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xl/volatileDependencies.xml" ContentType="application/vnd.openxmlformats-officedocument.spreadsheetml.volatileDependenc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qgincorp-my.sharepoint.com/personal/thartle_cqg_com/Documents/DN1WP-THOM1/Documents/Work Posts/Country ETFs/"/>
    </mc:Choice>
  </mc:AlternateContent>
  <xr:revisionPtr revIDLastSave="0" documentId="8_{C6DBAF5A-D86B-4148-ABC8-A83AF6B6CCD5}" xr6:coauthVersionLast="47" xr6:coauthVersionMax="47" xr10:uidLastSave="{00000000-0000-0000-0000-000000000000}"/>
  <bookViews>
    <workbookView xWindow="-120" yWindow="-120" windowWidth="29040" windowHeight="15720" activeTab="1" xr2:uid="{CA5F97E2-E559-45AE-A96A-54DD92477B32}"/>
  </bookViews>
  <sheets>
    <sheet name="Symbols &amp; Data" sheetId="1" r:id="rId1"/>
    <sheet name="First Quartile" sheetId="2" r:id="rId2"/>
    <sheet name="Second Quartile" sheetId="3" r:id="rId3"/>
    <sheet name="Third Quartile" sheetId="4" r:id="rId4"/>
    <sheet name="Fourth Quartile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" i="1" l="1"/>
  <c r="H4" i="1" s="1"/>
  <c r="H5" i="1" s="1"/>
  <c r="H6" i="1" s="1"/>
  <c r="H7" i="1" s="1"/>
  <c r="H8" i="1" s="1"/>
  <c r="H9" i="1" s="1"/>
  <c r="H10" i="1" s="1"/>
  <c r="H11" i="1" s="1"/>
  <c r="H12" i="1" s="1"/>
  <c r="H13" i="1" s="1"/>
  <c r="H14" i="1" s="1"/>
  <c r="H15" i="1" s="1"/>
  <c r="H16" i="1" s="1"/>
  <c r="H17" i="1" s="1"/>
  <c r="H18" i="1" s="1"/>
  <c r="H19" i="1" s="1"/>
  <c r="H20" i="1" s="1"/>
  <c r="H21" i="1" s="1"/>
  <c r="H22" i="1" s="1"/>
  <c r="H23" i="1" s="1"/>
  <c r="H24" i="1" s="1"/>
  <c r="H25" i="1" s="1"/>
  <c r="H26" i="1" s="1"/>
  <c r="H27" i="1" s="1"/>
  <c r="H28" i="1" s="1"/>
  <c r="H29" i="1" s="1"/>
  <c r="H30" i="1" s="1"/>
  <c r="H31" i="1" s="1"/>
  <c r="H32" i="1" s="1"/>
  <c r="H33" i="1" s="1"/>
  <c r="H34" i="1" s="1"/>
  <c r="H35" i="1" s="1"/>
  <c r="H36" i="1" s="1"/>
  <c r="H37" i="1" s="1"/>
  <c r="H38" i="1" s="1"/>
  <c r="H39" i="1" s="1"/>
  <c r="H40" i="1" s="1"/>
  <c r="H41" i="1" s="1"/>
  <c r="H42" i="1" s="1"/>
  <c r="H43" i="1" s="1"/>
  <c r="H44" i="1" s="1"/>
  <c r="H45" i="1" s="1"/>
  <c r="H46" i="1" s="1"/>
  <c r="H47" i="1" s="1"/>
  <c r="H48" i="1" s="1"/>
  <c r="H49" i="1" s="1"/>
  <c r="H50" i="1" s="1"/>
  <c r="H51" i="1" s="1"/>
  <c r="H52" i="1" s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  <c r="G3" i="1"/>
  <c r="G2" i="1"/>
  <c r="D52" i="1"/>
  <c r="D51" i="1"/>
  <c r="D50" i="1"/>
  <c r="D49" i="1"/>
  <c r="D48" i="1"/>
  <c r="D47" i="1"/>
  <c r="D46" i="1"/>
  <c r="D45" i="1"/>
  <c r="D44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9" i="1"/>
  <c r="D8" i="1"/>
  <c r="D7" i="1"/>
  <c r="D6" i="1"/>
  <c r="D5" i="1"/>
  <c r="D4" i="1"/>
  <c r="D3" i="1"/>
  <c r="D2" i="1"/>
  <c r="B52" i="1" l="1"/>
  <c r="C52" i="1"/>
  <c r="B51" i="1"/>
  <c r="C51" i="1"/>
  <c r="B50" i="1"/>
  <c r="C50" i="1"/>
  <c r="B49" i="1"/>
  <c r="C49" i="1"/>
  <c r="B48" i="1"/>
  <c r="C48" i="1"/>
  <c r="B47" i="1"/>
  <c r="C47" i="1"/>
  <c r="B46" i="1"/>
  <c r="C46" i="1"/>
  <c r="B45" i="1"/>
  <c r="C45" i="1"/>
  <c r="B44" i="1"/>
  <c r="C44" i="1"/>
  <c r="B43" i="1"/>
  <c r="C43" i="1"/>
  <c r="B42" i="1"/>
  <c r="C42" i="1"/>
  <c r="B41" i="1"/>
  <c r="C41" i="1"/>
  <c r="B40" i="1"/>
  <c r="C40" i="1"/>
  <c r="B39" i="1"/>
  <c r="C39" i="1"/>
  <c r="B38" i="1"/>
  <c r="C38" i="1"/>
  <c r="B37" i="1"/>
  <c r="C37" i="1"/>
  <c r="B36" i="1"/>
  <c r="C36" i="1"/>
  <c r="B35" i="1"/>
  <c r="C35" i="1"/>
  <c r="B34" i="1"/>
  <c r="C34" i="1"/>
  <c r="B33" i="1"/>
  <c r="C33" i="1"/>
  <c r="B32" i="1"/>
  <c r="C32" i="1"/>
  <c r="B31" i="1"/>
  <c r="C31" i="1"/>
  <c r="B30" i="1"/>
  <c r="C30" i="1"/>
  <c r="B29" i="1"/>
  <c r="C29" i="1"/>
  <c r="B28" i="1"/>
  <c r="C28" i="1"/>
  <c r="B27" i="1"/>
  <c r="C27" i="1"/>
  <c r="B26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  <c r="C4" i="1"/>
  <c r="C3" i="1"/>
  <c r="B25" i="1"/>
  <c r="B24" i="1"/>
  <c r="C2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B2" i="1"/>
  <c r="F50" i="1" l="1"/>
  <c r="F44" i="1"/>
  <c r="F38" i="1"/>
  <c r="F32" i="1"/>
  <c r="F26" i="1"/>
  <c r="F20" i="1"/>
  <c r="F14" i="1"/>
  <c r="F8" i="1"/>
  <c r="F2" i="1"/>
  <c r="F49" i="1"/>
  <c r="F43" i="1"/>
  <c r="F37" i="1"/>
  <c r="F31" i="1"/>
  <c r="F25" i="1"/>
  <c r="F19" i="1"/>
  <c r="F13" i="1"/>
  <c r="F7" i="1"/>
  <c r="F48" i="1"/>
  <c r="F42" i="1"/>
  <c r="F36" i="1"/>
  <c r="F30" i="1"/>
  <c r="F24" i="1"/>
  <c r="F18" i="1"/>
  <c r="F12" i="1"/>
  <c r="F6" i="1"/>
  <c r="F21" i="1"/>
  <c r="F9" i="1"/>
  <c r="F47" i="1"/>
  <c r="F41" i="1"/>
  <c r="F35" i="1"/>
  <c r="F29" i="1"/>
  <c r="F23" i="1"/>
  <c r="F17" i="1"/>
  <c r="F11" i="1"/>
  <c r="F5" i="1"/>
  <c r="F52" i="1"/>
  <c r="F46" i="1"/>
  <c r="F40" i="1"/>
  <c r="F34" i="1"/>
  <c r="F28" i="1"/>
  <c r="F22" i="1"/>
  <c r="F16" i="1"/>
  <c r="F10" i="1"/>
  <c r="F4" i="1"/>
  <c r="F51" i="1"/>
  <c r="F45" i="1"/>
  <c r="F39" i="1"/>
  <c r="F33" i="1"/>
  <c r="F27" i="1"/>
  <c r="F15" i="1"/>
  <c r="F3" i="1"/>
  <c r="I42" i="1" l="1"/>
  <c r="I30" i="1"/>
  <c r="I18" i="1"/>
  <c r="I6" i="1"/>
  <c r="I29" i="1"/>
  <c r="I17" i="1"/>
  <c r="I5" i="1"/>
  <c r="I40" i="1"/>
  <c r="I28" i="1"/>
  <c r="I16" i="1"/>
  <c r="I4" i="1"/>
  <c r="I39" i="1"/>
  <c r="I27" i="1"/>
  <c r="I15" i="1"/>
  <c r="I3" i="1"/>
  <c r="I38" i="1"/>
  <c r="I26" i="1"/>
  <c r="I14" i="1"/>
  <c r="I2" i="1"/>
  <c r="I37" i="1"/>
  <c r="I25" i="1"/>
  <c r="I13" i="1"/>
  <c r="I36" i="1"/>
  <c r="I24" i="1"/>
  <c r="I12" i="1"/>
  <c r="I41" i="1"/>
  <c r="I52" i="1"/>
  <c r="I51" i="1"/>
  <c r="I50" i="1"/>
  <c r="I49" i="1"/>
  <c r="I48" i="1"/>
  <c r="I47" i="1"/>
  <c r="I35" i="1"/>
  <c r="I23" i="1"/>
  <c r="I11" i="1"/>
  <c r="I34" i="1"/>
  <c r="I22" i="1"/>
  <c r="I10" i="1"/>
  <c r="I33" i="1"/>
  <c r="I21" i="1"/>
  <c r="I9" i="1"/>
  <c r="I32" i="1"/>
  <c r="I20" i="1"/>
  <c r="I8" i="1"/>
  <c r="I31" i="1"/>
  <c r="I19" i="1"/>
  <c r="I7" i="1"/>
  <c r="I46" i="1"/>
  <c r="I45" i="1"/>
  <c r="I44" i="1"/>
  <c r="I43" i="1"/>
  <c r="L1" i="1" l="1"/>
  <c r="K1" i="1"/>
  <c r="E39" i="3"/>
  <c r="J24" i="1"/>
  <c r="F39" i="3" s="1"/>
  <c r="E35" i="2"/>
  <c r="J7" i="1"/>
  <c r="F35" i="2" s="1"/>
  <c r="E38" i="4"/>
  <c r="J36" i="1"/>
  <c r="J4" i="1"/>
  <c r="F32" i="2" s="1"/>
  <c r="E32" i="2"/>
  <c r="E41" i="2"/>
  <c r="J13" i="1"/>
  <c r="F41" i="2" s="1"/>
  <c r="J31" i="1"/>
  <c r="E33" i="4"/>
  <c r="E40" i="3"/>
  <c r="J25" i="1"/>
  <c r="F40" i="3" s="1"/>
  <c r="J47" i="1"/>
  <c r="F36" i="5" s="1"/>
  <c r="E36" i="5"/>
  <c r="E39" i="4"/>
  <c r="J37" i="1"/>
  <c r="J20" i="1"/>
  <c r="F35" i="3" s="1"/>
  <c r="E35" i="3"/>
  <c r="J5" i="1"/>
  <c r="F33" i="2" s="1"/>
  <c r="E33" i="2"/>
  <c r="E34" i="4"/>
  <c r="J32" i="1"/>
  <c r="E42" i="2"/>
  <c r="J14" i="1"/>
  <c r="F42" i="2" s="1"/>
  <c r="E37" i="2"/>
  <c r="J9" i="1"/>
  <c r="F37" i="2" s="1"/>
  <c r="E39" i="5"/>
  <c r="J50" i="1"/>
  <c r="F39" i="5" s="1"/>
  <c r="E31" i="4"/>
  <c r="J29" i="1"/>
  <c r="E40" i="5"/>
  <c r="J51" i="1"/>
  <c r="F40" i="5" s="1"/>
  <c r="J43" i="1"/>
  <c r="F32" i="5" s="1"/>
  <c r="E32" i="5"/>
  <c r="E41" i="5"/>
  <c r="J52" i="1"/>
  <c r="F41" i="5" s="1"/>
  <c r="J18" i="1"/>
  <c r="F33" i="3" s="1"/>
  <c r="E33" i="3"/>
  <c r="J44" i="1"/>
  <c r="F33" i="5" s="1"/>
  <c r="E33" i="5"/>
  <c r="E38" i="2"/>
  <c r="J10" i="1"/>
  <c r="F38" i="2" s="1"/>
  <c r="J41" i="1"/>
  <c r="F30" i="5" s="1"/>
  <c r="E30" i="5"/>
  <c r="E30" i="3"/>
  <c r="J15" i="1"/>
  <c r="F30" i="3" s="1"/>
  <c r="J30" i="1"/>
  <c r="E32" i="4"/>
  <c r="J46" i="1"/>
  <c r="F35" i="5" s="1"/>
  <c r="E35" i="5"/>
  <c r="J34" i="1"/>
  <c r="E36" i="4"/>
  <c r="E41" i="4"/>
  <c r="J39" i="1"/>
  <c r="E39" i="2"/>
  <c r="J11" i="1"/>
  <c r="F39" i="2" s="1"/>
  <c r="J19" i="1"/>
  <c r="F34" i="3" s="1"/>
  <c r="E34" i="3"/>
  <c r="J23" i="1"/>
  <c r="F38" i="3" s="1"/>
  <c r="E38" i="3"/>
  <c r="J16" i="1"/>
  <c r="F31" i="3" s="1"/>
  <c r="E31" i="3"/>
  <c r="J35" i="1"/>
  <c r="E37" i="4"/>
  <c r="J28" i="1"/>
  <c r="E30" i="4"/>
  <c r="J8" i="1"/>
  <c r="F36" i="2" s="1"/>
  <c r="E36" i="2"/>
  <c r="E42" i="4"/>
  <c r="J40" i="1"/>
  <c r="F42" i="4" s="1"/>
  <c r="E37" i="5"/>
  <c r="J48" i="1"/>
  <c r="F37" i="5" s="1"/>
  <c r="J2" i="1"/>
  <c r="F30" i="2" s="1"/>
  <c r="E30" i="2"/>
  <c r="E38" i="5"/>
  <c r="J49" i="1"/>
  <c r="F38" i="5" s="1"/>
  <c r="J17" i="1"/>
  <c r="F32" i="3" s="1"/>
  <c r="E32" i="3"/>
  <c r="E41" i="3"/>
  <c r="J26" i="1"/>
  <c r="F41" i="3" s="1"/>
  <c r="E36" i="3"/>
  <c r="J21" i="1"/>
  <c r="F36" i="3" s="1"/>
  <c r="E40" i="4"/>
  <c r="J38" i="1"/>
  <c r="E34" i="2"/>
  <c r="J6" i="1"/>
  <c r="F34" i="2" s="1"/>
  <c r="E35" i="4"/>
  <c r="J33" i="1"/>
  <c r="E31" i="2"/>
  <c r="J3" i="1"/>
  <c r="F31" i="2" s="1"/>
  <c r="J45" i="1"/>
  <c r="F34" i="5" s="1"/>
  <c r="E34" i="5"/>
  <c r="J22" i="1"/>
  <c r="F37" i="3" s="1"/>
  <c r="E37" i="3"/>
  <c r="E40" i="2"/>
  <c r="G40" i="2" s="1"/>
  <c r="J12" i="1"/>
  <c r="F40" i="2" s="1"/>
  <c r="E42" i="3"/>
  <c r="J27" i="1"/>
  <c r="F42" i="3" s="1"/>
  <c r="J42" i="1"/>
  <c r="F31" i="5" s="1"/>
  <c r="E31" i="5"/>
  <c r="L34" i="1"/>
  <c r="K34" i="1"/>
  <c r="L39" i="1"/>
  <c r="K39" i="1"/>
  <c r="L36" i="1"/>
  <c r="K36" i="1"/>
  <c r="L23" i="1"/>
  <c r="K23" i="1"/>
  <c r="L31" i="1"/>
  <c r="K31" i="1"/>
  <c r="L28" i="1"/>
  <c r="K28" i="1"/>
  <c r="L37" i="1"/>
  <c r="K37" i="1"/>
  <c r="L20" i="1"/>
  <c r="K20" i="1"/>
  <c r="L5" i="1"/>
  <c r="K5" i="1"/>
  <c r="L9" i="1"/>
  <c r="K9" i="1"/>
  <c r="L29" i="1"/>
  <c r="K29" i="1"/>
  <c r="L38" i="1"/>
  <c r="K38" i="1"/>
  <c r="L43" i="1"/>
  <c r="K43" i="1"/>
  <c r="L33" i="1"/>
  <c r="K33" i="1"/>
  <c r="L52" i="1"/>
  <c r="K52" i="1"/>
  <c r="L3" i="1"/>
  <c r="K3" i="1"/>
  <c r="L18" i="1"/>
  <c r="K18" i="1"/>
  <c r="L24" i="1"/>
  <c r="K24" i="1"/>
  <c r="L7" i="1"/>
  <c r="K7" i="1"/>
  <c r="L19" i="1"/>
  <c r="K19" i="1"/>
  <c r="L16" i="1"/>
  <c r="K16" i="1"/>
  <c r="L35" i="1"/>
  <c r="K35" i="1"/>
  <c r="L47" i="1"/>
  <c r="K47" i="1"/>
  <c r="L48" i="1"/>
  <c r="K48" i="1"/>
  <c r="L49" i="1"/>
  <c r="K49" i="1"/>
  <c r="L14" i="1"/>
  <c r="K14" i="1"/>
  <c r="L26" i="1"/>
  <c r="K26" i="1"/>
  <c r="L51" i="1"/>
  <c r="K51" i="1"/>
  <c r="L44" i="1"/>
  <c r="K44" i="1"/>
  <c r="L10" i="1"/>
  <c r="K10" i="1"/>
  <c r="L41" i="1"/>
  <c r="K41" i="1"/>
  <c r="L15" i="1"/>
  <c r="K15" i="1"/>
  <c r="L30" i="1"/>
  <c r="K30" i="1"/>
  <c r="L46" i="1"/>
  <c r="K46" i="1"/>
  <c r="L11" i="1"/>
  <c r="K11" i="1"/>
  <c r="L4" i="1"/>
  <c r="K4" i="1"/>
  <c r="L13" i="1"/>
  <c r="K13" i="1"/>
  <c r="L25" i="1"/>
  <c r="K25" i="1"/>
  <c r="L8" i="1"/>
  <c r="K8" i="1"/>
  <c r="L40" i="1"/>
  <c r="K40" i="1"/>
  <c r="L2" i="1"/>
  <c r="K2" i="1"/>
  <c r="L32" i="1"/>
  <c r="K32" i="1"/>
  <c r="L17" i="1"/>
  <c r="K17" i="1"/>
  <c r="L50" i="1"/>
  <c r="K50" i="1"/>
  <c r="L21" i="1"/>
  <c r="K21" i="1"/>
  <c r="L6" i="1"/>
  <c r="K6" i="1"/>
  <c r="L45" i="1"/>
  <c r="K45" i="1"/>
  <c r="L22" i="1"/>
  <c r="K22" i="1"/>
  <c r="L12" i="1"/>
  <c r="K12" i="1"/>
  <c r="L27" i="1"/>
  <c r="K27" i="1"/>
  <c r="L42" i="1"/>
  <c r="K42" i="1"/>
  <c r="N46" i="1"/>
  <c r="M46" i="1"/>
  <c r="N39" i="1"/>
  <c r="M39" i="1"/>
  <c r="N36" i="1"/>
  <c r="M36" i="1"/>
  <c r="M23" i="1"/>
  <c r="N23" i="1"/>
  <c r="M13" i="1"/>
  <c r="N13" i="1"/>
  <c r="N25" i="1"/>
  <c r="M25" i="1"/>
  <c r="N8" i="1"/>
  <c r="M8" i="1"/>
  <c r="N47" i="1"/>
  <c r="M47" i="1"/>
  <c r="M37" i="1"/>
  <c r="N37" i="1"/>
  <c r="N40" i="1"/>
  <c r="M40" i="1"/>
  <c r="N20" i="1"/>
  <c r="M20" i="1"/>
  <c r="N48" i="1"/>
  <c r="M48" i="1"/>
  <c r="N2" i="1"/>
  <c r="M2" i="1"/>
  <c r="M5" i="1"/>
  <c r="N5" i="1"/>
  <c r="N32" i="1"/>
  <c r="M32" i="1"/>
  <c r="N49" i="1"/>
  <c r="M49" i="1"/>
  <c r="N14" i="1"/>
  <c r="M14" i="1"/>
  <c r="N17" i="1"/>
  <c r="M17" i="1"/>
  <c r="N24" i="1"/>
  <c r="M24" i="1"/>
  <c r="M7" i="1"/>
  <c r="N7" i="1"/>
  <c r="N4" i="1"/>
  <c r="M4" i="1"/>
  <c r="N16" i="1"/>
  <c r="M16" i="1"/>
  <c r="N35" i="1"/>
  <c r="M35" i="1"/>
  <c r="N9" i="1"/>
  <c r="M9" i="1"/>
  <c r="M50" i="1"/>
  <c r="N50" i="1"/>
  <c r="N21" i="1"/>
  <c r="M21" i="1"/>
  <c r="N38" i="1"/>
  <c r="M38" i="1"/>
  <c r="N6" i="1"/>
  <c r="M6" i="1"/>
  <c r="N33" i="1"/>
  <c r="M33" i="1"/>
  <c r="N3" i="1"/>
  <c r="M3" i="1"/>
  <c r="N44" i="1"/>
  <c r="M44" i="1"/>
  <c r="N10" i="1"/>
  <c r="M10" i="1"/>
  <c r="N41" i="1"/>
  <c r="M41" i="1"/>
  <c r="N15" i="1"/>
  <c r="M15" i="1"/>
  <c r="N30" i="1"/>
  <c r="M30" i="1"/>
  <c r="M34" i="1"/>
  <c r="N34" i="1"/>
  <c r="N11" i="1"/>
  <c r="M11" i="1"/>
  <c r="N19" i="1"/>
  <c r="M19" i="1"/>
  <c r="M31" i="1"/>
  <c r="N31" i="1"/>
  <c r="N28" i="1"/>
  <c r="M28" i="1"/>
  <c r="N26" i="1"/>
  <c r="M26" i="1"/>
  <c r="M29" i="1"/>
  <c r="N29" i="1"/>
  <c r="M51" i="1"/>
  <c r="N51" i="1"/>
  <c r="N43" i="1"/>
  <c r="M43" i="1"/>
  <c r="N52" i="1"/>
  <c r="M52" i="1"/>
  <c r="N18" i="1"/>
  <c r="M18" i="1"/>
  <c r="N45" i="1"/>
  <c r="M45" i="1"/>
  <c r="M22" i="1"/>
  <c r="N22" i="1"/>
  <c r="N12" i="1"/>
  <c r="M12" i="1"/>
  <c r="M27" i="1"/>
  <c r="N27" i="1"/>
  <c r="M42" i="1"/>
  <c r="N42" i="1"/>
  <c r="P12" i="1" l="1"/>
  <c r="P27" i="1"/>
  <c r="P50" i="1"/>
  <c r="P15" i="1"/>
  <c r="P41" i="1"/>
  <c r="P7" i="1"/>
  <c r="P43" i="1"/>
  <c r="P21" i="1"/>
  <c r="P39" i="1"/>
  <c r="P19" i="1"/>
  <c r="P37" i="1"/>
  <c r="P24" i="1"/>
  <c r="P10" i="1"/>
  <c r="P42" i="1"/>
  <c r="P8" i="1"/>
  <c r="P30" i="1"/>
  <c r="P26" i="1"/>
  <c r="P16" i="1"/>
  <c r="P52" i="1"/>
  <c r="P5" i="1"/>
  <c r="P36" i="1"/>
  <c r="G30" i="3"/>
  <c r="K30" i="3"/>
  <c r="R30" i="3"/>
  <c r="N30" i="3"/>
  <c r="H30" i="3"/>
  <c r="J30" i="3"/>
  <c r="I30" i="3"/>
  <c r="M30" i="3"/>
  <c r="P30" i="3"/>
  <c r="O30" i="3"/>
  <c r="L30" i="3"/>
  <c r="Q30" i="3"/>
  <c r="O34" i="4"/>
  <c r="N34" i="4"/>
  <c r="L34" i="4"/>
  <c r="K34" i="4"/>
  <c r="H34" i="4"/>
  <c r="M34" i="4"/>
  <c r="I34" i="4"/>
  <c r="J34" i="4"/>
  <c r="G34" i="4"/>
  <c r="R34" i="4"/>
  <c r="P34" i="4"/>
  <c r="Q34" i="4"/>
  <c r="O34" i="5"/>
  <c r="P34" i="5"/>
  <c r="R34" i="5"/>
  <c r="G34" i="5"/>
  <c r="Q34" i="5"/>
  <c r="K34" i="5"/>
  <c r="N34" i="5"/>
  <c r="H34" i="5"/>
  <c r="I34" i="5"/>
  <c r="L34" i="5"/>
  <c r="J34" i="5"/>
  <c r="M34" i="5"/>
  <c r="H30" i="5"/>
  <c r="G30" i="5"/>
  <c r="Q30" i="5"/>
  <c r="O30" i="5"/>
  <c r="N30" i="5"/>
  <c r="P30" i="5"/>
  <c r="R30" i="5"/>
  <c r="K30" i="5"/>
  <c r="L30" i="5"/>
  <c r="I30" i="5"/>
  <c r="M30" i="5"/>
  <c r="J30" i="5"/>
  <c r="P33" i="2"/>
  <c r="J33" i="2"/>
  <c r="H33" i="2"/>
  <c r="G33" i="2"/>
  <c r="L33" i="2"/>
  <c r="I33" i="2"/>
  <c r="M33" i="2"/>
  <c r="R33" i="2"/>
  <c r="K33" i="2"/>
  <c r="O33" i="2"/>
  <c r="N33" i="2"/>
  <c r="Q33" i="2"/>
  <c r="P25" i="1"/>
  <c r="P33" i="1"/>
  <c r="H40" i="5"/>
  <c r="M40" i="5"/>
  <c r="I40" i="5"/>
  <c r="Q40" i="5"/>
  <c r="L40" i="5"/>
  <c r="K40" i="5"/>
  <c r="J40" i="5"/>
  <c r="O40" i="5"/>
  <c r="P40" i="5"/>
  <c r="R40" i="5"/>
  <c r="G40" i="5"/>
  <c r="N40" i="5"/>
  <c r="P41" i="2"/>
  <c r="R41" i="2"/>
  <c r="G41" i="2"/>
  <c r="H41" i="2"/>
  <c r="K41" i="2"/>
  <c r="J41" i="2"/>
  <c r="I41" i="2"/>
  <c r="Q41" i="2"/>
  <c r="L41" i="2"/>
  <c r="M41" i="2"/>
  <c r="N41" i="2"/>
  <c r="O41" i="2"/>
  <c r="O32" i="3"/>
  <c r="N32" i="3"/>
  <c r="P32" i="3"/>
  <c r="I32" i="3"/>
  <c r="M32" i="3"/>
  <c r="H32" i="3"/>
  <c r="Q32" i="3"/>
  <c r="G32" i="3"/>
  <c r="J32" i="3"/>
  <c r="L32" i="3"/>
  <c r="K32" i="3"/>
  <c r="R32" i="3"/>
  <c r="F41" i="4"/>
  <c r="F31" i="4"/>
  <c r="R32" i="2"/>
  <c r="I32" i="2"/>
  <c r="N32" i="2"/>
  <c r="O32" i="2"/>
  <c r="P32" i="2"/>
  <c r="G32" i="2"/>
  <c r="L32" i="2"/>
  <c r="M32" i="2"/>
  <c r="Q32" i="2"/>
  <c r="K32" i="2"/>
  <c r="J32" i="2"/>
  <c r="H32" i="2"/>
  <c r="P17" i="1"/>
  <c r="P13" i="1"/>
  <c r="P49" i="1"/>
  <c r="P34" i="1"/>
  <c r="N31" i="2"/>
  <c r="H31" i="2"/>
  <c r="M31" i="2"/>
  <c r="I31" i="2"/>
  <c r="L31" i="2"/>
  <c r="O31" i="2"/>
  <c r="R31" i="2"/>
  <c r="Q31" i="2"/>
  <c r="G31" i="2"/>
  <c r="P31" i="2"/>
  <c r="J31" i="2"/>
  <c r="K31" i="2"/>
  <c r="F30" i="4"/>
  <c r="J41" i="4"/>
  <c r="I41" i="4"/>
  <c r="Q41" i="4"/>
  <c r="P41" i="4"/>
  <c r="H41" i="4"/>
  <c r="N41" i="4"/>
  <c r="O41" i="4"/>
  <c r="R41" i="4"/>
  <c r="M41" i="4"/>
  <c r="L41" i="4"/>
  <c r="G41" i="4"/>
  <c r="K41" i="4"/>
  <c r="N38" i="2"/>
  <c r="I38" i="2"/>
  <c r="R38" i="2"/>
  <c r="L38" i="2"/>
  <c r="K38" i="2"/>
  <c r="J38" i="2"/>
  <c r="H38" i="2"/>
  <c r="G38" i="2"/>
  <c r="O38" i="2"/>
  <c r="M38" i="2"/>
  <c r="P38" i="2"/>
  <c r="Q38" i="2"/>
  <c r="P31" i="4"/>
  <c r="H31" i="4"/>
  <c r="O31" i="4"/>
  <c r="R31" i="4"/>
  <c r="L31" i="4"/>
  <c r="G31" i="4"/>
  <c r="Q31" i="4"/>
  <c r="J31" i="4"/>
  <c r="K31" i="4"/>
  <c r="M31" i="4"/>
  <c r="I31" i="4"/>
  <c r="N31" i="4"/>
  <c r="P31" i="5"/>
  <c r="H31" i="5"/>
  <c r="M31" i="5"/>
  <c r="L31" i="5"/>
  <c r="O31" i="5"/>
  <c r="Q31" i="5"/>
  <c r="R31" i="5"/>
  <c r="K31" i="5"/>
  <c r="G31" i="5"/>
  <c r="I31" i="5"/>
  <c r="J31" i="5"/>
  <c r="N31" i="5"/>
  <c r="F35" i="4"/>
  <c r="P37" i="4"/>
  <c r="H37" i="4"/>
  <c r="R37" i="4"/>
  <c r="M37" i="4"/>
  <c r="L37" i="4"/>
  <c r="Q37" i="4"/>
  <c r="O37" i="4"/>
  <c r="I37" i="4"/>
  <c r="N37" i="4"/>
  <c r="J37" i="4"/>
  <c r="G37" i="4"/>
  <c r="K37" i="4"/>
  <c r="L33" i="5"/>
  <c r="N33" i="5"/>
  <c r="M33" i="5"/>
  <c r="G33" i="5"/>
  <c r="P33" i="5"/>
  <c r="J33" i="5"/>
  <c r="O33" i="5"/>
  <c r="Q33" i="5"/>
  <c r="H33" i="5"/>
  <c r="K33" i="5"/>
  <c r="R33" i="5"/>
  <c r="I33" i="5"/>
  <c r="F39" i="4"/>
  <c r="P22" i="1"/>
  <c r="P4" i="1"/>
  <c r="P38" i="1"/>
  <c r="F36" i="4"/>
  <c r="N39" i="5"/>
  <c r="M39" i="5"/>
  <c r="L39" i="5"/>
  <c r="K39" i="5"/>
  <c r="R39" i="5"/>
  <c r="J39" i="5"/>
  <c r="Q39" i="5"/>
  <c r="H39" i="5"/>
  <c r="P39" i="5"/>
  <c r="G39" i="5"/>
  <c r="I39" i="5"/>
  <c r="O39" i="5"/>
  <c r="J38" i="4"/>
  <c r="N38" i="4"/>
  <c r="K38" i="4"/>
  <c r="P38" i="4"/>
  <c r="O38" i="4"/>
  <c r="G38" i="4"/>
  <c r="R38" i="4"/>
  <c r="H38" i="4"/>
  <c r="M38" i="4"/>
  <c r="Q38" i="4"/>
  <c r="I38" i="4"/>
  <c r="L38" i="4"/>
  <c r="J30" i="2"/>
  <c r="Q30" i="2"/>
  <c r="I30" i="2"/>
  <c r="H30" i="2"/>
  <c r="M30" i="2"/>
  <c r="K30" i="2"/>
  <c r="N30" i="2"/>
  <c r="P30" i="2"/>
  <c r="O30" i="2"/>
  <c r="R30" i="2"/>
  <c r="G30" i="2"/>
  <c r="L30" i="2"/>
  <c r="P31" i="3"/>
  <c r="J31" i="3"/>
  <c r="G31" i="3"/>
  <c r="R31" i="3"/>
  <c r="I31" i="3"/>
  <c r="H31" i="3"/>
  <c r="O31" i="3"/>
  <c r="M31" i="3"/>
  <c r="Q31" i="3"/>
  <c r="K31" i="3"/>
  <c r="N31" i="3"/>
  <c r="L31" i="3"/>
  <c r="R36" i="5"/>
  <c r="H36" i="5"/>
  <c r="N36" i="5"/>
  <c r="L36" i="5"/>
  <c r="P36" i="5"/>
  <c r="O36" i="5"/>
  <c r="K36" i="5"/>
  <c r="I36" i="5"/>
  <c r="G36" i="5"/>
  <c r="J36" i="5"/>
  <c r="Q36" i="5"/>
  <c r="M36" i="5"/>
  <c r="P45" i="1"/>
  <c r="P2" i="1"/>
  <c r="P11" i="1"/>
  <c r="P44" i="1"/>
  <c r="P47" i="1"/>
  <c r="P18" i="1"/>
  <c r="P29" i="1"/>
  <c r="P31" i="1"/>
  <c r="J42" i="3"/>
  <c r="R42" i="3"/>
  <c r="I42" i="3"/>
  <c r="H42" i="3"/>
  <c r="G42" i="3"/>
  <c r="N42" i="3"/>
  <c r="K42" i="3"/>
  <c r="P42" i="3"/>
  <c r="O42" i="3"/>
  <c r="L42" i="3"/>
  <c r="Q42" i="3"/>
  <c r="M42" i="3"/>
  <c r="N34" i="2"/>
  <c r="K34" i="2"/>
  <c r="G34" i="2"/>
  <c r="J34" i="2"/>
  <c r="H34" i="2"/>
  <c r="R34" i="2"/>
  <c r="L34" i="2"/>
  <c r="P34" i="2"/>
  <c r="Q34" i="2"/>
  <c r="I34" i="2"/>
  <c r="M34" i="2"/>
  <c r="O34" i="2"/>
  <c r="L37" i="2"/>
  <c r="P37" i="2"/>
  <c r="M37" i="2"/>
  <c r="J37" i="2"/>
  <c r="H37" i="2"/>
  <c r="Q37" i="2"/>
  <c r="I37" i="2"/>
  <c r="K37" i="2"/>
  <c r="N37" i="2"/>
  <c r="O37" i="2"/>
  <c r="G37" i="2"/>
  <c r="R37" i="2"/>
  <c r="N35" i="2"/>
  <c r="M35" i="2"/>
  <c r="L35" i="2"/>
  <c r="R35" i="2"/>
  <c r="Q35" i="2"/>
  <c r="H35" i="2"/>
  <c r="I35" i="2"/>
  <c r="O35" i="2"/>
  <c r="G35" i="2"/>
  <c r="K35" i="2"/>
  <c r="P35" i="2"/>
  <c r="J35" i="2"/>
  <c r="F40" i="4"/>
  <c r="O38" i="3"/>
  <c r="N38" i="3"/>
  <c r="P38" i="3"/>
  <c r="K38" i="3"/>
  <c r="I38" i="3"/>
  <c r="Q38" i="3"/>
  <c r="L38" i="3"/>
  <c r="J38" i="3"/>
  <c r="M38" i="3"/>
  <c r="H38" i="3"/>
  <c r="G38" i="3"/>
  <c r="R38" i="3"/>
  <c r="P32" i="4"/>
  <c r="O32" i="4"/>
  <c r="K32" i="4"/>
  <c r="J32" i="4"/>
  <c r="N32" i="4"/>
  <c r="H32" i="4"/>
  <c r="R32" i="4"/>
  <c r="I32" i="4"/>
  <c r="M32" i="4"/>
  <c r="G32" i="4"/>
  <c r="Q32" i="4"/>
  <c r="L32" i="4"/>
  <c r="P37" i="3"/>
  <c r="N37" i="3"/>
  <c r="Q37" i="3"/>
  <c r="M37" i="3"/>
  <c r="L37" i="3"/>
  <c r="H37" i="3"/>
  <c r="O37" i="3"/>
  <c r="G37" i="3"/>
  <c r="J37" i="3"/>
  <c r="K37" i="3"/>
  <c r="I37" i="3"/>
  <c r="R37" i="3"/>
  <c r="O34" i="3"/>
  <c r="N34" i="3"/>
  <c r="K34" i="3"/>
  <c r="I34" i="3"/>
  <c r="M34" i="3"/>
  <c r="H34" i="3"/>
  <c r="L34" i="3"/>
  <c r="J34" i="3"/>
  <c r="G34" i="3"/>
  <c r="P34" i="3"/>
  <c r="R34" i="3"/>
  <c r="Q34" i="3"/>
  <c r="J32" i="5"/>
  <c r="N32" i="5"/>
  <c r="G32" i="5"/>
  <c r="R32" i="5"/>
  <c r="H32" i="5"/>
  <c r="P32" i="5"/>
  <c r="M32" i="5"/>
  <c r="Q32" i="5"/>
  <c r="O32" i="5"/>
  <c r="I32" i="5"/>
  <c r="K32" i="5"/>
  <c r="L32" i="5"/>
  <c r="F34" i="4"/>
  <c r="N33" i="4"/>
  <c r="M33" i="4"/>
  <c r="L33" i="4"/>
  <c r="J33" i="4"/>
  <c r="H33" i="4"/>
  <c r="I33" i="4"/>
  <c r="P33" i="4"/>
  <c r="O33" i="4"/>
  <c r="K33" i="4"/>
  <c r="G33" i="4"/>
  <c r="R33" i="4"/>
  <c r="Q33" i="4"/>
  <c r="G36" i="3"/>
  <c r="R36" i="3"/>
  <c r="N36" i="3"/>
  <c r="K36" i="3"/>
  <c r="J36" i="3"/>
  <c r="I36" i="3"/>
  <c r="H36" i="3"/>
  <c r="O36" i="3"/>
  <c r="L36" i="3"/>
  <c r="Q36" i="3"/>
  <c r="M36" i="3"/>
  <c r="P36" i="3"/>
  <c r="H42" i="4"/>
  <c r="N42" i="4"/>
  <c r="G42" i="4"/>
  <c r="R42" i="4"/>
  <c r="O42" i="4"/>
  <c r="P42" i="4"/>
  <c r="K42" i="4"/>
  <c r="J42" i="4"/>
  <c r="I42" i="4"/>
  <c r="L42" i="4"/>
  <c r="M42" i="4"/>
  <c r="Q42" i="4"/>
  <c r="F33" i="4"/>
  <c r="J36" i="2"/>
  <c r="O36" i="2"/>
  <c r="K36" i="2"/>
  <c r="N36" i="2"/>
  <c r="L36" i="2"/>
  <c r="M36" i="2"/>
  <c r="P36" i="2"/>
  <c r="I36" i="2"/>
  <c r="G36" i="2"/>
  <c r="R36" i="2"/>
  <c r="Q36" i="2"/>
  <c r="H36" i="2"/>
  <c r="P14" i="1"/>
  <c r="P20" i="1"/>
  <c r="K41" i="3"/>
  <c r="M41" i="3"/>
  <c r="L41" i="3"/>
  <c r="I41" i="3"/>
  <c r="J41" i="3"/>
  <c r="G41" i="3"/>
  <c r="H41" i="3"/>
  <c r="P41" i="3"/>
  <c r="Q41" i="3"/>
  <c r="R41" i="3"/>
  <c r="O41" i="3"/>
  <c r="N41" i="3"/>
  <c r="R39" i="2"/>
  <c r="L39" i="2"/>
  <c r="K39" i="2"/>
  <c r="N39" i="2"/>
  <c r="M39" i="2"/>
  <c r="J39" i="2"/>
  <c r="I39" i="2"/>
  <c r="H39" i="2"/>
  <c r="O39" i="2"/>
  <c r="P39" i="2"/>
  <c r="Q39" i="2"/>
  <c r="G39" i="2"/>
  <c r="P30" i="4"/>
  <c r="I30" i="4"/>
  <c r="O30" i="4"/>
  <c r="G30" i="4"/>
  <c r="N30" i="4"/>
  <c r="J30" i="4"/>
  <c r="H30" i="4"/>
  <c r="R30" i="4"/>
  <c r="Q30" i="4"/>
  <c r="M30" i="4"/>
  <c r="K30" i="4"/>
  <c r="L30" i="4"/>
  <c r="J35" i="3"/>
  <c r="I35" i="3"/>
  <c r="G35" i="3"/>
  <c r="M35" i="3"/>
  <c r="P35" i="3"/>
  <c r="L35" i="3"/>
  <c r="K35" i="3"/>
  <c r="H35" i="3"/>
  <c r="N35" i="3"/>
  <c r="O35" i="3"/>
  <c r="Q35" i="3"/>
  <c r="R35" i="3"/>
  <c r="K36" i="4"/>
  <c r="J36" i="4"/>
  <c r="R36" i="4"/>
  <c r="I36" i="4"/>
  <c r="H36" i="4"/>
  <c r="G36" i="4"/>
  <c r="O36" i="4"/>
  <c r="P36" i="4"/>
  <c r="N36" i="4"/>
  <c r="Q36" i="4"/>
  <c r="L36" i="4"/>
  <c r="M36" i="4"/>
  <c r="F38" i="4"/>
  <c r="P32" i="1"/>
  <c r="P48" i="1"/>
  <c r="P28" i="1"/>
  <c r="I35" i="4"/>
  <c r="P35" i="4"/>
  <c r="J35" i="4"/>
  <c r="H35" i="4"/>
  <c r="L35" i="4"/>
  <c r="Q35" i="4"/>
  <c r="O35" i="4"/>
  <c r="G35" i="4"/>
  <c r="K35" i="4"/>
  <c r="M35" i="4"/>
  <c r="N35" i="4"/>
  <c r="R35" i="4"/>
  <c r="K38" i="5"/>
  <c r="O38" i="5"/>
  <c r="N38" i="5"/>
  <c r="P38" i="5"/>
  <c r="G38" i="5"/>
  <c r="Q38" i="5"/>
  <c r="H38" i="5"/>
  <c r="I38" i="5"/>
  <c r="R38" i="5"/>
  <c r="J38" i="5"/>
  <c r="M38" i="5"/>
  <c r="L38" i="5"/>
  <c r="F37" i="4"/>
  <c r="I39" i="4"/>
  <c r="H39" i="4"/>
  <c r="L39" i="4"/>
  <c r="P39" i="4"/>
  <c r="O39" i="4"/>
  <c r="N39" i="4"/>
  <c r="J39" i="4"/>
  <c r="M39" i="4"/>
  <c r="Q39" i="4"/>
  <c r="R39" i="4"/>
  <c r="G39" i="4"/>
  <c r="K39" i="4"/>
  <c r="M35" i="5"/>
  <c r="P35" i="5"/>
  <c r="I35" i="5"/>
  <c r="N35" i="5"/>
  <c r="H35" i="5"/>
  <c r="J35" i="5"/>
  <c r="R35" i="5"/>
  <c r="Q35" i="5"/>
  <c r="L35" i="5"/>
  <c r="K35" i="5"/>
  <c r="O35" i="5"/>
  <c r="G35" i="5"/>
  <c r="M33" i="3"/>
  <c r="H33" i="3"/>
  <c r="L33" i="3"/>
  <c r="O33" i="3"/>
  <c r="P33" i="3"/>
  <c r="N33" i="3"/>
  <c r="G33" i="3"/>
  <c r="K33" i="3"/>
  <c r="R33" i="3"/>
  <c r="Q33" i="3"/>
  <c r="I33" i="3"/>
  <c r="J33" i="3"/>
  <c r="P6" i="1"/>
  <c r="P40" i="1"/>
  <c r="P46" i="1"/>
  <c r="P51" i="1"/>
  <c r="P35" i="1"/>
  <c r="P3" i="1"/>
  <c r="P9" i="1"/>
  <c r="P23" i="1"/>
  <c r="R40" i="2"/>
  <c r="O40" i="2"/>
  <c r="L40" i="2"/>
  <c r="M40" i="2"/>
  <c r="N40" i="2"/>
  <c r="H40" i="2"/>
  <c r="J40" i="2"/>
  <c r="P40" i="2"/>
  <c r="I40" i="2"/>
  <c r="Q40" i="2"/>
  <c r="K40" i="2"/>
  <c r="M40" i="4"/>
  <c r="H40" i="4"/>
  <c r="G40" i="4"/>
  <c r="L40" i="4"/>
  <c r="R40" i="4"/>
  <c r="K40" i="4"/>
  <c r="J40" i="4"/>
  <c r="I40" i="4"/>
  <c r="O40" i="4"/>
  <c r="N40" i="4"/>
  <c r="P40" i="4"/>
  <c r="Q40" i="4"/>
  <c r="P37" i="5"/>
  <c r="J37" i="5"/>
  <c r="L37" i="5"/>
  <c r="Q37" i="5"/>
  <c r="N37" i="5"/>
  <c r="H37" i="5"/>
  <c r="R37" i="5"/>
  <c r="M37" i="5"/>
  <c r="I37" i="5"/>
  <c r="K37" i="5"/>
  <c r="O37" i="5"/>
  <c r="G37" i="5"/>
  <c r="F32" i="4"/>
  <c r="H41" i="5"/>
  <c r="M41" i="5"/>
  <c r="J41" i="5"/>
  <c r="I41" i="5"/>
  <c r="P41" i="5"/>
  <c r="O41" i="5"/>
  <c r="G41" i="5"/>
  <c r="N41" i="5"/>
  <c r="K41" i="5"/>
  <c r="L41" i="5"/>
  <c r="Q41" i="5"/>
  <c r="R41" i="5"/>
  <c r="H42" i="2"/>
  <c r="P42" i="2"/>
  <c r="O42" i="2"/>
  <c r="G42" i="2"/>
  <c r="Q42" i="2"/>
  <c r="M42" i="2"/>
  <c r="R42" i="2"/>
  <c r="N42" i="2"/>
  <c r="L42" i="2"/>
  <c r="K42" i="2"/>
  <c r="J42" i="2"/>
  <c r="I42" i="2"/>
  <c r="P40" i="3"/>
  <c r="I40" i="3"/>
  <c r="G40" i="3"/>
  <c r="O40" i="3"/>
  <c r="M40" i="3"/>
  <c r="N40" i="3"/>
  <c r="K40" i="3"/>
  <c r="J40" i="3"/>
  <c r="L40" i="3"/>
  <c r="R40" i="3"/>
  <c r="H40" i="3"/>
  <c r="Q40" i="3"/>
  <c r="M39" i="3"/>
  <c r="H39" i="3"/>
  <c r="L39" i="3"/>
  <c r="P39" i="3"/>
  <c r="O39" i="3"/>
  <c r="N39" i="3"/>
  <c r="K39" i="3"/>
  <c r="J39" i="3"/>
  <c r="I39" i="3"/>
  <c r="Q39" i="3"/>
  <c r="R39" i="3"/>
  <c r="G39" i="3"/>
</calcChain>
</file>

<file path=xl/sharedStrings.xml><?xml version="1.0" encoding="utf-8"?>
<sst xmlns="http://schemas.openxmlformats.org/spreadsheetml/2006/main" count="107" uniqueCount="64">
  <si>
    <t>S.EWW</t>
  </si>
  <si>
    <t>S.KWT</t>
  </si>
  <si>
    <t>S.EPOL</t>
  </si>
  <si>
    <t>S.EWO</t>
  </si>
  <si>
    <t>S.EWP</t>
  </si>
  <si>
    <t>S.GREK</t>
  </si>
  <si>
    <t>S.EWG</t>
  </si>
  <si>
    <t>S.EWI</t>
  </si>
  <si>
    <t>S.GXG</t>
  </si>
  <si>
    <t>S.EWZ</t>
  </si>
  <si>
    <t>S.EZU</t>
  </si>
  <si>
    <t>S.EFNL</t>
  </si>
  <si>
    <t>S.EZA</t>
  </si>
  <si>
    <t>S.EWD</t>
  </si>
  <si>
    <t>S.EWL</t>
  </si>
  <si>
    <t>S.VGK</t>
  </si>
  <si>
    <t>S.NORW</t>
  </si>
  <si>
    <t>S.EWQ</t>
  </si>
  <si>
    <t>S.MCHI</t>
  </si>
  <si>
    <t>S.EWK</t>
  </si>
  <si>
    <t>S.EPU</t>
  </si>
  <si>
    <t>S.EWS</t>
  </si>
  <si>
    <t>S.EWN</t>
  </si>
  <si>
    <t>S.ECH</t>
  </si>
  <si>
    <t>S.IEFA</t>
  </si>
  <si>
    <t>S.EWU</t>
  </si>
  <si>
    <t>S.EWY</t>
  </si>
  <si>
    <t>S.ACWx</t>
  </si>
  <si>
    <t>S.UAE</t>
  </si>
  <si>
    <t>S.VNM</t>
  </si>
  <si>
    <t>S.EWH</t>
  </si>
  <si>
    <t>S.EPHE</t>
  </si>
  <si>
    <t>S.EIS</t>
  </si>
  <si>
    <t>S.EWJ</t>
  </si>
  <si>
    <t>S.EIRL</t>
  </si>
  <si>
    <t>S.EWC</t>
  </si>
  <si>
    <t>S.IEMG</t>
  </si>
  <si>
    <t>S.ARGT</t>
  </si>
  <si>
    <t>S.EWA</t>
  </si>
  <si>
    <t>S.QAT</t>
  </si>
  <si>
    <t>S.VT</t>
  </si>
  <si>
    <t>S.EDEN</t>
  </si>
  <si>
    <t>S.EWM</t>
  </si>
  <si>
    <t>S.EWT</t>
  </si>
  <si>
    <t>S.INDA</t>
  </si>
  <si>
    <t>S.ENZL</t>
  </si>
  <si>
    <t>S.SPY</t>
  </si>
  <si>
    <t>S.KSA</t>
  </si>
  <si>
    <t>S.EIDO</t>
  </si>
  <si>
    <t>S.THD</t>
  </si>
  <si>
    <t>S.TUR</t>
  </si>
  <si>
    <t>Symbol</t>
  </si>
  <si>
    <t>Description</t>
  </si>
  <si>
    <t>Last</t>
  </si>
  <si>
    <t>NC</t>
  </si>
  <si>
    <t>%NC</t>
  </si>
  <si>
    <t>Bid Vol</t>
  </si>
  <si>
    <t>Bid</t>
  </si>
  <si>
    <t>Ask</t>
  </si>
  <si>
    <t>Ask Vol</t>
  </si>
  <si>
    <t>Open</t>
  </si>
  <si>
    <t>High</t>
  </si>
  <si>
    <t>Low</t>
  </si>
  <si>
    <t>Volume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</si>
</sst>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entury Gothic"/>
      <family val="2"/>
    </font>
  </fonts>
  <fills count="3">
    <fill>
      <patternFill patternType="none"/>
    </fill>
    <fill>
      <patternFill patternType="gray125"/>
    </fill>
    <fill>
      <gradientFill degree="90">
        <stop position="0">
          <color rgb="FF00B0F0"/>
        </stop>
        <stop position="0.5">
          <color theme="0"/>
        </stop>
        <stop position="1">
          <color rgb="FF00B0F0"/>
        </stop>
      </gradient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10" fontId="0" fillId="0" borderId="0" xfId="0" applyNumberFormat="1"/>
    <xf numFmtId="1" fontId="0" fillId="0" borderId="0" xfId="0" applyNumberFormat="1"/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10" fontId="0" fillId="0" borderId="1" xfId="0" applyNumberFormat="1" applyBorder="1" applyAlignment="1">
      <alignment horizontal="center"/>
    </xf>
    <xf numFmtId="3" fontId="0" fillId="0" borderId="1" xfId="0" applyNumberFormat="1" applyBorder="1" applyAlignment="1">
      <alignment horizontal="center" shrinkToFit="1"/>
    </xf>
    <xf numFmtId="0" fontId="0" fillId="0" borderId="3" xfId="0" applyBorder="1" applyAlignment="1">
      <alignment horizontal="center"/>
    </xf>
    <xf numFmtId="2" fontId="0" fillId="0" borderId="3" xfId="0" applyNumberFormat="1" applyBorder="1" applyAlignment="1">
      <alignment horizontal="center"/>
    </xf>
    <xf numFmtId="10" fontId="0" fillId="0" borderId="3" xfId="0" applyNumberFormat="1" applyBorder="1" applyAlignment="1">
      <alignment horizontal="center"/>
    </xf>
    <xf numFmtId="3" fontId="0" fillId="0" borderId="3" xfId="0" applyNumberFormat="1" applyBorder="1" applyAlignment="1">
      <alignment horizontal="center" shrinkToFit="1"/>
    </xf>
    <xf numFmtId="0" fontId="0" fillId="0" borderId="2" xfId="0" applyBorder="1" applyAlignment="1">
      <alignment horizontal="center"/>
    </xf>
    <xf numFmtId="2" fontId="0" fillId="0" borderId="2" xfId="0" applyNumberFormat="1" applyBorder="1" applyAlignment="1">
      <alignment horizontal="center"/>
    </xf>
    <xf numFmtId="10" fontId="0" fillId="0" borderId="2" xfId="0" applyNumberFormat="1" applyBorder="1" applyAlignment="1">
      <alignment horizontal="center"/>
    </xf>
    <xf numFmtId="3" fontId="0" fillId="0" borderId="2" xfId="0" applyNumberFormat="1" applyBorder="1" applyAlignment="1">
      <alignment horizontal="center" shrinkToFi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volatileDependencies.xml><?xml version="1.0" encoding="utf-8"?>
<volTypes xmlns="http://schemas.openxmlformats.org/spreadsheetml/2006/main">
  <volType type="realTimeData">
    <main first="cqg.rtd">
      <tp>
        <v>0</v>
        <stp/>
        <stp>ContractData</stp>
        <stp>S.UAE</stp>
        <stp>MT_LastBidVolume</stp>
        <stp/>
        <stp>T</stp>
        <tr r="K35" s="4"/>
      </tp>
      <tp>
        <v>53.29</v>
        <stp/>
        <stp>ContractData</stp>
        <stp>S.EWL</stp>
        <stp>LastQuoteToday</stp>
        <stp/>
        <stp>T</stp>
        <tr r="G36" s="3"/>
      </tp>
      <tp>
        <v>9100</v>
        <stp/>
        <stp>ContractData</stp>
        <stp>S.IEFA</stp>
        <stp>MT_LastAskVolume</stp>
        <stp/>
        <stp>T</stp>
        <tr r="N40" s="3"/>
      </tp>
      <tp>
        <v>15900</v>
        <stp/>
        <stp>ContractData</stp>
        <stp>S.IEMG</stp>
        <stp>MT_LastAskVolume</stp>
        <stp/>
        <stp>T</stp>
        <tr r="N37" s="4"/>
      </tp>
      <tp>
        <v>100</v>
        <stp/>
        <stp>ContractData</stp>
        <stp>S.THD</stp>
        <stp>MT_LastBidVolume</stp>
        <stp/>
        <stp>T</stp>
        <tr r="K40" s="5"/>
      </tp>
      <tp>
        <v>12.75</v>
        <stp/>
        <stp>ContractData</stp>
        <stp>S.VNM</stp>
        <stp>LastQuoteToday</stp>
        <stp/>
        <stp>T</stp>
        <tr r="G36" s="4"/>
      </tp>
      <tp>
        <v>24.900000000000002</v>
        <stp/>
        <stp>ContractData</stp>
        <stp>S.EWM</stp>
        <stp>LastQuoteToday</stp>
        <stp/>
        <stp>T</stp>
        <tr r="G35" s="5"/>
      </tp>
      <tp>
        <v>100</v>
        <stp/>
        <stp>ContractData</stp>
        <stp>S.TUR</stp>
        <stp>MT_LastBidVolume</stp>
        <stp/>
        <stp>T</stp>
        <tr r="K41" s="5"/>
      </tp>
      <tp t="s">
        <v>iShares MSCI Kuwait ETF</v>
        <stp/>
        <stp>ContractData</stp>
        <stp>S.KWT</stp>
        <stp>LongDescription</stp>
        <stp/>
        <stp>T</stp>
        <tr r="J23" s="1"/>
        <tr r="B42" s="1"/>
      </tp>
      <tp t="s">
        <v>iShares MSCI Saudi Arabia ETF</v>
        <stp/>
        <stp>ContractData</stp>
        <stp>S.KSA</stp>
        <stp>LongDescription</stp>
        <stp/>
        <stp>T</stp>
        <tr r="J49" s="1"/>
        <tr r="B41" s="1"/>
      </tp>
      <tp t="s">
        <v>Global X MSCI Colombia ETF</v>
        <stp/>
        <stp>ContractData</stp>
        <stp>S.GXG</stp>
        <stp>LongDescription</stp>
        <stp/>
        <stp>T</stp>
        <tr r="J8" s="1"/>
        <tr r="B37" s="1"/>
      </tp>
      <tp t="s">
        <v>iShares MSCI Israel Capped ETF</v>
        <stp/>
        <stp>ContractData</stp>
        <stp>S.EIS</stp>
        <stp>LongDescription</stp>
        <stp/>
        <stp>T</stp>
        <tr r="J36" s="1"/>
        <tr r="B9" s="1"/>
      </tp>
      <tp t="s">
        <v>iShares MSCI Chile Capped ETF</v>
        <stp/>
        <stp>ContractData</stp>
        <stp>S.ECH</stp>
        <stp>LongDescription</stp>
        <stp/>
        <stp>T</stp>
        <tr r="J6" s="1"/>
        <tr r="B4" s="1"/>
      </tp>
      <tp t="s">
        <v>iShares MSCI EMU ETF</v>
        <stp/>
        <stp>ContractData</stp>
        <stp>S.EZU</stp>
        <stp>LongDescription</stp>
        <stp/>
        <stp>T</stp>
        <tr r="J13" s="1"/>
        <tr r="B35" s="1"/>
      </tp>
      <tp t="s">
        <v>iShares MSCI South Africa ETF</v>
        <stp/>
        <stp>ContractData</stp>
        <stp>S.EZA</stp>
        <stp>LongDescription</stp>
        <stp/>
        <stp>T</stp>
        <tr r="J15" s="1"/>
        <tr r="B34" s="1"/>
      </tp>
      <tp t="s">
        <v>iShares MSCI South Korea Capped ETF</v>
        <stp/>
        <stp>ContractData</stp>
        <stp>S.EWY</stp>
        <stp>LongDescription</stp>
        <stp/>
        <stp>T</stp>
        <tr r="J24" s="1"/>
        <tr r="B32" s="1"/>
      </tp>
      <tp t="s">
        <v>iShares MSCI Brazil Capped ETF</v>
        <stp/>
        <stp>ContractData</stp>
        <stp>S.EWZ</stp>
        <stp>LongDescription</stp>
        <stp/>
        <stp>T</stp>
        <tr r="J11" s="1"/>
        <tr r="B33" s="1"/>
      </tp>
      <tp t="s">
        <v>iShares MSCI Taiwan ETF</v>
        <stp/>
        <stp>ContractData</stp>
        <stp>S.EWT</stp>
        <stp>LongDescription</stp>
        <stp/>
        <stp>T</stp>
        <tr r="J43" s="1"/>
        <tr r="B29" s="1"/>
      </tp>
      <tp t="s">
        <v>iShares MSCI United Kingdom ETF</v>
        <stp/>
        <stp>ContractData</stp>
        <stp>S.EWU</stp>
        <stp>LongDescription</stp>
        <stp/>
        <stp>T</stp>
        <tr r="J28" s="1"/>
        <tr r="B30" s="1"/>
      </tp>
      <tp t="s">
        <v>iShares MSCI Mexico Capped ETF</v>
        <stp/>
        <stp>ContractData</stp>
        <stp>S.EWW</stp>
        <stp>LongDescription</stp>
        <stp/>
        <stp>T</stp>
        <tr r="J10" s="1"/>
        <tr r="B31" s="1"/>
      </tp>
      <tp t="s">
        <v>iShares MSCI Spain Capped ETF</v>
        <stp/>
        <stp>ContractData</stp>
        <stp>S.EWP</stp>
        <stp>LongDescription</stp>
        <stp/>
        <stp>T</stp>
        <tr r="J5" s="1"/>
        <tr r="B26" s="1"/>
      </tp>
      <tp t="s">
        <v>iShares MSCI France ETF</v>
        <stp/>
        <stp>ContractData</stp>
        <stp>S.EWQ</stp>
        <stp>LongDescription</stp>
        <stp/>
        <stp>T</stp>
        <tr r="J17" s="1"/>
        <tr r="B27" s="1"/>
      </tp>
      <tp t="s">
        <v>iShares MSCI Singapore ETF</v>
        <stp/>
        <stp>ContractData</stp>
        <stp>S.EWS</stp>
        <stp>LongDescription</stp>
        <stp/>
        <stp>T</stp>
        <tr r="J22" s="1"/>
        <tr r="B28" s="1"/>
      </tp>
      <tp t="s">
        <v>iShares MSCI Switzerland Capped ETF</v>
        <stp/>
        <stp>ContractData</stp>
        <stp>S.EWL</stp>
        <stp>LongDescription</stp>
        <stp/>
        <stp>T</stp>
        <tr r="J21" s="1"/>
        <tr r="B22" s="1"/>
      </tp>
      <tp t="s">
        <v>iShares MSCI Malaysia ETF</v>
        <stp/>
        <stp>ContractData</stp>
        <stp>S.EWM</stp>
        <stp>LongDescription</stp>
        <stp/>
        <stp>T</stp>
        <tr r="J46" s="1"/>
        <tr r="B23" s="1"/>
      </tp>
      <tp t="s">
        <v>iShares MSCI Netherlands ETF</v>
        <stp/>
        <stp>ContractData</stp>
        <stp>S.EWN</stp>
        <stp>LongDescription</stp>
        <stp/>
        <stp>T</stp>
        <tr r="J19" s="1"/>
        <tr r="B24" s="1"/>
      </tp>
      <tp t="s">
        <v>iShares MSCI Austria Capped ETF</v>
        <stp/>
        <stp>ContractData</stp>
        <stp>S.EWO</stp>
        <stp>LongDescription</stp>
        <stp/>
        <stp>T</stp>
        <tr r="J3" s="1"/>
        <tr r="B25" s="1"/>
      </tp>
      <tp t="s">
        <v>iShares MSCI Hong Kong ETF</v>
        <stp/>
        <stp>ContractData</stp>
        <stp>S.EWH</stp>
        <stp>LongDescription</stp>
        <stp/>
        <stp>T</stp>
        <tr r="J31" s="1"/>
        <tr r="B18" s="1"/>
      </tp>
      <tp t="s">
        <v>iShares MSCI Italy Capped ETF</v>
        <stp/>
        <stp>ContractData</stp>
        <stp>S.EWI</stp>
        <stp>LongDescription</stp>
        <stp/>
        <stp>T</stp>
        <tr r="J7" s="1"/>
        <tr r="B19" s="1"/>
      </tp>
      <tp t="s">
        <v>iShares MSCI Japan ETF</v>
        <stp/>
        <stp>ContractData</stp>
        <stp>S.EWJ</stp>
        <stp>LongDescription</stp>
        <stp/>
        <stp>T</stp>
        <tr r="J37" s="1"/>
        <tr r="B20" s="1"/>
      </tp>
      <tp t="s">
        <v>iShares MSCI Belgium Capped ETF</v>
        <stp/>
        <stp>ContractData</stp>
        <stp>S.EWK</stp>
        <stp>LongDescription</stp>
        <stp/>
        <stp>T</stp>
        <tr r="J26" s="1"/>
        <tr r="B21" s="1"/>
      </tp>
      <tp t="s">
        <v>iShares MSCI Sweden ETF</v>
        <stp/>
        <stp>ContractData</stp>
        <stp>S.EWD</stp>
        <stp>LongDescription</stp>
        <stp/>
        <stp>T</stp>
        <tr r="J14" s="1"/>
        <tr r="B16" s="1"/>
      </tp>
      <tp t="s">
        <v>iShares MSCI Germany ETF</v>
        <stp/>
        <stp>ContractData</stp>
        <stp>S.EWG</stp>
        <stp>LongDescription</stp>
        <stp/>
        <stp>T</stp>
        <tr r="J9" s="1"/>
        <tr r="B17" s="1"/>
      </tp>
      <tp t="s">
        <v>iShares MSCI Australia ETF</v>
        <stp/>
        <stp>ContractData</stp>
        <stp>S.EWA</stp>
        <stp>LongDescription</stp>
        <stp/>
        <stp>T</stp>
        <tr r="J40" s="1"/>
        <tr r="B14" s="1"/>
      </tp>
      <tp t="s">
        <v>iShares MSCI Canada ETF</v>
        <stp/>
        <stp>ContractData</stp>
        <stp>S.EWC</stp>
        <stp>LongDescription</stp>
        <stp/>
        <stp>T</stp>
        <tr r="J38" s="1"/>
        <tr r="B15" s="1"/>
      </tp>
      <tp t="s">
        <v>iShares MSCI Peru and Global Exposure ETF</v>
        <stp/>
        <stp>ContractData</stp>
        <stp>S.EPU</stp>
        <stp>LongDescription</stp>
        <stp/>
        <stp>T</stp>
        <tr r="J27" s="1"/>
        <tr r="B13" s="1"/>
      </tp>
      <tp t="s">
        <v>Market Vectors Vietnam ETF</v>
        <stp/>
        <stp>ContractData</stp>
        <stp>S.VNM</stp>
        <stp>LongDescription</stp>
        <stp/>
        <stp>T</stp>
        <tr r="J34" s="1"/>
        <tr r="B51" s="1"/>
      </tp>
      <tp t="s">
        <v>Vanguard MSCI Europe ETF</v>
        <stp/>
        <stp>ContractData</stp>
        <stp>S.VGK</stp>
        <stp>LongDescription</stp>
        <stp/>
        <stp>T</stp>
        <tr r="J16" s="1"/>
        <tr r="B50" s="1"/>
      </tp>
      <tp t="s">
        <v>iShares MSCI Thailand Capped ETF</v>
        <stp/>
        <stp>ContractData</stp>
        <stp>S.THD</stp>
        <stp>LongDescription</stp>
        <stp/>
        <stp>T</stp>
        <tr r="J51" s="1"/>
        <tr r="B47" s="1"/>
      </tp>
      <tp t="s">
        <v>iShares MSCI Turkey ETF</v>
        <stp/>
        <stp>ContractData</stp>
        <stp>S.TUR</stp>
        <stp>LongDescription</stp>
        <stp/>
        <stp>T</stp>
        <tr r="J52" s="1"/>
        <tr r="B48" s="1"/>
      </tp>
      <tp t="s">
        <v>iShares Trust iShares MSCI UAE ETF</v>
        <stp/>
        <stp>ContractData</stp>
        <stp>S.UAE</stp>
        <stp>LongDescription</stp>
        <stp/>
        <stp>T</stp>
        <tr r="J33" s="1"/>
        <tr r="B49" s="1"/>
      </tp>
      <tp>
        <v>2.0362992474546298</v>
        <stp/>
        <stp>StudyData</stp>
        <stp>S.ENZL</stp>
        <stp>PCB</stp>
        <stp>BaseType=Index,Index=1</stp>
        <stp>High</stp>
        <stp>A</stp>
        <stp>0</stp>
        <stp>all</stp>
        <stp/>
        <stp/>
        <stp/>
        <stp>T</stp>
        <tr r="M47" s="1"/>
      </tp>
      <tp t="s">
        <v>SPDR S&amp;P 500</v>
        <stp/>
        <stp>ContractData</stp>
        <stp>S.SPY</stp>
        <stp>LongDescription</stp>
        <stp/>
        <stp>T</stp>
        <tr r="J48" s="1"/>
        <tr r="B46" s="1"/>
      </tp>
      <tp t="s">
        <v>iShares Trust iShares MSCI Qatar ETF</v>
        <stp/>
        <stp>ContractData</stp>
        <stp>S.QAT</stp>
        <stp>LongDescription</stp>
        <stp/>
        <stp>T</stp>
        <tr r="J41" s="1"/>
        <tr r="B45" s="1"/>
      </tp>
      <tp>
        <v>100</v>
        <stp/>
        <stp>ContractData</stp>
        <stp>S.EDEN</stp>
        <stp>MT_LastAskVolume</stp>
        <stp/>
        <stp>T</stp>
        <tr r="N34" s="5"/>
      </tp>
      <tp>
        <v>23.304790557741274</v>
        <stp/>
        <stp>StudyData</stp>
        <stp>S.SPY</stp>
        <stp>PCB</stp>
        <stp>BaseType=Index,Index=2</stp>
        <stp>Close</stp>
        <stp>A</stp>
        <stp>-1</stp>
        <stp>all</stp>
        <stp/>
        <stp/>
        <stp/>
        <stp>T</stp>
        <tr r="K48" s="1"/>
        <tr r="D46" s="1"/>
      </tp>
      <tp>
        <v>-1.1031439602868136</v>
        <stp/>
        <stp>StudyData</stp>
        <stp>S.QAT</stp>
        <stp>PCB</stp>
        <stp>BaseType=Index,Index=2</stp>
        <stp>Close</stp>
        <stp>A</stp>
        <stp>-1</stp>
        <stp>all</stp>
        <stp/>
        <stp/>
        <stp/>
        <stp>T</stp>
        <tr r="K41" s="1"/>
        <tr r="D45" s="1"/>
      </tp>
      <tp>
        <v>-1.5663771712158887</v>
        <stp/>
        <stp>StudyData</stp>
        <stp>S.VGK</stp>
        <stp>PCB</stp>
        <stp>BaseType=Index,Index=2</stp>
        <stp>Close</stp>
        <stp>A</stp>
        <stp>-1</stp>
        <stp>all</stp>
        <stp/>
        <stp/>
        <stp/>
        <stp>T</stp>
        <tr r="K16" s="1"/>
        <tr r="D50" s="1"/>
      </tp>
      <tp>
        <v>-11.145510835913308</v>
        <stp/>
        <stp>StudyData</stp>
        <stp>S.VNM</stp>
        <stp>PCB</stp>
        <stp>BaseType=Index,Index=2</stp>
        <stp>Close</stp>
        <stp>A</stp>
        <stp>-1</stp>
        <stp>all</stp>
        <stp/>
        <stp/>
        <stp/>
        <stp>T</stp>
        <tr r="K34" s="1"/>
        <tr r="D51" s="1"/>
      </tp>
      <tp>
        <v>11.090458488228</v>
        <stp/>
        <stp>StudyData</stp>
        <stp>S.TUR</stp>
        <stp>PCB</stp>
        <stp>BaseType=Index,Index=2</stp>
        <stp>Close</stp>
        <stp>A</stp>
        <stp>-1</stp>
        <stp>all</stp>
        <stp/>
        <stp/>
        <stp/>
        <stp>T</stp>
        <tr r="K52" s="1"/>
        <tr r="D48" s="1"/>
      </tp>
      <tp>
        <v>-5.355465079862201</v>
        <stp/>
        <stp>StudyData</stp>
        <stp>S.THD</stp>
        <stp>PCB</stp>
        <stp>BaseType=Index,Index=2</stp>
        <stp>Close</stp>
        <stp>A</stp>
        <stp>-1</stp>
        <stp>all</stp>
        <stp/>
        <stp/>
        <stp/>
        <stp>T</stp>
        <tr r="K51" s="1"/>
        <tr r="D47" s="1"/>
      </tp>
      <tp>
        <v>10.767160161507412</v>
        <stp/>
        <stp>StudyData</stp>
        <stp>S.UAE</stp>
        <stp>PCB</stp>
        <stp>BaseType=Index,Index=2</stp>
        <stp>Close</stp>
        <stp>A</stp>
        <stp>-1</stp>
        <stp>all</stp>
        <stp/>
        <stp/>
        <stp/>
        <stp>T</stp>
        <tr r="K33" s="1"/>
        <tr r="D49" s="1"/>
      </tp>
      <tp>
        <v>-1.2987012987013018</v>
        <stp/>
        <stp>StudyData</stp>
        <stp>S.GXG</stp>
        <stp>PCB</stp>
        <stp>BaseType=Index,Index=2</stp>
        <stp>Close</stp>
        <stp>A</stp>
        <stp>-1</stp>
        <stp>all</stp>
        <stp/>
        <stp/>
        <stp/>
        <stp>T</stp>
        <tr r="K8" s="1"/>
        <tr r="D37" s="1"/>
      </tp>
      <tp>
        <v>15.212332751599757</v>
        <stp/>
        <stp>StudyData</stp>
        <stp>S.EPU</stp>
        <stp>PCB</stp>
        <stp>BaseType=Index,Index=2</stp>
        <stp>Close</stp>
        <stp>A</stp>
        <stp>-1</stp>
        <stp>all</stp>
        <stp/>
        <stp/>
        <stp/>
        <stp>T</stp>
        <tr r="K27" s="1"/>
        <tr r="D13" s="1"/>
      </tp>
      <tp>
        <v>-22.340912559133223</v>
        <stp/>
        <stp>StudyData</stp>
        <stp>S.EWY</stp>
        <stp>PCB</stp>
        <stp>BaseType=Index,Index=2</stp>
        <stp>Close</stp>
        <stp>A</stp>
        <stp>-1</stp>
        <stp>all</stp>
        <stp/>
        <stp/>
        <stp/>
        <stp>T</stp>
        <tr r="K24" s="1"/>
        <tr r="D32" s="1"/>
      </tp>
      <tp>
        <v>-35.612128146453088</v>
        <stp/>
        <stp>StudyData</stp>
        <stp>S.EWZ</stp>
        <stp>PCB</stp>
        <stp>BaseType=Index,Index=2</stp>
        <stp>Close</stp>
        <stp>A</stp>
        <stp>-1</stp>
        <stp>all</stp>
        <stp/>
        <stp/>
        <stp/>
        <stp>T</stp>
        <tr r="K11" s="1"/>
        <tr r="D33" s="1"/>
      </tp>
      <tp>
        <v>2.5718608169440289</v>
        <stp/>
        <stp>StudyData</stp>
        <stp>S.EWU</stp>
        <stp>PCB</stp>
        <stp>BaseType=Index,Index=2</stp>
        <stp>Close</stp>
        <stp>A</stp>
        <stp>-1</stp>
        <stp>all</stp>
        <stp/>
        <stp/>
        <stp/>
        <stp>T</stp>
        <tr r="K28" s="1"/>
        <tr r="D30" s="1"/>
      </tp>
      <tp>
        <v>12.448403215294364</v>
        <stp/>
        <stp>StudyData</stp>
        <stp>S.EWT</stp>
        <stp>PCB</stp>
        <stp>BaseType=Index,Index=2</stp>
        <stp>Close</stp>
        <stp>A</stp>
        <stp>-1</stp>
        <stp>all</stp>
        <stp/>
        <stp/>
        <stp/>
        <stp>T</stp>
        <tr r="K43" s="1"/>
        <tr r="D29" s="1"/>
      </tp>
      <tp>
        <v>-30.994841562269709</v>
        <stp/>
        <stp>StudyData</stp>
        <stp>S.EWW</stp>
        <stp>PCB</stp>
        <stp>BaseType=Index,Index=2</stp>
        <stp>Close</stp>
        <stp>A</stp>
        <stp>-1</stp>
        <stp>all</stp>
        <stp/>
        <stp/>
        <stp/>
        <stp>T</stp>
        <tr r="K10" s="1"/>
        <tr r="D31" s="1"/>
      </tp>
      <tp>
        <v>-8.4226646248085686</v>
        <stp/>
        <stp>StudyData</stp>
        <stp>S.EWQ</stp>
        <stp>PCB</stp>
        <stp>BaseType=Index,Index=2</stp>
        <stp>Close</stp>
        <stp>A</stp>
        <stp>-1</stp>
        <stp>all</stp>
        <stp/>
        <stp/>
        <stp/>
        <stp>T</stp>
        <tr r="K17" s="1"/>
        <tr r="D27" s="1"/>
      </tp>
      <tp>
        <v>1.40431090790333</v>
        <stp/>
        <stp>StudyData</stp>
        <stp>S.EWP</stp>
        <stp>PCB</stp>
        <stp>BaseType=Index,Index=2</stp>
        <stp>Close</stp>
        <stp>A</stp>
        <stp>-1</stp>
        <stp>all</stp>
        <stp/>
        <stp/>
        <stp/>
        <stp>T</stp>
        <tr r="K5" s="1"/>
        <tr r="D26" s="1"/>
      </tp>
      <tp>
        <v>16.84491978609627</v>
        <stp/>
        <stp>StudyData</stp>
        <stp>S.EWS</stp>
        <stp>PCB</stp>
        <stp>BaseType=Index,Index=2</stp>
        <stp>Close</stp>
        <stp>A</stp>
        <stp>-1</stp>
        <stp>all</stp>
        <stp/>
        <stp/>
        <stp/>
        <stp>T</stp>
        <tr r="K22" s="1"/>
        <tr r="D28" s="1"/>
      </tp>
      <tp>
        <v>15.435294117647064</v>
        <stp/>
        <stp>StudyData</stp>
        <stp>S.EWM</stp>
        <stp>PCB</stp>
        <stp>BaseType=Index,Index=2</stp>
        <stp>Close</stp>
        <stp>A</stp>
        <stp>-1</stp>
        <stp>all</stp>
        <stp/>
        <stp/>
        <stp/>
        <stp>T</stp>
        <tr r="K46" s="1"/>
        <tr r="D23" s="1"/>
      </tp>
      <tp>
        <v>-4.7855811062771947</v>
        <stp/>
        <stp>StudyData</stp>
        <stp>S.EWL</stp>
        <stp>PCB</stp>
        <stp>BaseType=Index,Index=2</stp>
        <stp>Close</stp>
        <stp>A</stp>
        <stp>-1</stp>
        <stp>all</stp>
        <stp/>
        <stp/>
        <stp/>
        <stp>T</stp>
        <tr r="K21" s="1"/>
        <tr r="D22" s="1"/>
      </tp>
      <tp>
        <v>-3.0078667283664906</v>
        <stp/>
        <stp>StudyData</stp>
        <stp>S.EWO</stp>
        <stp>PCB</stp>
        <stp>BaseType=Index,Index=2</stp>
        <stp>Close</stp>
        <stp>A</stp>
        <stp>-1</stp>
        <stp>all</stp>
        <stp/>
        <stp/>
        <stp/>
        <stp>T</stp>
        <tr r="K3" s="1"/>
        <tr r="D25" s="1"/>
      </tp>
      <tp>
        <v>-0.31369034281873304</v>
        <stp/>
        <stp>StudyData</stp>
        <stp>S.EWN</stp>
        <stp>PCB</stp>
        <stp>BaseType=Index,Index=2</stp>
        <stp>Close</stp>
        <stp>A</stp>
        <stp>-1</stp>
        <stp>all</stp>
        <stp/>
        <stp/>
        <stp/>
        <stp>T</stp>
        <tr r="K19" s="1"/>
        <tr r="D24" s="1"/>
      </tp>
      <tp>
        <v>6.0123784261715265</v>
        <stp/>
        <stp>StudyData</stp>
        <stp>S.EWI</stp>
        <stp>PCB</stp>
        <stp>BaseType=Index,Index=2</stp>
        <stp>Close</stp>
        <stp>A</stp>
        <stp>-1</stp>
        <stp>all</stp>
        <stp/>
        <stp/>
        <stp/>
        <stp>T</stp>
        <tr r="K7" s="1"/>
        <tr r="D19" s="1"/>
      </tp>
      <tp>
        <v>-4.0875071963154914</v>
        <stp/>
        <stp>StudyData</stp>
        <stp>S.EWH</stp>
        <stp>PCB</stp>
        <stp>BaseType=Index,Index=2</stp>
        <stp>Close</stp>
        <stp>A</stp>
        <stp>-1</stp>
        <stp>all</stp>
        <stp/>
        <stp/>
        <stp/>
        <stp>T</stp>
        <tr r="K31" s="1"/>
        <tr r="D18" s="1"/>
      </tp>
      <tp>
        <v>-2.9723991507430929</v>
        <stp/>
        <stp>StudyData</stp>
        <stp>S.EWK</stp>
        <stp>PCB</stp>
        <stp>BaseType=Index,Index=2</stp>
        <stp>Close</stp>
        <stp>A</stp>
        <stp>-1</stp>
        <stp>all</stp>
        <stp/>
        <stp/>
        <stp/>
        <stp>T</stp>
        <tr r="K26" s="1"/>
        <tr r="D21" s="1"/>
      </tp>
      <tp>
        <v>4.6149048955409944</v>
        <stp/>
        <stp>StudyData</stp>
        <stp>S.EWJ</stp>
        <stp>PCB</stp>
        <stp>BaseType=Index,Index=2</stp>
        <stp>Close</stp>
        <stp>A</stp>
        <stp>-1</stp>
        <stp>all</stp>
        <stp/>
        <stp/>
        <stp/>
        <stp>T</stp>
        <tr r="K37" s="1"/>
        <tr r="D20" s="1"/>
      </tp>
      <tp>
        <v>-5.4218393716746913</v>
        <stp/>
        <stp>StudyData</stp>
        <stp>S.EWD</stp>
        <stp>PCB</stp>
        <stp>BaseType=Index,Index=2</stp>
        <stp>Close</stp>
        <stp>A</stp>
        <stp>-1</stp>
        <stp>all</stp>
        <stp/>
        <stp/>
        <stp/>
        <stp>T</stp>
        <tr r="K14" s="1"/>
        <tr r="D16" s="1"/>
      </tp>
      <tp>
        <v>7.1741327046143439</v>
        <stp/>
        <stp>StudyData</stp>
        <stp>S.EWG</stp>
        <stp>PCB</stp>
        <stp>BaseType=Index,Index=2</stp>
        <stp>Close</stp>
        <stp>A</stp>
        <stp>-1</stp>
        <stp>all</stp>
        <stp/>
        <stp/>
        <stp/>
        <stp>T</stp>
        <tr r="K9" s="1"/>
        <tr r="D17" s="1"/>
      </tp>
      <tp>
        <v>-1.9720624486442087</v>
        <stp/>
        <stp>StudyData</stp>
        <stp>S.EWA</stp>
        <stp>PCB</stp>
        <stp>BaseType=Index,Index=2</stp>
        <stp>Close</stp>
        <stp>A</stp>
        <stp>-1</stp>
        <stp>all</stp>
        <stp/>
        <stp/>
        <stp/>
        <stp>T</stp>
        <tr r="K40" s="1"/>
        <tr r="D14" s="1"/>
      </tp>
      <tp>
        <v>9.8691384950927059</v>
        <stp/>
        <stp>StudyData</stp>
        <stp>S.EWC</stp>
        <stp>PCB</stp>
        <stp>BaseType=Index,Index=2</stp>
        <stp>Close</stp>
        <stp>A</stp>
        <stp>-1</stp>
        <stp>all</stp>
        <stp/>
        <stp/>
        <stp/>
        <stp>T</stp>
        <tr r="K38" s="1"/>
        <tr r="D15" s="1"/>
      </tp>
      <tp>
        <v>-0.50590219224282229</v>
        <stp/>
        <stp>StudyData</stp>
        <stp>S.EZU</stp>
        <stp>PCB</stp>
        <stp>BaseType=Index,Index=2</stp>
        <stp>Close</stp>
        <stp>A</stp>
        <stp>-1</stp>
        <stp>all</stp>
        <stp/>
        <stp/>
        <stp/>
        <stp>T</stp>
        <tr r="K13" s="1"/>
        <tr r="D35" s="1"/>
      </tp>
      <tp>
        <v>0.28715003589376537</v>
        <stp/>
        <stp>StudyData</stp>
        <stp>S.EZA</stp>
        <stp>PCB</stp>
        <stp>BaseType=Index,Index=2</stp>
        <stp>Close</stp>
        <stp>A</stp>
        <stp>-1</stp>
        <stp>all</stp>
        <stp/>
        <stp/>
        <stp/>
        <stp>T</stp>
        <tr r="K15" s="1"/>
        <tr r="D34" s="1"/>
      </tp>
      <tp>
        <v>-11.237149946827373</v>
        <stp/>
        <stp>StudyData</stp>
        <stp>S.ECH</stp>
        <stp>PCB</stp>
        <stp>BaseType=Index,Index=2</stp>
        <stp>Close</stp>
        <stp>A</stp>
        <stp>-1</stp>
        <stp>all</stp>
        <stp/>
        <stp/>
        <stp/>
        <stp>T</stp>
        <tr r="K6" s="1"/>
        <tr r="D4" s="1"/>
      </tp>
      <tp>
        <v>32.411067193675891</v>
        <stp/>
        <stp>StudyData</stp>
        <stp>S.EIS</stp>
        <stp>PCB</stp>
        <stp>BaseType=Index,Index=2</stp>
        <stp>Close</stp>
        <stp>A</stp>
        <stp>-1</stp>
        <stp>all</stp>
        <stp/>
        <stp/>
        <stp/>
        <stp>T</stp>
        <tr r="K36" s="1"/>
        <tr r="D9" s="1"/>
      </tp>
      <tp>
        <v>-3.5199622017481573</v>
        <stp/>
        <stp>StudyData</stp>
        <stp>S.KSA</stp>
        <stp>PCB</stp>
        <stp>BaseType=Index,Index=2</stp>
        <stp>Close</stp>
        <stp>A</stp>
        <stp>-1</stp>
        <stp>all</stp>
        <stp/>
        <stp/>
        <stp/>
        <stp>T</stp>
        <tr r="K49" s="1"/>
        <tr r="D41" s="1"/>
      </tp>
      <tp>
        <v>4.7464239271781441</v>
        <stp/>
        <stp>StudyData</stp>
        <stp>S.KWT</stp>
        <stp>PCB</stp>
        <stp>BaseType=Index,Index=2</stp>
        <stp>Close</stp>
        <stp>A</stp>
        <stp>-1</stp>
        <stp>all</stp>
        <stp/>
        <stp/>
        <stp/>
        <stp>T</stp>
        <tr r="K23" s="1"/>
        <tr r="D42" s="1"/>
      </tp>
      <tp>
        <v>52.19</v>
        <stp/>
        <stp>ContractData</stp>
        <stp>S.EWN</stp>
        <stp>LastQuoteToday</stp>
        <stp/>
        <stp>T</stp>
        <tr r="G34" s="3"/>
      </tp>
      <tp>
        <v>2800</v>
        <stp/>
        <stp>ContractData</stp>
        <stp>S.VGK</stp>
        <stp>MT_LastBidVolume</stp>
        <stp/>
        <stp>T</stp>
        <tr r="K31" s="3"/>
      </tp>
      <tp>
        <v>800</v>
        <stp/>
        <stp>ContractData</stp>
        <stp>S.VNM</stp>
        <stp>MT_LastBidVolume</stp>
        <stp/>
        <stp>T</stp>
        <tr r="K36" s="4"/>
      </tp>
      <tp>
        <v>28.1</v>
        <stp/>
        <stp>ContractData</stp>
        <stp>S.EWO</stp>
        <stp>LastQuoteToday</stp>
        <stp/>
        <stp>T</stp>
        <tr r="G31" s="2"/>
      </tp>
      <tp>
        <v>500</v>
        <stp/>
        <stp>ContractData</stp>
        <stp>S.EFNL</stp>
        <stp>MT_LastAskVolume</stp>
        <stp/>
        <stp>T</stp>
        <tr r="N40" s="2"/>
      </tp>
      <tp>
        <v>300</v>
        <stp/>
        <stp>ContractData</stp>
        <stp>S.QAT</stp>
        <stp>MT_LastBidVolume</stp>
        <stp/>
        <stp>T</stp>
        <tr r="K30" s="5"/>
      </tp>
      <tp>
        <v>32.61</v>
        <stp/>
        <stp>ContractData</stp>
        <stp>S.ECH</stp>
        <stp>LastQuoteToday</stp>
        <stp/>
        <stp>T</stp>
        <tr r="G34" s="2"/>
      </tp>
      <tp>
        <v>18.7</v>
        <stp/>
        <stp>ContractData</stp>
        <stp>S.EWH</stp>
        <stp>LastQuoteToday</stp>
        <stp/>
        <stp>T</stp>
        <tr r="G33" s="4"/>
      </tp>
      <tp>
        <v>100</v>
        <stp/>
        <stp>ContractData</stp>
        <stp>S.KWT</stp>
        <stp>MT_LastAskVolume</stp>
        <stp/>
        <stp>T</stp>
        <tr r="N38" s="3"/>
      </tp>
      <tp>
        <v>800</v>
        <stp/>
        <stp>ContractData</stp>
        <stp>S.KSA</stp>
        <stp>MT_LastAskVolume</stp>
        <stp/>
        <stp>T</stp>
        <tr r="N38" s="5"/>
      </tp>
      <tp>
        <v>46.07</v>
        <stp/>
        <stp>ContractData</stp>
        <stp>S.EWI</stp>
        <stp>LastQuoteToday</stp>
        <stp/>
        <stp>T</stp>
        <tr r="G35" s="2"/>
      </tp>
      <tp>
        <v>300</v>
        <stp/>
        <stp>ContractData</stp>
        <stp>S.SPY</stp>
        <stp>MT_LastBidVolume</stp>
        <stp/>
        <stp>T</stp>
        <tr r="K37" s="5"/>
      </tp>
      <tp>
        <v>72.42</v>
        <stp/>
        <stp>ContractData</stp>
        <stp>S.EWJ</stp>
        <stp>LastQuoteToday</stp>
        <stp/>
        <stp>T</stp>
        <tr r="G39" s="4"/>
      </tp>
      <tp>
        <v>4100</v>
        <stp/>
        <stp>ContractData</stp>
        <stp>S.MCHI</stp>
        <stp>MT_LastAskVolume</stp>
        <stp/>
        <stp>T</stp>
        <tr r="N33" s="3"/>
      </tp>
      <tp>
        <v>4300</v>
        <stp/>
        <stp>ContractData</stp>
        <stp>S.ACWx</stp>
        <stp>MT_LastAskVolume</stp>
        <stp/>
        <stp>T</stp>
        <tr r="N32" s="4"/>
      </tp>
      <tp>
        <v>74.650000000000006</v>
        <stp/>
        <stp>ContractData</stp>
        <stp>S.VGK</stp>
        <stp>LastQuoteToday</stp>
        <stp/>
        <stp>T</stp>
        <tr r="G31" s="3"/>
      </tp>
      <tp>
        <v>20.89</v>
        <stp/>
        <stp>ContractData</stp>
        <stp>S.EWK</stp>
        <stp>LastQuoteToday</stp>
        <stp/>
        <stp>T</stp>
        <tr r="G41" s="3"/>
      </tp>
      <tp>
        <v>200</v>
        <stp/>
        <stp>ContractData</stp>
        <stp>S.GXG</stp>
        <stp>MT_LastAskVolume</stp>
        <stp/>
        <stp>T</stp>
        <tr r="N36" s="2"/>
      </tp>
      <tp>
        <v>56.39</v>
        <stp/>
        <stp>ContractData</stp>
        <stp>S.THD</stp>
        <stp>LastQuoteToday</stp>
        <stp/>
        <stp>T</stp>
        <tr r="G40" s="5"/>
      </tp>
      <tp>
        <v>45.25</v>
        <stp/>
        <stp>ContractData</stp>
        <stp>S.EWD</stp>
        <stp>LastQuoteToday</stp>
        <stp/>
        <stp>T</stp>
        <tr r="G42" s="2"/>
      </tp>
      <tp>
        <v>18.39</v>
        <stp/>
        <stp>ContractData</stp>
        <stp>S.UAE</stp>
        <stp>LastQuoteToday</stp>
        <stp/>
        <stp>T</stp>
        <tr r="G35" s="4"/>
      </tp>
      <tp>
        <v>18.414322250639387</v>
        <stp/>
        <stp>StudyData</stp>
        <stp>S.NORW</stp>
        <stp>PCB</stp>
        <stp>BaseType=Index,Index=1</stp>
        <stp>High</stp>
        <stp>A</stp>
        <stp>0</stp>
        <stp>all</stp>
        <stp/>
        <stp/>
        <stp/>
        <stp>T</stp>
        <tr r="M20" s="1"/>
      </tp>
      <tp>
        <v>9.0429155313351526</v>
        <stp/>
        <stp>StudyData</stp>
        <stp>S.EIRL</stp>
        <stp>PCB</stp>
        <stp>BaseType=Index,Index=1</stp>
        <stp>High</stp>
        <stp>A</stp>
        <stp>0</stp>
        <stp>all</stp>
        <stp/>
        <stp/>
        <stp/>
        <stp>T</stp>
        <tr r="M39" s="1"/>
      </tp>
      <tp>
        <v>200</v>
        <stp/>
        <stp>ContractData</stp>
        <stp>S.EIS</stp>
        <stp>MT_LastAskVolume</stp>
        <stp/>
        <stp>T</stp>
        <tr r="N38" s="4"/>
      </tp>
      <tp>
        <v>200</v>
        <stp/>
        <stp>ContractData</stp>
        <stp>S.ECH</stp>
        <stp>MT_LastAskVolume</stp>
        <stp/>
        <stp>T</stp>
        <tr r="N34" s="2"/>
      </tp>
      <tp>
        <v>1000</v>
        <stp/>
        <stp>ContractData</stp>
        <stp>S.EZU</stp>
        <stp>MT_LastAskVolume</stp>
        <stp/>
        <stp>T</stp>
        <tr r="N41" s="2"/>
      </tp>
      <tp>
        <v>100</v>
        <stp/>
        <stp>ContractData</stp>
        <stp>S.EZA</stp>
        <stp>MT_LastAskVolume</stp>
        <stp/>
        <stp>T</stp>
        <tr r="N30" s="3"/>
      </tp>
      <tp>
        <v>103000</v>
        <stp/>
        <stp>ContractData</stp>
        <stp>S.EWZ</stp>
        <stp>MT_LastAskVolume</stp>
        <stp/>
        <stp>T</stp>
        <tr r="N39" s="2"/>
      </tp>
      <tp>
        <v>2200</v>
        <stp/>
        <stp>ContractData</stp>
        <stp>S.EWY</stp>
        <stp>MT_LastAskVolume</stp>
        <stp/>
        <stp>T</stp>
        <tr r="N39" s="3"/>
      </tp>
      <tp>
        <v>2000</v>
        <stp/>
        <stp>ContractData</stp>
        <stp>S.EWS</stp>
        <stp>MT_LastAskVolume</stp>
        <stp/>
        <stp>T</stp>
        <tr r="N37" s="3"/>
      </tp>
      <tp>
        <v>300</v>
        <stp/>
        <stp>ContractData</stp>
        <stp>S.EWQ</stp>
        <stp>MT_LastAskVolume</stp>
        <stp/>
        <stp>T</stp>
        <tr r="N32" s="3"/>
      </tp>
      <tp>
        <v>1000</v>
        <stp/>
        <stp>ContractData</stp>
        <stp>S.EWP</stp>
        <stp>MT_LastAskVolume</stp>
        <stp/>
        <stp>T</stp>
        <tr r="N33" s="2"/>
      </tp>
      <tp>
        <v>300</v>
        <stp/>
        <stp>ContractData</stp>
        <stp>S.EWW</stp>
        <stp>MT_LastAskVolume</stp>
        <stp/>
        <stp>T</stp>
        <tr r="N38" s="2"/>
      </tp>
      <tp>
        <v>10900</v>
        <stp/>
        <stp>ContractData</stp>
        <stp>S.EWU</stp>
        <stp>MT_LastAskVolume</stp>
        <stp/>
        <stp>T</stp>
        <tr r="N30" s="4"/>
      </tp>
      <tp>
        <v>2200</v>
        <stp/>
        <stp>ContractData</stp>
        <stp>S.EWT</stp>
        <stp>MT_LastAskVolume</stp>
        <stp/>
        <stp>T</stp>
        <tr r="N32" s="5"/>
      </tp>
      <tp>
        <v>200</v>
        <stp/>
        <stp>ContractData</stp>
        <stp>S.EWK</stp>
        <stp>MT_LastAskVolume</stp>
        <stp/>
        <stp>T</stp>
        <tr r="N41" s="3"/>
      </tp>
      <tp>
        <v>11500</v>
        <stp/>
        <stp>ContractData</stp>
        <stp>S.EWJ</stp>
        <stp>MT_LastAskVolume</stp>
        <stp/>
        <stp>T</stp>
        <tr r="N39" s="4"/>
      </tp>
      <tp>
        <v>2400</v>
        <stp/>
        <stp>ContractData</stp>
        <stp>S.EWI</stp>
        <stp>MT_LastAskVolume</stp>
        <stp/>
        <stp>T</stp>
        <tr r="N35" s="2"/>
      </tp>
      <tp>
        <v>21100</v>
        <stp/>
        <stp>ContractData</stp>
        <stp>S.EWH</stp>
        <stp>MT_LastAskVolume</stp>
        <stp/>
        <stp>T</stp>
        <tr r="N33" s="4"/>
      </tp>
      <tp>
        <v>100</v>
        <stp/>
        <stp>ContractData</stp>
        <stp>S.EWO</stp>
        <stp>MT_LastAskVolume</stp>
        <stp/>
        <stp>T</stp>
        <tr r="N31" s="2"/>
      </tp>
      <tp>
        <v>300</v>
        <stp/>
        <stp>ContractData</stp>
        <stp>S.EWN</stp>
        <stp>MT_LastAskVolume</stp>
        <stp/>
        <stp>T</stp>
        <tr r="N34" s="3"/>
      </tp>
      <tp>
        <v>600</v>
        <stp/>
        <stp>ContractData</stp>
        <stp>S.EWM</stp>
        <stp>MT_LastAskVolume</stp>
        <stp/>
        <stp>T</stp>
        <tr r="N35" s="5"/>
      </tp>
      <tp>
        <v>200</v>
        <stp/>
        <stp>ContractData</stp>
        <stp>S.EWL</stp>
        <stp>MT_LastAskVolume</stp>
        <stp/>
        <stp>T</stp>
        <tr r="N36" s="3"/>
      </tp>
      <tp>
        <v>24600</v>
        <stp/>
        <stp>ContractData</stp>
        <stp>S.EWC</stp>
        <stp>MT_LastAskVolume</stp>
        <stp/>
        <stp>T</stp>
        <tr r="N40" s="4"/>
      </tp>
      <tp>
        <v>26900</v>
        <stp/>
        <stp>ContractData</stp>
        <stp>S.EWA</stp>
        <stp>MT_LastAskVolume</stp>
        <stp/>
        <stp>T</stp>
        <tr r="N42" s="4"/>
      </tp>
      <tp>
        <v>2300</v>
        <stp/>
        <stp>ContractData</stp>
        <stp>S.EWG</stp>
        <stp>MT_LastAskVolume</stp>
        <stp/>
        <stp>T</stp>
        <tr r="N37" s="2"/>
      </tp>
      <tp>
        <v>200</v>
        <stp/>
        <stp>ContractData</stp>
        <stp>S.EWD</stp>
        <stp>MT_LastAskVolume</stp>
        <stp/>
        <stp>T</stp>
        <tr r="N42" s="2"/>
      </tp>
      <tp>
        <v>500</v>
        <stp/>
        <stp>ContractData</stp>
        <stp>S.EPU</stp>
        <stp>MT_LastAskVolume</stp>
        <stp/>
        <stp>T</stp>
        <tr r="N42" s="3"/>
      </tp>
      <tp>
        <v>300</v>
        <stp/>
        <stp>ContractData</stp>
        <stp>S.NORW</stp>
        <stp>MT_LastAskVolume</stp>
        <stp/>
        <stp>T</stp>
        <tr r="N35" s="3"/>
      </tp>
      <tp>
        <v>40.64</v>
        <stp/>
        <stp>ContractData</stp>
        <stp>S.EWG</stp>
        <stp>LastQuoteToday</stp>
        <stp/>
        <stp>T</stp>
        <tr r="G37" s="2"/>
      </tp>
      <tp>
        <v>29.17</v>
        <stp/>
        <stp>ContractData</stp>
        <stp>S.GXG</stp>
        <stp>LastQuoteToday</stp>
        <stp/>
        <stp>T</stp>
        <tr r="G36" s="2"/>
      </tp>
      <tp>
        <v>16700</v>
        <stp/>
        <stp>ContractData</stp>
        <stp>S.INDA</stp>
        <stp>MT_LastAskVolume</stp>
        <stp/>
        <stp>T</stp>
        <tr r="N33" s="5"/>
      </tp>
      <tp>
        <v>100</v>
        <stp/>
        <stp>ContractData</stp>
        <stp>S.ENZL</stp>
        <stp>MT_LastAskVolume</stp>
        <stp/>
        <stp>T</stp>
        <tr r="N36" s="5"/>
      </tp>
      <tp>
        <v>12.519171779141091</v>
        <stp/>
        <stp>StudyData</stp>
        <stp>S.ACWx</stp>
        <stp>PCB</stp>
        <stp>BaseType=Index,Index=1</stp>
        <stp>High</stp>
        <stp>A</stp>
        <stp>0</stp>
        <stp>all</stp>
        <stp/>
        <stp/>
        <stp/>
        <stp>T</stp>
        <tr r="M30" s="1"/>
      </tp>
      <tp>
        <v>16.368286445012789</v>
        <stp/>
        <stp>StudyData</stp>
        <stp>S.NORW</stp>
        <stp>PCB</stp>
        <stp>BaseType=Index,Index=1</stp>
        <stp>Close</stp>
        <stp>A</stp>
        <stp>0</stp>
        <stp>all</stp>
        <stp/>
        <stp/>
        <stp/>
        <stp>T</stp>
        <tr r="C44" s="1"/>
      </tp>
      <tp>
        <v>4500</v>
        <stp/>
        <stp>ContractData</stp>
        <stp>S.EIDO</stp>
        <stp>MT_LastAskVolume</stp>
        <stp/>
        <stp>T</stp>
        <tr r="N39" s="5"/>
      </tp>
      <tp>
        <v>300</v>
        <stp/>
        <stp>ContractData</stp>
        <stp>S.EIRL</stp>
        <stp>MT_LastAskVolume</stp>
        <stp/>
        <stp>T</stp>
        <tr r="N41" s="4"/>
      </tp>
      <tp>
        <v>50.36</v>
        <stp/>
        <stp>ContractData</stp>
        <stp>S.EZA</stp>
        <stp>LastQuoteToday</stp>
        <stp/>
        <stp>T</stp>
        <tr r="G30" s="3"/>
      </tp>
      <tp>
        <v>25.46</v>
        <stp/>
        <stp>ContractData</stp>
        <stp>S.EWA</stp>
        <stp>LastQuoteToday</stp>
        <stp/>
        <stp>T</stp>
        <tr r="G42" s="4"/>
      </tp>
      <tp>
        <v>40.43</v>
        <stp/>
        <stp>ContractData</stp>
        <stp>S.KSA</stp>
        <stp>LastQuoteToday</stp>
        <stp/>
        <stp>T</stp>
        <tr r="G38" s="5"/>
      </tp>
      <tp>
        <v>200</v>
        <stp/>
        <stp>ContractData</stp>
        <stp>S.GREK</stp>
        <stp>MT_LastBidVolume</stp>
        <stp/>
        <stp>T</stp>
        <tr r="K32" s="2"/>
      </tp>
      <tp>
        <v>300</v>
        <stp/>
        <stp>ContractData</stp>
        <stp>S.ARGT</stp>
        <stp>MT_LastBidVolume</stp>
        <stp/>
        <stp>T</stp>
        <tr r="K31" s="4"/>
      </tp>
      <tp>
        <v>43.42</v>
        <stp/>
        <stp>ContractData</stp>
        <stp>S.EWC</stp>
        <stp>LastQuoteToday</stp>
        <stp/>
        <stp>T</stp>
        <tr r="G40" s="4"/>
      </tp>
      <tp>
        <v>12.834159912906737</v>
        <stp/>
        <stp>StudyData</stp>
        <stp>S.ARGT</stp>
        <stp>PCB</stp>
        <stp>BaseType=Index,Index=1</stp>
        <stp>Close</stp>
        <stp>A</stp>
        <stp>0</stp>
        <stp>all</stp>
        <stp/>
        <stp/>
        <stp/>
        <stp>T</stp>
        <tr r="C3" s="1"/>
      </tp>
      <tp>
        <v>300</v>
        <stp/>
        <stp>ContractData</stp>
        <stp>S.EPHE</stp>
        <stp>MT_LastBidVolume</stp>
        <stp/>
        <stp>T</stp>
        <tr r="K34" s="4"/>
      </tp>
      <tp>
        <v>100</v>
        <stp/>
        <stp>ContractData</stp>
        <stp>S.EPOL</stp>
        <stp>MT_LastBidVolume</stp>
        <stp/>
        <stp>T</stp>
        <tr r="K30" s="2"/>
      </tp>
      <tp>
        <v>100</v>
        <stp/>
        <stp>ContractData</stp>
        <stp>S.ECH</stp>
        <stp>MT_LastBidVolume</stp>
        <stp/>
        <stp>T</stp>
        <tr r="K34" s="2"/>
      </tp>
      <tp>
        <v>300</v>
        <stp/>
        <stp>ContractData</stp>
        <stp>S.EIS</stp>
        <stp>MT_LastBidVolume</stp>
        <stp/>
        <stp>T</stp>
        <tr r="K38" s="4"/>
      </tp>
      <tp>
        <v>500</v>
        <stp/>
        <stp>ContractData</stp>
        <stp>S.EPU</stp>
        <stp>MT_LastBidVolume</stp>
        <stp/>
        <stp>T</stp>
        <tr r="K42" s="3"/>
      </tp>
      <tp>
        <v>40000</v>
        <stp/>
        <stp>ContractData</stp>
        <stp>S.EWZ</stp>
        <stp>MT_LastBidVolume</stp>
        <stp/>
        <stp>T</stp>
        <tr r="K39" s="2"/>
      </tp>
      <tp>
        <v>1300</v>
        <stp/>
        <stp>ContractData</stp>
        <stp>S.EWY</stp>
        <stp>MT_LastBidVolume</stp>
        <stp/>
        <stp>T</stp>
        <tr r="K39" s="3"/>
      </tp>
      <tp>
        <v>1100</v>
        <stp/>
        <stp>ContractData</stp>
        <stp>S.EWS</stp>
        <stp>MT_LastBidVolume</stp>
        <stp/>
        <stp>T</stp>
        <tr r="K37" s="3"/>
      </tp>
      <tp>
        <v>500</v>
        <stp/>
        <stp>ContractData</stp>
        <stp>S.EWQ</stp>
        <stp>MT_LastBidVolume</stp>
        <stp/>
        <stp>T</stp>
        <tr r="K32" s="3"/>
      </tp>
      <tp>
        <v>100</v>
        <stp/>
        <stp>ContractData</stp>
        <stp>S.EWP</stp>
        <stp>MT_LastBidVolume</stp>
        <stp/>
        <stp>T</stp>
        <tr r="K33" s="2"/>
      </tp>
      <tp>
        <v>100</v>
        <stp/>
        <stp>ContractData</stp>
        <stp>S.EWW</stp>
        <stp>MT_LastBidVolume</stp>
        <stp/>
        <stp>T</stp>
        <tr r="K38" s="2"/>
      </tp>
      <tp>
        <v>1200</v>
        <stp/>
        <stp>ContractData</stp>
        <stp>S.EWU</stp>
        <stp>MT_LastBidVolume</stp>
        <stp/>
        <stp>T</stp>
        <tr r="K30" s="4"/>
      </tp>
      <tp>
        <v>2300</v>
        <stp/>
        <stp>ContractData</stp>
        <stp>S.EWT</stp>
        <stp>MT_LastBidVolume</stp>
        <stp/>
        <stp>T</stp>
        <tr r="K32" s="5"/>
      </tp>
      <tp>
        <v>100</v>
        <stp/>
        <stp>ContractData</stp>
        <stp>S.EWK</stp>
        <stp>MT_LastBidVolume</stp>
        <stp/>
        <stp>T</stp>
        <tr r="K41" s="3"/>
      </tp>
      <tp>
        <v>2100</v>
        <stp/>
        <stp>ContractData</stp>
        <stp>S.EWJ</stp>
        <stp>MT_LastBidVolume</stp>
        <stp/>
        <stp>T</stp>
        <tr r="K39" s="4"/>
      </tp>
      <tp>
        <v>2200</v>
        <stp/>
        <stp>ContractData</stp>
        <stp>S.EWI</stp>
        <stp>MT_LastBidVolume</stp>
        <stp/>
        <stp>T</stp>
        <tr r="K35" s="2"/>
      </tp>
      <tp>
        <v>61000</v>
        <stp/>
        <stp>ContractData</stp>
        <stp>S.EWH</stp>
        <stp>MT_LastBidVolume</stp>
        <stp/>
        <stp>T</stp>
        <tr r="K33" s="4"/>
      </tp>
      <tp>
        <v>100</v>
        <stp/>
        <stp>ContractData</stp>
        <stp>S.EWO</stp>
        <stp>MT_LastBidVolume</stp>
        <stp/>
        <stp>T</stp>
        <tr r="K31" s="2"/>
      </tp>
      <tp>
        <v>500</v>
        <stp/>
        <stp>ContractData</stp>
        <stp>S.EWN</stp>
        <stp>MT_LastBidVolume</stp>
        <stp/>
        <stp>T</stp>
        <tr r="K34" s="3"/>
      </tp>
      <tp>
        <v>800</v>
        <stp/>
        <stp>ContractData</stp>
        <stp>S.EWM</stp>
        <stp>MT_LastBidVolume</stp>
        <stp/>
        <stp>T</stp>
        <tr r="K35" s="5"/>
      </tp>
      <tp>
        <v>800</v>
        <stp/>
        <stp>ContractData</stp>
        <stp>S.EWL</stp>
        <stp>MT_LastBidVolume</stp>
        <stp/>
        <stp>T</stp>
        <tr r="K36" s="3"/>
      </tp>
      <tp>
        <v>2200</v>
        <stp/>
        <stp>ContractData</stp>
        <stp>S.EWC</stp>
        <stp>MT_LastBidVolume</stp>
        <stp/>
        <stp>T</stp>
        <tr r="K40" s="4"/>
      </tp>
      <tp>
        <v>5900</v>
        <stp/>
        <stp>ContractData</stp>
        <stp>S.EWA</stp>
        <stp>MT_LastBidVolume</stp>
        <stp/>
        <stp>T</stp>
        <tr r="K42" s="4"/>
      </tp>
      <tp>
        <v>7500</v>
        <stp/>
        <stp>ContractData</stp>
        <stp>S.EWG</stp>
        <stp>MT_LastBidVolume</stp>
        <stp/>
        <stp>T</stp>
        <tr r="K37" s="2"/>
      </tp>
      <tp>
        <v>100</v>
        <stp/>
        <stp>ContractData</stp>
        <stp>S.EWD</stp>
        <stp>MT_LastBidVolume</stp>
        <stp/>
        <stp>T</stp>
        <tr r="K42" s="2"/>
      </tp>
      <tp>
        <v>1800</v>
        <stp/>
        <stp>ContractData</stp>
        <stp>S.EZU</stp>
        <stp>MT_LastBidVolume</stp>
        <stp/>
        <stp>T</stp>
        <tr r="K41" s="2"/>
      </tp>
      <tp>
        <v>200</v>
        <stp/>
        <stp>ContractData</stp>
        <stp>S.EZA</stp>
        <stp>MT_LastBidVolume</stp>
        <stp/>
        <stp>T</stp>
        <tr r="K30" s="3"/>
      </tp>
      <tp>
        <v>34.287187419438013</v>
        <stp/>
        <stp>StudyData</stp>
        <stp>S.GREK</stp>
        <stp>PCB</stp>
        <stp>BaseType=Index,Index=1</stp>
        <stp>Close</stp>
        <stp>A</stp>
        <stp>0</stp>
        <stp>all</stp>
        <stp/>
        <stp/>
        <stp/>
        <stp>T</stp>
        <tr r="C36" s="1"/>
      </tp>
      <tp>
        <v>300</v>
        <stp/>
        <stp>ContractData</stp>
        <stp>S.NORW</stp>
        <stp>MT_LastBidVolume</stp>
        <stp/>
        <stp>T</stp>
        <tr r="K35" s="3"/>
      </tp>
      <tp>
        <v>30500</v>
        <stp/>
        <stp>ContractData</stp>
        <stp>S.INDA</stp>
        <stp>MT_LastBidVolume</stp>
        <stp/>
        <stp>T</stp>
        <tr r="K33" s="5"/>
      </tp>
      <tp>
        <v>100</v>
        <stp/>
        <stp>ContractData</stp>
        <stp>S.ENZL</stp>
        <stp>MT_LastBidVolume</stp>
        <stp/>
        <stp>T</stp>
        <tr r="K36" s="5"/>
      </tp>
      <tp>
        <v>1000</v>
        <stp/>
        <stp>ContractData</stp>
        <stp>S.GXG</stp>
        <stp>MT_LastBidVolume</stp>
        <stp/>
        <stp>T</stp>
        <tr r="K36" s="2"/>
      </tp>
      <tp>
        <v>17.285531370038417</v>
        <stp/>
        <stp>StudyData</stp>
        <stp>S.MCHI</stp>
        <stp>PCB</stp>
        <stp>BaseType=Index,Index=1</stp>
        <stp>Close</stp>
        <stp>A</stp>
        <stp>0</stp>
        <stp>all</stp>
        <stp/>
        <stp/>
        <stp/>
        <stp>T</stp>
        <tr r="C43" s="1"/>
      </tp>
      <tp>
        <v>12.265281662005593</v>
        <stp/>
        <stp>StudyData</stp>
        <stp>S.EPHE</stp>
        <stp>PCB</stp>
        <stp>BaseType=Index,Index=1</stp>
        <stp>High</stp>
        <stp>A</stp>
        <stp>0</stp>
        <stp>all</stp>
        <stp/>
        <stp/>
        <stp/>
        <stp>T</stp>
        <tr r="M32" s="1"/>
      </tp>
      <tp>
        <v>25.714895433205299</v>
        <stp/>
        <stp>StudyData</stp>
        <stp>S.MCHI</stp>
        <stp>PCB</stp>
        <stp>BaseType=Index,Index=1</stp>
        <stp>High</stp>
        <stp>A</stp>
        <stp>0</stp>
        <stp>all</stp>
        <stp/>
        <stp/>
        <stp/>
        <stp>T</stp>
        <tr r="M18" s="1"/>
      </tp>
      <tp>
        <v>-5.0324675324675301</v>
        <stp/>
        <stp>StudyData</stp>
        <stp>S.EIDO</stp>
        <stp>PCB</stp>
        <stp>BaseType=Index,Index=1</stp>
        <stp>Close</stp>
        <stp>A</stp>
        <stp>0</stp>
        <stp>all</stp>
        <stp/>
        <stp/>
        <stp/>
        <stp>T</stp>
        <tr r="C7" s="1"/>
      </tp>
      <tp>
        <v>48.298993770963094</v>
        <stp/>
        <stp>StudyData</stp>
        <stp>S.EPOL</stp>
        <stp>PCB</stp>
        <stp>BaseType=Index,Index=1</stp>
        <stp>High</stp>
        <stp>A</stp>
        <stp>0</stp>
        <stp>all</stp>
        <stp/>
        <stp/>
        <stp/>
        <stp>T</stp>
        <tr r="M2" s="1"/>
      </tp>
      <tp>
        <v>588.58000000000004</v>
        <stp/>
        <stp>ContractData</stp>
        <stp>S.SPY</stp>
        <stp>LastQuoteToday</stp>
        <stp/>
        <stp>T</stp>
        <tr r="G37" s="5"/>
      </tp>
      <tp>
        <v>58.34</v>
        <stp/>
        <stp>ContractData</stp>
        <stp>S.EWY</stp>
        <stp>LastQuoteToday</stp>
        <stp/>
        <stp>T</stp>
        <tr r="G39" s="3"/>
      </tp>
      <tp>
        <v>1.8226230740323164</v>
        <stp/>
        <stp>StudyData</stp>
        <stp>S.EDEN</stp>
        <stp>PCB</stp>
        <stp>BaseType=Index,Index=1</stp>
        <stp>Close</stp>
        <stp>A</stp>
        <stp>0</stp>
        <stp>all</stp>
        <stp/>
        <stp/>
        <stp/>
        <stp>T</stp>
        <tr r="C5" s="1"/>
      </tp>
      <tp>
        <v>22.290830503241736</v>
        <stp/>
        <stp>StudyData</stp>
        <stp>S.EFNL</stp>
        <stp>PCB</stp>
        <stp>BaseType=Index,Index=1</stp>
        <stp>High</stp>
        <stp>A</stp>
        <stp>0</stp>
        <stp>all</stp>
        <stp/>
        <stp/>
        <stp/>
        <stp>T</stp>
        <tr r="M12" s="1"/>
      </tp>
      <tp>
        <v>500</v>
        <stp/>
        <stp>ContractData</stp>
        <stp>S.EPOL</stp>
        <stp>MT_LastAskVolume</stp>
        <stp/>
        <stp>T</stp>
        <tr r="N30" s="2"/>
      </tp>
      <tp>
        <v>500</v>
        <stp/>
        <stp>ContractData</stp>
        <stp>S.EPHE</stp>
        <stp>MT_LastAskVolume</stp>
        <stp/>
        <stp>T</stp>
        <tr r="N34" s="4"/>
      </tp>
      <tp>
        <v>28.36</v>
        <stp/>
        <stp>ContractData</stp>
        <stp>S.EWZ</stp>
        <stp>LastQuoteToday</stp>
        <stp/>
        <stp>T</stp>
        <tr r="G39" s="2"/>
      </tp>
      <tp>
        <v>9.2110302566066693</v>
        <stp/>
        <stp>StudyData</stp>
        <stp>S.IEMG</stp>
        <stp>PCB</stp>
        <stp>BaseType=Index,Index=1</stp>
        <stp>High</stp>
        <stp>A</stp>
        <stp>0</stp>
        <stp>all</stp>
        <stp/>
        <stp/>
        <stp/>
        <stp>T</stp>
        <tr r="M35" s="1"/>
      </tp>
      <tp>
        <v>7700</v>
        <stp/>
        <stp>ContractData</stp>
        <stp>S.EIDO</stp>
        <stp>MT_LastBidVolume</stp>
        <stp/>
        <stp>T</stp>
        <tr r="K39" s="5"/>
      </tp>
      <tp>
        <v>200</v>
        <stp/>
        <stp>ContractData</stp>
        <stp>S.EIRL</stp>
        <stp>MT_LastBidVolume</stp>
        <stp/>
        <stp>T</stp>
        <tr r="K41" s="4"/>
      </tp>
      <tp>
        <v>22.290830503241736</v>
        <stp/>
        <stp>StudyData</stp>
        <stp>S.EFNL</stp>
        <stp>PCB</stp>
        <stp>BaseType=Index,Index=1</stp>
        <stp>Close</stp>
        <stp>A</stp>
        <stp>0</stp>
        <stp>all</stp>
        <stp/>
        <stp/>
        <stp/>
        <stp>T</stp>
        <tr r="C6" s="1"/>
      </tp>
      <tp>
        <v>7.0333787465940096</v>
        <stp/>
        <stp>StudyData</stp>
        <stp>S.EIRL</stp>
        <stp>PCB</stp>
        <stp>BaseType=Index,Index=1</stp>
        <stp>Close</stp>
        <stp>A</stp>
        <stp>0</stp>
        <stp>all</stp>
        <stp/>
        <stp/>
        <stp/>
        <stp>T</stp>
        <tr r="C8" s="1"/>
      </tp>
      <tp>
        <v>1.3058875608676481</v>
        <stp/>
        <stp>StudyData</stp>
        <stp>S.ENZL</stp>
        <stp>PCB</stp>
        <stp>BaseType=Index,Index=1</stp>
        <stp>Close</stp>
        <stp>A</stp>
        <stp>0</stp>
        <stp>all</stp>
        <stp/>
        <stp/>
        <stp/>
        <stp>T</stp>
        <tr r="C10" s="1"/>
      </tp>
      <tp>
        <v>48.059415428845234</v>
        <stp/>
        <stp>StudyData</stp>
        <stp>S.EPOL</stp>
        <stp>PCB</stp>
        <stp>BaseType=Index,Index=1</stp>
        <stp>Close</stp>
        <stp>A</stp>
        <stp>0</stp>
        <stp>all</stp>
        <stp/>
        <stp/>
        <stp/>
        <stp>T</stp>
        <tr r="C12" s="1"/>
      </tp>
      <tp>
        <v>200</v>
        <stp/>
        <stp>ContractData</stp>
        <stp>S.ARGT</stp>
        <stp>MT_LastAskVolume</stp>
        <stp/>
        <stp>T</stp>
        <tr r="N31" s="4"/>
      </tp>
      <tp>
        <v>700</v>
        <stp/>
        <stp>ContractData</stp>
        <stp>S.GREK</stp>
        <stp>MT_LastAskVolume</stp>
        <stp/>
        <stp>T</stp>
        <tr r="N32" s="2"/>
      </tp>
      <tp>
        <v>18.82</v>
        <stp/>
        <stp>ContractData</stp>
        <stp>S.QAT</stp>
        <stp>LastQuoteToday</stp>
        <stp/>
        <stp>T</stp>
        <tr r="G30" s="5"/>
      </tp>
      <tp>
        <v>53.35</v>
        <stp/>
        <stp>ContractData</stp>
        <stp>S.EWT</stp>
        <stp>LastQuoteToday</stp>
        <stp/>
        <stp>T</stp>
        <tr r="G32" s="5"/>
      </tp>
      <tp>
        <v>37.07</v>
        <stp/>
        <stp>ContractData</stp>
        <stp>S.KWT</stp>
        <stp>LastQuoteToday</stp>
        <stp/>
        <stp>T</stp>
        <tr r="G38" s="3"/>
      </tp>
      <tp>
        <v>800</v>
        <stp/>
        <stp>ContractData</stp>
        <stp>S.VNM</stp>
        <stp>MT_LastAskVolume</stp>
        <stp/>
        <stp>T</stp>
        <tr r="N36" s="4"/>
      </tp>
      <tp>
        <v>4100</v>
        <stp/>
        <stp>ContractData</stp>
        <stp>S.VGK</stp>
        <stp>MT_LastAskVolume</stp>
        <stp/>
        <stp>T</stp>
        <tr r="N31" s="3"/>
      </tp>
      <tp>
        <v>57.69</v>
        <stp/>
        <stp>ContractData</stp>
        <stp>S.EZU</stp>
        <stp>LastQuoteToday</stp>
        <stp/>
        <stp>T</stp>
        <tr r="G41" s="2"/>
      </tp>
      <tp>
        <v>38.44</v>
        <stp/>
        <stp>ContractData</stp>
        <stp>S.EWU</stp>
        <stp>LastQuoteToday</stp>
        <stp/>
        <stp>T</stp>
        <tr r="G30" s="4"/>
      </tp>
      <tp>
        <v>45.26</v>
        <stp/>
        <stp>ContractData</stp>
        <stp>S.EPU</stp>
        <stp>LastQuoteToday</stp>
        <stp/>
        <stp>T</stp>
        <tr r="G42" s="3"/>
      </tp>
      <tp>
        <v>500</v>
        <stp/>
        <stp>ContractData</stp>
        <stp>S.EFNL</stp>
        <stp>MT_LastBidVolume</stp>
        <stp/>
        <stp>T</stp>
        <tr r="K40" s="2"/>
      </tp>
      <tp>
        <v>0</v>
        <stp/>
        <stp>ContractData</stp>
        <stp>S.UAE</stp>
        <stp>MT_LastAskVolume</stp>
        <stp/>
        <stp>T</stp>
        <tr r="N35" s="4"/>
      </tp>
      <tp>
        <v>14.584519066590779</v>
        <stp/>
        <stp>StudyData</stp>
        <stp>S.IEFA</stp>
        <stp>PCB</stp>
        <stp>BaseType=Index,Index=1</stp>
        <stp>Close</stp>
        <stp>A</stp>
        <stp>0</stp>
        <stp>all</stp>
        <stp/>
        <stp/>
        <stp/>
        <stp>T</stp>
        <tr r="C38" s="1"/>
      </tp>
      <tp>
        <v>2.7545592705167228</v>
        <stp/>
        <stp>StudyData</stp>
        <stp>S.INDA</stp>
        <stp>PCB</stp>
        <stp>BaseType=Index,Index=1</stp>
        <stp>Close</stp>
        <stp>A</stp>
        <stp>0</stp>
        <stp>all</stp>
        <stp/>
        <stp/>
        <stp/>
        <stp>T</stp>
        <tr r="C40" s="1"/>
      </tp>
      <tp>
        <v>6400</v>
        <stp/>
        <stp>ContractData</stp>
        <stp>S.IEMG</stp>
        <stp>MT_LastBidVolume</stp>
        <stp/>
        <stp>T</stp>
        <tr r="K37" s="4"/>
      </tp>
      <tp>
        <v>12200</v>
        <stp/>
        <stp>ContractData</stp>
        <stp>S.IEFA</stp>
        <stp>MT_LastBidVolume</stp>
        <stp/>
        <stp>T</stp>
        <tr r="K40" s="3"/>
      </tp>
      <tp>
        <v>500</v>
        <stp/>
        <stp>ContractData</stp>
        <stp>S.THD</stp>
        <stp>MT_LastAskVolume</stp>
        <stp/>
        <stp>T</stp>
        <tr r="N40" s="5"/>
      </tp>
      <tp>
        <v>59.17</v>
        <stp/>
        <stp>ContractData</stp>
        <stp>S.EWW</stp>
        <stp>LastQuoteToday</stp>
        <stp/>
        <stp>T</stp>
        <tr r="G38" s="2"/>
      </tp>
      <tp>
        <v>500</v>
        <stp/>
        <stp>ContractData</stp>
        <stp>S.TUR</stp>
        <stp>MT_LastAskVolume</stp>
        <stp/>
        <stp>T</stp>
        <tr r="N41" s="5"/>
      </tp>
      <tp>
        <v>200</v>
        <stp/>
        <stp>ContractData</stp>
        <stp>S.EDEN</stp>
        <stp>MT_LastBidVolume</stp>
        <stp/>
        <stp>T</stp>
        <tr r="K34" s="5"/>
      </tp>
      <tp>
        <v>41.2</v>
        <stp/>
        <stp>ContractData</stp>
        <stp>S.EWP</stp>
        <stp>LastQuoteToday</stp>
        <stp/>
        <stp>T</stp>
        <tr r="G33" s="2"/>
      </tp>
      <tp>
        <v>300</v>
        <stp/>
        <stp>ContractData</stp>
        <stp>S.SPY</stp>
        <stp>MT_LastAskVolume</stp>
        <stp/>
        <stp>T</stp>
        <tr r="N37" s="5"/>
      </tp>
      <tp>
        <v>13.584129672190642</v>
        <stp/>
        <stp>StudyData</stp>
        <stp>S.ARGT</stp>
        <stp>PCB</stp>
        <stp>BaseType=Index,Index=1</stp>
        <stp>High</stp>
        <stp>A</stp>
        <stp>0</stp>
        <stp>all</stp>
        <stp/>
        <stp/>
        <stp/>
        <stp>T</stp>
        <tr r="M29" s="1"/>
      </tp>
      <tp>
        <v>9.2110302566066693</v>
        <stp/>
        <stp>StudyData</stp>
        <stp>S.IEMG</stp>
        <stp>PCB</stp>
        <stp>BaseType=Index,Index=1</stp>
        <stp>Close</stp>
        <stp>A</stp>
        <stp>0</stp>
        <stp>all</stp>
        <stp/>
        <stp/>
        <stp/>
        <stp>T</stp>
        <tr r="C39" s="1"/>
      </tp>
      <tp>
        <v>2600</v>
        <stp/>
        <stp>ContractData</stp>
        <stp>S.MCHI</stp>
        <stp>MT_LastBidVolume</stp>
        <stp/>
        <stp>T</stp>
        <tr r="K33" s="3"/>
      </tp>
      <tp>
        <v>800</v>
        <stp/>
        <stp>ContractData</stp>
        <stp>S.ACWx</stp>
        <stp>MT_LastBidVolume</stp>
        <stp/>
        <stp>T</stp>
        <tr r="K32" s="4"/>
      </tp>
      <tp>
        <v>42.19</v>
        <stp/>
        <stp>ContractData</stp>
        <stp>S.EWQ</stp>
        <stp>LastQuoteToday</stp>
        <stp/>
        <stp>T</stp>
        <tr r="G32" s="3"/>
      </tp>
      <tp>
        <v>45659</v>
        <stp/>
        <stp>StudyData</stp>
        <stp>S.EPOL</stp>
        <stp>PCB</stp>
        <stp>BaseType=Index,Index=2</stp>
        <stp>Time</stp>
        <stp>A</stp>
        <stp>0</stp>
        <stp>all</stp>
        <stp/>
        <stp/>
        <stp/>
        <stp>T</stp>
        <tr r="L1" s="1"/>
      </tp>
      <tp>
        <v>14.612976664769487</v>
        <stp/>
        <stp>StudyData</stp>
        <stp>S.IEFA</stp>
        <stp>PCB</stp>
        <stp>BaseType=Index,Index=1</stp>
        <stp>High</stp>
        <stp>A</stp>
        <stp>0</stp>
        <stp>all</stp>
        <stp/>
        <stp/>
        <stp/>
        <stp>T</stp>
        <tr r="M25" s="1"/>
      </tp>
      <tp>
        <v>200</v>
        <stp/>
        <stp>ContractData</stp>
        <stp>S.QAT</stp>
        <stp>MT_LastAskVolume</stp>
        <stp/>
        <stp>T</stp>
        <tr r="N30" s="5"/>
      </tp>
      <tp>
        <v>200</v>
        <stp/>
        <stp>ContractData</stp>
        <stp>S.KSA</stp>
        <stp>MT_LastBidVolume</stp>
        <stp/>
        <stp>T</stp>
        <tr r="K38" s="5"/>
      </tp>
      <tp>
        <v>200</v>
        <stp/>
        <stp>ContractData</stp>
        <stp>S.KWT</stp>
        <stp>MT_LastBidVolume</stp>
        <stp/>
        <stp>T</stp>
        <tr r="K38" s="3"/>
      </tp>
      <tp>
        <v>32.53</v>
        <stp/>
        <stp>ContractData</stp>
        <stp>S.TUR</stp>
        <stp>LastQuoteToday</stp>
        <stp/>
        <stp>T</stp>
        <tr r="G41" s="5"/>
      </tp>
      <tp>
        <v>12.18537754694367</v>
        <stp/>
        <stp>StudyData</stp>
        <stp>S.EPHE</stp>
        <stp>PCB</stp>
        <stp>BaseType=Index,Index=1</stp>
        <stp>Close</stp>
        <stp>A</stp>
        <stp>0</stp>
        <stp>all</stp>
        <stp/>
        <stp/>
        <stp/>
        <stp>T</stp>
        <tr r="C11" s="1"/>
      </tp>
      <tp>
        <v>34.828564062902828</v>
        <stp/>
        <stp>StudyData</stp>
        <stp>S.GREK</stp>
        <stp>PCB</stp>
        <stp>BaseType=Index,Index=1</stp>
        <stp>High</stp>
        <stp>A</stp>
        <stp>0</stp>
        <stp>all</stp>
        <stp/>
        <stp/>
        <stp/>
        <stp>T</stp>
        <tr r="M4" s="1"/>
      </tp>
      <tp>
        <v>7.2247275460353224</v>
        <stp/>
        <stp>StudyData</stp>
        <stp>S.EDEN</stp>
        <stp>PCB</stp>
        <stp>BaseType=Index,Index=1</stp>
        <stp>High</stp>
        <stp>A</stp>
        <stp>0</stp>
        <stp>all</stp>
        <stp/>
        <stp/>
        <stp/>
        <stp>T</stp>
        <tr r="M45" s="1"/>
      </tp>
      <tp>
        <v>4.4007490636704132</v>
        <stp/>
        <stp>StudyData</stp>
        <stp>S.VT</stp>
        <stp>PCB</stp>
        <stp>BaseType=Index,Index=1</stp>
        <stp>Close</stp>
        <stp>A</stp>
        <stp>0</stp>
        <stp>all</stp>
        <stp/>
        <stp/>
        <stp/>
        <stp>T</stp>
        <tr r="C52" s="1"/>
      </tp>
      <tp>
        <v>83</v>
        <stp/>
        <stp>ContractData</stp>
        <stp>S.EIS</stp>
        <stp>LastQuoteToday</stp>
        <stp/>
        <stp>T</stp>
        <tr r="G38" s="4"/>
      </tp>
      <tp>
        <v>25.2</v>
        <stp/>
        <stp>ContractData</stp>
        <stp>S.EWS</stp>
        <stp>LastQuoteToday</stp>
        <stp/>
        <stp>T</stp>
        <tr r="G37" s="3"/>
      </tp>
      <tp>
        <v>3.4384498480243204</v>
        <stp/>
        <stp>StudyData</stp>
        <stp>S.INDA</stp>
        <stp>PCB</stp>
        <stp>BaseType=Index,Index=1</stp>
        <stp>High</stp>
        <stp>A</stp>
        <stp>0</stp>
        <stp>all</stp>
        <stp/>
        <stp/>
        <stp/>
        <stp>T</stp>
        <tr r="M44" s="1"/>
      </tp>
      <tp>
        <v>2.7597402597402678</v>
        <stp/>
        <stp>StudyData</stp>
        <stp>S.EIDO</stp>
        <stp>PCB</stp>
        <stp>BaseType=Index,Index=1</stp>
        <stp>High</stp>
        <stp>A</stp>
        <stp>0</stp>
        <stp>all</stp>
        <stp/>
        <stp/>
        <stp/>
        <stp>T</stp>
        <tr r="M50" s="1"/>
      </tp>
      <tp>
        <v>7.8467527146076579</v>
        <stp/>
        <stp>StudyData</stp>
        <stp>S.INDA</stp>
        <stp>PCB</stp>
        <stp>BaseType=Index,Index=2</stp>
        <stp>Close</stp>
        <stp>A</stp>
        <stp>-1</stp>
        <stp>all</stp>
        <stp/>
        <stp/>
        <stp/>
        <stp>T</stp>
        <tr r="K44" s="1"/>
        <tr r="D40" s="1"/>
      </tp>
      <tp>
        <v>3.2423882957690799</v>
        <stp/>
        <stp>StudyData</stp>
        <stp>S.IEMG</stp>
        <stp>PCB</stp>
        <stp>BaseType=Index,Index=2</stp>
        <stp>Close</stp>
        <stp>A</stp>
        <stp>-1</stp>
        <stp>all</stp>
        <stp/>
        <stp/>
        <stp/>
        <stp>T</stp>
        <tr r="K35" s="1"/>
        <tr r="D39" s="1"/>
      </tp>
      <tp>
        <v>-9.9502487562199537E-2</v>
        <stp/>
        <stp>StudyData</stp>
        <stp>S.IEFA</stp>
        <stp>PCB</stp>
        <stp>BaseType=Index,Index=2</stp>
        <stp>Close</stp>
        <stp>A</stp>
        <stp>-1</stp>
        <stp>all</stp>
        <stp/>
        <stp/>
        <stp/>
        <stp>T</stp>
        <tr r="K25" s="1"/>
        <tr r="D38" s="1"/>
      </tp>
      <tp>
        <v>0.26</v>
        <stp/>
        <stp>ContractData</stp>
        <stp>S.ECH</stp>
        <stp>NetLastQuoteToday</stp>
        <stp/>
        <stp>T</stp>
        <tr r="H34" s="2"/>
      </tp>
      <tp>
        <v>0.26</v>
        <stp/>
        <stp>ContractData</stp>
        <stp>S.UAE</stp>
        <stp>NetLastQuoteToday</stp>
        <stp/>
        <stp>T</stp>
        <tr r="H35" s="4"/>
      </tp>
      <tp>
        <v>0.12</v>
        <stp/>
        <stp>ContractData</stp>
        <stp>S.QAT</stp>
        <stp>NetLastQuoteToday</stp>
        <stp/>
        <stp>T</stp>
        <tr r="H30" s="5"/>
      </tp>
      <tp>
        <v>12.499999999999991</v>
        <stp/>
        <stp>StudyData</stp>
        <stp>S.ACWx</stp>
        <stp>PCB</stp>
        <stp>BaseType=Index,Index=1</stp>
        <stp>Close</stp>
        <stp>A</stp>
        <stp>0</stp>
        <stp>all</stp>
        <stp/>
        <stp/>
        <stp/>
        <stp>T</stp>
        <tr r="C2" s="1"/>
      </tp>
      <tp>
        <v>15.022091310751097</v>
        <stp/>
        <stp>StudyData</stp>
        <stp>S.MCHI</stp>
        <stp>PCB</stp>
        <stp>BaseType=Index,Index=2</stp>
        <stp>Close</stp>
        <stp>A</stp>
        <stp>-1</stp>
        <stp>all</stp>
        <stp/>
        <stp/>
        <stp/>
        <stp>T</stp>
        <tr r="K18" s="1"/>
        <tr r="D43" s="1"/>
      </tp>
      <tp>
        <v>0.4</v>
        <stp/>
        <stp>ContractData</stp>
        <stp>S.VGK</stp>
        <stp>NetLastQuoteToday</stp>
        <stp/>
        <stp>T</stp>
        <tr r="H31" s="3"/>
      </tp>
      <tp>
        <v>48227736</v>
        <stp/>
        <stp>ContractData</stp>
        <stp>S.SPY</stp>
        <stp>T_CVol</stp>
        <stp/>
        <stp>T</stp>
        <tr r="R37" s="5"/>
      </tp>
      <tp>
        <v>2020868</v>
        <stp/>
        <stp>ContractData</stp>
        <stp>S.EWY</stp>
        <stp>T_CVol</stp>
        <stp/>
        <stp>T</stp>
        <tr r="R39" s="3"/>
      </tp>
      <tp>
        <v>34478765</v>
        <stp/>
        <stp>ContractData</stp>
        <stp>S.EWZ</stp>
        <stp>T_CVol</stp>
        <stp/>
        <stp>T</stp>
        <tr r="R39" s="2"/>
      </tp>
      <tp>
        <v>-7.8916372202591205</v>
        <stp/>
        <stp>StudyData</stp>
        <stp>S.NORW</stp>
        <stp>PCB</stp>
        <stp>BaseType=Index,Index=2</stp>
        <stp>Close</stp>
        <stp>A</stp>
        <stp>-1</stp>
        <stp>all</stp>
        <stp/>
        <stp/>
        <stp/>
        <stp>T</stp>
        <tr r="K20" s="1"/>
        <tr r="D44" s="1"/>
      </tp>
      <tp>
        <v>2.1943573667711691</v>
        <stp/>
        <stp>StudyData</stp>
        <stp>S.ACWx</stp>
        <stp>PCB</stp>
        <stp>BaseType=Index,Index=2</stp>
        <stp>Close</stp>
        <stp>A</stp>
        <stp>-1</stp>
        <stp>all</stp>
        <stp/>
        <stp/>
        <stp/>
        <stp>T</stp>
        <tr r="K30" s="1"/>
        <tr r="D2" s="1"/>
      </tp>
      <tp>
        <v>61.024542267238012</v>
        <stp/>
        <stp>StudyData</stp>
        <stp>S.ARGT</stp>
        <stp>PCB</stp>
        <stp>BaseType=Index,Index=2</stp>
        <stp>Close</stp>
        <stp>A</stp>
        <stp>-1</stp>
        <stp>all</stp>
        <stp/>
        <stp/>
        <stp/>
        <stp>T</stp>
        <tr r="K29" s="1"/>
        <tr r="D3" s="1"/>
      </tp>
      <tp>
        <v>11168</v>
        <stp/>
        <stp>ContractData</stp>
        <stp>S.QAT</stp>
        <stp>T_CVol</stp>
        <stp/>
        <stp>T</stp>
        <tr r="R30" s="5"/>
      </tp>
      <tp>
        <v>4365303</v>
        <stp/>
        <stp>ContractData</stp>
        <stp>S.EWT</stp>
        <stp>T_CVol</stp>
        <stp/>
        <stp>T</stp>
        <tr r="R32" s="5"/>
      </tp>
      <tp>
        <v>2071</v>
        <stp/>
        <stp>ContractData</stp>
        <stp>S.KWT</stp>
        <stp>T_CVol</stp>
        <stp/>
        <stp>T</stp>
        <tr r="R38" s="3"/>
      </tp>
      <tp>
        <v>-17.406556187250512</v>
        <stp/>
        <stp>StudyData</stp>
        <stp>S.ARGT</stp>
        <stp>PCB</stp>
        <stp>BaseType=Index,Index=1</stp>
        <stp>Low</stp>
        <stp>A</stp>
        <stp>0</stp>
        <stp>all</stp>
        <stp/>
        <stp/>
        <stp/>
        <stp>T</stp>
        <tr r="N29" s="1"/>
      </tp>
      <tp>
        <v>-0.28357824181489932</v>
        <stp/>
        <stp>StudyData</stp>
        <stp>S.GREK</stp>
        <stp>PCB</stp>
        <stp>BaseType=Index,Index=1</stp>
        <stp>Low</stp>
        <stp>A</stp>
        <stp>0</stp>
        <stp>all</stp>
        <stp/>
        <stp/>
        <stp/>
        <stp>T</stp>
        <tr r="N4" s="1"/>
      </tp>
      <tp>
        <v>1642011</v>
        <stp/>
        <stp>ContractData</stp>
        <stp>S.EWU</stp>
        <stp>T_CVol</stp>
        <stp/>
        <stp>T</stp>
        <tr r="R30" s="4"/>
      </tp>
      <tp>
        <v>12234</v>
        <stp/>
        <stp>ContractData</stp>
        <stp>S.EPU</stp>
        <stp>T_CVol</stp>
        <stp/>
        <stp>T</stp>
        <tr r="R42" s="3"/>
      </tp>
      <tp>
        <v>1071775</v>
        <stp/>
        <stp>ContractData</stp>
        <stp>S.EZU</stp>
        <stp>T_CVol</stp>
        <stp/>
        <stp>T</stp>
        <tr r="R41" s="2"/>
      </tp>
      <tp>
        <v>-7.7906512185377519</v>
        <stp/>
        <stp>StudyData</stp>
        <stp>S.EPHE</stp>
        <stp>PCB</stp>
        <stp>BaseType=Index,Index=1</stp>
        <stp>Low</stp>
        <stp>A</stp>
        <stp>0</stp>
        <stp>all</stp>
        <stp/>
        <stp/>
        <stp/>
        <stp>T</stp>
        <tr r="N32" s="1"/>
      </tp>
      <tp>
        <v>-0.19166267369429396</v>
        <stp/>
        <stp>StudyData</stp>
        <stp>S.EPOL</stp>
        <stp>PCB</stp>
        <stp>BaseType=Index,Index=1</stp>
        <stp>Low</stp>
        <stp>A</stp>
        <stp>0</stp>
        <stp>all</stp>
        <stp/>
        <stp/>
        <stp/>
        <stp>T</stp>
        <tr r="N2" s="1"/>
      </tp>
      <tp>
        <v>0.25</v>
        <stp/>
        <stp>ContractData</stp>
        <stp>S.EIS</stp>
        <stp>NetLastQuoteToday</stp>
        <stp/>
        <stp>T</stp>
        <tr r="H38" s="4"/>
      </tp>
      <tp>
        <v>3052940</v>
        <stp/>
        <stp>ContractData</stp>
        <stp>S.EWW</stp>
        <stp>T_CVol</stp>
        <stp/>
        <stp>T</stp>
        <tr r="R38" s="2"/>
      </tp>
      <tp>
        <v>0.11</v>
        <stp/>
        <stp>ContractData</stp>
        <stp>S.THD</stp>
        <stp>NetLastQuoteToday</stp>
        <stp/>
        <stp>T</stp>
        <tr r="H40" s="5"/>
      </tp>
      <tp>
        <v>-17.204301075268816</v>
        <stp/>
        <stp>StudyData</stp>
        <stp>S.EIDO</stp>
        <stp>PCB</stp>
        <stp>BaseType=Index,Index=2</stp>
        <stp>Close</stp>
        <stp>A</stp>
        <stp>-1</stp>
        <stp>all</stp>
        <stp/>
        <stp/>
        <stp/>
        <stp>T</stp>
        <tr r="K50" s="1"/>
        <tr r="D7" s="1"/>
      </tp>
      <tp>
        <v>-3.9424177981351276</v>
        <stp/>
        <stp>StudyData</stp>
        <stp>S.EIRL</stp>
        <stp>PCB</stp>
        <stp>BaseType=Index,Index=2</stp>
        <stp>Close</stp>
        <stp>A</stp>
        <stp>-1</stp>
        <stp>all</stp>
        <stp/>
        <stp/>
        <stp/>
        <stp>T</stp>
        <tr r="K39" s="1"/>
        <tr r="D8" s="1"/>
      </tp>
      <tp>
        <v>-6.8261497215920857</v>
        <stp/>
        <stp>StudyData</stp>
        <stp>S.ENZL</stp>
        <stp>PCB</stp>
        <stp>BaseType=Index,Index=2</stp>
        <stp>Close</stp>
        <stp>A</stp>
        <stp>-1</stp>
        <stp>all</stp>
        <stp/>
        <stp/>
        <stp/>
        <stp>T</stp>
        <tr r="K47" s="1"/>
        <tr r="D10" s="1"/>
      </tp>
      <tp>
        <v>-5.0913954525189551</v>
        <stp/>
        <stp>StudyData</stp>
        <stp>S.EDEN</stp>
        <stp>PCB</stp>
        <stp>BaseType=Index,Index=2</stp>
        <stp>Close</stp>
        <stp>A</stp>
        <stp>-1</stp>
        <stp>all</stp>
        <stp/>
        <stp/>
        <stp/>
        <stp>T</stp>
        <tr r="K45" s="1"/>
        <tr r="D5" s="1"/>
      </tp>
      <tp>
        <v>-9.4998602961721108</v>
        <stp/>
        <stp>StudyData</stp>
        <stp>S.EFNL</stp>
        <stp>PCB</stp>
        <stp>BaseType=Index,Index=2</stp>
        <stp>Close</stp>
        <stp>A</stp>
        <stp>-1</stp>
        <stp>all</stp>
        <stp/>
        <stp/>
        <stp/>
        <stp>T</stp>
        <tr r="K12" s="1"/>
        <tr r="D6" s="1"/>
      </tp>
      <tp>
        <v>-3.6937283570604107</v>
        <stp/>
        <stp>StudyData</stp>
        <stp>S.EPHE</stp>
        <stp>PCB</stp>
        <stp>BaseType=Index,Index=2</stp>
        <stp>Close</stp>
        <stp>A</stp>
        <stp>-1</stp>
        <stp>all</stp>
        <stp/>
        <stp/>
        <stp/>
        <stp>T</stp>
        <tr r="K32" s="1"/>
        <tr r="D11" s="1"/>
      </tp>
      <tp>
        <v>-7.8587196467991207</v>
        <stp/>
        <stp>StudyData</stp>
        <stp>S.EPOL</stp>
        <stp>PCB</stp>
        <stp>BaseType=Index,Index=2</stp>
        <stp>Close</stp>
        <stp>A</stp>
        <stp>-1</stp>
        <stp>all</stp>
        <stp/>
        <stp/>
        <stp/>
        <stp>T</stp>
        <tr r="K2" s="1"/>
        <tr r="D12" s="1"/>
      </tp>
      <tp>
        <v>1016616</v>
        <stp/>
        <stp>ContractData</stp>
        <stp>S.EWP</stp>
        <stp>T_CVol</stp>
        <stp/>
        <stp>T</stp>
        <tr r="R33" s="2"/>
      </tp>
      <tp>
        <v>45293</v>
        <stp/>
        <stp>StudyData</stp>
        <stp>S.EPOL</stp>
        <stp>PCB</stp>
        <stp>BaseType=Index,Index=2</stp>
        <stp>Time</stp>
        <stp>A</stp>
        <stp>-1</stp>
        <stp>all</stp>
        <stp/>
        <stp/>
        <stp/>
        <stp>T</stp>
        <tr r="K1" s="1"/>
      </tp>
      <tp>
        <v>177900</v>
        <stp/>
        <stp>ContractData</stp>
        <stp>S.EWQ</stp>
        <stp>T_CVol</stp>
        <stp/>
        <stp>T</stp>
        <tr r="R32" s="3"/>
      </tp>
      <tp>
        <v>5.5328566564521617</v>
        <stp/>
        <stp>StudyData</stp>
        <stp>S.VT</stp>
        <stp>PCB</stp>
        <stp>BaseType=Index,Index=1</stp>
        <stp>High</stp>
        <stp>A</stp>
        <stp>0</stp>
        <stp>all</stp>
        <stp/>
        <stp/>
        <stp/>
        <stp>T</stp>
        <tr r="M42" s="1"/>
      </tp>
      <tp>
        <v>0.06</v>
        <stp/>
        <stp>ContractData</stp>
        <stp>S.VNM</stp>
        <stp>NetLastQuoteToday</stp>
        <stp/>
        <stp>T</stp>
        <tr r="H36" s="4"/>
      </tp>
      <tp>
        <v>4.6963562753036294</v>
        <stp/>
        <stp>StudyData</stp>
        <stp>S.GREK</stp>
        <stp>PCB</stp>
        <stp>BaseType=Index,Index=2</stp>
        <stp>Close</stp>
        <stp>A</stp>
        <stp>-1</stp>
        <stp>all</stp>
        <stp/>
        <stp/>
        <stp/>
        <stp>T</stp>
        <tr r="K4" s="1"/>
        <tr r="D36" s="1"/>
      </tp>
      <tp>
        <v>82104</v>
        <stp/>
        <stp>ContractData</stp>
        <stp>S.TUR</stp>
        <stp>T_CVol</stp>
        <stp/>
        <stp>T</stp>
        <tr r="R41" s="5"/>
      </tp>
      <tp>
        <v>27210</v>
        <stp/>
        <stp>ContractData</stp>
        <stp>S.EIS</stp>
        <stp>T_CVol</stp>
        <stp/>
        <stp>T</stp>
        <tr r="R38" s="4"/>
      </tp>
      <tp>
        <v>640415</v>
        <stp/>
        <stp>ContractData</stp>
        <stp>S.EWS</stp>
        <stp>T_CVol</stp>
        <stp/>
        <stp>T</stp>
        <tr r="R37" s="3"/>
      </tp>
      <tp>
        <v>500515</v>
        <stp/>
        <stp>ContractData</stp>
        <stp>S.EWL</stp>
        <stp>T_CVol</stp>
        <stp/>
        <stp>T</stp>
        <tr r="R36" s="3"/>
      </tp>
      <tp>
        <v>0.39</v>
        <stp/>
        <stp>ContractData</stp>
        <stp>S.KSA</stp>
        <stp>NetLastQuoteToday</stp>
        <stp/>
        <stp>T</stp>
        <tr r="H38" s="5"/>
      </tp>
      <tp>
        <v>303532</v>
        <stp/>
        <stp>ContractData</stp>
        <stp>S.VNM</stp>
        <stp>T_CVol</stp>
        <stp/>
        <stp>T</stp>
        <tr r="R36" s="4"/>
      </tp>
      <tp>
        <v>79599</v>
        <stp/>
        <stp>ContractData</stp>
        <stp>S.EWM</stp>
        <stp>T_CVol</stp>
        <stp/>
        <stp>T</stp>
        <tr r="R35" s="5"/>
      </tp>
      <tp>
        <v>121.69</v>
        <stp/>
        <stp>ContractData</stp>
        <stp>S.VT</stp>
        <stp>Open</stp>
        <stp/>
        <stp>T</stp>
        <tr r="O31" s="5"/>
      </tp>
      <tp>
        <v>0.94961240310077522</v>
        <stp/>
        <stp>ContractData</stp>
        <stp>S.GREK</stp>
        <stp>PerCentNetLastQuote</stp>
        <stp/>
        <stp>T</stp>
        <tr r="I32" s="2"/>
        <tr r="J32" s="2"/>
      </tp>
      <tp>
        <v>27.21</v>
        <stp/>
        <stp>ContractData</stp>
        <stp>S.NORW</stp>
        <stp>Low</stp>
        <stp/>
        <stp>T</stp>
        <tr r="Q35" s="3"/>
      </tp>
      <tp>
        <v>27.67</v>
        <stp/>
        <stp>ContractData</stp>
        <stp>S.NORW</stp>
        <stp>Ask</stp>
        <stp/>
        <stp>T</stp>
        <tr r="M35" s="3"/>
      </tp>
      <tp>
        <v>27.3</v>
        <stp/>
        <stp>ContractData</stp>
        <stp>S.NORW</stp>
        <stp>Bid</stp>
        <stp/>
        <stp>T</stp>
        <tr r="L35" s="3"/>
      </tp>
      <tp>
        <v>17001</v>
        <stp/>
        <stp>ContractData</stp>
        <stp>S.EWN</stp>
        <stp>T_CVol</stp>
        <stp/>
        <stp>T</stp>
        <tr r="R34" s="3"/>
      </tp>
      <tp>
        <v>54.97</v>
        <stp/>
        <stp>ContractData</stp>
        <stp>S.MCHI</stp>
        <stp>Ask</stp>
        <stp/>
        <stp>T</stp>
        <tr r="M33" s="3"/>
      </tp>
      <tp>
        <v>54.96</v>
        <stp/>
        <stp>ContractData</stp>
        <stp>S.MCHI</stp>
        <stp>Bid</stp>
        <stp/>
        <stp>T</stp>
        <tr r="L33" s="3"/>
      </tp>
      <tp>
        <v>54.33</v>
        <stp/>
        <stp>ContractData</stp>
        <stp>S.MCHI</stp>
        <stp>Low</stp>
        <stp/>
        <stp>T</stp>
        <tr r="Q33" s="3"/>
      </tp>
      <tp>
        <v>-8.8726158038147158</v>
        <stp/>
        <stp>StudyData</stp>
        <stp>S.EIRL</stp>
        <stp>PCB</stp>
        <stp>BaseType=Index,Index=1</stp>
        <stp>Low</stp>
        <stp>A</stp>
        <stp>0</stp>
        <stp>all</stp>
        <stp/>
        <stp/>
        <stp/>
        <stp>T</stp>
        <tr r="N39" s="1"/>
      </tp>
      <tp>
        <v>34655</v>
        <stp/>
        <stp>ContractData</stp>
        <stp>S.EWO</stp>
        <stp>T_CVol</stp>
        <stp/>
        <stp>T</stp>
        <tr r="R31" s="2"/>
      </tp>
      <tp>
        <v>-23.160173160173155</v>
        <stp/>
        <stp>StudyData</stp>
        <stp>S.EIDO</stp>
        <stp>PCB</stp>
        <stp>BaseType=Index,Index=1</stp>
        <stp>Low</stp>
        <stp>A</stp>
        <stp>0</stp>
        <stp>all</stp>
        <stp/>
        <stp/>
        <stp/>
        <stp>T</stp>
        <tr r="N50" s="1"/>
      </tp>
      <tp>
        <v>1.3114754098360655</v>
        <stp/>
        <stp>ContractData</stp>
        <stp>S.EPOL</stp>
        <stp>PerCentNetLastQuote</stp>
        <stp/>
        <stp>T</stp>
        <tr r="I30" s="2"/>
        <tr r="J30" s="2"/>
      </tp>
      <tp>
        <v>1.1891891891891893</v>
        <stp/>
        <stp>ContractData</stp>
        <stp>S.EPHE</stp>
        <stp>PerCentNetLastQuote</stp>
        <stp/>
        <stp>T</stp>
        <tr r="J34" s="4"/>
        <tr r="I34" s="4"/>
      </tp>
      <tp>
        <v>0.39751947845444424</v>
        <stp/>
        <stp>ContractData</stp>
        <stp>S.EIRL</stp>
        <stp>PerCentNetLastQuote</stp>
        <stp/>
        <stp>T</stp>
        <tr r="I41" s="4"/>
        <tr r="J41" s="4"/>
      </tp>
      <tp>
        <v>0.91954022988505746</v>
        <stp/>
        <stp>ContractData</stp>
        <stp>S.EIDO</stp>
        <stp>PerCentNetLastQuote</stp>
        <stp/>
        <stp>T</stp>
        <tr r="I39" s="5"/>
        <tr r="J39" s="5"/>
      </tp>
      <tp>
        <v>2.2793296089385473</v>
        <stp/>
        <stp>ContractData</stp>
        <stp>S.ENZL</stp>
        <stp>PerCentNetLastQuote</stp>
        <stp/>
        <stp>T</stp>
        <tr r="I36" s="5"/>
        <tr r="J36" s="5"/>
      </tp>
      <tp>
        <v>5.59</v>
        <stp/>
        <stp>ContractData</stp>
        <stp>S.SPY</stp>
        <stp>NetLastQuoteToday</stp>
        <stp/>
        <stp>T</stp>
        <tr r="H37" s="5"/>
      </tp>
      <tp>
        <v>0.52</v>
        <stp/>
        <stp>ContractData</stp>
        <stp>S.EPU</stp>
        <stp>NetLastQuoteToday</stp>
        <stp/>
        <stp>T</stp>
        <tr r="H42" s="3"/>
      </tp>
      <tp>
        <v>0.66107297228578699</v>
        <stp/>
        <stp>ContractData</stp>
        <stp>S.EFNL</stp>
        <stp>PerCentNetLastQuote</stp>
        <stp/>
        <stp>T</stp>
        <tr r="I40" s="2"/>
        <tr r="J40" s="2"/>
      </tp>
      <tp>
        <v>-0.63036725744564226</v>
        <stp/>
        <stp>ContractData</stp>
        <stp>S.EDEN</stp>
        <stp>PerCentNetLastQuote</stp>
        <stp/>
        <stp>T</stp>
        <tr r="J34" s="5"/>
        <tr r="I34" s="5"/>
      </tp>
      <tp>
        <v>-13.833554670208056</v>
        <stp/>
        <stp>StudyData</stp>
        <stp>S.ENZL</stp>
        <stp>PCB</stp>
        <stp>BaseType=Index,Index=1</stp>
        <stp>Low</stp>
        <stp>A</stp>
        <stp>0</stp>
        <stp>all</stp>
        <stp/>
        <stp/>
        <stp/>
        <stp>T</stp>
        <tr r="N47" s="1"/>
      </tp>
      <tp>
        <v>156685</v>
        <stp/>
        <stp>ContractData</stp>
        <stp>S.ECH</stp>
        <stp>T_CVol</stp>
        <stp/>
        <stp>T</stp>
        <tr r="R34" s="2"/>
      </tp>
      <tp>
        <v>2245615</v>
        <stp/>
        <stp>ContractData</stp>
        <stp>S.EWH</stp>
        <stp>T_CVol</stp>
        <stp/>
        <stp>T</stp>
        <tr r="R33" s="4"/>
      </tp>
      <tp>
        <v>-9.5934650455926995</v>
        <stp/>
        <stp>StudyData</stp>
        <stp>S.INDA</stp>
        <stp>PCB</stp>
        <stp>BaseType=Index,Index=1</stp>
        <stp>Low</stp>
        <stp>A</stp>
        <stp>0</stp>
        <stp>all</stp>
        <stp/>
        <stp/>
        <stp/>
        <stp>T</stp>
        <tr r="N44" s="1"/>
      </tp>
      <tp>
        <v>0.59</v>
        <stp/>
        <stp>ContractData</stp>
        <stp>S.EWN</stp>
        <stp>NetLastQuoteToday</stp>
        <stp/>
        <stp>T</stp>
        <tr r="H34" s="3"/>
      </tp>
      <tp>
        <v>0.1</v>
        <stp/>
        <stp>ContractData</stp>
        <stp>S.EWO</stp>
        <stp>NetLastQuoteToday</stp>
        <stp/>
        <stp>T</stp>
        <tr r="H31" s="2"/>
      </tp>
      <tp>
        <v>-0.24</v>
        <stp/>
        <stp>ContractData</stp>
        <stp>S.EWL</stp>
        <stp>NetLastQuoteToday</stp>
        <stp/>
        <stp>T</stp>
        <tr r="H36" s="3"/>
      </tp>
      <tp>
        <v>0.4</v>
        <stp/>
        <stp>ContractData</stp>
        <stp>S.EWM</stp>
        <stp>NetLastQuoteToday</stp>
        <stp/>
        <stp>T</stp>
        <tr r="H35" s="5"/>
      </tp>
      <tp>
        <v>-0.38</v>
        <stp/>
        <stp>ContractData</stp>
        <stp>S.EWJ</stp>
        <stp>NetLastQuoteToday</stp>
        <stp/>
        <stp>T</stp>
        <tr r="H39" s="4"/>
      </tp>
      <tp>
        <v>-0.01</v>
        <stp/>
        <stp>ContractData</stp>
        <stp>S.EWK</stp>
        <stp>NetLastQuoteToday</stp>
        <stp/>
        <stp>T</stp>
        <tr r="H41" s="3"/>
      </tp>
      <tp>
        <v>-0.01</v>
        <stp/>
        <stp>ContractData</stp>
        <stp>S.EWH</stp>
        <stp>NetLastQuoteToday</stp>
        <stp/>
        <stp>T</stp>
        <tr r="H33" s="4"/>
      </tp>
      <tp>
        <v>0.41000000000000003</v>
        <stp/>
        <stp>ContractData</stp>
        <stp>S.EWI</stp>
        <stp>NetLastQuoteToday</stp>
        <stp/>
        <stp>T</stp>
        <tr r="H35" s="2"/>
      </tp>
      <tp>
        <v>0.26</v>
        <stp/>
        <stp>ContractData</stp>
        <stp>S.EWG</stp>
        <stp>NetLastQuoteToday</stp>
        <stp/>
        <stp>T</stp>
        <tr r="H37" s="2"/>
      </tp>
      <tp>
        <v>0.16</v>
        <stp/>
        <stp>ContractData</stp>
        <stp>S.EWD</stp>
        <stp>NetLastQuoteToday</stp>
        <stp/>
        <stp>T</stp>
        <tr r="H42" s="2"/>
      </tp>
      <tp>
        <v>0.34</v>
        <stp/>
        <stp>ContractData</stp>
        <stp>S.EWC</stp>
        <stp>NetLastQuoteToday</stp>
        <stp/>
        <stp>T</stp>
        <tr r="H40" s="4"/>
      </tp>
      <tp>
        <v>0.28000000000000003</v>
        <stp/>
        <stp>ContractData</stp>
        <stp>S.EWA</stp>
        <stp>NetLastQuoteToday</stp>
        <stp/>
        <stp>T</stp>
        <tr r="H42" s="4"/>
      </tp>
      <tp>
        <v>0.87</v>
        <stp/>
        <stp>ContractData</stp>
        <stp>S.EWZ</stp>
        <stp>NetLastQuoteToday</stp>
        <stp/>
        <stp>T</stp>
        <tr r="H39" s="2"/>
      </tp>
      <tp>
        <v>0.3</v>
        <stp/>
        <stp>ContractData</stp>
        <stp>S.EWY</stp>
        <stp>NetLastQuoteToday</stp>
        <stp/>
        <stp>T</stp>
        <tr r="H39" s="3"/>
      </tp>
      <tp>
        <v>1.33</v>
        <stp/>
        <stp>ContractData</stp>
        <stp>S.EWW</stp>
        <stp>NetLastQuoteToday</stp>
        <stp/>
        <stp>T</stp>
        <tr r="H38" s="2"/>
      </tp>
      <tp>
        <v>0.27</v>
        <stp/>
        <stp>ContractData</stp>
        <stp>S.KWT</stp>
        <stp>NetLastQuoteToday</stp>
        <stp/>
        <stp>T</stp>
        <tr r="H38" s="3"/>
      </tp>
      <tp>
        <v>0.4</v>
        <stp/>
        <stp>ContractData</stp>
        <stp>S.EWT</stp>
        <stp>NetLastQuoteToday</stp>
        <stp/>
        <stp>T</stp>
        <tr r="H32" s="5"/>
      </tp>
      <tp>
        <v>0.2</v>
        <stp/>
        <stp>ContractData</stp>
        <stp>S.EWU</stp>
        <stp>NetLastQuoteToday</stp>
        <stp/>
        <stp>T</stp>
        <tr r="H30" s="4"/>
      </tp>
      <tp>
        <v>0.08</v>
        <stp/>
        <stp>ContractData</stp>
        <stp>S.EWS</stp>
        <stp>NetLastQuoteToday</stp>
        <stp/>
        <stp>T</stp>
        <tr r="H37" s="3"/>
      </tp>
      <tp>
        <v>0.51</v>
        <stp/>
        <stp>ContractData</stp>
        <stp>S.EWP</stp>
        <stp>NetLastQuoteToday</stp>
        <stp/>
        <stp>T</stp>
        <tr r="H33" s="2"/>
      </tp>
      <tp>
        <v>0.38</v>
        <stp/>
        <stp>ContractData</stp>
        <stp>S.EWQ</stp>
        <stp>NetLastQuoteToday</stp>
        <stp/>
        <stp>T</stp>
        <tr r="H32" s="3"/>
      </tp>
      <tp>
        <v>-2.6427962489343608</v>
        <stp/>
        <stp>StudyData</stp>
        <stp>S.NORW</stp>
        <stp>PCB</stp>
        <stp>BaseType=Index,Index=1</stp>
        <stp>Low</stp>
        <stp>A</stp>
        <stp>0</stp>
        <stp>all</stp>
        <stp/>
        <stp/>
        <stp/>
        <stp>T</stp>
        <tr r="N20" s="1"/>
      </tp>
      <tp>
        <v>188133</v>
        <stp/>
        <stp>ContractData</stp>
        <stp>S.EWI</stp>
        <stp>T_CVol</stp>
        <stp/>
        <stp>T</stp>
        <tr r="R35" s="2"/>
      </tp>
      <tp>
        <v>0.76398587036884913</v>
        <stp/>
        <stp>ContractData</stp>
        <stp>S.VT</stp>
        <stp>PerCentNetLastQuote</stp>
        <stp/>
        <stp>T</stp>
        <tr r="J31" s="5"/>
        <tr r="I31" s="5"/>
      </tp>
      <tp>
        <v>2592182</v>
        <stp/>
        <stp>ContractData</stp>
        <stp>S.EWJ</stp>
        <stp>T_CVol</stp>
        <stp/>
        <stp>T</stp>
        <tr r="R39" s="4"/>
      </tp>
      <tp>
        <v>122.69</v>
        <stp/>
        <stp>ContractData</stp>
        <stp>S.VT</stp>
        <stp>High</stp>
        <stp/>
        <stp>T</stp>
        <tr r="P31" s="5"/>
      </tp>
      <tp>
        <v>80.53</v>
        <stp/>
        <stp>ContractData</stp>
        <stp>S.IEFA</stp>
        <stp>Bid</stp>
        <stp/>
        <stp>T</stp>
        <tr r="L40" s="3"/>
      </tp>
      <tp>
        <v>57.02</v>
        <stp/>
        <stp>ContractData</stp>
        <stp>S.IEMG</stp>
        <stp>Bid</stp>
        <stp/>
        <stp>T</stp>
        <tr r="L37" s="4"/>
      </tp>
      <tp>
        <v>57.03</v>
        <stp/>
        <stp>ContractData</stp>
        <stp>S.IEMG</stp>
        <stp>Ask</stp>
        <stp/>
        <stp>T</stp>
        <tr r="M37" s="4"/>
      </tp>
      <tp>
        <v>80.540000000000006</v>
        <stp/>
        <stp>ContractData</stp>
        <stp>S.IEFA</stp>
        <stp>Ask</stp>
        <stp/>
        <stp>T</stp>
        <tr r="M40" s="3"/>
      </tp>
      <tp>
        <v>53.67</v>
        <stp/>
        <stp>ContractData</stp>
        <stp>S.INDA</stp>
        <stp>Low</stp>
        <stp/>
        <stp>T</stp>
        <tr r="Q33" s="5"/>
      </tp>
      <tp>
        <v>54.09</v>
        <stp/>
        <stp>ContractData</stp>
        <stp>S.INDA</stp>
        <stp>Ask</stp>
        <stp/>
        <stp>T</stp>
        <tr r="M33" s="5"/>
      </tp>
      <tp>
        <v>54.08</v>
        <stp/>
        <stp>ContractData</stp>
        <stp>S.INDA</stp>
        <stp>Bid</stp>
        <stp/>
        <stp>T</stp>
        <tr r="L33" s="5"/>
      </tp>
      <tp>
        <v>-0.09</v>
        <stp/>
        <stp>ContractData</stp>
        <stp>S.TUR</stp>
        <stp>NetLastQuoteToday</stp>
        <stp/>
        <stp>T</stp>
        <tr r="H41" s="5"/>
      </tp>
      <tp>
        <v>80.11</v>
        <stp/>
        <stp>ContractData</stp>
        <stp>S.IEFA</stp>
        <stp>Low</stp>
        <stp/>
        <stp>T</stp>
        <tr r="Q40" s="3"/>
      </tp>
      <tp>
        <v>56.36</v>
        <stp/>
        <stp>ContractData</stp>
        <stp>S.IEMG</stp>
        <stp>Low</stp>
        <stp/>
        <stp>T</stp>
        <tr r="Q37" s="4"/>
      </tp>
      <tp>
        <v>3777509</v>
        <stp/>
        <stp>ContractData</stp>
        <stp>S.VGK</stp>
        <stp>T_CVol</stp>
        <stp/>
        <stp>T</stp>
        <tr r="R31" s="3"/>
      </tp>
      <tp>
        <v>205722</v>
        <stp/>
        <stp>ContractData</stp>
        <stp>S.EWK</stp>
        <stp>T_CVol</stp>
        <stp/>
        <stp>T</stp>
        <tr r="R41" s="3"/>
      </tp>
      <tp>
        <v>1.8810148731408574</v>
        <stp/>
        <stp>ContractData</stp>
        <stp>S.ARGT</stp>
        <stp>PerCentNetLastQuote</stp>
        <stp/>
        <stp>T</stp>
        <tr r="I31" s="4"/>
        <tr r="J31" s="4"/>
      </tp>
      <tp>
        <v>0.3247863247863248</v>
        <stp/>
        <stp>ContractData</stp>
        <stp>S.ACWx</stp>
        <stp>PerCentNetLastQuote</stp>
        <stp/>
        <stp>T</stp>
        <tr r="I32" s="4"/>
        <tr r="J32" s="4"/>
      </tp>
      <tp>
        <v>34362</v>
        <stp/>
        <stp>ContractData</stp>
        <stp>S.THD</stp>
        <stp>T_CVol</stp>
        <stp/>
        <stp>T</stp>
        <tr r="R40" s="5"/>
      </tp>
      <tp>
        <v>327067</v>
        <stp/>
        <stp>ContractData</stp>
        <stp>S.EWD</stp>
        <stp>T_CVol</stp>
        <stp/>
        <stp>T</stp>
        <tr r="R42" s="2"/>
      </tp>
      <tp>
        <v>52.1</v>
        <stp/>
        <stp>ContractData</stp>
        <stp>S.GREK</stp>
        <stp>Ask</stp>
        <stp/>
        <stp>T</stp>
        <tr r="M32" s="2"/>
      </tp>
      <tp>
        <v>51.85</v>
        <stp/>
        <stp>ContractData</stp>
        <stp>S.GREK</stp>
        <stp>Bid</stp>
        <stp/>
        <stp>T</stp>
        <tr r="L32" s="2"/>
      </tp>
      <tp>
        <v>51.5</v>
        <stp/>
        <stp>ContractData</stp>
        <stp>S.GREK</stp>
        <stp>Low</stp>
        <stp/>
        <stp>T</stp>
        <tr r="Q32" s="2"/>
      </tp>
      <tp>
        <v>3.6643459142543057E-2</v>
        <stp/>
        <stp>ContractData</stp>
        <stp>S.NORW</stp>
        <stp>PerCentNetLastQuote</stp>
        <stp/>
        <stp>T</stp>
        <tr r="I35" s="3"/>
        <tr r="J35" s="3"/>
      </tp>
      <tp>
        <v>-6.0774539877300642</v>
        <stp/>
        <stp>StudyData</stp>
        <stp>S.ACWx</stp>
        <stp>PCB</stp>
        <stp>BaseType=Index,Index=1</stp>
        <stp>Low</stp>
        <stp>A</stp>
        <stp>0</stp>
        <stp>all</stp>
        <stp/>
        <stp/>
        <stp/>
        <stp>T</stp>
        <tr r="N30" s="1"/>
      </tp>
      <tp>
        <v>60971</v>
        <stp/>
        <stp>ContractData</stp>
        <stp>S.UAE</stp>
        <stp>T_CVol</stp>
        <stp/>
        <stp>T</stp>
        <tr r="R35" s="4"/>
      </tp>
      <tp>
        <v>-6.7434912505334967</v>
        <stp/>
        <stp>StudyData</stp>
        <stp>S.MCHI</stp>
        <stp>PCB</stp>
        <stp>BaseType=Index,Index=1</stp>
        <stp>Low</stp>
        <stp>A</stp>
        <stp>0</stp>
        <stp>all</stp>
        <stp/>
        <stp/>
        <stp/>
        <stp>T</stp>
        <tr r="N18" s="1"/>
      </tp>
      <tp>
        <v>0.17</v>
        <stp/>
        <stp>ContractData</stp>
        <stp>S.EZA</stp>
        <stp>NetLastQuoteToday</stp>
        <stp/>
        <stp>T</stp>
        <tr r="H30" s="3"/>
      </tp>
      <tp>
        <v>0.48</v>
        <stp/>
        <stp>ContractData</stp>
        <stp>S.EZU</stp>
        <stp>NetLastQuoteToday</stp>
        <stp/>
        <stp>T</stp>
        <tr r="H41" s="2"/>
      </tp>
      <tp>
        <v>28.02</v>
        <stp/>
        <stp>ContractData</stp>
        <stp>S.EPHE</stp>
        <stp>Bid</stp>
        <stp/>
        <stp>T</stp>
        <tr r="L34" s="4"/>
      </tp>
      <tp>
        <v>30.89</v>
        <stp/>
        <stp>ContractData</stp>
        <stp>S.EPOL</stp>
        <stp>Bid</stp>
        <stp/>
        <stp>T</stp>
        <tr r="L30" s="2"/>
      </tp>
      <tp>
        <v>28.09</v>
        <stp/>
        <stp>ContractData</stp>
        <stp>S.EPHE</stp>
        <stp>Ask</stp>
        <stp/>
        <stp>T</stp>
        <tr r="M34" s="4"/>
      </tp>
      <tp>
        <v>30.92</v>
        <stp/>
        <stp>ContractData</stp>
        <stp>S.EPOL</stp>
        <stp>Ask</stp>
        <stp/>
        <stp>T</stp>
        <tr r="M30" s="2"/>
      </tp>
      <tp>
        <v>30.41</v>
        <stp/>
        <stp>ContractData</stp>
        <stp>S.EPOL</stp>
        <stp>Low</stp>
        <stp/>
        <stp>T</stp>
        <tr r="Q30" s="2"/>
      </tp>
      <tp>
        <v>27.87</v>
        <stp/>
        <stp>ContractData</stp>
        <stp>S.EPHE</stp>
        <stp>Low</stp>
        <stp/>
        <stp>T</stp>
        <tr r="Q34" s="4"/>
      </tp>
      <tp>
        <v>39.630000000000003</v>
        <stp/>
        <stp>ContractData</stp>
        <stp>S.EFNL</stp>
        <stp>Ask</stp>
        <stp/>
        <stp>T</stp>
        <tr r="M40" s="2"/>
      </tp>
      <tp>
        <v>108.01</v>
        <stp/>
        <stp>ContractData</stp>
        <stp>S.EDEN</stp>
        <stp>Bid</stp>
        <stp/>
        <stp>T</stp>
        <tr r="L34" s="5"/>
      </tp>
      <tp>
        <v>17.39</v>
        <stp/>
        <stp>ContractData</stp>
        <stp>S.EIDO</stp>
        <stp>Low</stp>
        <stp/>
        <stp>T</stp>
        <tr r="Q39" s="5"/>
      </tp>
      <tp>
        <v>62.85</v>
        <stp/>
        <stp>ContractData</stp>
        <stp>S.EIRL</stp>
        <stp>Low</stp>
        <stp/>
        <stp>T</stp>
        <tr r="Q41" s="4"/>
      </tp>
      <tp>
        <v>108.77</v>
        <stp/>
        <stp>ContractData</stp>
        <stp>S.EDEN</stp>
        <stp>Ask</stp>
        <stp/>
        <stp>T</stp>
        <tr r="M34" s="5"/>
      </tp>
      <tp>
        <v>39.590000000000003</v>
        <stp/>
        <stp>ContractData</stp>
        <stp>S.EFNL</stp>
        <stp>Bid</stp>
        <stp/>
        <stp>T</stp>
        <tr r="L40" s="2"/>
      </tp>
      <tp>
        <v>45.37</v>
        <stp/>
        <stp>ContractData</stp>
        <stp>S.ENZL</stp>
        <stp>Low</stp>
        <stp/>
        <stp>T</stp>
        <tr r="Q36" s="5"/>
      </tp>
      <tp>
        <v>45.86</v>
        <stp/>
        <stp>ContractData</stp>
        <stp>S.ENZL</stp>
        <stp>Ask</stp>
        <stp/>
        <stp>T</stp>
        <tr r="M36" s="5"/>
      </tp>
      <tp>
        <v>45.77</v>
        <stp/>
        <stp>ContractData</stp>
        <stp>S.ENZL</stp>
        <stp>Bid</stp>
        <stp/>
        <stp>T</stp>
        <tr r="L36" s="5"/>
      </tp>
      <tp>
        <v>17.55</v>
        <stp/>
        <stp>ContractData</stp>
        <stp>S.EIDO</stp>
        <stp>Bid</stp>
        <stp/>
        <stp>T</stp>
        <tr r="L39" s="5"/>
      </tp>
      <tp>
        <v>62.88</v>
        <stp/>
        <stp>ContractData</stp>
        <stp>S.EIRL</stp>
        <stp>Bid</stp>
        <stp/>
        <stp>T</stp>
        <tr r="L41" s="4"/>
      </tp>
      <tp>
        <v>39.22</v>
        <stp/>
        <stp>ContractData</stp>
        <stp>S.EFNL</stp>
        <stp>Low</stp>
        <stp/>
        <stp>T</stp>
        <tr r="Q40" s="2"/>
      </tp>
      <tp>
        <v>108.38</v>
        <stp/>
        <stp>ContractData</stp>
        <stp>S.EDEN</stp>
        <stp>Low</stp>
        <stp/>
        <stp>T</stp>
        <tr r="Q34" s="5"/>
      </tp>
      <tp>
        <v>63.14</v>
        <stp/>
        <stp>ContractData</stp>
        <stp>S.EIRL</stp>
        <stp>Ask</stp>
        <stp/>
        <stp>T</stp>
        <tr r="M41" s="4"/>
      </tp>
      <tp>
        <v>17.559999999999999</v>
        <stp/>
        <stp>ContractData</stp>
        <stp>S.EIDO</stp>
        <stp>Ask</stp>
        <stp/>
        <stp>T</stp>
        <tr r="M39" s="5"/>
      </tp>
      <tp>
        <v>197876</v>
        <stp/>
        <stp>ContractData</stp>
        <stp>S.GXG</stp>
        <stp>T_CVol</stp>
        <stp/>
        <stp>T</stp>
        <tr r="R36" s="2"/>
      </tp>
      <tp>
        <v>2000801</v>
        <stp/>
        <stp>ContractData</stp>
        <stp>S.EWG</stp>
        <stp>T_CVol</stp>
        <stp/>
        <stp>T</stp>
        <tr r="R37" s="2"/>
      </tp>
      <tp>
        <v>0.54</v>
        <stp/>
        <stp>ContractData</stp>
        <stp>S.GXG</stp>
        <stp>NetLastQuoteToday</stp>
        <stp/>
        <stp>T</stp>
        <tr r="H36" s="2"/>
      </tp>
      <tp>
        <v>-0.16345804576825282</v>
        <stp/>
        <stp>ContractData</stp>
        <stp>S.MCHI</stp>
        <stp>PerCentNetLastQuote</stp>
        <stp/>
        <stp>T</stp>
        <tr r="I33" s="3"/>
        <tr r="J33" s="3"/>
      </tp>
      <tp>
        <v>0.93</v>
        <stp/>
        <stp>ContractData</stp>
        <stp>S.VT</stp>
        <stp>NetLastQuoteToday</stp>
        <stp/>
        <stp>T</stp>
        <tr r="H31" s="5"/>
      </tp>
      <tp>
        <v>121.55</v>
        <stp/>
        <stp>ContractData</stp>
        <stp>S.VT</stp>
        <stp>Low</stp>
        <stp/>
        <stp>T</stp>
        <tr r="Q31" s="5"/>
      </tp>
      <tp>
        <v>-1.2349490583513385</v>
        <stp/>
        <stp>StudyData</stp>
        <stp>S.EFNL</stp>
        <stp>PCB</stp>
        <stp>BaseType=Index,Index=1</stp>
        <stp>Low</stp>
        <stp>A</stp>
        <stp>0</stp>
        <stp>all</stp>
        <stp/>
        <stp/>
        <stp/>
        <stp>T</stp>
        <tr r="N12" s="1"/>
      </tp>
      <tp>
        <v>122.65</v>
        <stp/>
        <stp>ContractData</stp>
        <stp>S.VT</stp>
        <stp>Bid</stp>
        <stp/>
        <stp>T</stp>
        <tr r="L31" s="5"/>
      </tp>
      <tp>
        <v>122.66</v>
        <stp/>
        <stp>ContractData</stp>
        <stp>S.VT</stp>
        <stp>Ask</stp>
        <stp/>
        <stp>T</stp>
        <tr r="M31" s="5"/>
      </tp>
      <tp>
        <v>1531261</v>
        <stp/>
        <stp>ContractData</stp>
        <stp>S.EWA</stp>
        <stp>T_CVol</stp>
        <stp/>
        <stp>T</stp>
        <tr r="R42" s="4"/>
      </tp>
      <tp>
        <v>167220</v>
        <stp/>
        <stp>ContractData</stp>
        <stp>S.EZA</stp>
        <stp>T_CVol</stp>
        <stp/>
        <stp>T</stp>
        <tr r="R30" s="3"/>
      </tp>
      <tp>
        <v>611921</v>
        <stp/>
        <stp>ContractData</stp>
        <stp>S.KSA</stp>
        <stp>T_CVol</stp>
        <stp/>
        <stp>T</stp>
        <tr r="R38" s="5"/>
      </tp>
      <tp>
        <v>-14.205186020293114</v>
        <stp/>
        <stp>StudyData</stp>
        <stp>S.EDEN</stp>
        <stp>PCB</stp>
        <stp>BaseType=Index,Index=1</stp>
        <stp>Low</stp>
        <stp>A</stp>
        <stp>0</stp>
        <stp>all</stp>
        <stp/>
        <stp/>
        <stp/>
        <stp>T</stp>
        <tr r="N45" s="1"/>
      </tp>
      <tp>
        <v>93.37</v>
        <stp/>
        <stp>ContractData</stp>
        <stp>S.ARGT</stp>
        <stp>Ask</stp>
        <stp/>
        <stp>T</stp>
        <tr r="M31" s="4"/>
      </tp>
      <tp>
        <v>93.16</v>
        <stp/>
        <stp>ContractData</stp>
        <stp>S.ARGT</stp>
        <stp>Bid</stp>
        <stp/>
        <stp>T</stp>
        <tr r="L31" s="4"/>
      </tp>
      <tp>
        <v>91.460000000000008</v>
        <stp/>
        <stp>ContractData</stp>
        <stp>S.ARGT</stp>
        <stp>Low</stp>
        <stp/>
        <stp>T</stp>
        <tr r="Q31" s="4"/>
      </tp>
      <tp>
        <v>58.69</v>
        <stp/>
        <stp>ContractData</stp>
        <stp>S.ACWx</stp>
        <stp>Ask</stp>
        <stp/>
        <stp>T</stp>
        <tr r="M32" s="4"/>
      </tp>
      <tp>
        <v>58.68</v>
        <stp/>
        <stp>ContractData</stp>
        <stp>S.ACWx</stp>
        <stp>Bid</stp>
        <stp/>
        <stp>T</stp>
        <tr r="L32" s="4"/>
      </tp>
      <tp>
        <v>58.29</v>
        <stp/>
        <stp>ContractData</stp>
        <stp>S.ACWx</stp>
        <stp>Low</stp>
        <stp/>
        <stp>T</stp>
        <tr r="Q32" s="4"/>
      </tp>
      <tp>
        <v>880532</v>
        <stp/>
        <stp>ContractData</stp>
        <stp>S.EWC</stp>
        <stp>T_CVol</stp>
        <stp/>
        <stp>T</stp>
        <tr r="R40" s="4"/>
      </tp>
      <tp>
        <v>-9.4408272692454993</v>
        <stp/>
        <stp>StudyData</stp>
        <stp>S.IEMG</stp>
        <stp>PCB</stp>
        <stp>BaseType=Index,Index=1</stp>
        <stp>Low</stp>
        <stp>A</stp>
        <stp>0</stp>
        <stp>all</stp>
        <stp/>
        <stp/>
        <stp/>
        <stp>T</stp>
        <tr r="N35" s="1"/>
      </tp>
      <tp>
        <v>-4.7381900967558312</v>
        <stp/>
        <stp>StudyData</stp>
        <stp>S.IEFA</stp>
        <stp>PCB</stp>
        <stp>BaseType=Index,Index=1</stp>
        <stp>Low</stp>
        <stp>A</stp>
        <stp>0</stp>
        <stp>all</stp>
        <stp/>
        <stp/>
        <stp/>
        <stp>T</stp>
        <tr r="N25" s="1"/>
      </tp>
      <tp>
        <v>-0.4418262150220913</v>
        <stp/>
        <stp>ContractData</stp>
        <stp>S.INDA</stp>
        <stp>PerCentNetLastQuote</stp>
        <stp/>
        <stp>T</stp>
        <tr r="I33" s="5"/>
        <tr r="J33" s="5"/>
      </tp>
      <tp>
        <v>0.298879202988792</v>
        <stp/>
        <stp>ContractData</stp>
        <stp>S.IEFA</stp>
        <stp>PerCentNetLastQuote</stp>
        <stp/>
        <stp>T</stp>
        <tr r="I40" s="3"/>
        <tr r="J40" s="3"/>
      </tp>
      <tp>
        <v>0.47577092511013214</v>
        <stp/>
        <stp>ContractData</stp>
        <stp>S.IEMG</stp>
        <stp>PerCentNetLastQuote</stp>
        <stp/>
        <stp>T</stp>
        <tr r="J37" s="4"/>
        <tr r="I37" s="4"/>
      </tp>
      <tp>
        <v>7.9818299805321304</v>
        <stp/>
        <stp>StudyData</stp>
        <stp>S.EIS</stp>
        <stp>PCB</stp>
        <stp>BaseType=Index,Index=1</stp>
        <stp>Close</stp>
        <stp>A</stp>
        <stp>0</stp>
        <stp>all</stp>
        <stp/>
        <stp/>
        <stp/>
        <stp>T</stp>
        <tr r="C9" s="1"/>
      </tp>
      <tp>
        <v>15.286041189931348</v>
        <stp/>
        <stp>StudyData</stp>
        <stp>S.EWS</stp>
        <stp>PCB</stp>
        <stp>BaseType=Index,Index=1</stp>
        <stp>Close</stp>
        <stp>A</stp>
        <stp>0</stp>
        <stp>all</stp>
        <stp/>
        <stp/>
        <stp/>
        <stp>T</stp>
        <tr r="C28" s="1"/>
      </tp>
      <tp t="s">
        <v>Vanguard Total World Stock Idx Fd (ETF)</v>
        <stp/>
        <stp>ContractData</stp>
        <stp>S.VT</stp>
        <stp>LongDescription</stp>
        <stp/>
        <stp>T</stp>
        <tr r="J42" s="1"/>
        <tr r="B52" s="1"/>
      </tp>
      <tp>
        <v>31.389776357827476</v>
        <stp/>
        <stp>StudyData</stp>
        <stp>S.ECH</stp>
        <stp>PCB</stp>
        <stp>BaseType=Index,Index=1</stp>
        <stp>High</stp>
        <stp>A</stp>
        <stp>0</stp>
        <stp>all</stp>
        <stp/>
        <stp/>
        <stp/>
        <stp>T</stp>
        <tr r="M6" s="1"/>
      </tp>
      <tp>
        <v>-9.4255437813719887</v>
        <stp/>
        <stp>StudyData</stp>
        <stp>S.TUR</stp>
        <stp>PCB</stp>
        <stp>BaseType=Index,Index=1</stp>
        <stp>Close</stp>
        <stp>A</stp>
        <stp>0</stp>
        <stp>all</stp>
        <stp/>
        <stp/>
        <stp/>
        <stp>T</stp>
        <tr r="C48" s="1"/>
      </tp>
      <tp>
        <v>30.900000000000002</v>
        <stp/>
        <stp>ContractData</stp>
        <stp>S.EPOL</stp>
        <stp>LastQuoteToday</stp>
        <stp/>
        <stp>T</stp>
        <tr r="G30" s="2"/>
      </tp>
      <tp>
        <v>63.14</v>
        <stp/>
        <stp>ContractData</stp>
        <stp>S.EIRL</stp>
        <stp>LastQuoteToday</stp>
        <stp/>
        <stp>T</stp>
        <tr r="G41" s="4"/>
      </tp>
      <tp>
        <v>45.77</v>
        <stp/>
        <stp>ContractData</stp>
        <stp>S.ENZL</stp>
        <stp>LastQuoteToday</stp>
        <stp/>
        <stp>T</stp>
        <tr r="G36" s="5"/>
      </tp>
      <tp>
        <v>39.590000000000003</v>
        <stp/>
        <stp>ContractData</stp>
        <stp>S.EFNL</stp>
        <stp>LastQuoteToday</stp>
        <stp/>
        <stp>T</stp>
        <tr r="G40" s="2"/>
      </tp>
      <tp>
        <v>17.586399108138224</v>
        <stp/>
        <stp>StudyData</stp>
        <stp>S.EWQ</stp>
        <stp>PCB</stp>
        <stp>BaseType=Index,Index=1</stp>
        <stp>Close</stp>
        <stp>A</stp>
        <stp>0</stp>
        <stp>all</stp>
        <stp/>
        <stp/>
        <stp/>
        <stp>T</stp>
        <tr r="C27" s="1"/>
      </tp>
      <tp t="s">
        <v>iShares MSCI ACWI ex US ETF</v>
        <stp/>
        <stp>ContractData</stp>
        <stp>S.ACWx</stp>
        <stp>LongDescription</stp>
        <stp/>
        <stp>T</stp>
        <tr r="J30" s="1"/>
        <tr r="B2" s="1"/>
      </tp>
      <tp t="s">
        <v>Global X MSCI Argentina ETF</v>
        <stp/>
        <stp>ContractData</stp>
        <stp>S.ARGT</stp>
        <stp>LongDescription</stp>
        <stp/>
        <stp>T</stp>
        <tr r="J29" s="1"/>
        <tr r="B3" s="1"/>
      </tp>
      <tp>
        <v>17.559999999999999</v>
        <stp/>
        <stp>ContractData</stp>
        <stp>S.EIDO</stp>
        <stp>LastQuoteToday</stp>
        <stp/>
        <stp>T</stp>
        <tr r="G39" s="5"/>
      </tp>
      <tp>
        <v>4.9637479085331879</v>
        <stp/>
        <stp>StudyData</stp>
        <stp>S.QAT</stp>
        <stp>PCB</stp>
        <stp>BaseType=Index,Index=1</stp>
        <stp>High</stp>
        <stp>A</stp>
        <stp>0</stp>
        <stp>all</stp>
        <stp/>
        <stp/>
        <stp/>
        <stp>T</stp>
        <tr r="M41" s="1"/>
      </tp>
      <tp>
        <v>11.786148238153105</v>
        <stp/>
        <stp>StudyData</stp>
        <stp>S.UAE</stp>
        <stp>PCB</stp>
        <stp>BaseType=Index,Index=1</stp>
        <stp>High</stp>
        <stp>A</stp>
        <stp>0</stp>
        <stp>all</stp>
        <stp/>
        <stp/>
        <stp/>
        <stp>T</stp>
        <tr r="M33" s="1"/>
      </tp>
      <tp>
        <v>32.657004830917863</v>
        <stp/>
        <stp>StudyData</stp>
        <stp>S.EWP</stp>
        <stp>PCB</stp>
        <stp>BaseType=Index,Index=1</stp>
        <stp>Close</stp>
        <stp>A</stp>
        <stp>0</stp>
        <stp>all</stp>
        <stp/>
        <stp/>
        <stp/>
        <stp>T</stp>
        <tr r="C26" s="1"/>
      </tp>
      <tp>
        <v>108.77</v>
        <stp/>
        <stp>ContractData</stp>
        <stp>S.EDEN</stp>
        <stp>LastQuoteToday</stp>
        <stp/>
        <stp>T</stp>
        <tr r="G34" s="5"/>
      </tp>
      <tp>
        <v>26.377616403246478</v>
        <stp/>
        <stp>StudyData</stp>
        <stp>S.EWW</stp>
        <stp>PCB</stp>
        <stp>BaseType=Index,Index=1</stp>
        <stp>Close</stp>
        <stp>A</stp>
        <stp>0</stp>
        <stp>all</stp>
        <stp/>
        <stp/>
        <stp/>
        <stp>T</stp>
        <tr r="C31" s="1"/>
      </tp>
      <tp t="s">
        <v>Global X FTSE Greece 20 ETF</v>
        <stp/>
        <stp>ContractData</stp>
        <stp>S.GREK</stp>
        <stp>LongDescription</stp>
        <stp/>
        <stp>T</stp>
        <tr r="J4" s="1"/>
        <tr r="B36" s="1"/>
      </tp>
      <tp>
        <v>54.97</v>
        <stp/>
        <stp>ContractData</stp>
        <stp>S.MCHI</stp>
        <stp>LastQuoteToday</stp>
        <stp/>
        <stp>T</stp>
        <tr r="G33" s="3"/>
      </tp>
      <tp>
        <v>-2.4361022364217231</v>
        <stp/>
        <stp>StudyData</stp>
        <stp>S.ECH</stp>
        <stp>PCB</stp>
        <stp>BaseType=Index,Index=1</stp>
        <stp>Low</stp>
        <stp>A</stp>
        <stp>0</stp>
        <stp>all</stp>
        <stp/>
        <stp/>
        <stp/>
        <stp>T</stp>
        <tr r="N6" s="1"/>
      </tp>
      <tp>
        <v>-11.79753406878649</v>
        <stp/>
        <stp>StudyData</stp>
        <stp>S.EIS</stp>
        <stp>PCB</stp>
        <stp>BaseType=Index,Index=1</stp>
        <stp>Low</stp>
        <stp>A</stp>
        <stp>0</stp>
        <stp>all</stp>
        <stp/>
        <stp/>
        <stp/>
        <stp>T</stp>
        <tr r="N36" s="1"/>
      </tp>
      <tp>
        <v>17.598865605798018</v>
        <stp/>
        <stp>StudyData</stp>
        <stp>S.VGK</stp>
        <stp>PCB</stp>
        <stp>BaseType=Index,Index=1</stp>
        <stp>High</stp>
        <stp>A</stp>
        <stp>0</stp>
        <stp>all</stp>
        <stp/>
        <stp/>
        <stp/>
        <stp>T</stp>
        <tr r="M16" s="1"/>
      </tp>
      <tp>
        <v>-2.8275687957586402</v>
        <stp/>
        <stp>StudyData</stp>
        <stp>S.EPU</stp>
        <stp>PCB</stp>
        <stp>BaseType=Index,Index=1</stp>
        <stp>Low</stp>
        <stp>A</stp>
        <stp>0</stp>
        <stp>all</stp>
        <stp/>
        <stp/>
        <stp/>
        <stp>T</stp>
        <tr r="N27" s="1"/>
      </tp>
      <tp>
        <v>-4.7160542346236953</v>
        <stp/>
        <stp>StudyData</stp>
        <stp>S.EWY</stp>
        <stp>PCB</stp>
        <stp>BaseType=Index,Index=1</stp>
        <stp>Low</stp>
        <stp>A</stp>
        <stp>0</stp>
        <stp>all</stp>
        <stp/>
        <stp/>
        <stp/>
        <stp>T</stp>
        <tr r="N24" s="1"/>
      </tp>
      <tp>
        <v>-1.1106175033318524</v>
        <stp/>
        <stp>StudyData</stp>
        <stp>S.EWZ</stp>
        <stp>PCB</stp>
        <stp>BaseType=Index,Index=1</stp>
        <stp>Low</stp>
        <stp>A</stp>
        <stp>0</stp>
        <stp>all</stp>
        <stp/>
        <stp/>
        <stp/>
        <stp>T</stp>
        <tr r="N11" s="1"/>
      </tp>
      <tp>
        <v>-3.3628318584070818</v>
        <stp/>
        <stp>StudyData</stp>
        <stp>S.EWU</stp>
        <stp>PCB</stp>
        <stp>BaseType=Index,Index=1</stp>
        <stp>Low</stp>
        <stp>A</stp>
        <stp>0</stp>
        <stp>all</stp>
        <stp/>
        <stp/>
        <stp/>
        <stp>T</stp>
        <tr r="N28" s="1"/>
      </tp>
      <tp>
        <v>-23.802163833075735</v>
        <stp/>
        <stp>StudyData</stp>
        <stp>S.EWT</stp>
        <stp>PCB</stp>
        <stp>BaseType=Index,Index=1</stp>
        <stp>Low</stp>
        <stp>A</stp>
        <stp>0</stp>
        <stp>all</stp>
        <stp/>
        <stp/>
        <stp/>
        <stp>T</stp>
        <tr r="N43" s="1"/>
      </tp>
      <tp>
        <v>-0.29901751388295722</v>
        <stp/>
        <stp>StudyData</stp>
        <stp>S.EWW</stp>
        <stp>PCB</stp>
        <stp>BaseType=Index,Index=1</stp>
        <stp>Low</stp>
        <stp>A</stp>
        <stp>0</stp>
        <stp>all</stp>
        <stp/>
        <stp/>
        <stp/>
        <stp>T</stp>
        <tr r="N10" s="1"/>
      </tp>
      <tp>
        <v>-1.8394648829431539</v>
        <stp/>
        <stp>StudyData</stp>
        <stp>S.EWQ</stp>
        <stp>PCB</stp>
        <stp>BaseType=Index,Index=1</stp>
        <stp>Low</stp>
        <stp>A</stp>
        <stp>0</stp>
        <stp>all</stp>
        <stp/>
        <stp/>
        <stp/>
        <stp>T</stp>
        <tr r="N17" s="1"/>
      </tp>
      <tp>
        <v>-0.67632850241546172</v>
        <stp/>
        <stp>StudyData</stp>
        <stp>S.EWP</stp>
        <stp>PCB</stp>
        <stp>BaseType=Index,Index=1</stp>
        <stp>Low</stp>
        <stp>A</stp>
        <stp>0</stp>
        <stp>all</stp>
        <stp/>
        <stp/>
        <stp/>
        <stp>T</stp>
        <tr r="N5" s="1"/>
      </tp>
      <tp>
        <v>-8.1006864988558327</v>
        <stp/>
        <stp>StudyData</stp>
        <stp>S.EWS</stp>
        <stp>PCB</stp>
        <stp>BaseType=Index,Index=1</stp>
        <stp>Low</stp>
        <stp>A</stp>
        <stp>0</stp>
        <stp>all</stp>
        <stp/>
        <stp/>
        <stp/>
        <stp>T</stp>
        <tr r="N22" s="1"/>
      </tp>
      <tp>
        <v>-15.205870362821036</v>
        <stp/>
        <stp>StudyData</stp>
        <stp>S.EWM</stp>
        <stp>PCB</stp>
        <stp>BaseType=Index,Index=1</stp>
        <stp>Low</stp>
        <stp>A</stp>
        <stp>0</stp>
        <stp>all</stp>
        <stp/>
        <stp/>
        <stp/>
        <stp>T</stp>
        <tr r="N46" s="1"/>
      </tp>
      <tp>
        <v>-0.34812880765882637</v>
        <stp/>
        <stp>StudyData</stp>
        <stp>S.EWL</stp>
        <stp>PCB</stp>
        <stp>BaseType=Index,Index=1</stp>
        <stp>Low</stp>
        <stp>A</stp>
        <stp>0</stp>
        <stp>all</stp>
        <stp/>
        <stp/>
        <stp/>
        <stp>T</stp>
        <tr r="N21" s="1"/>
      </tp>
      <tp>
        <v>-1.8129770992366363</v>
        <stp/>
        <stp>StudyData</stp>
        <stp>S.EWO</stp>
        <stp>PCB</stp>
        <stp>BaseType=Index,Index=1</stp>
        <stp>Low</stp>
        <stp>A</stp>
        <stp>0</stp>
        <stp>all</stp>
        <stp/>
        <stp/>
        <stp/>
        <stp>T</stp>
        <tr r="N3" s="1"/>
      </tp>
      <tp>
        <v>-6.9453809844909049</v>
        <stp/>
        <stp>StudyData</stp>
        <stp>S.EWN</stp>
        <stp>PCB</stp>
        <stp>BaseType=Index,Index=1</stp>
        <stp>Low</stp>
        <stp>A</stp>
        <stp>0</stp>
        <stp>all</stp>
        <stp/>
        <stp/>
        <stp/>
        <stp>T</stp>
        <tr r="N19" s="1"/>
      </tp>
      <tp>
        <v>-1.3344453711426101</v>
        <stp/>
        <stp>StudyData</stp>
        <stp>S.EWI</stp>
        <stp>PCB</stp>
        <stp>BaseType=Index,Index=1</stp>
        <stp>Low</stp>
        <stp>A</stp>
        <stp>0</stp>
        <stp>all</stp>
        <stp/>
        <stp/>
        <stp/>
        <stp>T</stp>
        <tr r="N7" s="1"/>
      </tp>
      <tp>
        <v>-9.7839135654261646</v>
        <stp/>
        <stp>StudyData</stp>
        <stp>S.EWH</stp>
        <stp>PCB</stp>
        <stp>BaseType=Index,Index=1</stp>
        <stp>Low</stp>
        <stp>A</stp>
        <stp>0</stp>
        <stp>all</stp>
        <stp/>
        <stp/>
        <stp/>
        <stp>T</stp>
        <tr r="N31" s="1"/>
      </tp>
      <tp>
        <v>-2.954048140043759</v>
        <stp/>
        <stp>StudyData</stp>
        <stp>S.EWK</stp>
        <stp>PCB</stp>
        <stp>BaseType=Index,Index=1</stp>
        <stp>Low</stp>
        <stp>A</stp>
        <stp>0</stp>
        <stp>all</stp>
        <stp/>
        <stp/>
        <stp/>
        <stp>T</stp>
        <tr r="N26" s="1"/>
      </tp>
      <tp>
        <v>-10.819672131147527</v>
        <stp/>
        <stp>StudyData</stp>
        <stp>S.EWJ</stp>
        <stp>PCB</stp>
        <stp>BaseType=Index,Index=1</stp>
        <stp>Low</stp>
        <stp>A</stp>
        <stp>0</stp>
        <stp>all</stp>
        <stp/>
        <stp/>
        <stp/>
        <stp>T</stp>
        <tr r="N37" s="1"/>
      </tp>
      <tp>
        <v>-2.2234128047147022</v>
        <stp/>
        <stp>StudyData</stp>
        <stp>S.EWD</stp>
        <stp>PCB</stp>
        <stp>BaseType=Index,Index=1</stp>
        <stp>Low</stp>
        <stp>A</stp>
        <stp>0</stp>
        <stp>all</stp>
        <stp/>
        <stp/>
        <stp/>
        <stp>T</stp>
        <tr r="N14" s="1"/>
      </tp>
      <tp>
        <v>-1.0685103708359518</v>
        <stp/>
        <stp>StudyData</stp>
        <stp>S.EWG</stp>
        <stp>PCB</stp>
        <stp>BaseType=Index,Index=1</stp>
        <stp>Low</stp>
        <stp>A</stp>
        <stp>0</stp>
        <stp>all</stp>
        <stp/>
        <stp/>
        <stp/>
        <stp>T</stp>
        <tr r="N9" s="1"/>
      </tp>
      <tp>
        <v>-14.08214585079631</v>
        <stp/>
        <stp>StudyData</stp>
        <stp>S.EWA</stp>
        <stp>PCB</stp>
        <stp>BaseType=Index,Index=1</stp>
        <stp>Low</stp>
        <stp>A</stp>
        <stp>0</stp>
        <stp>all</stp>
        <stp/>
        <stp/>
        <stp/>
        <stp>T</stp>
        <tr r="N40" s="1"/>
      </tp>
      <tp>
        <v>-8.9330024813895808</v>
        <stp/>
        <stp>StudyData</stp>
        <stp>S.EWC</stp>
        <stp>PCB</stp>
        <stp>BaseType=Index,Index=1</stp>
        <stp>Low</stp>
        <stp>A</stp>
        <stp>0</stp>
        <stp>all</stp>
        <stp/>
        <stp/>
        <stp/>
        <stp>T</stp>
        <tr r="N38" s="1"/>
      </tp>
      <tp>
        <v>-1.1228813559322057</v>
        <stp/>
        <stp>StudyData</stp>
        <stp>S.EZU</stp>
        <stp>PCB</stp>
        <stp>BaseType=Index,Index=1</stp>
        <stp>Low</stp>
        <stp>A</stp>
        <stp>0</stp>
        <stp>all</stp>
        <stp/>
        <stp/>
        <stp/>
        <stp>T</stp>
        <tr r="N13" s="1"/>
      </tp>
      <tp>
        <v>-5.1777618706752602</v>
        <stp/>
        <stp>StudyData</stp>
        <stp>S.EZA</stp>
        <stp>PCB</stp>
        <stp>BaseType=Index,Index=1</stp>
        <stp>Low</stp>
        <stp>A</stp>
        <stp>0</stp>
        <stp>all</stp>
        <stp/>
        <stp/>
        <stp/>
        <stp>T</stp>
        <tr r="N15" s="1"/>
      </tp>
      <tp>
        <v>1750657</v>
        <stp/>
        <stp>ContractData</stp>
        <stp>S.ACWx</stp>
        <stp>T_CVol</stp>
        <stp/>
        <stp>T</stp>
        <tr r="R32" s="4"/>
      </tp>
      <tp>
        <v>13.392330383480825</v>
        <stp/>
        <stp>StudyData</stp>
        <stp>S.EWU</stp>
        <stp>PCB</stp>
        <stp>BaseType=Index,Index=1</stp>
        <stp>Close</stp>
        <stp>A</stp>
        <stp>0</stp>
        <stp>all</stp>
        <stp/>
        <stp/>
        <stp/>
        <stp>T</stp>
        <tr r="C30" s="1"/>
      </tp>
      <tp>
        <v>14.087351678868968</v>
        <stp/>
        <stp>StudyData</stp>
        <stp>S.EPU</stp>
        <stp>PCB</stp>
        <stp>BaseType=Index,Index=1</stp>
        <stp>Close</stp>
        <stp>A</stp>
        <stp>0</stp>
        <stp>all</stp>
        <stp/>
        <stp/>
        <stp/>
        <stp>T</stp>
        <tr r="C13" s="1"/>
      </tp>
      <tp>
        <v>22.203389830508463</v>
        <stp/>
        <stp>StudyData</stp>
        <stp>S.EZU</stp>
        <stp>PCB</stp>
        <stp>BaseType=Index,Index=1</stp>
        <stp>Close</stp>
        <stp>A</stp>
        <stp>0</stp>
        <stp>all</stp>
        <stp/>
        <stp/>
        <stp/>
        <stp>T</stp>
        <tr r="C35" s="1"/>
      </tp>
      <tp t="s">
        <v>iShares MSCI Denmark ETF</v>
        <stp/>
        <stp>ContractData</stp>
        <stp>S.EDEN</stp>
        <stp>LongDescription</stp>
        <stp/>
        <stp>T</stp>
        <tr r="J45" s="1"/>
        <tr r="B5" s="1"/>
      </tp>
      <tp t="s">
        <v>Ishares Msci Finland ETF</v>
        <stp/>
        <stp>ContractData</stp>
        <stp>S.EFNL</stp>
        <stp>LongDescription</stp>
        <stp/>
        <stp>T</stp>
        <tr r="J12" s="1"/>
        <tr r="B6" s="1"/>
      </tp>
      <tp t="s">
        <v>iShares Trust iShares MSCI New Zealand ETF</v>
        <stp/>
        <stp>ContractData</stp>
        <stp>S.ENZL</stp>
        <stp>LongDescription</stp>
        <stp/>
        <stp>T</stp>
        <tr r="J47" s="1"/>
        <tr r="B10" s="1"/>
      </tp>
      <tp t="s">
        <v>iShares MSCI Indonesia ETF</v>
        <stp/>
        <stp>ContractData</stp>
        <stp>S.EIDO</stp>
        <stp>LongDescription</stp>
        <stp/>
        <stp>T</stp>
        <tr r="J50" s="1"/>
        <tr r="B7" s="1"/>
      </tp>
      <tp t="s">
        <v>iShares MSCI Ireland Capped ETF</v>
        <stp/>
        <stp>ContractData</stp>
        <stp>S.EIRL</stp>
        <stp>LongDescription</stp>
        <stp/>
        <stp>T</stp>
        <tr r="J39" s="1"/>
        <tr r="B8" s="1"/>
      </tp>
      <tp t="s">
        <v>iShares MSCI Poland Capped ETF</v>
        <stp/>
        <stp>ContractData</stp>
        <stp>S.EPOL</stp>
        <stp>LongDescription</stp>
        <stp/>
        <stp>T</stp>
        <tr r="J2" s="1"/>
        <tr r="B12" s="1"/>
      </tp>
      <tp t="s">
        <v>iShares MSCI Philippines ETF</v>
        <stp/>
        <stp>ContractData</stp>
        <stp>S.EPHE</stp>
        <stp>LongDescription</stp>
        <stp/>
        <stp>T</stp>
        <tr r="J32" s="1"/>
        <tr r="B11" s="1"/>
      </tp>
      <tp>
        <v>52.09</v>
        <stp/>
        <stp>ContractData</stp>
        <stp>S.GREK</stp>
        <stp>LastQuoteToday</stp>
        <stp/>
        <stp>T</stp>
        <tr r="G32" s="2"/>
      </tp>
      <tp>
        <v>-0.13157894736842601</v>
        <stp/>
        <stp>StudyData</stp>
        <stp>S.GXG</stp>
        <stp>PCB</stp>
        <stp>BaseType=Index,Index=1</stp>
        <stp>Low</stp>
        <stp>A</stp>
        <stp>0</stp>
        <stp>all</stp>
        <stp/>
        <stp/>
        <stp/>
        <stp>T</stp>
        <tr r="N8" s="1"/>
      </tp>
      <tp>
        <v>4.9637479085331879</v>
        <stp/>
        <stp>StudyData</stp>
        <stp>S.QAT</stp>
        <stp>PCB</stp>
        <stp>BaseType=Index,Index=1</stp>
        <stp>Close</stp>
        <stp>A</stp>
        <stp>0</stp>
        <stp>all</stp>
        <stp/>
        <stp/>
        <stp/>
        <stp>T</stp>
        <tr r="C45" s="1"/>
      </tp>
      <tp>
        <v>14.835505896958416</v>
        <stp/>
        <stp>StudyData</stp>
        <stp>S.KWT</stp>
        <stp>PCB</stp>
        <stp>BaseType=Index,Index=1</stp>
        <stp>Close</stp>
        <stp>A</stp>
        <stp>0</stp>
        <stp>all</stp>
        <stp/>
        <stp/>
        <stp/>
        <stp>T</stp>
        <tr r="C42" s="1"/>
      </tp>
      <tp>
        <v>3.0718701700154627</v>
        <stp/>
        <stp>StudyData</stp>
        <stp>S.EWT</stp>
        <stp>PCB</stp>
        <stp>BaseType=Index,Index=1</stp>
        <stp>Close</stp>
        <stp>A</stp>
        <stp>0</stp>
        <stp>all</stp>
        <stp/>
        <stp/>
        <stp/>
        <stp>T</stp>
        <tr r="C29" s="1"/>
      </tp>
      <tp>
        <v>28.080000000000002</v>
        <stp/>
        <stp>ContractData</stp>
        <stp>S.EPHE</stp>
        <stp>LastQuoteToday</stp>
        <stp/>
        <stp>T</stp>
        <tr r="G34" s="4"/>
      </tp>
      <tp>
        <v>25.944024877832071</v>
        <stp/>
        <stp>StudyData</stp>
        <stp>S.EWZ</stp>
        <stp>PCB</stp>
        <stp>BaseType=Index,Index=1</stp>
        <stp>Close</stp>
        <stp>A</stp>
        <stp>0</stp>
        <stp>all</stp>
        <stp/>
        <stp/>
        <stp/>
        <stp>T</stp>
        <tr r="C33" s="1"/>
      </tp>
      <tp>
        <v>14.191290824261285</v>
        <stp/>
        <stp>StudyData</stp>
        <stp>S.VT</stp>
        <stp>PCB</stp>
        <stp>BaseType=Index,Index=2</stp>
        <stp>Close</stp>
        <stp>A</stp>
        <stp>-1</stp>
        <stp>all</stp>
        <stp/>
        <stp/>
        <stp/>
        <stp>T</stp>
        <tr r="K42" s="1"/>
        <tr r="D52" s="1"/>
      </tp>
      <tp>
        <v>0.42485667485667633</v>
        <stp/>
        <stp>StudyData</stp>
        <stp>S.SPY</stp>
        <stp>PCB</stp>
        <stp>BaseType=Index,Index=1</stp>
        <stp>Close</stp>
        <stp>A</stp>
        <stp>0</stp>
        <stp>all</stp>
        <stp/>
        <stp/>
        <stp/>
        <stp>T</stp>
        <tr r="C46" s="1"/>
      </tp>
      <tp>
        <v>14.61976812733346</v>
        <stp/>
        <stp>StudyData</stp>
        <stp>S.EWY</stp>
        <stp>PCB</stp>
        <stp>BaseType=Index,Index=1</stp>
        <stp>Close</stp>
        <stp>A</stp>
        <stp>0</stp>
        <stp>all</stp>
        <stp/>
        <stp/>
        <stp/>
        <stp>T</stp>
        <tr r="C32" s="1"/>
      </tp>
      <tp t="s">
        <v>iShares Core MSCI EAFE ETF</v>
        <stp/>
        <stp>ContractData</stp>
        <stp>S.IEFA</stp>
        <stp>LongDescription</stp>
        <stp/>
        <stp>T</stp>
        <tr r="J25" s="1"/>
        <tr r="B38" s="1"/>
      </tp>
      <tp t="s">
        <v>iShares Core MSCI Emerging Markets ETF</v>
        <stp/>
        <stp>ContractData</stp>
        <stp>S.IEMG</stp>
        <stp>LongDescription</stp>
        <stp/>
        <stp>T</stp>
        <tr r="J35" s="1"/>
        <tr r="B39" s="1"/>
      </tp>
      <tp t="s">
        <v>iShares MSCI India</v>
        <stp/>
        <stp>ContractData</stp>
        <stp>S.INDA</stp>
        <stp>LongDescription</stp>
        <stp/>
        <stp>T</stp>
        <tr r="J44" s="1"/>
        <tr r="B40" s="1"/>
      </tp>
      <tp>
        <v>57.02</v>
        <stp/>
        <stp>ContractData</stp>
        <stp>S.IEMG</stp>
        <stp>LastQuoteToday</stp>
        <stp/>
        <stp>T</stp>
        <tr r="G37" s="4"/>
      </tp>
      <tp>
        <v>9.0201168072680122</v>
        <stp/>
        <stp>StudyData</stp>
        <stp>S.EIS</stp>
        <stp>PCB</stp>
        <stp>BaseType=Index,Index=1</stp>
        <stp>High</stp>
        <stp>A</stp>
        <stp>0</stp>
        <stp>all</stp>
        <stp/>
        <stp/>
        <stp/>
        <stp>T</stp>
        <tr r="M36" s="1"/>
      </tp>
      <tp>
        <v>-7.2233104799216523</v>
        <stp/>
        <stp>StudyData</stp>
        <stp>S.KSA</stp>
        <stp>PCB</stp>
        <stp>BaseType=Index,Index=1</stp>
        <stp>Low</stp>
        <stp>A</stp>
        <stp>0</stp>
        <stp>all</stp>
        <stp/>
        <stp/>
        <stp/>
        <stp>T</stp>
        <tr r="N49" s="1"/>
      </tp>
      <tp>
        <v>-6.2073246430775983E-2</v>
        <stp/>
        <stp>StudyData</stp>
        <stp>S.KWT</stp>
        <stp>PCB</stp>
        <stp>BaseType=Index,Index=1</stp>
        <stp>Low</stp>
        <stp>A</stp>
        <stp>0</stp>
        <stp>all</stp>
        <stp/>
        <stp/>
        <stp/>
        <stp>T</stp>
        <tr r="N23" s="1"/>
      </tp>
      <tp>
        <v>-0.33090668431501613</v>
        <stp/>
        <stp>StudyData</stp>
        <stp>S.THD</stp>
        <stp>PCB</stp>
        <stp>BaseType=Index,Index=1</stp>
        <stp>High</stp>
        <stp>A</stp>
        <stp>0</stp>
        <stp>all</stp>
        <stp/>
        <stp/>
        <stp/>
        <stp>T</stp>
        <tr r="M51" s="1"/>
      </tp>
      <tp>
        <v>54.08</v>
        <stp/>
        <stp>ContractData</stp>
        <stp>S.INDA</stp>
        <stp>LastQuoteToday</stp>
        <stp/>
        <stp>T</stp>
        <tr r="G33" s="5"/>
      </tp>
      <tp>
        <v>80.540000000000006</v>
        <stp/>
        <stp>ContractData</stp>
        <stp>S.IEFA</stp>
        <stp>LastQuoteToday</stp>
        <stp/>
        <stp>T</stp>
        <tr r="G40" s="3"/>
      </tp>
      <tp>
        <v>2800</v>
        <stp/>
        <stp>ContractData</stp>
        <stp>S.VT</stp>
        <stp>MT_LastAskVolume</stp>
        <stp/>
        <stp>T</stp>
        <tr r="N31" s="5"/>
      </tp>
      <tp t="s">
        <v>Global X MSCI Norway ETF</v>
        <stp/>
        <stp>ContractData</stp>
        <stp>S.NORW</stp>
        <stp>LongDescription</stp>
        <stp/>
        <stp>T</stp>
        <tr r="J20" s="1"/>
        <tr r="B44" s="1"/>
      </tp>
      <tp>
        <v>11.498257839721257</v>
        <stp/>
        <stp>StudyData</stp>
        <stp>S.VNM</stp>
        <stp>PCB</stp>
        <stp>BaseType=Index,Index=1</stp>
        <stp>High</stp>
        <stp>A</stp>
        <stp>0</stp>
        <stp>all</stp>
        <stp/>
        <stp/>
        <stp/>
        <stp>T</stp>
        <tr r="M34" s="1"/>
      </tp>
      <tp t="s">
        <v>iShares MSCI China ETF</v>
        <stp/>
        <stp>ContractData</stp>
        <stp>S.MCHI</stp>
        <stp>LongDescription</stp>
        <stp/>
        <stp>T</stp>
        <tr r="J18" s="1"/>
        <tr r="B43" s="1"/>
      </tp>
      <tp>
        <v>7.7419354838709609</v>
        <stp/>
        <stp>StudyData</stp>
        <stp>S.EWC</stp>
        <stp>PCB</stp>
        <stp>BaseType=Index,Index=1</stp>
        <stp>Close</stp>
        <stp>A</stp>
        <stp>0</stp>
        <stp>all</stp>
        <stp/>
        <stp/>
        <stp/>
        <stp>T</stp>
        <tr r="C15" s="1"/>
      </tp>
      <tp>
        <v>-6.4138315672057917</v>
        <stp/>
        <stp>StudyData</stp>
        <stp>S.QAT</stp>
        <stp>PCB</stp>
        <stp>BaseType=Index,Index=1</stp>
        <stp>Low</stp>
        <stp>A</stp>
        <stp>0</stp>
        <stp>all</stp>
        <stp/>
        <stp/>
        <stp/>
        <stp>T</stp>
        <tr r="N41" s="1"/>
      </tp>
      <tp>
        <v>4.1870714985308544</v>
        <stp/>
        <stp>StudyData</stp>
        <stp>S.KSA</stp>
        <stp>PCB</stp>
        <stp>BaseType=Index,Index=1</stp>
        <stp>High</stp>
        <stp>A</stp>
        <stp>0</stp>
        <stp>all</stp>
        <stp/>
        <stp/>
        <stp/>
        <stp>T</stp>
        <tr r="M49" s="1"/>
      </tp>
      <tp>
        <v>-1.0284035259549502</v>
        <stp/>
        <stp>StudyData</stp>
        <stp>S.KSA</stp>
        <stp>PCB</stp>
        <stp>BaseType=Index,Index=1</stp>
        <stp>Close</stp>
        <stp>A</stp>
        <stp>0</stp>
        <stp>all</stp>
        <stp/>
        <stp/>
        <stp/>
        <stp>T</stp>
        <tr r="C41" s="1"/>
      </tp>
      <tp>
        <v>6.705783738474441</v>
        <stp/>
        <stp>StudyData</stp>
        <stp>S.EWA</stp>
        <stp>PCB</stp>
        <stp>BaseType=Index,Index=1</stp>
        <stp>Close</stp>
        <stp>A</stp>
        <stp>0</stp>
        <stp>all</stp>
        <stp/>
        <stp/>
        <stp/>
        <stp>T</stp>
        <tr r="C14" s="1"/>
      </tp>
      <tp>
        <v>20.162252445716998</v>
        <stp/>
        <stp>StudyData</stp>
        <stp>S.EZA</stp>
        <stp>PCB</stp>
        <stp>BaseType=Index,Index=1</stp>
        <stp>Close</stp>
        <stp>A</stp>
        <stp>0</stp>
        <stp>all</stp>
        <stp/>
        <stp/>
        <stp/>
        <stp>T</stp>
        <tr r="C34" s="1"/>
      </tp>
      <tp>
        <v>-17.792792792792795</v>
        <stp/>
        <stp>StudyData</stp>
        <stp>S.SPY</stp>
        <stp>PCB</stp>
        <stp>BaseType=Index,Index=1</stp>
        <stp>Low</stp>
        <stp>A</stp>
        <stp>0</stp>
        <stp>all</stp>
        <stp/>
        <stp/>
        <stp/>
        <stp>T</stp>
        <tr r="N48" s="1"/>
      </tp>
      <tp>
        <v>122.66</v>
        <stp/>
        <stp>ContractData</stp>
        <stp>S.VT</stp>
        <stp>LastQuoteToday</stp>
        <stp/>
        <stp>T</stp>
        <tr r="G31" s="5"/>
      </tp>
      <tp>
        <v>4.6324733824733784</v>
        <stp/>
        <stp>StudyData</stp>
        <stp>S.SPY</stp>
        <stp>PCB</stp>
        <stp>BaseType=Index,Index=1</stp>
        <stp>High</stp>
        <stp>A</stp>
        <stp>0</stp>
        <stp>all</stp>
        <stp/>
        <stp/>
        <stp/>
        <stp>T</stp>
        <tr r="M48" s="1"/>
      </tp>
      <tp>
        <v>15.172936127240591</v>
        <stp/>
        <stp>StudyData</stp>
        <stp>S.EPU</stp>
        <stp>PCB</stp>
        <stp>BaseType=Index,Index=1</stp>
        <stp>High</stp>
        <stp>A</stp>
        <stp>0</stp>
        <stp>all</stp>
        <stp/>
        <stp/>
        <stp/>
        <stp>T</stp>
        <tr r="M27" s="1"/>
      </tp>
      <tp>
        <v>27.718416090509113</v>
        <stp/>
        <stp>StudyData</stp>
        <stp>S.EWG</stp>
        <stp>PCB</stp>
        <stp>BaseType=Index,Index=1</stp>
        <stp>Close</stp>
        <stp>A</stp>
        <stp>0</stp>
        <stp>all</stp>
        <stp/>
        <stp/>
        <stp/>
        <stp>T</stp>
        <tr r="C17" s="1"/>
      </tp>
      <tp>
        <v>27.850877192982459</v>
        <stp/>
        <stp>StudyData</stp>
        <stp>S.GXG</stp>
        <stp>PCB</stp>
        <stp>BaseType=Index,Index=1</stp>
        <stp>Close</stp>
        <stp>A</stp>
        <stp>0</stp>
        <stp>all</stp>
        <stp/>
        <stp/>
        <stp/>
        <stp>T</stp>
        <tr r="C37" s="1"/>
      </tp>
      <tp>
        <v>15.248575358616622</v>
        <stp/>
        <stp>StudyData</stp>
        <stp>S.EWY</stp>
        <stp>PCB</stp>
        <stp>BaseType=Index,Index=1</stp>
        <stp>High</stp>
        <stp>A</stp>
        <stp>0</stp>
        <stp>all</stp>
        <stp/>
        <stp/>
        <stp/>
        <stp>T</stp>
        <tr r="M24" s="1"/>
      </tp>
      <tp>
        <v>-6.4398541919805616</v>
        <stp/>
        <stp>StudyData</stp>
        <stp>S.UAE</stp>
        <stp>PCB</stp>
        <stp>BaseType=Index,Index=1</stp>
        <stp>Low</stp>
        <stp>A</stp>
        <stp>0</stp>
        <stp>all</stp>
        <stp/>
        <stp/>
        <stp/>
        <stp>T</stp>
        <tr r="N33" s="1"/>
      </tp>
      <tp>
        <v>26.121723678365164</v>
        <stp/>
        <stp>StudyData</stp>
        <stp>S.EWZ</stp>
        <stp>PCB</stp>
        <stp>BaseType=Index,Index=1</stp>
        <stp>High</stp>
        <stp>A</stp>
        <stp>0</stp>
        <stp>all</stp>
        <stp/>
        <stp/>
        <stp/>
        <stp>T</stp>
        <tr r="M11" s="1"/>
      </tp>
      <tp>
        <v>17.586399108138224</v>
        <stp/>
        <stp>StudyData</stp>
        <stp>S.EWQ</stp>
        <stp>PCB</stp>
        <stp>BaseType=Index,Index=1</stp>
        <stp>High</stp>
        <stp>A</stp>
        <stp>0</stp>
        <stp>all</stp>
        <stp/>
        <stp/>
        <stp/>
        <stp>T</stp>
        <tr r="M17" s="1"/>
      </tp>
      <tp>
        <v>33.107890499194838</v>
        <stp/>
        <stp>StudyData</stp>
        <stp>S.EWP</stp>
        <stp>PCB</stp>
        <stp>BaseType=Index,Index=1</stp>
        <stp>High</stp>
        <stp>A</stp>
        <stp>0</stp>
        <stp>all</stp>
        <stp/>
        <stp/>
        <stp/>
        <stp>T</stp>
        <tr r="M5" s="1"/>
      </tp>
      <tp>
        <v>15.423340961098384</v>
        <stp/>
        <stp>StudyData</stp>
        <stp>S.EWS</stp>
        <stp>PCB</stp>
        <stp>BaseType=Index,Index=1</stp>
        <stp>High</stp>
        <stp>A</stp>
        <stp>0</stp>
        <stp>all</stp>
        <stp/>
        <stp/>
        <stp/>
        <stp>T</stp>
        <tr r="M22" s="1"/>
      </tp>
      <tp>
        <v>14.454277286135712</v>
        <stp/>
        <stp>StudyData</stp>
        <stp>S.EWU</stp>
        <stp>PCB</stp>
        <stp>BaseType=Index,Index=1</stp>
        <stp>High</stp>
        <stp>A</stp>
        <stp>0</stp>
        <stp>all</stp>
        <stp/>
        <stp/>
        <stp/>
        <stp>T</stp>
        <tr r="M28" s="1"/>
      </tp>
      <tp>
        <v>15.021725636250787</v>
        <stp/>
        <stp>StudyData</stp>
        <stp>S.KWT</stp>
        <stp>PCB</stp>
        <stp>BaseType=Index,Index=1</stp>
        <stp>High</stp>
        <stp>A</stp>
        <stp>0</stp>
        <stp>all</stp>
        <stp/>
        <stp/>
        <stp/>
        <stp>T</stp>
        <tr r="M23" s="1"/>
      </tp>
      <tp>
        <v>4.6947449768160743</v>
        <stp/>
        <stp>StudyData</stp>
        <stp>S.EWT</stp>
        <stp>PCB</stp>
        <stp>BaseType=Index,Index=1</stp>
        <stp>High</stp>
        <stp>A</stp>
        <stp>0</stp>
        <stp>all</stp>
        <stp/>
        <stp/>
        <stp/>
        <stp>T</stp>
        <tr r="M43" s="1"/>
      </tp>
      <tp>
        <v>27.85134557881247</v>
        <stp/>
        <stp>StudyData</stp>
        <stp>S.EWW</stp>
        <stp>PCB</stp>
        <stp>BaseType=Index,Index=1</stp>
        <stp>High</stp>
        <stp>A</stp>
        <stp>0</stp>
        <stp>all</stp>
        <stp/>
        <stp/>
        <stp/>
        <stp>T</stp>
        <tr r="M10" s="1"/>
      </tp>
      <tp>
        <v>28.078954684459276</v>
        <stp/>
        <stp>StudyData</stp>
        <stp>S.EWI</stp>
        <stp>PCB</stp>
        <stp>BaseType=Index,Index=1</stp>
        <stp>High</stp>
        <stp>A</stp>
        <stp>0</stp>
        <stp>all</stp>
        <stp/>
        <stp/>
        <stp/>
        <stp>T</stp>
        <tr r="M7" s="1"/>
      </tp>
      <tp>
        <v>12.725090036014411</v>
        <stp/>
        <stp>StudyData</stp>
        <stp>S.EWH</stp>
        <stp>PCB</stp>
        <stp>BaseType=Index,Index=1</stp>
        <stp>High</stp>
        <stp>A</stp>
        <stp>0</stp>
        <stp>all</stp>
        <stp/>
        <stp/>
        <stp/>
        <stp>T</stp>
        <tr r="M31" s="1"/>
      </tp>
      <tp>
        <v>17.505470459518595</v>
        <stp/>
        <stp>StudyData</stp>
        <stp>S.EWK</stp>
        <stp>PCB</stp>
        <stp>BaseType=Index,Index=1</stp>
        <stp>High</stp>
        <stp>A</stp>
        <stp>0</stp>
        <stp>all</stp>
        <stp/>
        <stp/>
        <stp/>
        <stp>T</stp>
        <tr r="M26" s="1"/>
      </tp>
      <tp>
        <v>8.5394932935916597</v>
        <stp/>
        <stp>StudyData</stp>
        <stp>S.EWJ</stp>
        <stp>PCB</stp>
        <stp>BaseType=Index,Index=1</stp>
        <stp>High</stp>
        <stp>A</stp>
        <stp>0</stp>
        <stp>all</stp>
        <stp/>
        <stp/>
        <stp/>
        <stp>T</stp>
        <tr r="M37" s="1"/>
      </tp>
      <tp>
        <v>1.6306563391765128</v>
        <stp/>
        <stp>StudyData</stp>
        <stp>S.EWM</stp>
        <stp>PCB</stp>
        <stp>BaseType=Index,Index=1</stp>
        <stp>High</stp>
        <stp>A</stp>
        <stp>0</stp>
        <stp>all</stp>
        <stp/>
        <stp/>
        <stp/>
        <stp>T</stp>
        <tr r="M46" s="1"/>
      </tp>
      <tp>
        <v>19.321148825065279</v>
        <stp/>
        <stp>StudyData</stp>
        <stp>S.EWL</stp>
        <stp>PCB</stp>
        <stp>BaseType=Index,Index=1</stp>
        <stp>High</stp>
        <stp>A</stp>
        <stp>0</stp>
        <stp>all</stp>
        <stp/>
        <stp/>
        <stp/>
        <stp>T</stp>
        <tr r="M21" s="1"/>
      </tp>
      <tp>
        <v>34.780534351145029</v>
        <stp/>
        <stp>StudyData</stp>
        <stp>S.EWO</stp>
        <stp>PCB</stp>
        <stp>BaseType=Index,Index=1</stp>
        <stp>High</stp>
        <stp>A</stp>
        <stp>0</stp>
        <stp>all</stp>
        <stp/>
        <stp/>
        <stp/>
        <stp>T</stp>
        <tr r="M3" s="1"/>
      </tp>
      <tp>
        <v>17.284783097325239</v>
        <stp/>
        <stp>StudyData</stp>
        <stp>S.EWN</stp>
        <stp>PCB</stp>
        <stp>BaseType=Index,Index=1</stp>
        <stp>High</stp>
        <stp>A</stp>
        <stp>0</stp>
        <stp>all</stp>
        <stp/>
        <stp/>
        <stp/>
        <stp>T</stp>
        <tr r="M19" s="1"/>
      </tp>
      <tp>
        <v>7.5859178541492138</v>
        <stp/>
        <stp>StudyData</stp>
        <stp>S.EWA</stp>
        <stp>PCB</stp>
        <stp>BaseType=Index,Index=1</stp>
        <stp>High</stp>
        <stp>A</stp>
        <stp>0</stp>
        <stp>all</stp>
        <stp/>
        <stp/>
        <stp/>
        <stp>T</stp>
        <tr r="M40" s="1"/>
      </tp>
      <tp>
        <v>7.8163771712158772</v>
        <stp/>
        <stp>StudyData</stp>
        <stp>S.EWC</stp>
        <stp>PCB</stp>
        <stp>BaseType=Index,Index=1</stp>
        <stp>High</stp>
        <stp>A</stp>
        <stp>0</stp>
        <stp>all</stp>
        <stp/>
        <stp/>
        <stp/>
        <stp>T</stp>
        <tr r="M38" s="1"/>
      </tp>
      <tp>
        <v>21.644789713367281</v>
        <stp/>
        <stp>StudyData</stp>
        <stp>S.EWD</stp>
        <stp>PCB</stp>
        <stp>BaseType=Index,Index=1</stp>
        <stp>High</stp>
        <stp>A</stp>
        <stp>0</stp>
        <stp>all</stp>
        <stp/>
        <stp/>
        <stp/>
        <stp>T</stp>
        <tr r="M14" s="1"/>
      </tp>
      <tp>
        <v>28.409805153991197</v>
        <stp/>
        <stp>StudyData</stp>
        <stp>S.EWG</stp>
        <stp>PCB</stp>
        <stp>BaseType=Index,Index=1</stp>
        <stp>High</stp>
        <stp>A</stp>
        <stp>0</stp>
        <stp>all</stp>
        <stp/>
        <stp/>
        <stp/>
        <stp>T</stp>
        <tr r="M9" s="1"/>
      </tp>
      <tp>
        <v>-25.165453342157502</v>
        <stp/>
        <stp>StudyData</stp>
        <stp>S.THD</stp>
        <stp>PCB</stp>
        <stp>BaseType=Index,Index=1</stp>
        <stp>Low</stp>
        <stp>A</stp>
        <stp>0</stp>
        <stp>all</stp>
        <stp/>
        <stp/>
        <stp/>
        <stp>T</stp>
        <tr r="N51" s="1"/>
      </tp>
      <tp>
        <v>-15.560513106525372</v>
        <stp/>
        <stp>StudyData</stp>
        <stp>S.TUR</stp>
        <stp>PCB</stp>
        <stp>BaseType=Index,Index=1</stp>
        <stp>Low</stp>
        <stp>A</stp>
        <stp>0</stp>
        <stp>all</stp>
        <stp/>
        <stp/>
        <stp/>
        <stp>T</stp>
        <tr r="N52" s="1"/>
      </tp>
      <tp>
        <v>11.725394896719317</v>
        <stp/>
        <stp>StudyData</stp>
        <stp>S.UAE</stp>
        <stp>PCB</stp>
        <stp>BaseType=Index,Index=1</stp>
        <stp>Close</stp>
        <stp>A</stp>
        <stp>0</stp>
        <stp>all</stp>
        <stp/>
        <stp/>
        <stp/>
        <stp>T</stp>
        <tr r="C49" s="1"/>
      </tp>
      <tp>
        <v>7.5013943112102757</v>
        <stp/>
        <stp>StudyData</stp>
        <stp>S.TUR</stp>
        <stp>PCB</stp>
        <stp>BaseType=Index,Index=1</stp>
        <stp>High</stp>
        <stp>A</stp>
        <stp>0</stp>
        <stp>all</stp>
        <stp/>
        <stp/>
        <stp/>
        <stp>T</stp>
        <tr r="M52" s="1"/>
      </tp>
      <tp>
        <v>300</v>
        <stp/>
        <stp>ContractData</stp>
        <stp>S.VT</stp>
        <stp>MT_LastBidVolume</stp>
        <stp/>
        <stp>T</stp>
        <tr r="K31" s="5"/>
      </tp>
      <tp>
        <v>-6.5354070152217014</v>
        <stp/>
        <stp>StudyData</stp>
        <stp>S.THD</stp>
        <stp>PCB</stp>
        <stp>BaseType=Index,Index=1</stp>
        <stp>Close</stp>
        <stp>A</stp>
        <stp>0</stp>
        <stp>all</stp>
        <stp/>
        <stp/>
        <stp/>
        <stp>T</stp>
        <tr r="C47" s="1"/>
      </tp>
      <tp>
        <v>21.189391909991972</v>
        <stp/>
        <stp>StudyData</stp>
        <stp>S.EWD</stp>
        <stp>PCB</stp>
        <stp>BaseType=Index,Index=1</stp>
        <stp>Close</stp>
        <stp>A</stp>
        <stp>0</stp>
        <stp>all</stp>
        <stp/>
        <stp/>
        <stp/>
        <stp>T</stp>
        <tr r="C16" s="1"/>
      </tp>
      <tp>
        <v>-2.2845438789979449</v>
        <stp/>
        <stp>StudyData</stp>
        <stp>S.VGK</stp>
        <stp>PCB</stp>
        <stp>BaseType=Index,Index=1</stp>
        <stp>Low</stp>
        <stp>A</stp>
        <stp>0</stp>
        <stp>all</stp>
        <stp/>
        <stp/>
        <stp/>
        <stp>T</stp>
        <tr r="N16" s="1"/>
      </tp>
      <tp>
        <v>-12.020905923344955</v>
        <stp/>
        <stp>StudyData</stp>
        <stp>S.VNM</stp>
        <stp>PCB</stp>
        <stp>BaseType=Index,Index=1</stp>
        <stp>Low</stp>
        <stp>A</stp>
        <stp>0</stp>
        <stp>all</stp>
        <stp/>
        <stp/>
        <stp/>
        <stp>T</stp>
        <tr r="N34" s="1"/>
      </tp>
      <tp>
        <v>17.598865605798018</v>
        <stp/>
        <stp>StudyData</stp>
        <stp>S.VGK</stp>
        <stp>PCB</stp>
        <stp>BaseType=Index,Index=1</stp>
        <stp>Close</stp>
        <stp>A</stp>
        <stp>0</stp>
        <stp>all</stp>
        <stp/>
        <stp/>
        <stp/>
        <stp>T</stp>
        <tr r="C50" s="1"/>
      </tp>
      <tp>
        <v>14.277899343544854</v>
        <stp/>
        <stp>StudyData</stp>
        <stp>S.EWK</stp>
        <stp>PCB</stp>
        <stp>BaseType=Index,Index=1</stp>
        <stp>Close</stp>
        <stp>A</stp>
        <stp>0</stp>
        <stp>all</stp>
        <stp/>
        <stp/>
        <stp/>
        <stp>T</stp>
        <tr r="C21" s="1"/>
      </tp>
      <tp>
        <v>7.9284649776453167</v>
        <stp/>
        <stp>StudyData</stp>
        <stp>S.EWJ</stp>
        <stp>PCB</stp>
        <stp>BaseType=Index,Index=1</stp>
        <stp>Close</stp>
        <stp>A</stp>
        <stp>0</stp>
        <stp>all</stp>
        <stp/>
        <stp/>
        <stp/>
        <stp>T</stp>
        <tr r="C20" s="1"/>
      </tp>
      <tp>
        <v>93.16</v>
        <stp/>
        <stp>ContractData</stp>
        <stp>S.ARGT</stp>
        <stp>LastQuoteToday</stp>
        <stp/>
        <stp>T</stp>
        <tr r="G31" s="4"/>
      </tp>
      <tp>
        <v>22.224576271186425</v>
        <stp/>
        <stp>StudyData</stp>
        <stp>S.EZU</stp>
        <stp>PCB</stp>
        <stp>BaseType=Index,Index=1</stp>
        <stp>High</stp>
        <stp>A</stp>
        <stp>0</stp>
        <stp>all</stp>
        <stp/>
        <stp/>
        <stp/>
        <stp>T</stp>
        <tr r="M13" s="1"/>
      </tp>
      <tp>
        <v>21.379145788594606</v>
        <stp/>
        <stp>StudyData</stp>
        <stp>S.EZA</stp>
        <stp>PCB</stp>
        <stp>BaseType=Index,Index=1</stp>
        <stp>High</stp>
        <stp>A</stp>
        <stp>0</stp>
        <stp>all</stp>
        <stp/>
        <stp/>
        <stp/>
        <stp>T</stp>
        <tr r="M15" s="1"/>
      </tp>
      <tp>
        <v>28.078954684459276</v>
        <stp/>
        <stp>StudyData</stp>
        <stp>S.EWI</stp>
        <stp>PCB</stp>
        <stp>BaseType=Index,Index=1</stp>
        <stp>Close</stp>
        <stp>A</stp>
        <stp>0</stp>
        <stp>all</stp>
        <stp/>
        <stp/>
        <stp/>
        <stp>T</stp>
        <tr r="C19" s="1"/>
      </tp>
      <tp>
        <v>27.3</v>
        <stp/>
        <stp>ContractData</stp>
        <stp>S.NORW</stp>
        <stp>LastQuoteToday</stp>
        <stp/>
        <stp>T</stp>
        <tr r="G35" s="3"/>
      </tp>
      <tp>
        <v>30.231629392971247</v>
        <stp/>
        <stp>StudyData</stp>
        <stp>S.ECH</stp>
        <stp>PCB</stp>
        <stp>BaseType=Index,Index=1</stp>
        <stp>Close</stp>
        <stp>A</stp>
        <stp>0</stp>
        <stp>all</stp>
        <stp/>
        <stp/>
        <stp/>
        <stp>T</stp>
        <tr r="C4" s="1"/>
      </tp>
      <tp>
        <v>12.304921968787518</v>
        <stp/>
        <stp>StudyData</stp>
        <stp>S.EWH</stp>
        <stp>PCB</stp>
        <stp>BaseType=Index,Index=1</stp>
        <stp>Close</stp>
        <stp>A</stp>
        <stp>0</stp>
        <stp>all</stp>
        <stp/>
        <stp/>
        <stp/>
        <stp>T</stp>
        <tr r="C18" s="1"/>
      </tp>
      <tp>
        <v>29.561403508771917</v>
        <stp/>
        <stp>StudyData</stp>
        <stp>S.GXG</stp>
        <stp>PCB</stp>
        <stp>BaseType=Index,Index=1</stp>
        <stp>High</stp>
        <stp>A</stp>
        <stp>0</stp>
        <stp>all</stp>
        <stp/>
        <stp/>
        <stp/>
        <stp>T</stp>
        <tr r="M8" s="1"/>
      </tp>
      <tp>
        <v>34.494274809160302</v>
        <stp/>
        <stp>StudyData</stp>
        <stp>S.EWO</stp>
        <stp>PCB</stp>
        <stp>BaseType=Index,Index=1</stp>
        <stp>Close</stp>
        <stp>A</stp>
        <stp>0</stp>
        <stp>all</stp>
        <stp/>
        <stp/>
        <stp/>
        <stp>T</stp>
        <tr r="C25" s="1"/>
      </tp>
      <tp>
        <v>17.08249044729153</v>
        <stp/>
        <stp>StudyData</stp>
        <stp>S.EWN</stp>
        <stp>PCB</stp>
        <stp>BaseType=Index,Index=1</stp>
        <stp>Close</stp>
        <stp>A</stp>
        <stp>0</stp>
        <stp>all</stp>
        <stp/>
        <stp/>
        <stp/>
        <stp>T</stp>
        <tr r="C24" s="1"/>
      </tp>
      <tp>
        <v>11.06271777003484</v>
        <stp/>
        <stp>StudyData</stp>
        <stp>S.VNM</stp>
        <stp>PCB</stp>
        <stp>BaseType=Index,Index=1</stp>
        <stp>Close</stp>
        <stp>A</stp>
        <stp>0</stp>
        <stp>all</stp>
        <stp/>
        <stp/>
        <stp/>
        <stp>T</stp>
        <tr r="C51" s="1"/>
      </tp>
      <tp>
        <v>1.5083571137382836</v>
        <stp/>
        <stp>StudyData</stp>
        <stp>S.EWM</stp>
        <stp>PCB</stp>
        <stp>BaseType=Index,Index=1</stp>
        <stp>Close</stp>
        <stp>A</stp>
        <stp>0</stp>
        <stp>all</stp>
        <stp/>
        <stp/>
        <stp/>
        <stp>T</stp>
        <tr r="C23" s="1"/>
      </tp>
      <tp>
        <v>15.948651000870319</v>
        <stp/>
        <stp>StudyData</stp>
        <stp>S.EWL</stp>
        <stp>PCB</stp>
        <stp>BaseType=Index,Index=1</stp>
        <stp>Close</stp>
        <stp>A</stp>
        <stp>0</stp>
        <stp>all</stp>
        <stp/>
        <stp/>
        <stp/>
        <stp>T</stp>
        <tr r="C22" s="1"/>
      </tp>
      <tp>
        <v>32.6</v>
        <stp/>
        <stp>ContractData</stp>
        <stp>S.TUR</stp>
        <stp>High</stp>
        <stp/>
        <stp>T</stp>
        <tr r="P41" s="5"/>
      </tp>
      <tp>
        <v>583.41</v>
        <stp/>
        <stp>ContractData</stp>
        <stp>S.SPY</stp>
        <stp>Open</stp>
        <stp/>
        <stp>T</stp>
        <tr r="O37" s="5"/>
      </tp>
      <tp>
        <v>56.49</v>
        <stp/>
        <stp>ContractData</stp>
        <stp>S.THD</stp>
        <stp>High</stp>
        <stp/>
        <stp>T</stp>
        <tr r="P40" s="5"/>
      </tp>
      <tp>
        <v>-0.09</v>
        <stp/>
        <stp>ContractData</stp>
        <stp>S.MCHI</stp>
        <stp>NetLastQuoteToday</stp>
        <stp/>
        <stp>T</stp>
        <tr r="H33" s="3"/>
      </tp>
      <tp>
        <v>0.33</v>
        <stp/>
        <stp>ContractData</stp>
        <stp>S.EPHE</stp>
        <stp>NetLastQuoteToday</stp>
        <stp/>
        <stp>T</stp>
        <tr r="H34" s="4"/>
      </tp>
      <tp>
        <v>18.400000000000002</v>
        <stp/>
        <stp>ContractData</stp>
        <stp>S.UAE</stp>
        <stp>High</stp>
        <stp/>
        <stp>T</stp>
        <tr r="P35" s="4"/>
      </tp>
      <tp>
        <v>18.79</v>
        <stp/>
        <stp>ContractData</stp>
        <stp>S.QAT</stp>
        <stp>Open</stp>
        <stp/>
        <stp>T</stp>
        <tr r="O30" s="5"/>
      </tp>
      <tp>
        <v>12.780000000000001</v>
        <stp/>
        <stp>ContractData</stp>
        <stp>S.VNM</stp>
        <stp>High</stp>
        <stp/>
        <stp>T</stp>
        <tr r="P36" s="4"/>
      </tp>
      <tp>
        <v>74.64</v>
        <stp/>
        <stp>ContractData</stp>
        <stp>S.VGK</stp>
        <stp>High</stp>
        <stp/>
        <stp>T</stp>
        <tr r="P31" s="3"/>
      </tp>
      <tp>
        <v>2094130</v>
        <stp/>
        <stp>ContractData</stp>
        <stp>S.VT</stp>
        <stp>T_CVol</stp>
        <stp/>
        <stp>T</stp>
        <tr r="R31" s="5"/>
      </tp>
      <tp>
        <v>0.27</v>
        <stp/>
        <stp>ContractData</stp>
        <stp>S.IEMG</stp>
        <stp>NetLastQuoteToday</stp>
        <stp/>
        <stp>T</stp>
        <tr r="H37" s="4"/>
      </tp>
      <tp>
        <v>74.430000000000007</v>
        <stp/>
        <stp>ContractData</stp>
        <stp>S.VGK</stp>
        <stp>Open</stp>
        <stp/>
        <stp>T</stp>
        <tr r="O31" s="3"/>
      </tp>
      <tp>
        <v>12.72</v>
        <stp/>
        <stp>ContractData</stp>
        <stp>S.VNM</stp>
        <stp>Open</stp>
        <stp/>
        <stp>T</stp>
        <tr r="O36" s="4"/>
      </tp>
      <tp>
        <v>18.82</v>
        <stp/>
        <stp>ContractData</stp>
        <stp>S.QAT</stp>
        <stp>High</stp>
        <stp/>
        <stp>T</stp>
        <tr r="P30" s="5"/>
      </tp>
      <tp>
        <v>0.4</v>
        <stp/>
        <stp>ContractData</stp>
        <stp>S.EPOL</stp>
        <stp>NetLastQuoteToday</stp>
        <stp/>
        <stp>T</stp>
        <tr r="H30" s="2"/>
      </tp>
      <tp>
        <v>18.27</v>
        <stp/>
        <stp>ContractData</stp>
        <stp>S.UAE</stp>
        <stp>Open</stp>
        <stp/>
        <stp>T</stp>
        <tr r="O35" s="4"/>
      </tp>
      <tp>
        <v>0.26</v>
        <stp/>
        <stp>ContractData</stp>
        <stp>S.EFNL</stp>
        <stp>NetLastQuoteToday</stp>
        <stp/>
        <stp>T</stp>
        <tr r="H40" s="2"/>
      </tp>
      <tp>
        <v>56.160000000000004</v>
        <stp/>
        <stp>ContractData</stp>
        <stp>S.THD</stp>
        <stp>Open</stp>
        <stp/>
        <stp>T</stp>
        <tr r="O40" s="5"/>
      </tp>
      <tp>
        <v>589.06000000000006</v>
        <stp/>
        <stp>ContractData</stp>
        <stp>S.SPY</stp>
        <stp>High</stp>
        <stp/>
        <stp>T</stp>
        <tr r="P37" s="5"/>
      </tp>
      <tp>
        <v>32.6</v>
        <stp/>
        <stp>ContractData</stp>
        <stp>S.TUR</stp>
        <stp>Open</stp>
        <stp/>
        <stp>T</stp>
        <tr r="O41" s="5"/>
      </tp>
      <tp>
        <v>30.53</v>
        <stp/>
        <stp>ContractData</stp>
        <stp>S.EPOL</stp>
        <stp>Open</stp>
        <stp/>
        <stp>T</stp>
        <tr r="O30" s="2"/>
      </tp>
      <tp>
        <v>27.87</v>
        <stp/>
        <stp>ContractData</stp>
        <stp>S.EPHE</stp>
        <stp>Open</stp>
        <stp/>
        <stp>T</stp>
        <tr r="O34" s="4"/>
      </tp>
      <tp>
        <v>-14.121552604698675</v>
        <stp/>
        <stp>StudyData</stp>
        <stp>S.VT</stp>
        <stp>PCB</stp>
        <stp>BaseType=Index,Index=1</stp>
        <stp>Low</stp>
        <stp>A</stp>
        <stp>0</stp>
        <stp>all</stp>
        <stp/>
        <stp/>
        <stp/>
        <stp>T</stp>
        <tr r="N42" s="1"/>
      </tp>
      <tp>
        <v>283925</v>
        <stp/>
        <stp>ContractData</stp>
        <stp>S.ARGT</stp>
        <stp>T_CVol</stp>
        <stp/>
        <stp>T</stp>
        <tr r="R31" s="4"/>
      </tp>
      <tp>
        <v>3067</v>
        <stp/>
        <stp>ContractData</stp>
        <stp>S.NORW</stp>
        <stp>T_CVol</stp>
        <stp/>
        <stp>T</stp>
        <tr r="R35" s="3"/>
      </tp>
      <tp>
        <v>92.04</v>
        <stp/>
        <stp>ContractData</stp>
        <stp>S.ARGT</stp>
        <stp>Open</stp>
        <stp/>
        <stp>T</stp>
        <tr r="O31" s="4"/>
      </tp>
      <tp>
        <v>51.59</v>
        <stp/>
        <stp>ContractData</stp>
        <stp>S.GREK</stp>
        <stp>Open</stp>
        <stp/>
        <stp>T</stp>
        <tr r="O32" s="2"/>
      </tp>
      <tp>
        <v>93.9</v>
        <stp/>
        <stp>ContractData</stp>
        <stp>S.ARGT</stp>
        <stp>High</stp>
        <stp/>
        <stp>T</stp>
        <tr r="P31" s="4"/>
      </tp>
      <tp>
        <v>52.300000000000004</v>
        <stp/>
        <stp>ContractData</stp>
        <stp>S.GREK</stp>
        <stp>High</stp>
        <stp/>
        <stp>T</stp>
        <tr r="P32" s="2"/>
      </tp>
      <tp>
        <v>-0.69000000000000006</v>
        <stp/>
        <stp>ContractData</stp>
        <stp>S.EDEN</stp>
        <stp>NetLastQuoteToday</stp>
        <stp/>
        <stp>T</stp>
        <tr r="H34" s="5"/>
      </tp>
      <tp>
        <v>0.49</v>
        <stp/>
        <stp>ContractData</stp>
        <stp>S.GREK</stp>
        <stp>NetLastQuoteToday</stp>
        <stp/>
        <stp>T</stp>
        <tr r="H32" s="2"/>
      </tp>
      <tp>
        <v>0.16</v>
        <stp/>
        <stp>ContractData</stp>
        <stp>S.EIDO</stp>
        <stp>NetLastQuoteToday</stp>
        <stp/>
        <stp>T</stp>
        <tr r="H39" s="5"/>
      </tp>
      <tp>
        <v>-0.24</v>
        <stp/>
        <stp>ContractData</stp>
        <stp>S.INDA</stp>
        <stp>NetLastQuoteToday</stp>
        <stp/>
        <stp>T</stp>
        <tr r="H33" s="5"/>
      </tp>
      <tp>
        <v>30.95</v>
        <stp/>
        <stp>ContractData</stp>
        <stp>S.EPOL</stp>
        <stp>High</stp>
        <stp/>
        <stp>T</stp>
        <tr r="P30" s="2"/>
      </tp>
      <tp>
        <v>28.1</v>
        <stp/>
        <stp>ContractData</stp>
        <stp>S.EPHE</stp>
        <stp>High</stp>
        <stp/>
        <stp>T</stp>
        <tr r="P34" s="4"/>
      </tp>
      <tp>
        <v>1.72</v>
        <stp/>
        <stp>ContractData</stp>
        <stp>S.ARGT</stp>
        <stp>NetLastQuoteToday</stp>
        <stp/>
        <stp>T</stp>
        <tr r="H31" s="4"/>
      </tp>
      <tp>
        <v>0.24</v>
        <stp/>
        <stp>ContractData</stp>
        <stp>S.IEFA</stp>
        <stp>NetLastQuoteToday</stp>
        <stp/>
        <stp>T</stp>
        <tr r="H40" s="3"/>
      </tp>
      <tp>
        <v>17.39</v>
        <stp/>
        <stp>ContractData</stp>
        <stp>S.EIDO</stp>
        <stp>Open</stp>
        <stp/>
        <stp>T</stp>
        <tr r="O39" s="5"/>
      </tp>
      <tp>
        <v>45.81</v>
        <stp/>
        <stp>ContractData</stp>
        <stp>S.ENZL</stp>
        <stp>High</stp>
        <stp/>
        <stp>T</stp>
        <tr r="P36" s="5"/>
      </tp>
      <tp>
        <v>54.1</v>
        <stp/>
        <stp>ContractData</stp>
        <stp>S.INDA</stp>
        <stp>High</stp>
        <stp/>
        <stp>T</stp>
        <tr r="P33" s="5"/>
      </tp>
      <tp>
        <v>63.14</v>
        <stp/>
        <stp>ContractData</stp>
        <stp>S.EIRL</stp>
        <stp>Open</stp>
        <stp/>
        <stp>T</stp>
        <tr r="O41" s="4"/>
      </tp>
      <tp>
        <v>27.51</v>
        <stp/>
        <stp>ContractData</stp>
        <stp>S.NORW</stp>
        <stp>High</stp>
        <stp/>
        <stp>T</stp>
        <tr r="P35" s="3"/>
      </tp>
      <tp>
        <v>50.4</v>
        <stp/>
        <stp>ContractData</stp>
        <stp>S.EZA</stp>
        <stp>High</stp>
        <stp/>
        <stp>T</stp>
        <tr r="P30" s="3"/>
      </tp>
      <tp>
        <v>57.69</v>
        <stp/>
        <stp>ContractData</stp>
        <stp>S.EZU</stp>
        <stp>High</stp>
        <stp/>
        <stp>T</stp>
        <tr r="P41" s="2"/>
      </tp>
      <tp>
        <v>53.43</v>
        <stp/>
        <stp>ContractData</stp>
        <stp>S.EWL</stp>
        <stp>High</stp>
        <stp/>
        <stp>T</stp>
        <tr r="P36" s="3"/>
      </tp>
      <tp>
        <v>24.91</v>
        <stp/>
        <stp>ContractData</stp>
        <stp>S.EWM</stp>
        <stp>High</stp>
        <stp/>
        <stp>T</stp>
        <tr r="P35" s="5"/>
      </tp>
      <tp>
        <v>52.18</v>
        <stp/>
        <stp>ContractData</stp>
        <stp>S.EWN</stp>
        <stp>High</stp>
        <stp/>
        <stp>T</stp>
        <tr r="P34" s="3"/>
      </tp>
      <tp>
        <v>28.2</v>
        <stp/>
        <stp>ContractData</stp>
        <stp>S.EWO</stp>
        <stp>High</stp>
        <stp/>
        <stp>T</stp>
        <tr r="P31" s="2"/>
      </tp>
      <tp>
        <v>18.71</v>
        <stp/>
        <stp>ContractData</stp>
        <stp>S.EWH</stp>
        <stp>High</stp>
        <stp/>
        <stp>T</stp>
        <tr r="P33" s="4"/>
      </tp>
      <tp>
        <v>46.07</v>
        <stp/>
        <stp>ContractData</stp>
        <stp>S.EWI</stp>
        <stp>High</stp>
        <stp/>
        <stp>T</stp>
        <tr r="P35" s="2"/>
      </tp>
      <tp>
        <v>72.44</v>
        <stp/>
        <stp>ContractData</stp>
        <stp>S.EWJ</stp>
        <stp>High</stp>
        <stp/>
        <stp>T</stp>
        <tr r="P39" s="4"/>
      </tp>
      <tp>
        <v>20.91</v>
        <stp/>
        <stp>ContractData</stp>
        <stp>S.EWK</stp>
        <stp>High</stp>
        <stp/>
        <stp>T</stp>
        <tr r="P41" s="3"/>
      </tp>
      <tp>
        <v>45.410000000000004</v>
        <stp/>
        <stp>ContractData</stp>
        <stp>S.EWD</stp>
        <stp>High</stp>
        <stp/>
        <stp>T</stp>
        <tr r="P42" s="2"/>
      </tp>
      <tp>
        <v>40.660000000000004</v>
        <stp/>
        <stp>ContractData</stp>
        <stp>S.EWG</stp>
        <stp>High</stp>
        <stp/>
        <stp>T</stp>
        <tr r="P37" s="2"/>
      </tp>
      <tp>
        <v>25.47</v>
        <stp/>
        <stp>ContractData</stp>
        <stp>S.EWA</stp>
        <stp>High</stp>
        <stp/>
        <stp>T</stp>
        <tr r="P42" s="4"/>
      </tp>
      <tp>
        <v>43.45</v>
        <stp/>
        <stp>ContractData</stp>
        <stp>S.EWC</stp>
        <stp>High</stp>
        <stp/>
        <stp>T</stp>
        <tr r="P40" s="4"/>
      </tp>
      <tp>
        <v>58.34</v>
        <stp/>
        <stp>ContractData</stp>
        <stp>S.EWY</stp>
        <stp>High</stp>
        <stp/>
        <stp>T</stp>
        <tr r="P39" s="3"/>
      </tp>
      <tp>
        <v>28.39</v>
        <stp/>
        <stp>ContractData</stp>
        <stp>S.EWZ</stp>
        <stp>High</stp>
        <stp/>
        <stp>T</stp>
        <tr r="P39" s="2"/>
      </tp>
      <tp>
        <v>53.4</v>
        <stp/>
        <stp>ContractData</stp>
        <stp>S.EWT</stp>
        <stp>High</stp>
        <stp/>
        <stp>T</stp>
        <tr r="P32" s="5"/>
      </tp>
      <tp>
        <v>38.44</v>
        <stp/>
        <stp>ContractData</stp>
        <stp>S.EWU</stp>
        <stp>High</stp>
        <stp/>
        <stp>T</stp>
        <tr r="P30" s="4"/>
      </tp>
      <tp>
        <v>59.5</v>
        <stp/>
        <stp>ContractData</stp>
        <stp>S.EWW</stp>
        <stp>High</stp>
        <stp/>
        <stp>T</stp>
        <tr r="P38" s="2"/>
      </tp>
      <tp>
        <v>41.21</v>
        <stp/>
        <stp>ContractData</stp>
        <stp>S.EWP</stp>
        <stp>High</stp>
        <stp/>
        <stp>T</stp>
        <tr r="P33" s="2"/>
      </tp>
      <tp>
        <v>42.19</v>
        <stp/>
        <stp>ContractData</stp>
        <stp>S.EWQ</stp>
        <stp>High</stp>
        <stp/>
        <stp>T</stp>
        <tr r="P32" s="3"/>
      </tp>
      <tp>
        <v>25.22</v>
        <stp/>
        <stp>ContractData</stp>
        <stp>S.EWS</stp>
        <stp>High</stp>
        <stp/>
        <stp>T</stp>
        <tr r="P37" s="3"/>
      </tp>
      <tp>
        <v>45.28</v>
        <stp/>
        <stp>ContractData</stp>
        <stp>S.EPU</stp>
        <stp>High</stp>
        <stp/>
        <stp>T</stp>
        <tr r="P42" s="3"/>
      </tp>
      <tp>
        <v>83.39</v>
        <stp/>
        <stp>ContractData</stp>
        <stp>S.EIS</stp>
        <stp>High</stp>
        <stp/>
        <stp>T</stp>
        <tr r="P38" s="4"/>
      </tp>
      <tp>
        <v>32.79</v>
        <stp/>
        <stp>ContractData</stp>
        <stp>S.ECH</stp>
        <stp>High</stp>
        <stp/>
        <stp>T</stp>
        <tr r="P34" s="2"/>
      </tp>
      <tp>
        <v>412473</v>
        <stp/>
        <stp>ContractData</stp>
        <stp>S.EPOL</stp>
        <stp>T_CVol</stp>
        <stp/>
        <stp>T</stp>
        <tr r="R30" s="2"/>
      </tp>
      <tp>
        <v>3938</v>
        <stp/>
        <stp>ContractData</stp>
        <stp>S.EIRL</stp>
        <stp>T_CVol</stp>
        <stp/>
        <stp>T</stp>
        <tr r="R41" s="4"/>
      </tp>
      <tp>
        <v>3518</v>
        <stp/>
        <stp>ContractData</stp>
        <stp>S.ENZL</stp>
        <stp>T_CVol</stp>
        <stp/>
        <stp>T</stp>
        <tr r="R36" s="5"/>
      </tp>
      <tp>
        <v>3910</v>
        <stp/>
        <stp>ContractData</stp>
        <stp>S.EFNL</stp>
        <stp>T_CVol</stp>
        <stp/>
        <stp>T</stp>
        <tr r="R40" s="2"/>
      </tp>
      <tp>
        <v>228394</v>
        <stp/>
        <stp>ContractData</stp>
        <stp>S.EIDO</stp>
        <stp>T_CVol</stp>
        <stp/>
        <stp>T</stp>
        <tr r="R39" s="5"/>
      </tp>
      <tp>
        <v>1.02</v>
        <stp/>
        <stp>ContractData</stp>
        <stp>S.ENZL</stp>
        <stp>NetLastQuoteToday</stp>
        <stp/>
        <stp>T</stp>
        <tr r="H36" s="5"/>
      </tp>
      <tp>
        <v>29.54</v>
        <stp/>
        <stp>ContractData</stp>
        <stp>S.GXG</stp>
        <stp>High</stp>
        <stp/>
        <stp>T</stp>
        <tr r="P36" s="2"/>
      </tp>
      <tp>
        <v>2206</v>
        <stp/>
        <stp>ContractData</stp>
        <stp>S.EDEN</stp>
        <stp>T_CVol</stp>
        <stp/>
        <stp>T</stp>
        <tr r="R34" s="5"/>
      </tp>
      <tp>
        <v>28.71</v>
        <stp/>
        <stp>ContractData</stp>
        <stp>S.GXG</stp>
        <stp>Open</stp>
        <stp/>
        <stp>T</stp>
        <tr r="O36" s="2"/>
      </tp>
      <tp>
        <v>0.64171122994652408</v>
        <stp/>
        <stp>ContractData</stp>
        <stp>S.QAT</stp>
        <stp>PerCentNetLastQuote</stp>
        <stp/>
        <stp>T</stp>
        <tr r="I30" s="5"/>
        <tr r="J30" s="5"/>
      </tp>
      <tp>
        <v>2257318</v>
        <stp/>
        <stp>ContractData</stp>
        <stp>S.MCHI</stp>
        <stp>T_CVol</stp>
        <stp/>
        <stp>T</stp>
        <tr r="R33" s="3"/>
      </tp>
      <tp>
        <v>0.95885006603886858</v>
        <stp/>
        <stp>ContractData</stp>
        <stp>S.SPY</stp>
        <stp>PerCentNetLastQuote</stp>
        <stp/>
        <stp>T</stp>
        <tr r="J37" s="5"/>
        <tr r="I37" s="5"/>
      </tp>
      <tp>
        <v>1.4340871483728626</v>
        <stp/>
        <stp>ContractData</stp>
        <stp>S.UAE</stp>
        <stp>PerCentNetLastQuote</stp>
        <stp/>
        <stp>T</stp>
        <tr r="J35" s="4"/>
        <tr r="I35" s="4"/>
      </tp>
      <tp>
        <v>-0.27590435315757206</v>
        <stp/>
        <stp>ContractData</stp>
        <stp>S.TUR</stp>
        <stp>PerCentNetLastQuote</stp>
        <stp/>
        <stp>T</stp>
        <tr r="I41" s="5"/>
        <tr r="J41" s="5"/>
      </tp>
      <tp>
        <v>0.19545131485429992</v>
        <stp/>
        <stp>ContractData</stp>
        <stp>S.THD</stp>
        <stp>PerCentNetLastQuote</stp>
        <stp/>
        <stp>T</stp>
        <tr r="J40" s="5"/>
        <tr r="I40" s="5"/>
      </tp>
      <tp>
        <v>0.4728132387706856</v>
        <stp/>
        <stp>ContractData</stp>
        <stp>S.VNM</stp>
        <stp>PerCentNetLastQuote</stp>
        <stp/>
        <stp>T</stp>
        <tr r="I36" s="4"/>
        <tr r="J36" s="4"/>
      </tp>
      <tp>
        <v>0.53872053872053871</v>
        <stp/>
        <stp>ContractData</stp>
        <stp>S.VGK</stp>
        <stp>PerCentNetLastQuote</stp>
        <stp/>
        <stp>T</stp>
        <tr r="I31" s="3"/>
        <tr r="J31" s="3"/>
      </tp>
      <tp>
        <v>0.33871289101414626</v>
        <stp/>
        <stp>ContractData</stp>
        <stp>S.EZA</stp>
        <stp>PerCentNetLastQuote</stp>
        <stp/>
        <stp>T</stp>
        <tr r="I30" s="3"/>
        <tr r="J30" s="3"/>
      </tp>
      <tp>
        <v>0.83901415836392235</v>
        <stp/>
        <stp>ContractData</stp>
        <stp>S.EZU</stp>
        <stp>PerCentNetLastQuote</stp>
        <stp/>
        <stp>T</stp>
        <tr r="J41" s="2"/>
        <tr r="I41" s="2"/>
      </tp>
      <tp>
        <v>1.1119936457505957</v>
        <stp/>
        <stp>ContractData</stp>
        <stp>S.EWA</stp>
        <stp>PerCentNetLastQuote</stp>
        <stp/>
        <stp>T</stp>
        <tr r="I42" s="4"/>
        <tr r="J42" s="4"/>
      </tp>
      <tp>
        <v>0.78922934076137419</v>
        <stp/>
        <stp>ContractData</stp>
        <stp>S.EWC</stp>
        <stp>PerCentNetLastQuote</stp>
        <stp/>
        <stp>T</stp>
        <tr r="J40" s="4"/>
        <tr r="I40" s="4"/>
      </tp>
      <tp>
        <v>0.35484586382789973</v>
        <stp/>
        <stp>ContractData</stp>
        <stp>S.EWD</stp>
        <stp>PerCentNetLastQuote</stp>
        <stp/>
        <stp>T</stp>
        <tr r="I42" s="2"/>
        <tr r="J42" s="2"/>
      </tp>
      <tp>
        <v>0.64388311045071822</v>
        <stp/>
        <stp>ContractData</stp>
        <stp>S.EWG</stp>
        <stp>PerCentNetLastQuote</stp>
        <stp/>
        <stp>T</stp>
        <tr r="I37" s="2"/>
        <tr r="J37" s="2"/>
      </tp>
      <tp>
        <v>0.89794130530004379</v>
        <stp/>
        <stp>ContractData</stp>
        <stp>S.EWI</stp>
        <stp>PerCentNetLastQuote</stp>
        <stp/>
        <stp>T</stp>
        <tr r="J35" s="2"/>
        <tr r="I35" s="2"/>
      </tp>
      <tp>
        <v>-5.3447354355959382E-2</v>
        <stp/>
        <stp>ContractData</stp>
        <stp>S.EWH</stp>
        <stp>PerCentNetLastQuote</stp>
        <stp/>
        <stp>T</stp>
        <tr r="I33" s="4"/>
        <tr r="J33" s="4"/>
      </tp>
      <tp>
        <v>-4.784688995215311E-2</v>
        <stp/>
        <stp>ContractData</stp>
        <stp>S.EWK</stp>
        <stp>PerCentNetLastQuote</stp>
        <stp/>
        <stp>T</stp>
        <tr r="I41" s="3"/>
        <tr r="J41" s="3"/>
      </tp>
      <tp>
        <v>-0.52197802197802201</v>
        <stp/>
        <stp>ContractData</stp>
        <stp>S.EWJ</stp>
        <stp>PerCentNetLastQuote</stp>
        <stp/>
        <stp>T</stp>
        <tr r="I39" s="4"/>
        <tr r="J39" s="4"/>
      </tp>
      <tp>
        <v>1.6326530612244898</v>
        <stp/>
        <stp>ContractData</stp>
        <stp>S.EWM</stp>
        <stp>PerCentNetLastQuote</stp>
        <stp/>
        <stp>T</stp>
        <tr r="J35" s="5"/>
        <tr r="I35" s="5"/>
      </tp>
      <tp>
        <v>-0.44834672146459931</v>
        <stp/>
        <stp>ContractData</stp>
        <stp>S.EWL</stp>
        <stp>PerCentNetLastQuote</stp>
        <stp/>
        <stp>T</stp>
        <tr r="I36" s="3"/>
        <tr r="J36" s="3"/>
      </tp>
      <tp>
        <v>0.35714285714285715</v>
        <stp/>
        <stp>ContractData</stp>
        <stp>S.EWO</stp>
        <stp>PerCentNetLastQuote</stp>
        <stp/>
        <stp>T</stp>
        <tr r="I31" s="2"/>
        <tr r="J31" s="2"/>
      </tp>
      <tp>
        <v>1.1434108527131783</v>
        <stp/>
        <stp>ContractData</stp>
        <stp>S.EWN</stp>
        <stp>PerCentNetLastQuote</stp>
        <stp/>
        <stp>T</stp>
        <tr r="J34" s="3"/>
        <tr r="I34" s="3"/>
      </tp>
      <tp>
        <v>0.90887347524515671</v>
        <stp/>
        <stp>ContractData</stp>
        <stp>S.EWQ</stp>
        <stp>PerCentNetLastQuote</stp>
        <stp/>
        <stp>T</stp>
        <tr r="J32" s="3"/>
        <tr r="I32" s="3"/>
      </tp>
      <tp>
        <v>1.2533792086507742</v>
        <stp/>
        <stp>ContractData</stp>
        <stp>S.EWP</stp>
        <stp>PerCentNetLastQuote</stp>
        <stp/>
        <stp>T</stp>
        <tr r="J33" s="2"/>
        <tr r="I33" s="2"/>
      </tp>
      <tp>
        <v>0.31847133757961782</v>
        <stp/>
        <stp>ContractData</stp>
        <stp>S.EWS</stp>
        <stp>PerCentNetLastQuote</stp>
        <stp/>
        <stp>T</stp>
        <tr r="I37" s="3"/>
        <tr r="J37" s="3"/>
      </tp>
      <tp>
        <v>0.52301255230125521</v>
        <stp/>
        <stp>ContractData</stp>
        <stp>S.EWU</stp>
        <stp>PerCentNetLastQuote</stp>
        <stp/>
        <stp>T</stp>
        <tr r="J30" s="4"/>
        <tr r="I30" s="4"/>
      </tp>
      <tp>
        <v>0.75542965061378664</v>
        <stp/>
        <stp>ContractData</stp>
        <stp>S.EWT</stp>
        <stp>PerCentNetLastQuote</stp>
        <stp/>
        <stp>T</stp>
        <tr r="I32" s="5"/>
        <tr r="J32" s="5"/>
      </tp>
      <tp>
        <v>2.2994467496542184</v>
        <stp/>
        <stp>ContractData</stp>
        <stp>S.EWW</stp>
        <stp>PerCentNetLastQuote</stp>
        <stp/>
        <stp>T</stp>
        <tr r="I38" s="2"/>
        <tr r="J38" s="2"/>
      </tp>
      <tp>
        <v>0.51688490696071676</v>
        <stp/>
        <stp>ContractData</stp>
        <stp>S.EWY</stp>
        <stp>PerCentNetLastQuote</stp>
        <stp/>
        <stp>T</stp>
        <tr r="I39" s="3"/>
        <tr r="J39" s="3"/>
      </tp>
      <tp>
        <v>3.1647871953437612</v>
        <stp/>
        <stp>ContractData</stp>
        <stp>S.EWZ</stp>
        <stp>PerCentNetLastQuote</stp>
        <stp/>
        <stp>T</stp>
        <tr r="I39" s="2"/>
        <tr r="J39" s="2"/>
      </tp>
      <tp>
        <v>1.16227089852481</v>
        <stp/>
        <stp>ContractData</stp>
        <stp>S.EPU</stp>
        <stp>PerCentNetLastQuote</stp>
        <stp/>
        <stp>T</stp>
        <tr r="I42" s="3"/>
        <tr r="J42" s="3"/>
      </tp>
      <tp>
        <v>0.30211480362537763</v>
        <stp/>
        <stp>ContractData</stp>
        <stp>S.EIS</stp>
        <stp>PerCentNetLastQuote</stp>
        <stp/>
        <stp>T</stp>
        <tr r="I38" s="4"/>
        <tr r="J38" s="4"/>
      </tp>
      <tp>
        <v>0.80370942812983004</v>
        <stp/>
        <stp>ContractData</stp>
        <stp>S.ECH</stp>
        <stp>PerCentNetLastQuote</stp>
        <stp/>
        <stp>T</stp>
        <tr r="J34" s="2"/>
        <tr r="I34" s="2"/>
      </tp>
      <tp>
        <v>1.8861334264757248</v>
        <stp/>
        <stp>ContractData</stp>
        <stp>S.GXG</stp>
        <stp>PerCentNetLastQuote</stp>
        <stp/>
        <stp>T</stp>
        <tr r="J36" s="2"/>
        <tr r="I36" s="2"/>
      </tp>
      <tp>
        <v>0.73369565217391308</v>
        <stp/>
        <stp>ContractData</stp>
        <stp>S.KWT</stp>
        <stp>PerCentNetLastQuote</stp>
        <stp/>
        <stp>T</stp>
        <tr r="J38" s="3"/>
        <tr r="I38" s="3"/>
      </tp>
      <tp>
        <v>0.97402597402597402</v>
        <stp/>
        <stp>ContractData</stp>
        <stp>S.KSA</stp>
        <stp>PerCentNetLastQuote</stp>
        <stp/>
        <stp>T</stp>
        <tr r="J38" s="5"/>
        <tr r="I38" s="5"/>
      </tp>
      <tp>
        <v>58.69</v>
        <stp/>
        <stp>ContractData</stp>
        <stp>S.ACWx</stp>
        <stp>LastQuoteToday</stp>
        <stp/>
        <stp>T</stp>
        <tr r="G32" s="4"/>
      </tp>
      <tp>
        <v>27.51</v>
        <stp/>
        <stp>ContractData</stp>
        <stp>S.NORW</stp>
        <stp>Open</stp>
        <stp/>
        <stp>T</stp>
        <tr r="O35" s="3"/>
      </tp>
      <tp>
        <v>32.630000000000003</v>
        <stp/>
        <stp>ContractData</stp>
        <stp>S.ECH</stp>
        <stp>Open</stp>
        <stp/>
        <stp>T</stp>
        <tr r="O34" s="2"/>
      </tp>
      <tp>
        <v>82.47</v>
        <stp/>
        <stp>ContractData</stp>
        <stp>S.EIS</stp>
        <stp>Open</stp>
        <stp/>
        <stp>T</stp>
        <tr r="O38" s="4"/>
      </tp>
      <tp>
        <v>51.730000000000004</v>
        <stp/>
        <stp>ContractData</stp>
        <stp>S.EWN</stp>
        <stp>Open</stp>
        <stp/>
        <stp>T</stp>
        <tr r="O34" s="3"/>
      </tp>
      <tp>
        <v>28.14</v>
        <stp/>
        <stp>ContractData</stp>
        <stp>S.EWO</stp>
        <stp>Open</stp>
        <stp/>
        <stp>T</stp>
        <tr r="O31" s="2"/>
      </tp>
      <tp>
        <v>53.43</v>
        <stp/>
        <stp>ContractData</stp>
        <stp>S.EWL</stp>
        <stp>Open</stp>
        <stp/>
        <stp>T</stp>
        <tr r="O36" s="3"/>
      </tp>
      <tp>
        <v>24.84</v>
        <stp/>
        <stp>ContractData</stp>
        <stp>S.EWM</stp>
        <stp>Open</stp>
        <stp/>
        <stp>T</stp>
        <tr r="O35" s="5"/>
      </tp>
      <tp>
        <v>71.91</v>
        <stp/>
        <stp>ContractData</stp>
        <stp>S.EWJ</stp>
        <stp>Open</stp>
        <stp/>
        <stp>T</stp>
        <tr r="O39" s="4"/>
      </tp>
      <tp>
        <v>20.89</v>
        <stp/>
        <stp>ContractData</stp>
        <stp>S.EWK</stp>
        <stp>Open</stp>
        <stp/>
        <stp>T</stp>
        <tr r="O41" s="3"/>
      </tp>
      <tp>
        <v>18.66</v>
        <stp/>
        <stp>ContractData</stp>
        <stp>S.EWH</stp>
        <stp>Open</stp>
        <stp/>
        <stp>T</stp>
        <tr r="O33" s="4"/>
      </tp>
      <tp>
        <v>45.84</v>
        <stp/>
        <stp>ContractData</stp>
        <stp>S.EWI</stp>
        <stp>Open</stp>
        <stp/>
        <stp>T</stp>
        <tr r="O35" s="2"/>
      </tp>
      <tp>
        <v>40.43</v>
        <stp/>
        <stp>ContractData</stp>
        <stp>S.EWG</stp>
        <stp>Open</stp>
        <stp/>
        <stp>T</stp>
        <tr r="O37" s="2"/>
      </tp>
      <tp>
        <v>45.31</v>
        <stp/>
        <stp>ContractData</stp>
        <stp>S.EWD</stp>
        <stp>Open</stp>
        <stp/>
        <stp>T</stp>
        <tr r="O42" s="2"/>
      </tp>
      <tp>
        <v>43.14</v>
        <stp/>
        <stp>ContractData</stp>
        <stp>S.EWC</stp>
        <stp>Open</stp>
        <stp/>
        <stp>T</stp>
        <tr r="O40" s="4"/>
      </tp>
      <tp>
        <v>25.27</v>
        <stp/>
        <stp>ContractData</stp>
        <stp>S.EWA</stp>
        <stp>Open</stp>
        <stp/>
        <stp>T</stp>
        <tr r="O42" s="4"/>
      </tp>
      <tp>
        <v>27.89</v>
        <stp/>
        <stp>ContractData</stp>
        <stp>S.EWZ</stp>
        <stp>Open</stp>
        <stp/>
        <stp>T</stp>
        <tr r="O39" s="2"/>
      </tp>
      <tp>
        <v>57.480000000000004</v>
        <stp/>
        <stp>ContractData</stp>
        <stp>S.EWY</stp>
        <stp>Open</stp>
        <stp/>
        <stp>T</stp>
        <tr r="O39" s="3"/>
      </tp>
      <tp>
        <v>58.120000000000005</v>
        <stp/>
        <stp>ContractData</stp>
        <stp>S.EWW</stp>
        <stp>Open</stp>
        <stp/>
        <stp>T</stp>
        <tr r="O38" s="2"/>
      </tp>
      <tp>
        <v>52.61</v>
        <stp/>
        <stp>ContractData</stp>
        <stp>S.EWT</stp>
        <stp>Open</stp>
        <stp/>
        <stp>T</stp>
        <tr r="O32" s="5"/>
      </tp>
      <tp>
        <v>38.32</v>
        <stp/>
        <stp>ContractData</stp>
        <stp>S.EWU</stp>
        <stp>Open</stp>
        <stp/>
        <stp>T</stp>
        <tr r="O30" s="4"/>
      </tp>
      <tp>
        <v>25.080000000000002</v>
        <stp/>
        <stp>ContractData</stp>
        <stp>S.EWS</stp>
        <stp>Open</stp>
        <stp/>
        <stp>T</stp>
        <tr r="O37" s="3"/>
      </tp>
      <tp>
        <v>41.12</v>
        <stp/>
        <stp>ContractData</stp>
        <stp>S.EWP</stp>
        <stp>Open</stp>
        <stp/>
        <stp>T</stp>
        <tr r="O33" s="2"/>
      </tp>
      <tp>
        <v>41.99</v>
        <stp/>
        <stp>ContractData</stp>
        <stp>S.EWQ</stp>
        <stp>Open</stp>
        <stp/>
        <stp>T</stp>
        <tr r="O32" s="3"/>
      </tp>
      <tp>
        <v>44.82</v>
        <stp/>
        <stp>ContractData</stp>
        <stp>S.EPU</stp>
        <stp>Open</stp>
        <stp/>
        <stp>T</stp>
        <tr r="O42" s="3"/>
      </tp>
      <tp>
        <v>49.51</v>
        <stp/>
        <stp>ContractData</stp>
        <stp>S.EZA</stp>
        <stp>Open</stp>
        <stp/>
        <stp>T</stp>
        <tr r="O30" s="3"/>
      </tp>
      <tp>
        <v>57.480000000000004</v>
        <stp/>
        <stp>ContractData</stp>
        <stp>S.EZU</stp>
        <stp>Open</stp>
        <stp/>
        <stp>T</stp>
        <tr r="O41" s="2"/>
      </tp>
      <tp>
        <v>45556</v>
        <stp/>
        <stp>ContractData</stp>
        <stp>S.GREK</stp>
        <stp>T_CVol</stp>
        <stp/>
        <stp>T</stp>
        <tr r="R32" s="2"/>
      </tp>
      <tp>
        <v>63.14</v>
        <stp/>
        <stp>ContractData</stp>
        <stp>S.EIRL</stp>
        <stp>High</stp>
        <stp/>
        <stp>T</stp>
        <tr r="P41" s="4"/>
      </tp>
      <tp>
        <v>53.67</v>
        <stp/>
        <stp>ContractData</stp>
        <stp>S.INDA</stp>
        <stp>Open</stp>
        <stp/>
        <stp>T</stp>
        <tr r="O33" s="5"/>
      </tp>
      <tp>
        <v>17.559999999999999</v>
        <stp/>
        <stp>ContractData</stp>
        <stp>S.EIDO</stp>
        <stp>High</stp>
        <stp/>
        <stp>T</stp>
        <tr r="P39" s="5"/>
      </tp>
      <tp>
        <v>45.37</v>
        <stp/>
        <stp>ContractData</stp>
        <stp>S.ENZL</stp>
        <stp>Open</stp>
        <stp/>
        <stp>T</stp>
        <tr r="O36" s="5"/>
      </tp>
      <tp>
        <v>39.61</v>
        <stp/>
        <stp>ContractData</stp>
        <stp>S.EFNL</stp>
        <stp>High</stp>
        <stp/>
        <stp>T</stp>
        <tr r="P40" s="2"/>
      </tp>
      <tp>
        <v>37.06</v>
        <stp/>
        <stp>ContractData</stp>
        <stp>S.KWT</stp>
        <stp>Open</stp>
        <stp/>
        <stp>T</stp>
        <tr r="O38" s="3"/>
      </tp>
      <tp>
        <v>40.19</v>
        <stp/>
        <stp>ContractData</stp>
        <stp>S.KSA</stp>
        <stp>Open</stp>
        <stp/>
        <stp>T</stp>
        <tr r="O38" s="5"/>
      </tp>
      <tp>
        <v>32259</v>
        <stp/>
        <stp>ContractData</stp>
        <stp>S.EPHE</stp>
        <stp>T_CVol</stp>
        <stp/>
        <stp>T</stp>
        <tr r="R34" s="4"/>
      </tp>
      <tp>
        <v>54.44</v>
        <stp/>
        <stp>ContractData</stp>
        <stp>S.MCHI</stp>
        <stp>Open</stp>
        <stp/>
        <stp>T</stp>
        <tr r="O33" s="3"/>
      </tp>
      <tp>
        <v>108.75</v>
        <stp/>
        <stp>ContractData</stp>
        <stp>S.EDEN</stp>
        <stp>High</stp>
        <stp/>
        <stp>T</stp>
        <tr r="P34" s="5"/>
      </tp>
      <tp>
        <v>58.36</v>
        <stp/>
        <stp>ContractData</stp>
        <stp>S.ACWx</stp>
        <stp>Open</stp>
        <stp/>
        <stp>T</stp>
        <tr r="O32" s="4"/>
      </tp>
      <tp>
        <v>10853479</v>
        <stp/>
        <stp>ContractData</stp>
        <stp>S.IEMG</stp>
        <stp>T_CVol</stp>
        <stp/>
        <stp>T</stp>
        <tr r="R37" s="4"/>
      </tp>
      <tp>
        <v>80.55</v>
        <stp/>
        <stp>ContractData</stp>
        <stp>S.IEFA</stp>
        <stp>High</stp>
        <stp/>
        <stp>T</stp>
        <tr r="P40" s="3"/>
      </tp>
      <tp>
        <v>57.03</v>
        <stp/>
        <stp>ContractData</stp>
        <stp>S.IEMG</stp>
        <stp>High</stp>
        <stp/>
        <stp>T</stp>
        <tr r="P37" s="4"/>
      </tp>
      <tp>
        <v>0.25</v>
        <stp/>
        <stp>ContractData</stp>
        <stp>S.EIRL</stp>
        <stp>NetLastQuoteToday</stp>
        <stp/>
        <stp>T</stp>
        <tr r="H41" s="4"/>
      </tp>
      <tp>
        <v>0.01</v>
        <stp/>
        <stp>ContractData</stp>
        <stp>S.NORW</stp>
        <stp>NetLastQuoteToday</stp>
        <stp/>
        <stp>T</stp>
        <tr r="H35" s="3"/>
      </tp>
      <tp>
        <v>56.42</v>
        <stp/>
        <stp>ContractData</stp>
        <stp>S.IEMG</stp>
        <stp>Open</stp>
        <stp/>
        <stp>T</stp>
        <tr r="O37" s="4"/>
      </tp>
      <tp>
        <v>80.2</v>
        <stp/>
        <stp>ContractData</stp>
        <stp>S.IEFA</stp>
        <stp>Open</stp>
        <stp/>
        <stp>T</stp>
        <tr r="O40" s="3"/>
      </tp>
      <tp>
        <v>6925625</v>
        <stp/>
        <stp>ContractData</stp>
        <stp>S.INDA</stp>
        <stp>T_CVol</stp>
        <stp/>
        <stp>T</stp>
        <tr r="R33" s="5"/>
      </tp>
      <tp>
        <v>5625145</v>
        <stp/>
        <stp>ContractData</stp>
        <stp>S.IEFA</stp>
        <stp>T_CVol</stp>
        <stp/>
        <stp>T</stp>
        <tr r="R40" s="3"/>
      </tp>
      <tp>
        <v>58.69</v>
        <stp/>
        <stp>ContractData</stp>
        <stp>S.ACWx</stp>
        <stp>High</stp>
        <stp/>
        <stp>T</stp>
        <tr r="P32" s="4"/>
      </tp>
      <tp>
        <v>108.58</v>
        <stp/>
        <stp>ContractData</stp>
        <stp>S.EDEN</stp>
        <stp>Open</stp>
        <stp/>
        <stp>T</stp>
        <tr r="O34" s="5"/>
      </tp>
      <tp>
        <v>55.08</v>
        <stp/>
        <stp>ContractData</stp>
        <stp>S.MCHI</stp>
        <stp>High</stp>
        <stp/>
        <stp>T</stp>
        <tr r="P33" s="3"/>
      </tp>
      <tp>
        <v>18.73</v>
        <stp/>
        <stp>ContractData</stp>
        <stp>S.QAT</stp>
        <stp>Low</stp>
        <stp/>
        <stp>T</stp>
        <tr r="Q30" s="5"/>
      </tp>
      <tp>
        <v>582.84</v>
        <stp/>
        <stp>ContractData</stp>
        <stp>S.SPY</stp>
        <stp>Low</stp>
        <stp/>
        <stp>T</stp>
        <tr r="Q37" s="5"/>
      </tp>
      <tp>
        <v>18.25</v>
        <stp/>
        <stp>ContractData</stp>
        <stp>S.UAE</stp>
        <stp>Low</stp>
        <stp/>
        <stp>T</stp>
        <tr r="Q35" s="4"/>
      </tp>
      <tp>
        <v>56.160000000000004</v>
        <stp/>
        <stp>ContractData</stp>
        <stp>S.THD</stp>
        <stp>Low</stp>
        <stp/>
        <stp>T</stp>
        <tr r="Q40" s="5"/>
      </tp>
      <tp>
        <v>32.42</v>
        <stp/>
        <stp>ContractData</stp>
        <stp>S.TUR</stp>
        <stp>Low</stp>
        <stp/>
        <stp>T</stp>
        <tr r="Q41" s="5"/>
      </tp>
      <tp>
        <v>12.6</v>
        <stp/>
        <stp>ContractData</stp>
        <stp>S.VNM</stp>
        <stp>Low</stp>
        <stp/>
        <stp>T</stp>
        <tr r="Q36" s="4"/>
      </tp>
      <tp>
        <v>74.23</v>
        <stp/>
        <stp>ContractData</stp>
        <stp>S.VGK</stp>
        <stp>Low</stp>
        <stp/>
        <stp>T</stp>
        <tr r="Q31" s="3"/>
      </tp>
      <tp>
        <v>32.53</v>
        <stp/>
        <stp>ContractData</stp>
        <stp>S.TUR</stp>
        <stp>Ask</stp>
        <stp/>
        <stp>T</stp>
        <tr r="M41" s="5"/>
      </tp>
      <tp>
        <v>56.54</v>
        <stp/>
        <stp>ContractData</stp>
        <stp>S.THD</stp>
        <stp>Ask</stp>
        <stp/>
        <stp>T</stp>
        <tr r="M40" s="5"/>
      </tp>
      <tp>
        <v>12.75</v>
        <stp/>
        <stp>ContractData</stp>
        <stp>S.VNM</stp>
        <stp>Bid</stp>
        <stp/>
        <stp>T</stp>
        <tr r="L36" s="4"/>
      </tp>
      <tp>
        <v>74.64</v>
        <stp/>
        <stp>ContractData</stp>
        <stp>S.VGK</stp>
        <stp>Bid</stp>
        <stp/>
        <stp>T</stp>
        <tr r="L31" s="3"/>
      </tp>
      <tp t="s">
        <v/>
        <stp/>
        <stp>ContractData</stp>
        <stp>S.UAE</stp>
        <stp>Ask</stp>
        <stp/>
        <stp>T</stp>
        <tr r="M35" s="4"/>
      </tp>
      <tp t="s">
        <v/>
        <stp/>
        <stp>ContractData</stp>
        <stp>S.UAE</stp>
        <stp>Bid</stp>
        <stp/>
        <stp>T</stp>
        <tr r="L35" s="4"/>
      </tp>
      <tp>
        <v>74.650000000000006</v>
        <stp/>
        <stp>ContractData</stp>
        <stp>S.VGK</stp>
        <stp>Ask</stp>
        <stp/>
        <stp>T</stp>
        <tr r="M31" s="3"/>
      </tp>
      <tp>
        <v>12.76</v>
        <stp/>
        <stp>ContractData</stp>
        <stp>S.VNM</stp>
        <stp>Ask</stp>
        <stp/>
        <stp>T</stp>
        <tr r="M36" s="4"/>
      </tp>
      <tp>
        <v>56.39</v>
        <stp/>
        <stp>ContractData</stp>
        <stp>S.THD</stp>
        <stp>Bid</stp>
        <stp/>
        <stp>T</stp>
        <tr r="L40" s="5"/>
      </tp>
      <tp>
        <v>32.44</v>
        <stp/>
        <stp>ContractData</stp>
        <stp>S.TUR</stp>
        <stp>Bid</stp>
        <stp/>
        <stp>T</stp>
        <tr r="L41" s="5"/>
      </tp>
      <tp>
        <v>588.59</v>
        <stp/>
        <stp>ContractData</stp>
        <stp>S.SPY</stp>
        <stp>Bid</stp>
        <stp/>
        <stp>T</stp>
        <tr r="L37" s="5"/>
      </tp>
      <tp>
        <v>18.82</v>
        <stp/>
        <stp>ContractData</stp>
        <stp>S.QAT</stp>
        <stp>Ask</stp>
        <stp/>
        <stp>T</stp>
        <tr r="M30" s="5"/>
      </tp>
      <tp>
        <v>18.760000000000002</v>
        <stp/>
        <stp>ContractData</stp>
        <stp>S.QAT</stp>
        <stp>Bid</stp>
        <stp/>
        <stp>T</stp>
        <tr r="L30" s="5"/>
      </tp>
      <tp>
        <v>588.6</v>
        <stp/>
        <stp>ContractData</stp>
        <stp>S.SPY</stp>
        <stp>Ask</stp>
        <stp/>
        <stp>T</stp>
        <tr r="M37" s="5"/>
      </tp>
      <tp>
        <v>82.16</v>
        <stp/>
        <stp>ContractData</stp>
        <stp>S.EIS</stp>
        <stp>Low</stp>
        <stp/>
        <stp>T</stp>
        <tr r="Q38" s="4"/>
      </tp>
      <tp>
        <v>32.44</v>
        <stp/>
        <stp>ContractData</stp>
        <stp>S.ECH</stp>
        <stp>Low</stp>
        <stp/>
        <stp>T</stp>
        <tr r="Q34" s="2"/>
      </tp>
      <tp>
        <v>49.35</v>
        <stp/>
        <stp>ContractData</stp>
        <stp>S.EZA</stp>
        <stp>Low</stp>
        <stp/>
        <stp>T</stp>
        <tr r="Q30" s="3"/>
      </tp>
      <tp>
        <v>57.31</v>
        <stp/>
        <stp>ContractData</stp>
        <stp>S.EZU</stp>
        <stp>Low</stp>
        <stp/>
        <stp>T</stp>
        <tr r="Q41" s="2"/>
      </tp>
      <tp>
        <v>18.559999999999999</v>
        <stp/>
        <stp>ContractData</stp>
        <stp>S.EWH</stp>
        <stp>Low</stp>
        <stp/>
        <stp>T</stp>
        <tr r="Q33" s="4"/>
      </tp>
      <tp>
        <v>45.730000000000004</v>
        <stp/>
        <stp>ContractData</stp>
        <stp>S.EWI</stp>
        <stp>Low</stp>
        <stp/>
        <stp>T</stp>
        <tr r="Q35" s="2"/>
      </tp>
      <tp>
        <v>71.850000000000009</v>
        <stp/>
        <stp>ContractData</stp>
        <stp>S.EWJ</stp>
        <stp>Low</stp>
        <stp/>
        <stp>T</stp>
        <tr r="Q39" s="4"/>
      </tp>
      <tp>
        <v>20.79</v>
        <stp/>
        <stp>ContractData</stp>
        <stp>S.EWK</stp>
        <stp>Low</stp>
        <stp/>
        <stp>T</stp>
        <tr r="Q41" s="3"/>
      </tp>
      <tp>
        <v>53.160000000000004</v>
        <stp/>
        <stp>ContractData</stp>
        <stp>S.EWL</stp>
        <stp>Low</stp>
        <stp/>
        <stp>T</stp>
        <tr r="Q36" s="3"/>
      </tp>
      <tp>
        <v>24.78</v>
        <stp/>
        <stp>ContractData</stp>
        <stp>S.EWM</stp>
        <stp>Low</stp>
        <stp/>
        <stp>T</stp>
        <tr r="Q35" s="5"/>
      </tp>
      <tp>
        <v>51.730000000000004</v>
        <stp/>
        <stp>ContractData</stp>
        <stp>S.EWN</stp>
        <stp>Low</stp>
        <stp/>
        <stp>T</stp>
        <tr r="Q34" s="3"/>
      </tp>
      <tp>
        <v>27.8</v>
        <stp/>
        <stp>ContractData</stp>
        <stp>S.EWO</stp>
        <stp>Low</stp>
        <stp/>
        <stp>T</stp>
        <tr r="Q31" s="2"/>
      </tp>
      <tp>
        <v>25.25</v>
        <stp/>
        <stp>ContractData</stp>
        <stp>S.EWA</stp>
        <stp>Low</stp>
        <stp/>
        <stp>T</stp>
        <tr r="Q42" s="4"/>
      </tp>
      <tp>
        <v>43.13</v>
        <stp/>
        <stp>ContractData</stp>
        <stp>S.EWC</stp>
        <stp>Low</stp>
        <stp/>
        <stp>T</stp>
        <tr r="Q40" s="4"/>
      </tp>
      <tp>
        <v>45.13</v>
        <stp/>
        <stp>ContractData</stp>
        <stp>S.EWD</stp>
        <stp>Low</stp>
        <stp/>
        <stp>T</stp>
        <tr r="Q42" s="2"/>
      </tp>
      <tp>
        <v>40.410000000000004</v>
        <stp/>
        <stp>ContractData</stp>
        <stp>S.EWG</stp>
        <stp>Low</stp>
        <stp/>
        <stp>T</stp>
        <tr r="Q37" s="2"/>
      </tp>
      <tp>
        <v>57.45</v>
        <stp/>
        <stp>ContractData</stp>
        <stp>S.EWY</stp>
        <stp>Low</stp>
        <stp/>
        <stp>T</stp>
        <tr r="Q39" s="3"/>
      </tp>
      <tp>
        <v>27.8</v>
        <stp/>
        <stp>ContractData</stp>
        <stp>S.EWZ</stp>
        <stp>Low</stp>
        <stp/>
        <stp>T</stp>
        <tr r="Q39" s="2"/>
      </tp>
      <tp>
        <v>40.93</v>
        <stp/>
        <stp>ContractData</stp>
        <stp>S.EWP</stp>
        <stp>Low</stp>
        <stp/>
        <stp>T</stp>
        <tr r="Q33" s="2"/>
      </tp>
      <tp>
        <v>41.89</v>
        <stp/>
        <stp>ContractData</stp>
        <stp>S.EWQ</stp>
        <stp>Low</stp>
        <stp/>
        <stp>T</stp>
        <tr r="Q32" s="3"/>
      </tp>
      <tp>
        <v>24.93</v>
        <stp/>
        <stp>ContractData</stp>
        <stp>S.EWS</stp>
        <stp>Low</stp>
        <stp/>
        <stp>T</stp>
        <tr r="Q37" s="3"/>
      </tp>
      <tp>
        <v>52.54</v>
        <stp/>
        <stp>ContractData</stp>
        <stp>S.EWT</stp>
        <stp>Low</stp>
        <stp/>
        <stp>T</stp>
        <tr r="Q32" s="5"/>
      </tp>
      <tp>
        <v>38.200000000000003</v>
        <stp/>
        <stp>ContractData</stp>
        <stp>S.EWU</stp>
        <stp>Low</stp>
        <stp/>
        <stp>T</stp>
        <tr r="Q30" s="4"/>
      </tp>
      <tp>
        <v>57.800000000000004</v>
        <stp/>
        <stp>ContractData</stp>
        <stp>S.EWW</stp>
        <stp>Low</stp>
        <stp/>
        <stp>T</stp>
        <tr r="Q38" s="2"/>
      </tp>
      <tp>
        <v>40.42</v>
        <stp/>
        <stp>ContractData</stp>
        <stp>S.KSA</stp>
        <stp>Bid</stp>
        <stp/>
        <stp>T</stp>
        <tr r="L38" s="5"/>
      </tp>
      <tp>
        <v>44.82</v>
        <stp/>
        <stp>ContractData</stp>
        <stp>S.EPU</stp>
        <stp>Low</stp>
        <stp/>
        <stp>T</stp>
        <tr r="Q42" s="3"/>
      </tp>
      <tp>
        <v>36.78</v>
        <stp/>
        <stp>ContractData</stp>
        <stp>S.KWT</stp>
        <stp>Bid</stp>
        <stp/>
        <stp>T</stp>
        <tr r="L38" s="3"/>
      </tp>
      <tp>
        <v>28.71</v>
        <stp/>
        <stp>ContractData</stp>
        <stp>S.GXG</stp>
        <stp>Low</stp>
        <stp/>
        <stp>T</stp>
        <tr r="Q36" s="2"/>
      </tp>
      <tp>
        <v>40.43</v>
        <stp/>
        <stp>ContractData</stp>
        <stp>S.KSA</stp>
        <stp>Ask</stp>
        <stp/>
        <stp>T</stp>
        <tr r="M38" s="5"/>
      </tp>
      <tp>
        <v>37.07</v>
        <stp/>
        <stp>ContractData</stp>
        <stp>S.KWT</stp>
        <stp>Ask</stp>
        <stp/>
        <stp>T</stp>
        <tr r="M38" s="3"/>
      </tp>
      <tp>
        <v>29.16</v>
        <stp/>
        <stp>ContractData</stp>
        <stp>S.GXG</stp>
        <stp>Bid</stp>
        <stp/>
        <stp>T</stp>
        <tr r="L36" s="2"/>
      </tp>
      <tp>
        <v>45.26</v>
        <stp/>
        <stp>ContractData</stp>
        <stp>S.EPU</stp>
        <stp>Ask</stp>
        <stp/>
        <stp>T</stp>
        <tr r="M42" s="3"/>
      </tp>
      <tp>
        <v>53.36</v>
        <stp/>
        <stp>ContractData</stp>
        <stp>S.EWT</stp>
        <stp>Ask</stp>
        <stp/>
        <stp>T</stp>
        <tr r="M32" s="5"/>
      </tp>
      <tp>
        <v>38.450000000000003</v>
        <stp/>
        <stp>ContractData</stp>
        <stp>S.EWU</stp>
        <stp>Ask</stp>
        <stp/>
        <stp>T</stp>
        <tr r="M30" s="4"/>
      </tp>
      <tp>
        <v>59.18</v>
        <stp/>
        <stp>ContractData</stp>
        <stp>S.EWW</stp>
        <stp>Ask</stp>
        <stp/>
        <stp>T</stp>
        <tr r="M38" s="2"/>
      </tp>
      <tp>
        <v>41.21</v>
        <stp/>
        <stp>ContractData</stp>
        <stp>S.EWP</stp>
        <stp>Ask</stp>
        <stp/>
        <stp>T</stp>
        <tr r="M33" s="2"/>
      </tp>
      <tp>
        <v>42.2</v>
        <stp/>
        <stp>ContractData</stp>
        <stp>S.EWQ</stp>
        <stp>Ask</stp>
        <stp/>
        <stp>T</stp>
        <tr r="M32" s="3"/>
      </tp>
      <tp>
        <v>25.2</v>
        <stp/>
        <stp>ContractData</stp>
        <stp>S.EWS</stp>
        <stp>Ask</stp>
        <stp/>
        <stp>T</stp>
        <tr r="M37" s="3"/>
      </tp>
      <tp>
        <v>58.34</v>
        <stp/>
        <stp>ContractData</stp>
        <stp>S.EWY</stp>
        <stp>Ask</stp>
        <stp/>
        <stp>T</stp>
        <tr r="M39" s="3"/>
      </tp>
      <tp>
        <v>28.36</v>
        <stp/>
        <stp>ContractData</stp>
        <stp>S.EWZ</stp>
        <stp>Ask</stp>
        <stp/>
        <stp>T</stp>
        <tr r="M39" s="2"/>
      </tp>
      <tp>
        <v>45.300000000000004</v>
        <stp/>
        <stp>ContractData</stp>
        <stp>S.EWD</stp>
        <stp>Ask</stp>
        <stp/>
        <stp>T</stp>
        <tr r="M42" s="2"/>
      </tp>
      <tp>
        <v>40.65</v>
        <stp/>
        <stp>ContractData</stp>
        <stp>S.EWG</stp>
        <stp>Ask</stp>
        <stp/>
        <stp>T</stp>
        <tr r="M37" s="2"/>
      </tp>
      <tp>
        <v>25.47</v>
        <stp/>
        <stp>ContractData</stp>
        <stp>S.EWA</stp>
        <stp>Ask</stp>
        <stp/>
        <stp>T</stp>
        <tr r="M42" s="4"/>
      </tp>
      <tp>
        <v>43.43</v>
        <stp/>
        <stp>ContractData</stp>
        <stp>S.EWC</stp>
        <stp>Ask</stp>
        <stp/>
        <stp>T</stp>
        <tr r="M40" s="4"/>
      </tp>
      <tp>
        <v>53.300000000000004</v>
        <stp/>
        <stp>ContractData</stp>
        <stp>S.EWL</stp>
        <stp>Ask</stp>
        <stp/>
        <stp>T</stp>
        <tr r="M36" s="3"/>
      </tp>
      <tp>
        <v>24.91</v>
        <stp/>
        <stp>ContractData</stp>
        <stp>S.EWM</stp>
        <stp>Ask</stp>
        <stp/>
        <stp>T</stp>
        <tr r="M35" s="5"/>
      </tp>
      <tp>
        <v>52.19</v>
        <stp/>
        <stp>ContractData</stp>
        <stp>S.EWN</stp>
        <stp>Ask</stp>
        <stp/>
        <stp>T</stp>
        <tr r="M34" s="3"/>
      </tp>
      <tp>
        <v>28.21</v>
        <stp/>
        <stp>ContractData</stp>
        <stp>S.EWO</stp>
        <stp>Ask</stp>
        <stp/>
        <stp>T</stp>
        <tr r="M31" s="2"/>
      </tp>
      <tp>
        <v>18.71</v>
        <stp/>
        <stp>ContractData</stp>
        <stp>S.EWH</stp>
        <stp>Ask</stp>
        <stp/>
        <stp>T</stp>
        <tr r="M33" s="4"/>
      </tp>
      <tp>
        <v>46.07</v>
        <stp/>
        <stp>ContractData</stp>
        <stp>S.EWI</stp>
        <stp>Ask</stp>
        <stp/>
        <stp>T</stp>
        <tr r="M35" s="2"/>
      </tp>
      <tp>
        <v>72.430000000000007</v>
        <stp/>
        <stp>ContractData</stp>
        <stp>S.EWJ</stp>
        <stp>Ask</stp>
        <stp/>
        <stp>T</stp>
        <tr r="M39" s="4"/>
      </tp>
      <tp>
        <v>20.900000000000002</v>
        <stp/>
        <stp>ContractData</stp>
        <stp>S.EWK</stp>
        <stp>Ask</stp>
        <stp/>
        <stp>T</stp>
        <tr r="M41" s="3"/>
      </tp>
      <tp>
        <v>57.69</v>
        <stp/>
        <stp>ContractData</stp>
        <stp>S.EZU</stp>
        <stp>Ask</stp>
        <stp/>
        <stp>T</stp>
        <tr r="M41" s="2"/>
      </tp>
      <tp>
        <v>50.47</v>
        <stp/>
        <stp>ContractData</stp>
        <stp>S.EZA</stp>
        <stp>Ask</stp>
        <stp/>
        <stp>T</stp>
        <tr r="M30" s="3"/>
      </tp>
      <tp>
        <v>32.619999999999997</v>
        <stp/>
        <stp>ContractData</stp>
        <stp>S.ECH</stp>
        <stp>Ask</stp>
        <stp/>
        <stp>T</stp>
        <tr r="M34" s="2"/>
      </tp>
      <tp>
        <v>83.18</v>
        <stp/>
        <stp>ContractData</stp>
        <stp>S.EIS</stp>
        <stp>Ask</stp>
        <stp/>
        <stp>T</stp>
        <tr r="M38" s="4"/>
      </tp>
      <tp>
        <v>83</v>
        <stp/>
        <stp>ContractData</stp>
        <stp>S.EIS</stp>
        <stp>Bid</stp>
        <stp/>
        <stp>T</stp>
        <tr r="L38" s="4"/>
      </tp>
      <tp>
        <v>32.6</v>
        <stp/>
        <stp>ContractData</stp>
        <stp>S.ECH</stp>
        <stp>Bid</stp>
        <stp/>
        <stp>T</stp>
        <tr r="L34" s="2"/>
      </tp>
      <tp>
        <v>57.68</v>
        <stp/>
        <stp>ContractData</stp>
        <stp>S.EZU</stp>
        <stp>Bid</stp>
        <stp/>
        <stp>T</stp>
        <tr r="L41" s="2"/>
      </tp>
      <tp>
        <v>50.34</v>
        <stp/>
        <stp>ContractData</stp>
        <stp>S.EZA</stp>
        <stp>Bid</stp>
        <stp/>
        <stp>T</stp>
        <tr r="L30" s="3"/>
      </tp>
      <tp>
        <v>45.1</v>
        <stp/>
        <stp>ContractData</stp>
        <stp>S.EPU</stp>
        <stp>Bid</stp>
        <stp/>
        <stp>T</stp>
        <tr r="L42" s="3"/>
      </tp>
      <tp>
        <v>36.75</v>
        <stp/>
        <stp>ContractData</stp>
        <stp>S.KWT</stp>
        <stp>Low</stp>
        <stp/>
        <stp>T</stp>
        <tr r="Q38" s="3"/>
      </tp>
      <tp>
        <v>40.130000000000003</v>
        <stp/>
        <stp>ContractData</stp>
        <stp>S.KSA</stp>
        <stp>Low</stp>
        <stp/>
        <stp>T</stp>
        <tr r="Q38" s="5"/>
      </tp>
      <tp>
        <v>28.35</v>
        <stp/>
        <stp>ContractData</stp>
        <stp>S.EWZ</stp>
        <stp>Bid</stp>
        <stp/>
        <stp>T</stp>
        <tr r="L39" s="2"/>
      </tp>
      <tp>
        <v>58.33</v>
        <stp/>
        <stp>ContractData</stp>
        <stp>S.EWY</stp>
        <stp>Bid</stp>
        <stp/>
        <stp>T</stp>
        <tr r="L39" s="3"/>
      </tp>
      <tp>
        <v>25.19</v>
        <stp/>
        <stp>ContractData</stp>
        <stp>S.EWS</stp>
        <stp>Bid</stp>
        <stp/>
        <stp>T</stp>
        <tr r="L37" s="3"/>
      </tp>
      <tp>
        <v>42.19</v>
        <stp/>
        <stp>ContractData</stp>
        <stp>S.EWQ</stp>
        <stp>Bid</stp>
        <stp/>
        <stp>T</stp>
        <tr r="L32" s="3"/>
      </tp>
      <tp>
        <v>41.2</v>
        <stp/>
        <stp>ContractData</stp>
        <stp>S.EWP</stp>
        <stp>Bid</stp>
        <stp/>
        <stp>T</stp>
        <tr r="L33" s="2"/>
      </tp>
      <tp>
        <v>59.17</v>
        <stp/>
        <stp>ContractData</stp>
        <stp>S.EWW</stp>
        <stp>Bid</stp>
        <stp/>
        <stp>T</stp>
        <tr r="L38" s="2"/>
      </tp>
      <tp>
        <v>38.44</v>
        <stp/>
        <stp>ContractData</stp>
        <stp>S.EWU</stp>
        <stp>Bid</stp>
        <stp/>
        <stp>T</stp>
        <tr r="L30" s="4"/>
      </tp>
      <tp>
        <v>53.35</v>
        <stp/>
        <stp>ContractData</stp>
        <stp>S.EWT</stp>
        <stp>Bid</stp>
        <stp/>
        <stp>T</stp>
        <tr r="L32" s="5"/>
      </tp>
      <tp>
        <v>20.88</v>
        <stp/>
        <stp>ContractData</stp>
        <stp>S.EWK</stp>
        <stp>Bid</stp>
        <stp/>
        <stp>T</stp>
        <tr r="L41" s="3"/>
      </tp>
      <tp>
        <v>72.42</v>
        <stp/>
        <stp>ContractData</stp>
        <stp>S.EWJ</stp>
        <stp>Bid</stp>
        <stp/>
        <stp>T</stp>
        <tr r="L39" s="4"/>
      </tp>
      <tp>
        <v>46.06</v>
        <stp/>
        <stp>ContractData</stp>
        <stp>S.EWI</stp>
        <stp>Bid</stp>
        <stp/>
        <stp>T</stp>
        <tr r="L35" s="2"/>
      </tp>
      <tp>
        <v>18.7</v>
        <stp/>
        <stp>ContractData</stp>
        <stp>S.EWH</stp>
        <stp>Bid</stp>
        <stp/>
        <stp>T</stp>
        <tr r="L33" s="4"/>
      </tp>
      <tp>
        <v>28.1</v>
        <stp/>
        <stp>ContractData</stp>
        <stp>S.EWO</stp>
        <stp>Bid</stp>
        <stp/>
        <stp>T</stp>
        <tr r="L31" s="2"/>
      </tp>
      <tp>
        <v>52.02</v>
        <stp/>
        <stp>ContractData</stp>
        <stp>S.EWN</stp>
        <stp>Bid</stp>
        <stp/>
        <stp>T</stp>
        <tr r="L34" s="3"/>
      </tp>
      <tp>
        <v>24.900000000000002</v>
        <stp/>
        <stp>ContractData</stp>
        <stp>S.EWM</stp>
        <stp>Bid</stp>
        <stp/>
        <stp>T</stp>
        <tr r="L35" s="5"/>
      </tp>
      <tp>
        <v>53.29</v>
        <stp/>
        <stp>ContractData</stp>
        <stp>S.EWL</stp>
        <stp>Bid</stp>
        <stp/>
        <stp>T</stp>
        <tr r="L36" s="3"/>
      </tp>
      <tp>
        <v>43.42</v>
        <stp/>
        <stp>ContractData</stp>
        <stp>S.EWC</stp>
        <stp>Bid</stp>
        <stp/>
        <stp>T</stp>
        <tr r="L40" s="4"/>
      </tp>
      <tp>
        <v>25.46</v>
        <stp/>
        <stp>ContractData</stp>
        <stp>S.EWA</stp>
        <stp>Bid</stp>
        <stp/>
        <stp>T</stp>
        <tr r="L42" s="4"/>
      </tp>
      <tp>
        <v>40.64</v>
        <stp/>
        <stp>ContractData</stp>
        <stp>S.EWG</stp>
        <stp>Bid</stp>
        <stp/>
        <stp>T</stp>
        <tr r="L37" s="2"/>
      </tp>
      <tp>
        <v>45.25</v>
        <stp/>
        <stp>ContractData</stp>
        <stp>S.EWD</stp>
        <stp>Bid</stp>
        <stp/>
        <stp>T</stp>
        <tr r="L42" s="2"/>
      </tp>
      <tp>
        <v>29.17</v>
        <stp/>
        <stp>ContractData</stp>
        <stp>S.GXG</stp>
        <stp>Ask</stp>
        <stp/>
        <stp>T</stp>
        <tr r="M36" s="2"/>
      </tp>
      <tp>
        <v>0.19</v>
        <stp/>
        <stp>ContractData</stp>
        <stp>S.ACWx</stp>
        <stp>NetLastQuoteToday</stp>
        <stp/>
        <stp>T</stp>
        <tr r="H32" s="4"/>
      </tp>
      <tp>
        <v>39.43</v>
        <stp/>
        <stp>ContractData</stp>
        <stp>S.EFNL</stp>
        <stp>Open</stp>
        <stp/>
        <stp>T</stp>
        <tr r="O40" s="2"/>
      </tp>
      <tp>
        <v>37.06</v>
        <stp/>
        <stp>ContractData</stp>
        <stp>S.KWT</stp>
        <stp>High</stp>
        <stp/>
        <stp>T</stp>
        <tr r="P38" s="3"/>
      </tp>
      <tp>
        <v>40.43</v>
        <stp/>
        <stp>ContractData</stp>
        <stp>S.KSA</stp>
        <stp>High</stp>
        <stp/>
        <stp>T</stp>
        <tr r="P38" s="5"/>
      </tp>
    </main>
  </volType>
</volType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volatileDependencies" Target="volatileDependencies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n-US"/>
              <a:t>First Quartile Global ETFs</a:t>
            </a:r>
            <a:r>
              <a:rPr lang="en-US" baseline="0"/>
              <a:t> Performance 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1776779389866696"/>
          <c:y val="5.9053776710619864E-2"/>
          <c:w val="0.85660064705159022"/>
          <c:h val="0.8976830451559824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'Symbols &amp; Data'!$L$1</c:f>
              <c:strCache>
                <c:ptCount val="1"/>
                <c:pt idx="0">
                  <c:v>2025</c:v>
                </c:pt>
              </c:strCache>
            </c:strRef>
          </c:tx>
          <c:spPr>
            <a:gradFill flip="none" rotWithShape="1">
              <a:gsLst>
                <a:gs pos="0">
                  <a:schemeClr val="accent1">
                    <a:lumMod val="67000"/>
                  </a:schemeClr>
                </a:gs>
                <a:gs pos="48000">
                  <a:schemeClr val="accent1">
                    <a:lumMod val="97000"/>
                    <a:lumOff val="3000"/>
                  </a:schemeClr>
                </a:gs>
                <a:gs pos="100000">
                  <a:schemeClr val="accent1">
                    <a:lumMod val="60000"/>
                    <a:lumOff val="40000"/>
                  </a:schemeClr>
                </a:gs>
              </a:gsLst>
              <a:lin ang="16200000" scaled="1"/>
              <a:tileRect/>
            </a:gra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9C4C2313-1FC8-4AA1-97E4-9DD7917BAB27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400A1DEB-565E-4F20-AE55-6A55D6D3A98F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0136-4FA3-B5AC-19E621F3066A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2ABD0658-F094-4DA0-A519-F0070E82A33F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014AA96D-539D-4ABA-BE83-F5B715EB9898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0136-4FA3-B5AC-19E621F3066A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FA0D936A-B542-4095-BB2F-C46155523567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B04C99A0-92A9-4DEA-AE6C-E7433B78D4C9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0136-4FA3-B5AC-19E621F3066A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86002194-A924-4CDF-B3B2-85A85E1BD29E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0ABE7691-162B-46F4-8330-445F68918691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0136-4FA3-B5AC-19E621F3066A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7B273DEB-592C-4021-A03F-F839D5421BD4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A355E7ED-4BA4-4AA9-9ED4-9119F29AE3F0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0136-4FA3-B5AC-19E621F3066A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B6C56F10-405D-4379-A815-4655EBDADCCA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DB1F540A-5549-4ADD-9A12-860CDA861689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0136-4FA3-B5AC-19E621F3066A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8011DA19-1612-4DEA-AD53-AE4674C76663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F68BBD73-5019-4470-A0B3-672AB526048F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0136-4FA3-B5AC-19E621F3066A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240B29ED-E7E1-454F-BF5B-AF5D77BCD0C8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29EDE23F-D31F-4835-8112-D07F47890CC0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0136-4FA3-B5AC-19E621F3066A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6AA45BFD-F893-4D2E-A648-4CC8310A4490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3A669F9F-F57C-4852-8A6B-3931B74B18C4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0136-4FA3-B5AC-19E621F3066A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0A4AB4A7-A87D-4BE7-9426-98EA43272FD8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E4645F15-5843-408D-9590-5587A0022F94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0136-4FA3-B5AC-19E621F3066A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6B5A540D-0A50-400A-8E34-3D18094BB474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A89065C9-F44A-43BC-8F0F-6EBEA91C9305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0136-4FA3-B5AC-19E621F3066A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D20B575C-B9C2-423F-B280-1944CA15F0AE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8D87834E-F424-402A-9AD4-11EC430758B4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0136-4FA3-B5AC-19E621F3066A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FA17A0FA-9638-4AAB-9DAC-800E4EC32C5C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CFE7D6DA-1C12-4B03-9210-39A051DE060F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0136-4FA3-B5AC-19E621F306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'Symbols &amp; Data'!$J$2:$J$14</c:f>
              <c:strCache>
                <c:ptCount val="13"/>
                <c:pt idx="0">
                  <c:v>iShares MSCI Poland Capped ETF</c:v>
                </c:pt>
                <c:pt idx="1">
                  <c:v>iShares MSCI Austria Capped ETF</c:v>
                </c:pt>
                <c:pt idx="2">
                  <c:v>Global X FTSE Greece 20 ETF</c:v>
                </c:pt>
                <c:pt idx="3">
                  <c:v>iShares MSCI Spain Capped ETF</c:v>
                </c:pt>
                <c:pt idx="4">
                  <c:v>iShares MSCI Chile Capped ETF</c:v>
                </c:pt>
                <c:pt idx="5">
                  <c:v>iShares MSCI Italy Capped ETF</c:v>
                </c:pt>
                <c:pt idx="6">
                  <c:v>Global X MSCI Colombia ETF</c:v>
                </c:pt>
                <c:pt idx="7">
                  <c:v>iShares MSCI Germany ETF</c:v>
                </c:pt>
                <c:pt idx="8">
                  <c:v>iShares MSCI Mexico Capped ETF</c:v>
                </c:pt>
                <c:pt idx="9">
                  <c:v>iShares MSCI Brazil Capped ETF</c:v>
                </c:pt>
                <c:pt idx="10">
                  <c:v>Ishares Msci Finland ETF</c:v>
                </c:pt>
                <c:pt idx="11">
                  <c:v>iShares MSCI EMU ETF</c:v>
                </c:pt>
                <c:pt idx="12">
                  <c:v>iShares MSCI Sweden ETF</c:v>
                </c:pt>
              </c:strCache>
            </c:strRef>
          </c:cat>
          <c:val>
            <c:numRef>
              <c:f>'Symbols &amp; Data'!$L$2:$L$14</c:f>
              <c:numCache>
                <c:formatCode>0.00%</c:formatCode>
                <c:ptCount val="13"/>
                <c:pt idx="0">
                  <c:v>0.48059415428845237</c:v>
                </c:pt>
                <c:pt idx="1">
                  <c:v>0.34494274809160302</c:v>
                </c:pt>
                <c:pt idx="2">
                  <c:v>0.34287187419438014</c:v>
                </c:pt>
                <c:pt idx="3">
                  <c:v>0.32657004830917863</c:v>
                </c:pt>
                <c:pt idx="4">
                  <c:v>0.30231629392971249</c:v>
                </c:pt>
                <c:pt idx="5">
                  <c:v>0.28078954684459279</c:v>
                </c:pt>
                <c:pt idx="6">
                  <c:v>0.27850877192982459</c:v>
                </c:pt>
                <c:pt idx="7">
                  <c:v>0.27718416090509113</c:v>
                </c:pt>
                <c:pt idx="8">
                  <c:v>0.26377616403246479</c:v>
                </c:pt>
                <c:pt idx="9">
                  <c:v>0.25944024877832073</c:v>
                </c:pt>
                <c:pt idx="10">
                  <c:v>0.22290830503241735</c:v>
                </c:pt>
                <c:pt idx="11">
                  <c:v>0.22203389830508463</c:v>
                </c:pt>
                <c:pt idx="12">
                  <c:v>0.21189391909991973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'Symbols &amp; Data'!$P$2:$P$14</c15:f>
                <c15:dlblRangeCache>
                  <c:ptCount val="13"/>
                  <c:pt idx="0">
                    <c:v>C: 48.06%, H: 48.30%, L: -00.19%</c:v>
                  </c:pt>
                  <c:pt idx="1">
                    <c:v>C: 34.49%, H: 34.78%, L: -01.81%</c:v>
                  </c:pt>
                  <c:pt idx="2">
                    <c:v>C: 34.29%, H: 34.83%, L: -00.28%</c:v>
                  </c:pt>
                  <c:pt idx="3">
                    <c:v>C: 32.66%, H: 33.11%, L: -00.68%</c:v>
                  </c:pt>
                  <c:pt idx="4">
                    <c:v>C: 30.23%, H: 31.39%, L: -02.44%</c:v>
                  </c:pt>
                  <c:pt idx="5">
                    <c:v>C: 28.08%, H: 28.08%, L: -01.33%</c:v>
                  </c:pt>
                  <c:pt idx="6">
                    <c:v>C: 27.85%, H: 29.56%, L: -00.13%</c:v>
                  </c:pt>
                  <c:pt idx="7">
                    <c:v>C: 27.72%, H: 28.41%, L: -01.07%</c:v>
                  </c:pt>
                  <c:pt idx="8">
                    <c:v>C: 26.38%, H: 27.85%, L: -00.30%</c:v>
                  </c:pt>
                  <c:pt idx="9">
                    <c:v>C: 25.94%, H: 26.12%, L: -01.11%</c:v>
                  </c:pt>
                  <c:pt idx="10">
                    <c:v>C: 22.29%, H: 22.29%, L: -01.23%</c:v>
                  </c:pt>
                  <c:pt idx="11">
                    <c:v>C: 22.20%, H: 22.22%, L: -01.12%</c:v>
                  </c:pt>
                  <c:pt idx="12">
                    <c:v>C: 21.19%, H: 21.64%, L: -02.22%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D-0136-4FA3-B5AC-19E621F3066A}"/>
            </c:ext>
          </c:extLst>
        </c:ser>
        <c:ser>
          <c:idx val="1"/>
          <c:order val="1"/>
          <c:tx>
            <c:strRef>
              <c:f>'Symbols &amp; Data'!$K$1</c:f>
              <c:strCache>
                <c:ptCount val="1"/>
                <c:pt idx="0">
                  <c:v>2024</c:v>
                </c:pt>
              </c:strCache>
            </c:strRef>
          </c:tx>
          <c:spPr>
            <a:gradFill flip="none" rotWithShape="1">
              <a:gsLst>
                <a:gs pos="0">
                  <a:schemeClr val="accent4">
                    <a:lumMod val="5000"/>
                    <a:lumOff val="95000"/>
                  </a:schemeClr>
                </a:gs>
                <a:gs pos="74000">
                  <a:schemeClr val="accent4">
                    <a:lumMod val="45000"/>
                    <a:lumOff val="55000"/>
                  </a:schemeClr>
                </a:gs>
                <a:gs pos="83000">
                  <a:schemeClr val="accent4">
                    <a:lumMod val="45000"/>
                    <a:lumOff val="55000"/>
                  </a:schemeClr>
                </a:gs>
                <a:gs pos="100000">
                  <a:schemeClr val="accent4">
                    <a:lumMod val="30000"/>
                    <a:lumOff val="70000"/>
                  </a:schemeClr>
                </a:gs>
              </a:gsLst>
              <a:lin ang="5400000" scaled="1"/>
              <a:tileRect/>
            </a:gra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'Symbols &amp; Data'!$J$2:$J$14</c:f>
              <c:strCache>
                <c:ptCount val="13"/>
                <c:pt idx="0">
                  <c:v>iShares MSCI Poland Capped ETF</c:v>
                </c:pt>
                <c:pt idx="1">
                  <c:v>iShares MSCI Austria Capped ETF</c:v>
                </c:pt>
                <c:pt idx="2">
                  <c:v>Global X FTSE Greece 20 ETF</c:v>
                </c:pt>
                <c:pt idx="3">
                  <c:v>iShares MSCI Spain Capped ETF</c:v>
                </c:pt>
                <c:pt idx="4">
                  <c:v>iShares MSCI Chile Capped ETF</c:v>
                </c:pt>
                <c:pt idx="5">
                  <c:v>iShares MSCI Italy Capped ETF</c:v>
                </c:pt>
                <c:pt idx="6">
                  <c:v>Global X MSCI Colombia ETF</c:v>
                </c:pt>
                <c:pt idx="7">
                  <c:v>iShares MSCI Germany ETF</c:v>
                </c:pt>
                <c:pt idx="8">
                  <c:v>iShares MSCI Mexico Capped ETF</c:v>
                </c:pt>
                <c:pt idx="9">
                  <c:v>iShares MSCI Brazil Capped ETF</c:v>
                </c:pt>
                <c:pt idx="10">
                  <c:v>Ishares Msci Finland ETF</c:v>
                </c:pt>
                <c:pt idx="11">
                  <c:v>iShares MSCI EMU ETF</c:v>
                </c:pt>
                <c:pt idx="12">
                  <c:v>iShares MSCI Sweden ETF</c:v>
                </c:pt>
              </c:strCache>
            </c:strRef>
          </c:cat>
          <c:val>
            <c:numRef>
              <c:f>'Symbols &amp; Data'!$K$2:$K$14</c:f>
              <c:numCache>
                <c:formatCode>0.00%</c:formatCode>
                <c:ptCount val="13"/>
                <c:pt idx="0">
                  <c:v>-7.8587196467991213E-2</c:v>
                </c:pt>
                <c:pt idx="1">
                  <c:v>-3.0078667283664907E-2</c:v>
                </c:pt>
                <c:pt idx="2">
                  <c:v>4.6963562753036293E-2</c:v>
                </c:pt>
                <c:pt idx="3">
                  <c:v>1.4043109079033301E-2</c:v>
                </c:pt>
                <c:pt idx="4">
                  <c:v>-0.11237149946827373</c:v>
                </c:pt>
                <c:pt idx="5">
                  <c:v>6.0123784261715267E-2</c:v>
                </c:pt>
                <c:pt idx="6">
                  <c:v>-1.2987012987013017E-2</c:v>
                </c:pt>
                <c:pt idx="7">
                  <c:v>7.1741327046143444E-2</c:v>
                </c:pt>
                <c:pt idx="8">
                  <c:v>-0.30994841562269709</c:v>
                </c:pt>
                <c:pt idx="9">
                  <c:v>-0.35612128146453087</c:v>
                </c:pt>
                <c:pt idx="10">
                  <c:v>-9.4998602961721107E-2</c:v>
                </c:pt>
                <c:pt idx="11">
                  <c:v>-5.0590219224282227E-3</c:v>
                </c:pt>
                <c:pt idx="12">
                  <c:v>-5.4218393716746915E-2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0136-4FA3-B5AC-19E621F306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250606000"/>
        <c:axId val="1250606480"/>
      </c:barChart>
      <c:catAx>
        <c:axId val="1250606000"/>
        <c:scaling>
          <c:orientation val="maxMin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n-US"/>
          </a:p>
        </c:txPr>
        <c:crossAx val="1250606480"/>
        <c:crosses val="autoZero"/>
        <c:auto val="1"/>
        <c:lblAlgn val="ctr"/>
        <c:lblOffset val="100"/>
        <c:noMultiLvlLbl val="0"/>
      </c:catAx>
      <c:valAx>
        <c:axId val="1250606480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high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n-US"/>
          </a:p>
        </c:txPr>
        <c:crossAx val="1250606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67122751820804305"/>
          <c:y val="1.4003496581666644E-2"/>
          <c:w val="0.10414341987542346"/>
          <c:h val="3.77346443278917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solidFill>
        <a:schemeClr val="tx1"/>
      </a:solidFill>
      <a:round/>
    </a:ln>
    <a:effectLst/>
  </c:spPr>
  <c:txPr>
    <a:bodyPr/>
    <a:lstStyle/>
    <a:p>
      <a:pPr>
        <a:defRPr baseline="0">
          <a:latin typeface="Century Gothic" panose="020B0502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n-US"/>
              <a:t>Second</a:t>
            </a:r>
            <a:r>
              <a:rPr lang="en-US" baseline="0"/>
              <a:t> Quartile </a:t>
            </a:r>
            <a:r>
              <a:rPr lang="en-US"/>
              <a:t>Global ETFs</a:t>
            </a:r>
            <a:r>
              <a:rPr lang="en-US" baseline="0"/>
              <a:t> Performance </a:t>
            </a:r>
            <a:endParaRPr lang="en-US"/>
          </a:p>
        </c:rich>
      </c:tx>
      <c:layout>
        <c:manualLayout>
          <c:xMode val="edge"/>
          <c:yMode val="edge"/>
          <c:x val="0.4177544285154986"/>
          <c:y val="1.362862010221465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1776779389866696"/>
          <c:y val="6.13252133943223E-2"/>
          <c:w val="0.86449869049082917"/>
          <c:h val="0.8954116084722798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'Symbols &amp; Data'!$L$1</c:f>
              <c:strCache>
                <c:ptCount val="1"/>
                <c:pt idx="0">
                  <c:v>2025</c:v>
                </c:pt>
              </c:strCache>
            </c:strRef>
          </c:tx>
          <c:spPr>
            <a:gradFill flip="none" rotWithShape="1">
              <a:gsLst>
                <a:gs pos="0">
                  <a:schemeClr val="accent1">
                    <a:lumMod val="67000"/>
                  </a:schemeClr>
                </a:gs>
                <a:gs pos="48000">
                  <a:schemeClr val="accent1">
                    <a:lumMod val="97000"/>
                    <a:lumOff val="3000"/>
                  </a:schemeClr>
                </a:gs>
                <a:gs pos="100000">
                  <a:schemeClr val="accent1">
                    <a:lumMod val="60000"/>
                    <a:lumOff val="40000"/>
                  </a:schemeClr>
                </a:gs>
              </a:gsLst>
              <a:lin ang="16200000" scaled="1"/>
              <a:tileRect/>
            </a:gra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13385888-05F5-4D7F-BA53-4524C911D020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0DDFD5E6-2855-48D3-9649-9BC15CD9F3E0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7084-45A1-A001-E93BE0CF7B58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BF94EF56-487E-43AC-AA39-25C45D28A521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6F784FBA-7F52-428A-8B6C-72481616567F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7084-45A1-A001-E93BE0CF7B58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824A9448-FB58-45CA-A215-75860C2C0F45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7DA1C865-8D91-46A8-ACAE-5BD5A861A638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7084-45A1-A001-E93BE0CF7B58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F825CECF-A98F-4ACB-B1AE-DDB072E922C3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F48D3A2A-6B6D-4BB4-9EAE-1DFE26E3464B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7084-45A1-A001-E93BE0CF7B58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E7B140DD-DE63-470E-929B-329091F46627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DDCA27C3-3A0A-4FCC-B927-C55FF17FA481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7084-45A1-A001-E93BE0CF7B58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7D6E6236-AB23-461F-AEC0-329FAA258FB1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473D4C88-28A3-4F7B-B735-795DD1F62E4C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7084-45A1-A001-E93BE0CF7B58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648FC260-4CB6-4063-A0DE-854EF48BFEBC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53CEA74E-E0D2-46D0-8C70-21D9B90D98AA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7084-45A1-A001-E93BE0CF7B58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0CCA6151-1C78-43C8-B39F-A55D37763623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71B6A68A-2A84-4CED-93C7-83063E469136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7084-45A1-A001-E93BE0CF7B58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E16DBBD3-CA92-4524-8057-83484F6A6817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D394E1D2-7E4C-47D8-886D-AACDD607E599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7084-45A1-A001-E93BE0CF7B58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14D1FA54-4D70-4308-8CC7-9F1E87535DDF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3102623C-C77C-4616-B8ED-A175B56F875B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7084-45A1-A001-E93BE0CF7B58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929FFAEB-2C5F-451D-8325-33A049469A88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9C6A37AD-A6A1-4335-9037-8C2CEB29AECB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7084-45A1-A001-E93BE0CF7B58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DA433A36-830F-45FE-B0E1-81C7572B74DA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28B79E35-C25A-441A-A412-BCB6046C4545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7084-45A1-A001-E93BE0CF7B58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F48810AC-11CC-41F0-A761-84CD0D91EA86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95C562F3-3E78-4936-8185-CD3C786E8C7C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7084-45A1-A001-E93BE0CF7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'Symbols &amp; Data'!$J$15:$J$27</c:f>
              <c:strCache>
                <c:ptCount val="13"/>
                <c:pt idx="0">
                  <c:v>iShares MSCI South Africa ETF</c:v>
                </c:pt>
                <c:pt idx="1">
                  <c:v>Vanguard MSCI Europe ETF</c:v>
                </c:pt>
                <c:pt idx="2">
                  <c:v>iShares MSCI France ETF</c:v>
                </c:pt>
                <c:pt idx="3">
                  <c:v>iShares MSCI China ETF</c:v>
                </c:pt>
                <c:pt idx="4">
                  <c:v>iShares MSCI Netherlands ETF</c:v>
                </c:pt>
                <c:pt idx="5">
                  <c:v>Global X MSCI Norway ETF</c:v>
                </c:pt>
                <c:pt idx="6">
                  <c:v>iShares MSCI Switzerland Capped ETF</c:v>
                </c:pt>
                <c:pt idx="7">
                  <c:v>iShares MSCI Singapore ETF</c:v>
                </c:pt>
                <c:pt idx="8">
                  <c:v>iShares MSCI Kuwait ETF</c:v>
                </c:pt>
                <c:pt idx="9">
                  <c:v>iShares MSCI South Korea Capped ETF</c:v>
                </c:pt>
                <c:pt idx="10">
                  <c:v>iShares Core MSCI EAFE ETF</c:v>
                </c:pt>
                <c:pt idx="11">
                  <c:v>iShares MSCI Belgium Capped ETF</c:v>
                </c:pt>
                <c:pt idx="12">
                  <c:v>iShares MSCI Peru and Global Exposure ETF</c:v>
                </c:pt>
              </c:strCache>
            </c:strRef>
          </c:cat>
          <c:val>
            <c:numRef>
              <c:f>'Symbols &amp; Data'!$L$15:$L$27</c:f>
              <c:numCache>
                <c:formatCode>0.00%</c:formatCode>
                <c:ptCount val="13"/>
                <c:pt idx="0">
                  <c:v>0.20162252445716999</c:v>
                </c:pt>
                <c:pt idx="1">
                  <c:v>0.17598865605798017</c:v>
                </c:pt>
                <c:pt idx="2">
                  <c:v>0.17586399108138223</c:v>
                </c:pt>
                <c:pt idx="3">
                  <c:v>0.17285531370038418</c:v>
                </c:pt>
                <c:pt idx="4">
                  <c:v>0.17082490447291529</c:v>
                </c:pt>
                <c:pt idx="5">
                  <c:v>0.16368286445012789</c:v>
                </c:pt>
                <c:pt idx="6">
                  <c:v>0.15948651000870318</c:v>
                </c:pt>
                <c:pt idx="7">
                  <c:v>0.15286041189931349</c:v>
                </c:pt>
                <c:pt idx="8">
                  <c:v>0.14835505896958417</c:v>
                </c:pt>
                <c:pt idx="9">
                  <c:v>0.1461976812733346</c:v>
                </c:pt>
                <c:pt idx="10">
                  <c:v>0.14584519066590779</c:v>
                </c:pt>
                <c:pt idx="11">
                  <c:v>0.14277899343544853</c:v>
                </c:pt>
                <c:pt idx="12">
                  <c:v>0.14087351678868967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'Symbols &amp; Data'!$P$14:$P$27</c15:f>
                <c15:dlblRangeCache>
                  <c:ptCount val="14"/>
                  <c:pt idx="0">
                    <c:v>C: 21.19%, H: 21.64%, L: -02.22%</c:v>
                  </c:pt>
                  <c:pt idx="1">
                    <c:v>C: 20.16%, H: 21.38%, L: -05.18%</c:v>
                  </c:pt>
                  <c:pt idx="2">
                    <c:v>C: 17.60%, H: 17.60%, L: -02.28%</c:v>
                  </c:pt>
                  <c:pt idx="3">
                    <c:v>C: 17.59%, H: 17.59%, L: -01.84%</c:v>
                  </c:pt>
                  <c:pt idx="4">
                    <c:v>C: 17.29%, H: 25.71%, L: -06.74%</c:v>
                  </c:pt>
                  <c:pt idx="5">
                    <c:v>C: 17.08%, H: 17.28%, L: -06.95%</c:v>
                  </c:pt>
                  <c:pt idx="6">
                    <c:v>C: 16.37%, H: 18.41%, L: -02.64%</c:v>
                  </c:pt>
                  <c:pt idx="7">
                    <c:v>C: 15.95%, H: 19.32%, L: -00.35%</c:v>
                  </c:pt>
                  <c:pt idx="8">
                    <c:v>C: 15.29%, H: 15.42%, L: -08.10%</c:v>
                  </c:pt>
                  <c:pt idx="9">
                    <c:v>C: 14.84%, H: 15.02%, L: -00.06%</c:v>
                  </c:pt>
                  <c:pt idx="10">
                    <c:v>C: 14.62%, H: 15.25%, L: -04.72%</c:v>
                  </c:pt>
                  <c:pt idx="11">
                    <c:v>C: 14.58%, H: 14.61%, L: -04.74%</c:v>
                  </c:pt>
                  <c:pt idx="12">
                    <c:v>C: 14.28%, H: 17.51%, L: -02.95%</c:v>
                  </c:pt>
                  <c:pt idx="13">
                    <c:v>C: 14.09%, H: 15.17%, L: -02.83%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D-7084-45A1-A001-E93BE0CF7B58}"/>
            </c:ext>
          </c:extLst>
        </c:ser>
        <c:ser>
          <c:idx val="1"/>
          <c:order val="1"/>
          <c:tx>
            <c:strRef>
              <c:f>'Symbols &amp; Data'!$K$1</c:f>
              <c:strCache>
                <c:ptCount val="1"/>
                <c:pt idx="0">
                  <c:v>2024</c:v>
                </c:pt>
              </c:strCache>
            </c:strRef>
          </c:tx>
          <c:spPr>
            <a:gradFill flip="none" rotWithShape="1">
              <a:gsLst>
                <a:gs pos="0">
                  <a:schemeClr val="accent4">
                    <a:lumMod val="5000"/>
                    <a:lumOff val="95000"/>
                  </a:schemeClr>
                </a:gs>
                <a:gs pos="74000">
                  <a:schemeClr val="accent4">
                    <a:lumMod val="45000"/>
                    <a:lumOff val="55000"/>
                  </a:schemeClr>
                </a:gs>
                <a:gs pos="83000">
                  <a:schemeClr val="accent4">
                    <a:lumMod val="45000"/>
                    <a:lumOff val="55000"/>
                  </a:schemeClr>
                </a:gs>
                <a:gs pos="100000">
                  <a:schemeClr val="accent4">
                    <a:lumMod val="30000"/>
                    <a:lumOff val="70000"/>
                  </a:schemeClr>
                </a:gs>
              </a:gsLst>
              <a:lin ang="5400000" scaled="1"/>
              <a:tileRect/>
            </a:gra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'Symbols &amp; Data'!$J$15:$J$27</c:f>
              <c:strCache>
                <c:ptCount val="13"/>
                <c:pt idx="0">
                  <c:v>iShares MSCI South Africa ETF</c:v>
                </c:pt>
                <c:pt idx="1">
                  <c:v>Vanguard MSCI Europe ETF</c:v>
                </c:pt>
                <c:pt idx="2">
                  <c:v>iShares MSCI France ETF</c:v>
                </c:pt>
                <c:pt idx="3">
                  <c:v>iShares MSCI China ETF</c:v>
                </c:pt>
                <c:pt idx="4">
                  <c:v>iShares MSCI Netherlands ETF</c:v>
                </c:pt>
                <c:pt idx="5">
                  <c:v>Global X MSCI Norway ETF</c:v>
                </c:pt>
                <c:pt idx="6">
                  <c:v>iShares MSCI Switzerland Capped ETF</c:v>
                </c:pt>
                <c:pt idx="7">
                  <c:v>iShares MSCI Singapore ETF</c:v>
                </c:pt>
                <c:pt idx="8">
                  <c:v>iShares MSCI Kuwait ETF</c:v>
                </c:pt>
                <c:pt idx="9">
                  <c:v>iShares MSCI South Korea Capped ETF</c:v>
                </c:pt>
                <c:pt idx="10">
                  <c:v>iShares Core MSCI EAFE ETF</c:v>
                </c:pt>
                <c:pt idx="11">
                  <c:v>iShares MSCI Belgium Capped ETF</c:v>
                </c:pt>
                <c:pt idx="12">
                  <c:v>iShares MSCI Peru and Global Exposure ETF</c:v>
                </c:pt>
              </c:strCache>
            </c:strRef>
          </c:cat>
          <c:val>
            <c:numRef>
              <c:f>'Symbols &amp; Data'!$K$15:$K$27</c:f>
              <c:numCache>
                <c:formatCode>0.00%</c:formatCode>
                <c:ptCount val="13"/>
                <c:pt idx="0">
                  <c:v>2.8715003589376538E-3</c:v>
                </c:pt>
                <c:pt idx="1">
                  <c:v>-1.5663771712158887E-2</c:v>
                </c:pt>
                <c:pt idx="2">
                  <c:v>-8.4226646248085679E-2</c:v>
                </c:pt>
                <c:pt idx="3">
                  <c:v>0.15022091310751098</c:v>
                </c:pt>
                <c:pt idx="4">
                  <c:v>-3.1369034281873306E-3</c:v>
                </c:pt>
                <c:pt idx="5">
                  <c:v>-7.8916372202591206E-2</c:v>
                </c:pt>
                <c:pt idx="6">
                  <c:v>-4.7855811062771945E-2</c:v>
                </c:pt>
                <c:pt idx="7">
                  <c:v>0.16844919786096268</c:v>
                </c:pt>
                <c:pt idx="8">
                  <c:v>4.7464239271781443E-2</c:v>
                </c:pt>
                <c:pt idx="9">
                  <c:v>-0.22340912559133222</c:v>
                </c:pt>
                <c:pt idx="10">
                  <c:v>-9.9502487562199544E-4</c:v>
                </c:pt>
                <c:pt idx="11">
                  <c:v>-2.9723991507430929E-2</c:v>
                </c:pt>
                <c:pt idx="12">
                  <c:v>0.15212332751599755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7084-45A1-A001-E93BE0CF7B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250606000"/>
        <c:axId val="1250606480"/>
      </c:barChart>
      <c:catAx>
        <c:axId val="1250606000"/>
        <c:scaling>
          <c:orientation val="maxMin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n-US"/>
          </a:p>
        </c:txPr>
        <c:crossAx val="1250606480"/>
        <c:crosses val="autoZero"/>
        <c:auto val="1"/>
        <c:lblAlgn val="ctr"/>
        <c:lblOffset val="100"/>
        <c:noMultiLvlLbl val="0"/>
      </c:catAx>
      <c:valAx>
        <c:axId val="1250606480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high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n-US"/>
          </a:p>
        </c:txPr>
        <c:crossAx val="1250606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70999492591697455"/>
          <c:y val="1.4003496581666644E-2"/>
          <c:w val="6.8015044161483046E-2"/>
          <c:h val="4.57851882654361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solidFill>
        <a:schemeClr val="tx1"/>
      </a:solidFill>
      <a:round/>
    </a:ln>
    <a:effectLst/>
  </c:spPr>
  <c:txPr>
    <a:bodyPr/>
    <a:lstStyle/>
    <a:p>
      <a:pPr>
        <a:defRPr baseline="0">
          <a:latin typeface="Century Gothic" panose="020B0502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n-US"/>
              <a:t>Third</a:t>
            </a:r>
            <a:r>
              <a:rPr lang="en-US" baseline="0"/>
              <a:t> Quartile </a:t>
            </a:r>
            <a:r>
              <a:rPr lang="en-US"/>
              <a:t>Global ETFs</a:t>
            </a:r>
            <a:r>
              <a:rPr lang="en-US" baseline="0"/>
              <a:t> Performance </a:t>
            </a:r>
            <a:endParaRPr lang="en-US"/>
          </a:p>
        </c:rich>
      </c:tx>
      <c:layout>
        <c:manualLayout>
          <c:xMode val="edge"/>
          <c:yMode val="edge"/>
          <c:x val="0.4177544285154986"/>
          <c:y val="1.362862010221465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1776779389866696"/>
          <c:y val="6.3596650078024758E-2"/>
          <c:w val="0.86449869049082917"/>
          <c:h val="0.893140171788577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'Symbols &amp; Data'!$L$1</c:f>
              <c:strCache>
                <c:ptCount val="1"/>
                <c:pt idx="0">
                  <c:v>2025</c:v>
                </c:pt>
              </c:strCache>
            </c:strRef>
          </c:tx>
          <c:spPr>
            <a:gradFill flip="none" rotWithShape="1">
              <a:gsLst>
                <a:gs pos="0">
                  <a:schemeClr val="accent1">
                    <a:lumMod val="67000"/>
                  </a:schemeClr>
                </a:gs>
                <a:gs pos="48000">
                  <a:schemeClr val="accent1">
                    <a:lumMod val="97000"/>
                    <a:lumOff val="3000"/>
                  </a:schemeClr>
                </a:gs>
                <a:gs pos="100000">
                  <a:schemeClr val="accent1">
                    <a:lumMod val="60000"/>
                    <a:lumOff val="40000"/>
                  </a:schemeClr>
                </a:gs>
              </a:gsLst>
              <a:lin ang="16200000" scaled="1"/>
              <a:tileRect/>
            </a:gra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4F64378C-6226-4090-A686-D67F9077FBD8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34D7901A-9AE8-4EDE-BF17-61BCADF90E80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A7E5-4A60-B372-EE587C12C6E2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44593595-8BDC-44C2-9D67-51BE6B39D534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4B9C53F6-1B6D-49EE-A21C-35CE4EEACE3A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A7E5-4A60-B372-EE587C12C6E2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876CFBEB-3D2A-4BA6-AE7D-1A8666B628C2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969B5CFF-C15F-4554-859F-222710C80B27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A7E5-4A60-B372-EE587C12C6E2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B6263A60-80F8-4971-9B73-04178B6E9D0B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849D7DE7-3333-4B77-9AE7-E18180AEF636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A7E5-4A60-B372-EE587C12C6E2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E18EDB77-AA61-4DE9-8334-870FF5D6E7C0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385A4B49-416B-49A3-AFF1-ACA0E6EBBD67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A7E5-4A60-B372-EE587C12C6E2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9E19D0F5-59A7-47CD-8E92-1AB9652B3599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DB14E9F6-709F-4761-902B-DCA3C5A2B8AC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A7E5-4A60-B372-EE587C12C6E2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DE082660-C7DF-478F-AE4E-88845B539087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128CC6A5-CE6F-48D6-8206-A48C48B7B02C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A7E5-4A60-B372-EE587C12C6E2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0C595A3D-0F66-48FA-B897-BC5DBB402B5A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D8362233-F701-4618-AEC3-EAC3B28627B1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A7E5-4A60-B372-EE587C12C6E2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1548E22C-6405-459F-AF1B-DE3BE7683CAF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A999452E-19D4-495B-B3BE-9435E319F9B2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A7E5-4A60-B372-EE587C12C6E2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77F6ADF5-B7FD-4D8B-9CF8-0F8E40F4B01F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C27AFC54-436F-456A-8A7C-1A45E0E3D5A2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A7E5-4A60-B372-EE587C12C6E2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3E720BF5-7EAF-4B8F-8C5C-043A1810F881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DB398561-67CD-43CF-BA95-DDD6CF59F6C7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A7E5-4A60-B372-EE587C12C6E2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599C9A1D-C88D-4FA3-8AAD-88ED7AD7C685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3FEE26F8-9E40-413E-9043-23EE187C1AB2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A7E5-4A60-B372-EE587C12C6E2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1C86E2AB-F550-4D3C-A118-0157D969A765}" type="CELLRANGE">
                      <a:rPr lang="en-US"/>
                      <a:pPr/>
                      <a:t>[CELLRANGE]</a:t>
                    </a:fld>
                    <a:r>
                      <a:rPr lang="en-US" baseline="0"/>
                      <a:t>, </a:t>
                    </a:r>
                    <a:fld id="{70A3982E-EBA1-4CA1-B6C3-29A3F9E1DEBB}" type="VALUE">
                      <a:rPr lang="en-US" baseline="0"/>
                      <a:pPr/>
                      <a:t>[VALUE]</a:t>
                    </a:fld>
                    <a:endParaRPr lang="en-US" baseline="0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A7E5-4A60-B372-EE587C12C6E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'Symbols &amp; Data'!$J$28:$J$40</c:f>
              <c:strCache>
                <c:ptCount val="13"/>
                <c:pt idx="0">
                  <c:v>iShares MSCI United Kingdom ETF</c:v>
                </c:pt>
                <c:pt idx="1">
                  <c:v>Global X MSCI Argentina ETF</c:v>
                </c:pt>
                <c:pt idx="2">
                  <c:v>iShares MSCI ACWI ex US ETF</c:v>
                </c:pt>
                <c:pt idx="3">
                  <c:v>iShares MSCI Hong Kong ETF</c:v>
                </c:pt>
                <c:pt idx="4">
                  <c:v>iShares MSCI Philippines ETF</c:v>
                </c:pt>
                <c:pt idx="5">
                  <c:v>iShares Trust iShares MSCI UAE ETF</c:v>
                </c:pt>
                <c:pt idx="6">
                  <c:v>Market Vectors Vietnam ETF</c:v>
                </c:pt>
                <c:pt idx="7">
                  <c:v>iShares Core MSCI Emerging Markets ETF</c:v>
                </c:pt>
                <c:pt idx="8">
                  <c:v>iShares MSCI Israel Capped ETF</c:v>
                </c:pt>
                <c:pt idx="9">
                  <c:v>iShares MSCI Japan ETF</c:v>
                </c:pt>
                <c:pt idx="10">
                  <c:v>iShares MSCI Canada ETF</c:v>
                </c:pt>
                <c:pt idx="11">
                  <c:v>iShares MSCI Ireland Capped ETF</c:v>
                </c:pt>
                <c:pt idx="12">
                  <c:v>iShares MSCI Australia ETF</c:v>
                </c:pt>
              </c:strCache>
            </c:strRef>
          </c:cat>
          <c:val>
            <c:numRef>
              <c:f>'Symbols &amp; Data'!$L$28:$L$40</c:f>
              <c:numCache>
                <c:formatCode>0.00%</c:formatCode>
                <c:ptCount val="13"/>
                <c:pt idx="0">
                  <c:v>0.13392330383480824</c:v>
                </c:pt>
                <c:pt idx="1">
                  <c:v>0.12834159912906737</c:v>
                </c:pt>
                <c:pt idx="2">
                  <c:v>0.12499999999999992</c:v>
                </c:pt>
                <c:pt idx="3">
                  <c:v>0.12304921968787517</c:v>
                </c:pt>
                <c:pt idx="4">
                  <c:v>0.1218537754694367</c:v>
                </c:pt>
                <c:pt idx="5">
                  <c:v>0.11725394896719317</c:v>
                </c:pt>
                <c:pt idx="6">
                  <c:v>0.11062717770034841</c:v>
                </c:pt>
                <c:pt idx="7">
                  <c:v>9.2110302566066699E-2</c:v>
                </c:pt>
                <c:pt idx="8">
                  <c:v>7.9818299805321305E-2</c:v>
                </c:pt>
                <c:pt idx="9">
                  <c:v>7.9284649776453164E-2</c:v>
                </c:pt>
                <c:pt idx="10">
                  <c:v>7.7419354838709611E-2</c:v>
                </c:pt>
                <c:pt idx="11">
                  <c:v>7.0333787465940101E-2</c:v>
                </c:pt>
                <c:pt idx="12">
                  <c:v>6.7057837384744412E-2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'Symbols &amp; Data'!$P$14:$P$27</c15:f>
                <c15:dlblRangeCache>
                  <c:ptCount val="14"/>
                  <c:pt idx="0">
                    <c:v>C: 21.19%, H: 21.64%, L: -02.22%</c:v>
                  </c:pt>
                  <c:pt idx="1">
                    <c:v>C: 20.16%, H: 21.38%, L: -05.18%</c:v>
                  </c:pt>
                  <c:pt idx="2">
                    <c:v>C: 17.60%, H: 17.60%, L: -02.28%</c:v>
                  </c:pt>
                  <c:pt idx="3">
                    <c:v>C: 17.59%, H: 17.59%, L: -01.84%</c:v>
                  </c:pt>
                  <c:pt idx="4">
                    <c:v>C: 17.29%, H: 25.71%, L: -06.74%</c:v>
                  </c:pt>
                  <c:pt idx="5">
                    <c:v>C: 17.08%, H: 17.28%, L: -06.95%</c:v>
                  </c:pt>
                  <c:pt idx="6">
                    <c:v>C: 16.37%, H: 18.41%, L: -02.64%</c:v>
                  </c:pt>
                  <c:pt idx="7">
                    <c:v>C: 15.95%, H: 19.32%, L: -00.35%</c:v>
                  </c:pt>
                  <c:pt idx="8">
                    <c:v>C: 15.29%, H: 15.42%, L: -08.10%</c:v>
                  </c:pt>
                  <c:pt idx="9">
                    <c:v>C: 14.84%, H: 15.02%, L: -00.06%</c:v>
                  </c:pt>
                  <c:pt idx="10">
                    <c:v>C: 14.62%, H: 15.25%, L: -04.72%</c:v>
                  </c:pt>
                  <c:pt idx="11">
                    <c:v>C: 14.58%, H: 14.61%, L: -04.74%</c:v>
                  </c:pt>
                  <c:pt idx="12">
                    <c:v>C: 14.28%, H: 17.51%, L: -02.95%</c:v>
                  </c:pt>
                  <c:pt idx="13">
                    <c:v>C: 14.09%, H: 15.17%, L: -02.83%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D-A7E5-4A60-B372-EE587C12C6E2}"/>
            </c:ext>
          </c:extLst>
        </c:ser>
        <c:ser>
          <c:idx val="1"/>
          <c:order val="1"/>
          <c:tx>
            <c:strRef>
              <c:f>'Symbols &amp; Data'!$K$1</c:f>
              <c:strCache>
                <c:ptCount val="1"/>
                <c:pt idx="0">
                  <c:v>2024</c:v>
                </c:pt>
              </c:strCache>
            </c:strRef>
          </c:tx>
          <c:spPr>
            <a:gradFill flip="none" rotWithShape="1">
              <a:gsLst>
                <a:gs pos="0">
                  <a:schemeClr val="accent4">
                    <a:lumMod val="5000"/>
                    <a:lumOff val="95000"/>
                  </a:schemeClr>
                </a:gs>
                <a:gs pos="74000">
                  <a:schemeClr val="accent4">
                    <a:lumMod val="45000"/>
                    <a:lumOff val="55000"/>
                  </a:schemeClr>
                </a:gs>
                <a:gs pos="83000">
                  <a:schemeClr val="accent4">
                    <a:lumMod val="45000"/>
                    <a:lumOff val="55000"/>
                  </a:schemeClr>
                </a:gs>
                <a:gs pos="100000">
                  <a:schemeClr val="accent4">
                    <a:lumMod val="30000"/>
                    <a:lumOff val="70000"/>
                  </a:schemeClr>
                </a:gs>
              </a:gsLst>
              <a:lin ang="5400000" scaled="1"/>
              <a:tileRect/>
            </a:gra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'Symbols &amp; Data'!$J$28:$J$40</c:f>
              <c:strCache>
                <c:ptCount val="13"/>
                <c:pt idx="0">
                  <c:v>iShares MSCI United Kingdom ETF</c:v>
                </c:pt>
                <c:pt idx="1">
                  <c:v>Global X MSCI Argentina ETF</c:v>
                </c:pt>
                <c:pt idx="2">
                  <c:v>iShares MSCI ACWI ex US ETF</c:v>
                </c:pt>
                <c:pt idx="3">
                  <c:v>iShares MSCI Hong Kong ETF</c:v>
                </c:pt>
                <c:pt idx="4">
                  <c:v>iShares MSCI Philippines ETF</c:v>
                </c:pt>
                <c:pt idx="5">
                  <c:v>iShares Trust iShares MSCI UAE ETF</c:v>
                </c:pt>
                <c:pt idx="6">
                  <c:v>Market Vectors Vietnam ETF</c:v>
                </c:pt>
                <c:pt idx="7">
                  <c:v>iShares Core MSCI Emerging Markets ETF</c:v>
                </c:pt>
                <c:pt idx="8">
                  <c:v>iShares MSCI Israel Capped ETF</c:v>
                </c:pt>
                <c:pt idx="9">
                  <c:v>iShares MSCI Japan ETF</c:v>
                </c:pt>
                <c:pt idx="10">
                  <c:v>iShares MSCI Canada ETF</c:v>
                </c:pt>
                <c:pt idx="11">
                  <c:v>iShares MSCI Ireland Capped ETF</c:v>
                </c:pt>
                <c:pt idx="12">
                  <c:v>iShares MSCI Australia ETF</c:v>
                </c:pt>
              </c:strCache>
            </c:strRef>
          </c:cat>
          <c:val>
            <c:numRef>
              <c:f>'Symbols &amp; Data'!$K$28:$K$40</c:f>
              <c:numCache>
                <c:formatCode>0.00%</c:formatCode>
                <c:ptCount val="13"/>
                <c:pt idx="0">
                  <c:v>2.5718608169440289E-2</c:v>
                </c:pt>
                <c:pt idx="1">
                  <c:v>0.61024542267238013</c:v>
                </c:pt>
                <c:pt idx="2">
                  <c:v>2.1943573667711692E-2</c:v>
                </c:pt>
                <c:pt idx="3">
                  <c:v>-4.0875071963154916E-2</c:v>
                </c:pt>
                <c:pt idx="4">
                  <c:v>-3.6937283570604107E-2</c:v>
                </c:pt>
                <c:pt idx="5">
                  <c:v>0.10767160161507412</c:v>
                </c:pt>
                <c:pt idx="6">
                  <c:v>-0.11145510835913308</c:v>
                </c:pt>
                <c:pt idx="7">
                  <c:v>3.2423882957690803E-2</c:v>
                </c:pt>
                <c:pt idx="8">
                  <c:v>0.32411067193675891</c:v>
                </c:pt>
                <c:pt idx="9">
                  <c:v>4.6149048955409944E-2</c:v>
                </c:pt>
                <c:pt idx="10">
                  <c:v>9.8691384950927052E-2</c:v>
                </c:pt>
                <c:pt idx="11">
                  <c:v>-3.9424177981351276E-2</c:v>
                </c:pt>
                <c:pt idx="12">
                  <c:v>-1.9720624486442087E-2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7E5-4A60-B372-EE587C12C6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250606000"/>
        <c:axId val="1250606480"/>
      </c:barChart>
      <c:catAx>
        <c:axId val="1250606000"/>
        <c:scaling>
          <c:orientation val="maxMin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n-US"/>
          </a:p>
        </c:txPr>
        <c:crossAx val="1250606480"/>
        <c:crosses val="autoZero"/>
        <c:auto val="1"/>
        <c:lblAlgn val="ctr"/>
        <c:lblOffset val="100"/>
        <c:noMultiLvlLbl val="0"/>
      </c:catAx>
      <c:valAx>
        <c:axId val="1250606480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high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n-US"/>
          </a:p>
        </c:txPr>
        <c:crossAx val="1250606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66763269292469307"/>
          <c:y val="1.8546369949071526E-2"/>
          <c:w val="6.8015044161483046E-2"/>
          <c:h val="4.57851882654361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solidFill>
        <a:schemeClr val="tx1"/>
      </a:solidFill>
      <a:round/>
    </a:ln>
    <a:effectLst/>
  </c:spPr>
  <c:txPr>
    <a:bodyPr/>
    <a:lstStyle/>
    <a:p>
      <a:pPr>
        <a:defRPr baseline="0">
          <a:latin typeface="Century Gothic" panose="020B0502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n-US"/>
              <a:t>Fourth Quartile Global ETFs</a:t>
            </a:r>
            <a:r>
              <a:rPr lang="en-US" baseline="0"/>
              <a:t> Performance </a:t>
            </a:r>
            <a:endParaRPr lang="en-US"/>
          </a:p>
        </c:rich>
      </c:tx>
      <c:layout>
        <c:manualLayout>
          <c:xMode val="edge"/>
          <c:yMode val="edge"/>
          <c:x val="0.4177544285154986"/>
          <c:y val="1.362862010221465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1776779389866696"/>
          <c:y val="6.13252133943223E-2"/>
          <c:w val="0.86449869049082917"/>
          <c:h val="0.8954116084722798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'Symbols &amp; Data'!$L$1</c:f>
              <c:strCache>
                <c:ptCount val="1"/>
                <c:pt idx="0">
                  <c:v>2025</c:v>
                </c:pt>
              </c:strCache>
            </c:strRef>
          </c:tx>
          <c:spPr>
            <a:gradFill flip="none" rotWithShape="1">
              <a:gsLst>
                <a:gs pos="0">
                  <a:schemeClr val="accent1">
                    <a:lumMod val="67000"/>
                  </a:schemeClr>
                </a:gs>
                <a:gs pos="48000">
                  <a:schemeClr val="accent1">
                    <a:lumMod val="97000"/>
                    <a:lumOff val="3000"/>
                  </a:schemeClr>
                </a:gs>
                <a:gs pos="100000">
                  <a:schemeClr val="accent1">
                    <a:lumMod val="60000"/>
                    <a:lumOff val="40000"/>
                  </a:schemeClr>
                </a:gs>
              </a:gsLst>
              <a:lin ang="16200000" scaled="1"/>
              <a:tileRect/>
            </a:gra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E8B18DA9-5F4B-4026-AFAA-7D19F233410E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0F22-4F51-807F-D255A586120C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38D735F8-2A3B-4B86-A951-F2B95EADF540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0F22-4F51-807F-D255A586120C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DCC448D3-8E06-4969-821F-13C6B63BC1B3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0F22-4F51-807F-D255A586120C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E6C2E5D6-149B-4FA8-82F5-8C7EA186791D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0F22-4F51-807F-D255A586120C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357B2A1A-97DD-471A-9715-07346A884A50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0F22-4F51-807F-D255A586120C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9EA5CDCD-4D6D-4674-BCA1-D31F02988168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0F22-4F51-807F-D255A586120C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967C461E-166F-4502-868C-CF45615A6BC5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0F22-4F51-807F-D255A586120C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2EFBB60D-29DC-4BD9-AE92-E4251DB39E33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0F22-4F51-807F-D255A586120C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9A75C6EB-9B15-4DB8-A5F7-A711136DFABB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0F22-4F51-807F-D255A586120C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2047AA23-5CCA-4621-B7A7-9AEE59D78FFE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0F22-4F51-807F-D255A586120C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9B1C16B9-15E7-472D-A745-8A4CBEABAF27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0F22-4F51-807F-D255A586120C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BC6E92A6-1B25-4EC8-B645-552721BB341C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0F22-4F51-807F-D255A586120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'Symbols &amp; Data'!$J$41:$J$452</c:f>
              <c:strCache>
                <c:ptCount val="12"/>
                <c:pt idx="0">
                  <c:v>iShares Trust iShares MSCI Qatar ETF</c:v>
                </c:pt>
                <c:pt idx="1">
                  <c:v>Vanguard Total World Stock Idx Fd (ETF)</c:v>
                </c:pt>
                <c:pt idx="2">
                  <c:v>iShares MSCI Taiwan ETF</c:v>
                </c:pt>
                <c:pt idx="3">
                  <c:v>iShares MSCI India</c:v>
                </c:pt>
                <c:pt idx="4">
                  <c:v>iShares MSCI Denmark ETF</c:v>
                </c:pt>
                <c:pt idx="5">
                  <c:v>iShares MSCI Malaysia ETF</c:v>
                </c:pt>
                <c:pt idx="6">
                  <c:v>iShares Trust iShares MSCI New Zealand ETF</c:v>
                </c:pt>
                <c:pt idx="7">
                  <c:v>SPDR S&amp;P 500</c:v>
                </c:pt>
                <c:pt idx="8">
                  <c:v>iShares MSCI Saudi Arabia ETF</c:v>
                </c:pt>
                <c:pt idx="9">
                  <c:v>iShares MSCI Indonesia ETF</c:v>
                </c:pt>
                <c:pt idx="10">
                  <c:v>iShares MSCI Thailand Capped ETF</c:v>
                </c:pt>
                <c:pt idx="11">
                  <c:v>iShares MSCI Turkey ETF</c:v>
                </c:pt>
              </c:strCache>
            </c:strRef>
          </c:cat>
          <c:val>
            <c:numRef>
              <c:f>'Symbols &amp; Data'!$L$41:$L$52</c:f>
              <c:numCache>
                <c:formatCode>0.00%</c:formatCode>
                <c:ptCount val="12"/>
                <c:pt idx="0">
                  <c:v>4.9637479085331879E-2</c:v>
                </c:pt>
                <c:pt idx="1">
                  <c:v>4.400749063670413E-2</c:v>
                </c:pt>
                <c:pt idx="2">
                  <c:v>3.0718701700154626E-2</c:v>
                </c:pt>
                <c:pt idx="3">
                  <c:v>2.7545592705167227E-2</c:v>
                </c:pt>
                <c:pt idx="4">
                  <c:v>1.8226230740323163E-2</c:v>
                </c:pt>
                <c:pt idx="5">
                  <c:v>1.5083571137382836E-2</c:v>
                </c:pt>
                <c:pt idx="6">
                  <c:v>1.3058875608676482E-2</c:v>
                </c:pt>
                <c:pt idx="7">
                  <c:v>4.2485667485667629E-3</c:v>
                </c:pt>
                <c:pt idx="8">
                  <c:v>-1.0284035259549502E-2</c:v>
                </c:pt>
                <c:pt idx="9">
                  <c:v>-5.03246753246753E-2</c:v>
                </c:pt>
                <c:pt idx="10">
                  <c:v>-6.5354070152217017E-2</c:v>
                </c:pt>
                <c:pt idx="11">
                  <c:v>-9.4255437813719881E-2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'Symbols &amp; Data'!$P$41:$P$52</c15:f>
                <c15:dlblRangeCache>
                  <c:ptCount val="12"/>
                  <c:pt idx="0">
                    <c:v>C: 04.96%, H: 04.96%, L: -06.41%</c:v>
                  </c:pt>
                  <c:pt idx="1">
                    <c:v>C: 04.40%, H: 05.53%, L: -14.12%</c:v>
                  </c:pt>
                  <c:pt idx="2">
                    <c:v>C: 03.07%, H: 04.69%, L: -23.80%</c:v>
                  </c:pt>
                  <c:pt idx="3">
                    <c:v>C: 02.75%, H: 03.44%, L: -09.59%</c:v>
                  </c:pt>
                  <c:pt idx="4">
                    <c:v>C: 01.82%, H: 07.22%, L: -14.21%</c:v>
                  </c:pt>
                  <c:pt idx="5">
                    <c:v>C: 01.51%, H: 01.63%, L: -15.21%</c:v>
                  </c:pt>
                  <c:pt idx="6">
                    <c:v>C: 01.31%, H: 02.04%, L: -13.83%</c:v>
                  </c:pt>
                  <c:pt idx="7">
                    <c:v>C: 00.42%, H: 04.63%, L: -17.79%</c:v>
                  </c:pt>
                  <c:pt idx="8">
                    <c:v>C: -01.03%, H: 04.19%, L: -07.22%</c:v>
                  </c:pt>
                  <c:pt idx="9">
                    <c:v>C: -05.03%, H: 02.76%, L: -23.16%</c:v>
                  </c:pt>
                  <c:pt idx="10">
                    <c:v>C: -06.54%, H: -00.33%, L: -25.17%</c:v>
                  </c:pt>
                  <c:pt idx="11">
                    <c:v>C: -09.43%, H: 07.50%, L: -15.56%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D-0F22-4F51-807F-D255A586120C}"/>
            </c:ext>
          </c:extLst>
        </c:ser>
        <c:ser>
          <c:idx val="1"/>
          <c:order val="1"/>
          <c:tx>
            <c:strRef>
              <c:f>'Symbols &amp; Data'!$K$1</c:f>
              <c:strCache>
                <c:ptCount val="1"/>
                <c:pt idx="0">
                  <c:v>2024</c:v>
                </c:pt>
              </c:strCache>
            </c:strRef>
          </c:tx>
          <c:spPr>
            <a:gradFill flip="none" rotWithShape="1">
              <a:gsLst>
                <a:gs pos="0">
                  <a:schemeClr val="accent4">
                    <a:lumMod val="5000"/>
                    <a:lumOff val="95000"/>
                  </a:schemeClr>
                </a:gs>
                <a:gs pos="74000">
                  <a:schemeClr val="accent4">
                    <a:lumMod val="45000"/>
                    <a:lumOff val="55000"/>
                  </a:schemeClr>
                </a:gs>
                <a:gs pos="83000">
                  <a:schemeClr val="accent4">
                    <a:lumMod val="45000"/>
                    <a:lumOff val="55000"/>
                  </a:schemeClr>
                </a:gs>
                <a:gs pos="100000">
                  <a:schemeClr val="accent4">
                    <a:lumMod val="30000"/>
                    <a:lumOff val="70000"/>
                  </a:schemeClr>
                </a:gs>
              </a:gsLst>
              <a:lin ang="5400000" scaled="1"/>
              <a:tileRect/>
            </a:gra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'Symbols &amp; Data'!$J$41:$J$452</c:f>
              <c:strCache>
                <c:ptCount val="12"/>
                <c:pt idx="0">
                  <c:v>iShares Trust iShares MSCI Qatar ETF</c:v>
                </c:pt>
                <c:pt idx="1">
                  <c:v>Vanguard Total World Stock Idx Fd (ETF)</c:v>
                </c:pt>
                <c:pt idx="2">
                  <c:v>iShares MSCI Taiwan ETF</c:v>
                </c:pt>
                <c:pt idx="3">
                  <c:v>iShares MSCI India</c:v>
                </c:pt>
                <c:pt idx="4">
                  <c:v>iShares MSCI Denmark ETF</c:v>
                </c:pt>
                <c:pt idx="5">
                  <c:v>iShares MSCI Malaysia ETF</c:v>
                </c:pt>
                <c:pt idx="6">
                  <c:v>iShares Trust iShares MSCI New Zealand ETF</c:v>
                </c:pt>
                <c:pt idx="7">
                  <c:v>SPDR S&amp;P 500</c:v>
                </c:pt>
                <c:pt idx="8">
                  <c:v>iShares MSCI Saudi Arabia ETF</c:v>
                </c:pt>
                <c:pt idx="9">
                  <c:v>iShares MSCI Indonesia ETF</c:v>
                </c:pt>
                <c:pt idx="10">
                  <c:v>iShares MSCI Thailand Capped ETF</c:v>
                </c:pt>
                <c:pt idx="11">
                  <c:v>iShares MSCI Turkey ETF</c:v>
                </c:pt>
              </c:strCache>
            </c:strRef>
          </c:cat>
          <c:val>
            <c:numRef>
              <c:f>'Symbols &amp; Data'!$K$41:$K$52</c:f>
              <c:numCache>
                <c:formatCode>0.00%</c:formatCode>
                <c:ptCount val="12"/>
                <c:pt idx="0">
                  <c:v>-1.1031439602868136E-2</c:v>
                </c:pt>
                <c:pt idx="1">
                  <c:v>0.14191290824261285</c:v>
                </c:pt>
                <c:pt idx="2">
                  <c:v>0.12448403215294364</c:v>
                </c:pt>
                <c:pt idx="3">
                  <c:v>7.8467527146076577E-2</c:v>
                </c:pt>
                <c:pt idx="4">
                  <c:v>-5.0913954525189549E-2</c:v>
                </c:pt>
                <c:pt idx="5">
                  <c:v>0.15435294117647064</c:v>
                </c:pt>
                <c:pt idx="6">
                  <c:v>-6.8261497215920855E-2</c:v>
                </c:pt>
                <c:pt idx="7">
                  <c:v>0.23304790557741273</c:v>
                </c:pt>
                <c:pt idx="8">
                  <c:v>-3.5199622017481572E-2</c:v>
                </c:pt>
                <c:pt idx="9">
                  <c:v>-0.17204301075268816</c:v>
                </c:pt>
                <c:pt idx="10">
                  <c:v>-5.3554650798622011E-2</c:v>
                </c:pt>
                <c:pt idx="11">
                  <c:v>0.11090458488228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0F22-4F51-807F-D255A58612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250606000"/>
        <c:axId val="1250606480"/>
      </c:barChart>
      <c:catAx>
        <c:axId val="1250606000"/>
        <c:scaling>
          <c:orientation val="maxMin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n-US"/>
          </a:p>
        </c:txPr>
        <c:crossAx val="1250606480"/>
        <c:crosses val="autoZero"/>
        <c:auto val="1"/>
        <c:lblAlgn val="ctr"/>
        <c:lblOffset val="100"/>
        <c:noMultiLvlLbl val="0"/>
      </c:catAx>
      <c:valAx>
        <c:axId val="1250606480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high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en-US"/>
          </a:p>
        </c:txPr>
        <c:crossAx val="1250606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69703348470778792"/>
          <c:y val="9.4606232142617607E-3"/>
          <c:w val="6.8015044161483046E-2"/>
          <c:h val="4.57851882654361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solidFill>
        <a:schemeClr val="tx1"/>
      </a:solidFill>
      <a:round/>
    </a:ln>
    <a:effectLst/>
  </c:spPr>
  <c:txPr>
    <a:bodyPr/>
    <a:lstStyle/>
    <a:p>
      <a:pPr>
        <a:defRPr baseline="0">
          <a:latin typeface="Century Gothic" panose="020B0502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0</xdr:row>
      <xdr:rowOff>152400</xdr:rowOff>
    </xdr:from>
    <xdr:to>
      <xdr:col>21</xdr:col>
      <xdr:colOff>390525</xdr:colOff>
      <xdr:row>27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A2C4506-F39B-45BB-B08E-607AA61FA6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0</xdr:row>
      <xdr:rowOff>152400</xdr:rowOff>
    </xdr:from>
    <xdr:to>
      <xdr:col>21</xdr:col>
      <xdr:colOff>390525</xdr:colOff>
      <xdr:row>27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1E27278-2D5E-4D7F-AD33-9EAF437B67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0</xdr:row>
      <xdr:rowOff>152400</xdr:rowOff>
    </xdr:from>
    <xdr:to>
      <xdr:col>21</xdr:col>
      <xdr:colOff>390525</xdr:colOff>
      <xdr:row>27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1114BA0-5370-4CB4-A8EF-EAA2ABFA22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0</xdr:row>
      <xdr:rowOff>152400</xdr:rowOff>
    </xdr:from>
    <xdr:to>
      <xdr:col>21</xdr:col>
      <xdr:colOff>390525</xdr:colOff>
      <xdr:row>27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7CDD24C-6184-4BDF-9F81-7C1FA6A173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D2F749-8BBA-437E-8B8D-04AC17DD9F36}">
  <dimension ref="A1:P52"/>
  <sheetViews>
    <sheetView topLeftCell="A10" workbookViewId="0">
      <selection activeCell="Q45" sqref="Q45"/>
    </sheetView>
  </sheetViews>
  <sheetFormatPr defaultRowHeight="16.5" x14ac:dyDescent="0.3"/>
  <cols>
    <col min="2" max="2" width="44" customWidth="1"/>
    <col min="10" max="10" width="17.75" customWidth="1"/>
    <col min="11" max="11" width="9.625" bestFit="1" customWidth="1"/>
    <col min="16" max="16" width="31.625" customWidth="1"/>
  </cols>
  <sheetData>
    <row r="1" spans="1:16" x14ac:dyDescent="0.3">
      <c r="K1">
        <f>YEAR(RTD("cqg.rtd",,"StudyData",I2, "PCB","BaseType=Index,Index=2", "Time", "A","-1","all",,,,"T"))</f>
        <v>2024</v>
      </c>
      <c r="L1">
        <f>YEAR(RTD("cqg.rtd",,"StudyData",I2, "PCB","BaseType=Index,Index=2", "Time", "A","0","all",,,,"T"))</f>
        <v>2025</v>
      </c>
    </row>
    <row r="2" spans="1:16" x14ac:dyDescent="0.3">
      <c r="A2" t="s">
        <v>27</v>
      </c>
      <c r="B2" t="str">
        <f>RTD("cqg.rtd", ,"ContractData",A2, "LongDescription",, "T")</f>
        <v>iShares MSCI ACWI ex US ETF</v>
      </c>
      <c r="C2" s="1">
        <f xml:space="preserve"> RTD("cqg.rtd",,"StudyData",A2, "PCB","BaseType=Index,Index=1", "Close", "A","0","all",,,,"T")/100</f>
        <v>0.12499999999999992</v>
      </c>
      <c r="D2" s="1">
        <f xml:space="preserve"> RTD("cqg.rtd",,"StudyData",A2, "PCB","BaseType=Index,Index=2", "Close", "A","-1","all",,,,"T")/100</f>
        <v>2.1943573667711692E-2</v>
      </c>
      <c r="F2" s="2">
        <f>RANK(C2,$C$2:$C$52,0)+COUNTIF($C$2:C2,C2)-1</f>
        <v>29</v>
      </c>
      <c r="G2" t="str">
        <f>A2</f>
        <v>S.ACWx</v>
      </c>
      <c r="H2">
        <v>1</v>
      </c>
      <c r="I2" t="str">
        <f>VLOOKUP(H2,$F$2:$G$52,2,FALSE)</f>
        <v>S.EPOL</v>
      </c>
      <c r="J2" t="str">
        <f>RTD("cqg.rtd", ,"ContractData",I2, "LongDescription",, "T")</f>
        <v>iShares MSCI Poland Capped ETF</v>
      </c>
      <c r="K2" s="1">
        <f xml:space="preserve"> RTD("cqg.rtd",,"StudyData",I2, "PCB","BaseType=Index,Index=2", "Close", "A","-1","all",,,,"T")/100</f>
        <v>-7.8587196467991213E-2</v>
      </c>
      <c r="L2" s="1">
        <f>VLOOKUP(I2,$A$2:$C$52,3,FALSE)</f>
        <v>0.48059415428845237</v>
      </c>
      <c r="M2" s="1" t="str">
        <f xml:space="preserve"> "H: "&amp;TEXT(RTD("cqg.rtd",,"StudyData",I2, "PCB","BaseType=Index,Index=1", "High", "A","0","all",,,,"T")/100,"00.00%")</f>
        <v>H: 48.30%</v>
      </c>
      <c r="N2" t="str">
        <f xml:space="preserve"> "L: "&amp;TEXT(RTD("cqg.rtd",,"StudyData",I2, "PCB","BaseType=Index,Index=1", "Low", "A","0","all",,,,"T")/100,"00.00%")</f>
        <v>L: -00.19%</v>
      </c>
      <c r="P2" t="str">
        <f>"C: "&amp;TEXT(L2,"00.00%")&amp;", "&amp;M2&amp;", "&amp;N2</f>
        <v>C: 48.06%, H: 48.30%, L: -00.19%</v>
      </c>
    </row>
    <row r="3" spans="1:16" x14ac:dyDescent="0.3">
      <c r="A3" t="s">
        <v>37</v>
      </c>
      <c r="B3" t="str">
        <f>RTD("cqg.rtd", ,"ContractData",A3, "LongDescription",, "T")</f>
        <v>Global X MSCI Argentina ETF</v>
      </c>
      <c r="C3" s="1">
        <f xml:space="preserve"> RTD("cqg.rtd",,"StudyData",A3, "PCB","BaseType=Index,Index=1", "Close", "A","0","all",,,,"T")/100</f>
        <v>0.12834159912906737</v>
      </c>
      <c r="D3" s="1">
        <f xml:space="preserve"> RTD("cqg.rtd",,"StudyData",A3, "PCB","BaseType=Index,Index=2", "Close", "A","-1","all",,,,"T")/100</f>
        <v>0.61024542267238013</v>
      </c>
      <c r="F3" s="2">
        <f>RANK(C3,$C$2:$C$52,0)+COUNTIF($C$2:C3,C3)-1</f>
        <v>28</v>
      </c>
      <c r="G3" t="str">
        <f t="shared" ref="G3:G52" si="0">A3</f>
        <v>S.ARGT</v>
      </c>
      <c r="H3">
        <f>H2+1</f>
        <v>2</v>
      </c>
      <c r="I3" t="str">
        <f t="shared" ref="I3:I52" si="1">VLOOKUP(H3,$F$2:$G$52,2,FALSE)</f>
        <v>S.EWO</v>
      </c>
      <c r="J3" t="str">
        <f>RTD("cqg.rtd", ,"ContractData",I3, "LongDescription",, "T")</f>
        <v>iShares MSCI Austria Capped ETF</v>
      </c>
      <c r="K3" s="1">
        <f xml:space="preserve"> RTD("cqg.rtd",,"StudyData",I3, "PCB","BaseType=Index,Index=2", "Close", "A","-1","all",,,,"T")/100</f>
        <v>-3.0078667283664907E-2</v>
      </c>
      <c r="L3" s="1">
        <f t="shared" ref="L3:L52" si="2">VLOOKUP(I3,$A$2:$C$52,3,FALSE)</f>
        <v>0.34494274809160302</v>
      </c>
      <c r="M3" s="1" t="str">
        <f xml:space="preserve"> "H: "&amp;TEXT(RTD("cqg.rtd",,"StudyData",I3, "PCB","BaseType=Index,Index=1", "High", "A","0","all",,,,"T")/100,"00.00%")</f>
        <v>H: 34.78%</v>
      </c>
      <c r="N3" t="str">
        <f xml:space="preserve"> "L: "&amp;TEXT(RTD("cqg.rtd",,"StudyData",I3, "PCB","BaseType=Index,Index=1", "Low", "A","0","all",,,,"T")/100,"00.00%")</f>
        <v>L: -01.81%</v>
      </c>
      <c r="P3" t="str">
        <f t="shared" ref="P3:P52" si="3">"C: "&amp;TEXT(L3,"00.00%")&amp;", "&amp;M3&amp;", "&amp;N3</f>
        <v>C: 34.49%, H: 34.78%, L: -01.81%</v>
      </c>
    </row>
    <row r="4" spans="1:16" x14ac:dyDescent="0.3">
      <c r="A4" t="s">
        <v>23</v>
      </c>
      <c r="B4" t="str">
        <f>RTD("cqg.rtd", ,"ContractData",A4, "LongDescription",, "T")</f>
        <v>iShares MSCI Chile Capped ETF</v>
      </c>
      <c r="C4" s="1">
        <f xml:space="preserve"> RTD("cqg.rtd",,"StudyData",A4, "PCB","BaseType=Index,Index=1", "Close", "A","0","all",,,,"T")/100</f>
        <v>0.30231629392971249</v>
      </c>
      <c r="D4" s="1">
        <f xml:space="preserve"> RTD("cqg.rtd",,"StudyData",A4, "PCB","BaseType=Index,Index=2", "Close", "A","-1","all",,,,"T")/100</f>
        <v>-0.11237149946827373</v>
      </c>
      <c r="F4" s="2">
        <f>RANK(C4,$C$2:$C$52,0)+COUNTIF($C$2:C4,C4)-1</f>
        <v>5</v>
      </c>
      <c r="G4" t="str">
        <f t="shared" si="0"/>
        <v>S.ECH</v>
      </c>
      <c r="H4">
        <f t="shared" ref="H4:H52" si="4">H3+1</f>
        <v>3</v>
      </c>
      <c r="I4" t="str">
        <f t="shared" si="1"/>
        <v>S.GREK</v>
      </c>
      <c r="J4" t="str">
        <f>RTD("cqg.rtd", ,"ContractData",I4, "LongDescription",, "T")</f>
        <v>Global X FTSE Greece 20 ETF</v>
      </c>
      <c r="K4" s="1">
        <f xml:space="preserve"> RTD("cqg.rtd",,"StudyData",I4, "PCB","BaseType=Index,Index=2", "Close", "A","-1","all",,,,"T")/100</f>
        <v>4.6963562753036293E-2</v>
      </c>
      <c r="L4" s="1">
        <f t="shared" si="2"/>
        <v>0.34287187419438014</v>
      </c>
      <c r="M4" s="1" t="str">
        <f xml:space="preserve"> "H: "&amp;TEXT(RTD("cqg.rtd",,"StudyData",I4, "PCB","BaseType=Index,Index=1", "High", "A","0","all",,,,"T")/100,"00.00%")</f>
        <v>H: 34.83%</v>
      </c>
      <c r="N4" t="str">
        <f xml:space="preserve"> "L: "&amp;TEXT(RTD("cqg.rtd",,"StudyData",I4, "PCB","BaseType=Index,Index=1", "Low", "A","0","all",,,,"T")/100,"00.00%")</f>
        <v>L: -00.28%</v>
      </c>
      <c r="P4" t="str">
        <f t="shared" si="3"/>
        <v>C: 34.29%, H: 34.83%, L: -00.28%</v>
      </c>
    </row>
    <row r="5" spans="1:16" x14ac:dyDescent="0.3">
      <c r="A5" t="s">
        <v>41</v>
      </c>
      <c r="B5" t="str">
        <f>RTD("cqg.rtd", ,"ContractData",A5, "LongDescription",, "T")</f>
        <v>iShares MSCI Denmark ETF</v>
      </c>
      <c r="C5" s="1">
        <f xml:space="preserve"> RTD("cqg.rtd",,"StudyData",A5, "PCB","BaseType=Index,Index=1", "Close", "A","0","all",,,,"T")/100</f>
        <v>1.8226230740323163E-2</v>
      </c>
      <c r="D5" s="1">
        <f xml:space="preserve"> RTD("cqg.rtd",,"StudyData",A5, "PCB","BaseType=Index,Index=2", "Close", "A","-1","all",,,,"T")/100</f>
        <v>-5.0913954525189549E-2</v>
      </c>
      <c r="F5" s="2">
        <f>RANK(C5,$C$2:$C$52,0)+COUNTIF($C$2:C5,C5)-1</f>
        <v>44</v>
      </c>
      <c r="G5" t="str">
        <f t="shared" si="0"/>
        <v>S.EDEN</v>
      </c>
      <c r="H5">
        <f t="shared" si="4"/>
        <v>4</v>
      </c>
      <c r="I5" t="str">
        <f t="shared" si="1"/>
        <v>S.EWP</v>
      </c>
      <c r="J5" t="str">
        <f>RTD("cqg.rtd", ,"ContractData",I5, "LongDescription",, "T")</f>
        <v>iShares MSCI Spain Capped ETF</v>
      </c>
      <c r="K5" s="1">
        <f xml:space="preserve"> RTD("cqg.rtd",,"StudyData",I5, "PCB","BaseType=Index,Index=2", "Close", "A","-1","all",,,,"T")/100</f>
        <v>1.4043109079033301E-2</v>
      </c>
      <c r="L5" s="1">
        <f t="shared" si="2"/>
        <v>0.32657004830917863</v>
      </c>
      <c r="M5" s="1" t="str">
        <f xml:space="preserve"> "H: "&amp;TEXT(RTD("cqg.rtd",,"StudyData",I5, "PCB","BaseType=Index,Index=1", "High", "A","0","all",,,,"T")/100,"00.00%")</f>
        <v>H: 33.11%</v>
      </c>
      <c r="N5" t="str">
        <f xml:space="preserve"> "L: "&amp;TEXT(RTD("cqg.rtd",,"StudyData",I5, "PCB","BaseType=Index,Index=1", "Low", "A","0","all",,,,"T")/100,"00.00%")</f>
        <v>L: -00.68%</v>
      </c>
      <c r="P5" t="str">
        <f t="shared" si="3"/>
        <v>C: 32.66%, H: 33.11%, L: -00.68%</v>
      </c>
    </row>
    <row r="6" spans="1:16" x14ac:dyDescent="0.3">
      <c r="A6" t="s">
        <v>11</v>
      </c>
      <c r="B6" t="str">
        <f>RTD("cqg.rtd", ,"ContractData",A6, "LongDescription",, "T")</f>
        <v>Ishares Msci Finland ETF</v>
      </c>
      <c r="C6" s="1">
        <f xml:space="preserve"> RTD("cqg.rtd",,"StudyData",A6, "PCB","BaseType=Index,Index=1", "Close", "A","0","all",,,,"T")/100</f>
        <v>0.22290830503241735</v>
      </c>
      <c r="D6" s="1">
        <f xml:space="preserve"> RTD("cqg.rtd",,"StudyData",A6, "PCB","BaseType=Index,Index=2", "Close", "A","-1","all",,,,"T")/100</f>
        <v>-9.4998602961721107E-2</v>
      </c>
      <c r="F6" s="2">
        <f>RANK(C6,$C$2:$C$52,0)+COUNTIF($C$2:C6,C6)-1</f>
        <v>11</v>
      </c>
      <c r="G6" t="str">
        <f t="shared" si="0"/>
        <v>S.EFNL</v>
      </c>
      <c r="H6">
        <f t="shared" si="4"/>
        <v>5</v>
      </c>
      <c r="I6" t="str">
        <f t="shared" si="1"/>
        <v>S.ECH</v>
      </c>
      <c r="J6" t="str">
        <f>RTD("cqg.rtd", ,"ContractData",I6, "LongDescription",, "T")</f>
        <v>iShares MSCI Chile Capped ETF</v>
      </c>
      <c r="K6" s="1">
        <f xml:space="preserve"> RTD("cqg.rtd",,"StudyData",I6, "PCB","BaseType=Index,Index=2", "Close", "A","-1","all",,,,"T")/100</f>
        <v>-0.11237149946827373</v>
      </c>
      <c r="L6" s="1">
        <f t="shared" si="2"/>
        <v>0.30231629392971249</v>
      </c>
      <c r="M6" s="1" t="str">
        <f xml:space="preserve"> "H: "&amp;TEXT(RTD("cqg.rtd",,"StudyData",I6, "PCB","BaseType=Index,Index=1", "High", "A","0","all",,,,"T")/100,"00.00%")</f>
        <v>H: 31.39%</v>
      </c>
      <c r="N6" t="str">
        <f xml:space="preserve"> "L: "&amp;TEXT(RTD("cqg.rtd",,"StudyData",I6, "PCB","BaseType=Index,Index=1", "Low", "A","0","all",,,,"T")/100,"00.00%")</f>
        <v>L: -02.44%</v>
      </c>
      <c r="P6" t="str">
        <f t="shared" si="3"/>
        <v>C: 30.23%, H: 31.39%, L: -02.44%</v>
      </c>
    </row>
    <row r="7" spans="1:16" x14ac:dyDescent="0.3">
      <c r="A7" t="s">
        <v>48</v>
      </c>
      <c r="B7" t="str">
        <f>RTD("cqg.rtd", ,"ContractData",A7, "LongDescription",, "T")</f>
        <v>iShares MSCI Indonesia ETF</v>
      </c>
      <c r="C7" s="1">
        <f xml:space="preserve"> RTD("cqg.rtd",,"StudyData",A7, "PCB","BaseType=Index,Index=1", "Close", "A","0","all",,,,"T")/100</f>
        <v>-5.03246753246753E-2</v>
      </c>
      <c r="D7" s="1">
        <f xml:space="preserve"> RTD("cqg.rtd",,"StudyData",A7, "PCB","BaseType=Index,Index=2", "Close", "A","-1","all",,,,"T")/100</f>
        <v>-0.17204301075268816</v>
      </c>
      <c r="F7" s="2">
        <f>RANK(C7,$C$2:$C$52,0)+COUNTIF($C$2:C7,C7)-1</f>
        <v>49</v>
      </c>
      <c r="G7" t="str">
        <f t="shared" si="0"/>
        <v>S.EIDO</v>
      </c>
      <c r="H7">
        <f t="shared" si="4"/>
        <v>6</v>
      </c>
      <c r="I7" t="str">
        <f t="shared" si="1"/>
        <v>S.EWI</v>
      </c>
      <c r="J7" t="str">
        <f>RTD("cqg.rtd", ,"ContractData",I7, "LongDescription",, "T")</f>
        <v>iShares MSCI Italy Capped ETF</v>
      </c>
      <c r="K7" s="1">
        <f xml:space="preserve"> RTD("cqg.rtd",,"StudyData",I7, "PCB","BaseType=Index,Index=2", "Close", "A","-1","all",,,,"T")/100</f>
        <v>6.0123784261715267E-2</v>
      </c>
      <c r="L7" s="1">
        <f t="shared" si="2"/>
        <v>0.28078954684459279</v>
      </c>
      <c r="M7" s="1" t="str">
        <f xml:space="preserve"> "H: "&amp;TEXT(RTD("cqg.rtd",,"StudyData",I7, "PCB","BaseType=Index,Index=1", "High", "A","0","all",,,,"T")/100,"00.00%")</f>
        <v>H: 28.08%</v>
      </c>
      <c r="N7" t="str">
        <f xml:space="preserve"> "L: "&amp;TEXT(RTD("cqg.rtd",,"StudyData",I7, "PCB","BaseType=Index,Index=1", "Low", "A","0","all",,,,"T")/100,"00.00%")</f>
        <v>L: -01.33%</v>
      </c>
      <c r="P7" t="str">
        <f t="shared" si="3"/>
        <v>C: 28.08%, H: 28.08%, L: -01.33%</v>
      </c>
    </row>
    <row r="8" spans="1:16" x14ac:dyDescent="0.3">
      <c r="A8" t="s">
        <v>34</v>
      </c>
      <c r="B8" t="str">
        <f>RTD("cqg.rtd", ,"ContractData",A8, "LongDescription",, "T")</f>
        <v>iShares MSCI Ireland Capped ETF</v>
      </c>
      <c r="C8" s="1">
        <f xml:space="preserve"> RTD("cqg.rtd",,"StudyData",A8, "PCB","BaseType=Index,Index=1", "Close", "A","0","all",,,,"T")/100</f>
        <v>7.0333787465940101E-2</v>
      </c>
      <c r="D8" s="1">
        <f xml:space="preserve"> RTD("cqg.rtd",,"StudyData",A8, "PCB","BaseType=Index,Index=2", "Close", "A","-1","all",,,,"T")/100</f>
        <v>-3.9424177981351276E-2</v>
      </c>
      <c r="F8" s="2">
        <f>RANK(C8,$C$2:$C$52,0)+COUNTIF($C$2:C8,C8)-1</f>
        <v>38</v>
      </c>
      <c r="G8" t="str">
        <f t="shared" si="0"/>
        <v>S.EIRL</v>
      </c>
      <c r="H8">
        <f t="shared" si="4"/>
        <v>7</v>
      </c>
      <c r="I8" t="str">
        <f t="shared" si="1"/>
        <v>S.GXG</v>
      </c>
      <c r="J8" t="str">
        <f>RTD("cqg.rtd", ,"ContractData",I8, "LongDescription",, "T")</f>
        <v>Global X MSCI Colombia ETF</v>
      </c>
      <c r="K8" s="1">
        <f xml:space="preserve"> RTD("cqg.rtd",,"StudyData",I8, "PCB","BaseType=Index,Index=2", "Close", "A","-1","all",,,,"T")/100</f>
        <v>-1.2987012987013017E-2</v>
      </c>
      <c r="L8" s="1">
        <f t="shared" si="2"/>
        <v>0.27850877192982459</v>
      </c>
      <c r="M8" s="1" t="str">
        <f xml:space="preserve"> "H: "&amp;TEXT(RTD("cqg.rtd",,"StudyData",I8, "PCB","BaseType=Index,Index=1", "High", "A","0","all",,,,"T")/100,"00.00%")</f>
        <v>H: 29.56%</v>
      </c>
      <c r="N8" t="str">
        <f xml:space="preserve"> "L: "&amp;TEXT(RTD("cqg.rtd",,"StudyData",I8, "PCB","BaseType=Index,Index=1", "Low", "A","0","all",,,,"T")/100,"00.00%")</f>
        <v>L: -00.13%</v>
      </c>
      <c r="P8" t="str">
        <f t="shared" si="3"/>
        <v>C: 27.85%, H: 29.56%, L: -00.13%</v>
      </c>
    </row>
    <row r="9" spans="1:16" x14ac:dyDescent="0.3">
      <c r="A9" t="s">
        <v>32</v>
      </c>
      <c r="B9" t="str">
        <f>RTD("cqg.rtd", ,"ContractData",A9, "LongDescription",, "T")</f>
        <v>iShares MSCI Israel Capped ETF</v>
      </c>
      <c r="C9" s="1">
        <f xml:space="preserve"> RTD("cqg.rtd",,"StudyData",A9, "PCB","BaseType=Index,Index=1", "Close", "A","0","all",,,,"T")/100</f>
        <v>7.9818299805321305E-2</v>
      </c>
      <c r="D9" s="1">
        <f xml:space="preserve"> RTD("cqg.rtd",,"StudyData",A9, "PCB","BaseType=Index,Index=2", "Close", "A","-1","all",,,,"T")/100</f>
        <v>0.32411067193675891</v>
      </c>
      <c r="F9" s="2">
        <f>RANK(C9,$C$2:$C$52,0)+COUNTIF($C$2:C9,C9)-1</f>
        <v>35</v>
      </c>
      <c r="G9" t="str">
        <f t="shared" si="0"/>
        <v>S.EIS</v>
      </c>
      <c r="H9">
        <f t="shared" si="4"/>
        <v>8</v>
      </c>
      <c r="I9" t="str">
        <f t="shared" si="1"/>
        <v>S.EWG</v>
      </c>
      <c r="J9" t="str">
        <f>RTD("cqg.rtd", ,"ContractData",I9, "LongDescription",, "T")</f>
        <v>iShares MSCI Germany ETF</v>
      </c>
      <c r="K9" s="1">
        <f xml:space="preserve"> RTD("cqg.rtd",,"StudyData",I9, "PCB","BaseType=Index,Index=2", "Close", "A","-1","all",,,,"T")/100</f>
        <v>7.1741327046143444E-2</v>
      </c>
      <c r="L9" s="1">
        <f t="shared" si="2"/>
        <v>0.27718416090509113</v>
      </c>
      <c r="M9" s="1" t="str">
        <f xml:space="preserve"> "H: "&amp;TEXT(RTD("cqg.rtd",,"StudyData",I9, "PCB","BaseType=Index,Index=1", "High", "A","0","all",,,,"T")/100,"00.00%")</f>
        <v>H: 28.41%</v>
      </c>
      <c r="N9" t="str">
        <f xml:space="preserve"> "L: "&amp;TEXT(RTD("cqg.rtd",,"StudyData",I9, "PCB","BaseType=Index,Index=1", "Low", "A","0","all",,,,"T")/100,"00.00%")</f>
        <v>L: -01.07%</v>
      </c>
      <c r="P9" t="str">
        <f t="shared" si="3"/>
        <v>C: 27.72%, H: 28.41%, L: -01.07%</v>
      </c>
    </row>
    <row r="10" spans="1:16" x14ac:dyDescent="0.3">
      <c r="A10" t="s">
        <v>45</v>
      </c>
      <c r="B10" t="str">
        <f>RTD("cqg.rtd", ,"ContractData",A10, "LongDescription",, "T")</f>
        <v>iShares Trust iShares MSCI New Zealand ETF</v>
      </c>
      <c r="C10" s="1">
        <f xml:space="preserve"> RTD("cqg.rtd",,"StudyData",A10, "PCB","BaseType=Index,Index=1", "Close", "A","0","all",,,,"T")/100</f>
        <v>1.3058875608676482E-2</v>
      </c>
      <c r="D10" s="1">
        <f xml:space="preserve"> RTD("cqg.rtd",,"StudyData",A10, "PCB","BaseType=Index,Index=2", "Close", "A","-1","all",,,,"T")/100</f>
        <v>-6.8261497215920855E-2</v>
      </c>
      <c r="F10" s="2">
        <f>RANK(C10,$C$2:$C$52,0)+COUNTIF($C$2:C10,C10)-1</f>
        <v>46</v>
      </c>
      <c r="G10" t="str">
        <f t="shared" si="0"/>
        <v>S.ENZL</v>
      </c>
      <c r="H10">
        <f t="shared" si="4"/>
        <v>9</v>
      </c>
      <c r="I10" t="str">
        <f t="shared" si="1"/>
        <v>S.EWW</v>
      </c>
      <c r="J10" t="str">
        <f>RTD("cqg.rtd", ,"ContractData",I10, "LongDescription",, "T")</f>
        <v>iShares MSCI Mexico Capped ETF</v>
      </c>
      <c r="K10" s="1">
        <f xml:space="preserve"> RTD("cqg.rtd",,"StudyData",I10, "PCB","BaseType=Index,Index=2", "Close", "A","-1","all",,,,"T")/100</f>
        <v>-0.30994841562269709</v>
      </c>
      <c r="L10" s="1">
        <f t="shared" si="2"/>
        <v>0.26377616403246479</v>
      </c>
      <c r="M10" s="1" t="str">
        <f xml:space="preserve"> "H: "&amp;TEXT(RTD("cqg.rtd",,"StudyData",I10, "PCB","BaseType=Index,Index=1", "High", "A","0","all",,,,"T")/100,"00.00%")</f>
        <v>H: 27.85%</v>
      </c>
      <c r="N10" t="str">
        <f xml:space="preserve"> "L: "&amp;TEXT(RTD("cqg.rtd",,"StudyData",I10, "PCB","BaseType=Index,Index=1", "Low", "A","0","all",,,,"T")/100,"00.00%")</f>
        <v>L: -00.30%</v>
      </c>
      <c r="P10" t="str">
        <f t="shared" si="3"/>
        <v>C: 26.38%, H: 27.85%, L: -00.30%</v>
      </c>
    </row>
    <row r="11" spans="1:16" x14ac:dyDescent="0.3">
      <c r="A11" t="s">
        <v>31</v>
      </c>
      <c r="B11" t="str">
        <f>RTD("cqg.rtd", ,"ContractData",A11, "LongDescription",, "T")</f>
        <v>iShares MSCI Philippines ETF</v>
      </c>
      <c r="C11" s="1">
        <f xml:space="preserve"> RTD("cqg.rtd",,"StudyData",A11, "PCB","BaseType=Index,Index=1", "Close", "A","0","all",,,,"T")/100</f>
        <v>0.1218537754694367</v>
      </c>
      <c r="D11" s="1">
        <f xml:space="preserve"> RTD("cqg.rtd",,"StudyData",A11, "PCB","BaseType=Index,Index=2", "Close", "A","-1","all",,,,"T")/100</f>
        <v>-3.6937283570604107E-2</v>
      </c>
      <c r="F11" s="2">
        <f>RANK(C11,$C$2:$C$52,0)+COUNTIF($C$2:C11,C11)-1</f>
        <v>31</v>
      </c>
      <c r="G11" t="str">
        <f t="shared" si="0"/>
        <v>S.EPHE</v>
      </c>
      <c r="H11">
        <f t="shared" si="4"/>
        <v>10</v>
      </c>
      <c r="I11" t="str">
        <f t="shared" si="1"/>
        <v>S.EWZ</v>
      </c>
      <c r="J11" t="str">
        <f>RTD("cqg.rtd", ,"ContractData",I11, "LongDescription",, "T")</f>
        <v>iShares MSCI Brazil Capped ETF</v>
      </c>
      <c r="K11" s="1">
        <f xml:space="preserve"> RTD("cqg.rtd",,"StudyData",I11, "PCB","BaseType=Index,Index=2", "Close", "A","-1","all",,,,"T")/100</f>
        <v>-0.35612128146453087</v>
      </c>
      <c r="L11" s="1">
        <f t="shared" si="2"/>
        <v>0.25944024877832073</v>
      </c>
      <c r="M11" s="1" t="str">
        <f xml:space="preserve"> "H: "&amp;TEXT(RTD("cqg.rtd",,"StudyData",I11, "PCB","BaseType=Index,Index=1", "High", "A","0","all",,,,"T")/100,"00.00%")</f>
        <v>H: 26.12%</v>
      </c>
      <c r="N11" t="str">
        <f xml:space="preserve"> "L: "&amp;TEXT(RTD("cqg.rtd",,"StudyData",I11, "PCB","BaseType=Index,Index=1", "Low", "A","0","all",,,,"T")/100,"00.00%")</f>
        <v>L: -01.11%</v>
      </c>
      <c r="P11" t="str">
        <f t="shared" si="3"/>
        <v>C: 25.94%, H: 26.12%, L: -01.11%</v>
      </c>
    </row>
    <row r="12" spans="1:16" x14ac:dyDescent="0.3">
      <c r="A12" t="s">
        <v>2</v>
      </c>
      <c r="B12" t="str">
        <f>RTD("cqg.rtd", ,"ContractData",A12, "LongDescription",, "T")</f>
        <v>iShares MSCI Poland Capped ETF</v>
      </c>
      <c r="C12" s="1">
        <f xml:space="preserve"> RTD("cqg.rtd",,"StudyData",A12, "PCB","BaseType=Index,Index=1", "Close", "A","0","all",,,,"T")/100</f>
        <v>0.48059415428845237</v>
      </c>
      <c r="D12" s="1">
        <f xml:space="preserve"> RTD("cqg.rtd",,"StudyData",A12, "PCB","BaseType=Index,Index=2", "Close", "A","-1","all",,,,"T")/100</f>
        <v>-7.8587196467991213E-2</v>
      </c>
      <c r="F12" s="2">
        <f>RANK(C12,$C$2:$C$52,0)+COUNTIF($C$2:C12,C12)-1</f>
        <v>1</v>
      </c>
      <c r="G12" t="str">
        <f t="shared" si="0"/>
        <v>S.EPOL</v>
      </c>
      <c r="H12">
        <f t="shared" si="4"/>
        <v>11</v>
      </c>
      <c r="I12" t="str">
        <f t="shared" si="1"/>
        <v>S.EFNL</v>
      </c>
      <c r="J12" t="str">
        <f>RTD("cqg.rtd", ,"ContractData",I12, "LongDescription",, "T")</f>
        <v>Ishares Msci Finland ETF</v>
      </c>
      <c r="K12" s="1">
        <f xml:space="preserve"> RTD("cqg.rtd",,"StudyData",I12, "PCB","BaseType=Index,Index=2", "Close", "A","-1","all",,,,"T")/100</f>
        <v>-9.4998602961721107E-2</v>
      </c>
      <c r="L12" s="1">
        <f t="shared" si="2"/>
        <v>0.22290830503241735</v>
      </c>
      <c r="M12" s="1" t="str">
        <f xml:space="preserve"> "H: "&amp;TEXT(RTD("cqg.rtd",,"StudyData",I12, "PCB","BaseType=Index,Index=1", "High", "A","0","all",,,,"T")/100,"00.00%")</f>
        <v>H: 22.29%</v>
      </c>
      <c r="N12" t="str">
        <f xml:space="preserve"> "L: "&amp;TEXT(RTD("cqg.rtd",,"StudyData",I12, "PCB","BaseType=Index,Index=1", "Low", "A","0","all",,,,"T")/100,"00.00%")</f>
        <v>L: -01.23%</v>
      </c>
      <c r="P12" t="str">
        <f t="shared" si="3"/>
        <v>C: 22.29%, H: 22.29%, L: -01.23%</v>
      </c>
    </row>
    <row r="13" spans="1:16" x14ac:dyDescent="0.3">
      <c r="A13" t="s">
        <v>20</v>
      </c>
      <c r="B13" t="str">
        <f>RTD("cqg.rtd", ,"ContractData",A13, "LongDescription",, "T")</f>
        <v>iShares MSCI Peru and Global Exposure ETF</v>
      </c>
      <c r="C13" s="1">
        <f xml:space="preserve"> RTD("cqg.rtd",,"StudyData",A13, "PCB","BaseType=Index,Index=1", "Close", "A","0","all",,,,"T")/100</f>
        <v>0.14087351678868967</v>
      </c>
      <c r="D13" s="1">
        <f xml:space="preserve"> RTD("cqg.rtd",,"StudyData",A13, "PCB","BaseType=Index,Index=2", "Close", "A","-1","all",,,,"T")/100</f>
        <v>0.15212332751599755</v>
      </c>
      <c r="F13" s="2">
        <f>RANK(C13,$C$2:$C$52,0)+COUNTIF($C$2:C13,C13)-1</f>
        <v>26</v>
      </c>
      <c r="G13" t="str">
        <f t="shared" si="0"/>
        <v>S.EPU</v>
      </c>
      <c r="H13">
        <f t="shared" si="4"/>
        <v>12</v>
      </c>
      <c r="I13" t="str">
        <f t="shared" si="1"/>
        <v>S.EZU</v>
      </c>
      <c r="J13" t="str">
        <f>RTD("cqg.rtd", ,"ContractData",I13, "LongDescription",, "T")</f>
        <v>iShares MSCI EMU ETF</v>
      </c>
      <c r="K13" s="1">
        <f xml:space="preserve"> RTD("cqg.rtd",,"StudyData",I13, "PCB","BaseType=Index,Index=2", "Close", "A","-1","all",,,,"T")/100</f>
        <v>-5.0590219224282227E-3</v>
      </c>
      <c r="L13" s="1">
        <f t="shared" si="2"/>
        <v>0.22203389830508463</v>
      </c>
      <c r="M13" s="1" t="str">
        <f xml:space="preserve"> "H: "&amp;TEXT(RTD("cqg.rtd",,"StudyData",I13, "PCB","BaseType=Index,Index=1", "High", "A","0","all",,,,"T")/100,"00.00%")</f>
        <v>H: 22.22%</v>
      </c>
      <c r="N13" t="str">
        <f xml:space="preserve"> "L: "&amp;TEXT(RTD("cqg.rtd",,"StudyData",I13, "PCB","BaseType=Index,Index=1", "Low", "A","0","all",,,,"T")/100,"00.00%")</f>
        <v>L: -01.12%</v>
      </c>
      <c r="P13" t="str">
        <f t="shared" si="3"/>
        <v>C: 22.20%, H: 22.22%, L: -01.12%</v>
      </c>
    </row>
    <row r="14" spans="1:16" x14ac:dyDescent="0.3">
      <c r="A14" t="s">
        <v>38</v>
      </c>
      <c r="B14" t="str">
        <f>RTD("cqg.rtd", ,"ContractData",A14, "LongDescription",, "T")</f>
        <v>iShares MSCI Australia ETF</v>
      </c>
      <c r="C14" s="1">
        <f xml:space="preserve"> RTD("cqg.rtd",,"StudyData",A14, "PCB","BaseType=Index,Index=1", "Close", "A","0","all",,,,"T")/100</f>
        <v>6.7057837384744412E-2</v>
      </c>
      <c r="D14" s="1">
        <f xml:space="preserve"> RTD("cqg.rtd",,"StudyData",A14, "PCB","BaseType=Index,Index=2", "Close", "A","-1","all",,,,"T")/100</f>
        <v>-1.9720624486442087E-2</v>
      </c>
      <c r="F14" s="2">
        <f>RANK(C14,$C$2:$C$52,0)+COUNTIF($C$2:C14,C14)-1</f>
        <v>39</v>
      </c>
      <c r="G14" t="str">
        <f t="shared" si="0"/>
        <v>S.EWA</v>
      </c>
      <c r="H14">
        <f t="shared" si="4"/>
        <v>13</v>
      </c>
      <c r="I14" t="str">
        <f t="shared" si="1"/>
        <v>S.EWD</v>
      </c>
      <c r="J14" t="str">
        <f>RTD("cqg.rtd", ,"ContractData",I14, "LongDescription",, "T")</f>
        <v>iShares MSCI Sweden ETF</v>
      </c>
      <c r="K14" s="1">
        <f xml:space="preserve"> RTD("cqg.rtd",,"StudyData",I14, "PCB","BaseType=Index,Index=2", "Close", "A","-1","all",,,,"T")/100</f>
        <v>-5.4218393716746915E-2</v>
      </c>
      <c r="L14" s="1">
        <f t="shared" si="2"/>
        <v>0.21189391909991973</v>
      </c>
      <c r="M14" s="1" t="str">
        <f xml:space="preserve"> "H: "&amp;TEXT(RTD("cqg.rtd",,"StudyData",I14, "PCB","BaseType=Index,Index=1", "High", "A","0","all",,,,"T")/100,"00.00%")</f>
        <v>H: 21.64%</v>
      </c>
      <c r="N14" t="str">
        <f xml:space="preserve"> "L: "&amp;TEXT(RTD("cqg.rtd",,"StudyData",I14, "PCB","BaseType=Index,Index=1", "Low", "A","0","all",,,,"T")/100,"00.00%")</f>
        <v>L: -02.22%</v>
      </c>
      <c r="P14" t="str">
        <f t="shared" si="3"/>
        <v>C: 21.19%, H: 21.64%, L: -02.22%</v>
      </c>
    </row>
    <row r="15" spans="1:16" x14ac:dyDescent="0.3">
      <c r="A15" t="s">
        <v>35</v>
      </c>
      <c r="B15" t="str">
        <f>RTD("cqg.rtd", ,"ContractData",A15, "LongDescription",, "T")</f>
        <v>iShares MSCI Canada ETF</v>
      </c>
      <c r="C15" s="1">
        <f xml:space="preserve"> RTD("cqg.rtd",,"StudyData",A15, "PCB","BaseType=Index,Index=1", "Close", "A","0","all",,,,"T")/100</f>
        <v>7.7419354838709611E-2</v>
      </c>
      <c r="D15" s="1">
        <f xml:space="preserve"> RTD("cqg.rtd",,"StudyData",A15, "PCB","BaseType=Index,Index=2", "Close", "A","-1","all",,,,"T")/100</f>
        <v>9.8691384950927052E-2</v>
      </c>
      <c r="F15" s="2">
        <f>RANK(C15,$C$2:$C$52,0)+COUNTIF($C$2:C15,C15)-1</f>
        <v>37</v>
      </c>
      <c r="G15" t="str">
        <f t="shared" si="0"/>
        <v>S.EWC</v>
      </c>
      <c r="H15">
        <f t="shared" si="4"/>
        <v>14</v>
      </c>
      <c r="I15" t="str">
        <f t="shared" si="1"/>
        <v>S.EZA</v>
      </c>
      <c r="J15" t="str">
        <f>RTD("cqg.rtd", ,"ContractData",I15, "LongDescription",, "T")</f>
        <v>iShares MSCI South Africa ETF</v>
      </c>
      <c r="K15" s="1">
        <f xml:space="preserve"> RTD("cqg.rtd",,"StudyData",I15, "PCB","BaseType=Index,Index=2", "Close", "A","-1","all",,,,"T")/100</f>
        <v>2.8715003589376538E-3</v>
      </c>
      <c r="L15" s="1">
        <f t="shared" si="2"/>
        <v>0.20162252445716999</v>
      </c>
      <c r="M15" s="1" t="str">
        <f xml:space="preserve"> "H: "&amp;TEXT(RTD("cqg.rtd",,"StudyData",I15, "PCB","BaseType=Index,Index=1", "High", "A","0","all",,,,"T")/100,"00.00%")</f>
        <v>H: 21.38%</v>
      </c>
      <c r="N15" t="str">
        <f xml:space="preserve"> "L: "&amp;TEXT(RTD("cqg.rtd",,"StudyData",I15, "PCB","BaseType=Index,Index=1", "Low", "A","0","all",,,,"T")/100,"00.00%")</f>
        <v>L: -05.18%</v>
      </c>
      <c r="P15" t="str">
        <f t="shared" si="3"/>
        <v>C: 20.16%, H: 21.38%, L: -05.18%</v>
      </c>
    </row>
    <row r="16" spans="1:16" x14ac:dyDescent="0.3">
      <c r="A16" t="s">
        <v>13</v>
      </c>
      <c r="B16" t="str">
        <f>RTD("cqg.rtd", ,"ContractData",A16, "LongDescription",, "T")</f>
        <v>iShares MSCI Sweden ETF</v>
      </c>
      <c r="C16" s="1">
        <f xml:space="preserve"> RTD("cqg.rtd",,"StudyData",A16, "PCB","BaseType=Index,Index=1", "Close", "A","0","all",,,,"T")/100</f>
        <v>0.21189391909991973</v>
      </c>
      <c r="D16" s="1">
        <f xml:space="preserve"> RTD("cqg.rtd",,"StudyData",A16, "PCB","BaseType=Index,Index=2", "Close", "A","-1","all",,,,"T")/100</f>
        <v>-5.4218393716746915E-2</v>
      </c>
      <c r="F16" s="2">
        <f>RANK(C16,$C$2:$C$52,0)+COUNTIF($C$2:C16,C16)-1</f>
        <v>13</v>
      </c>
      <c r="G16" t="str">
        <f t="shared" si="0"/>
        <v>S.EWD</v>
      </c>
      <c r="H16">
        <f t="shared" si="4"/>
        <v>15</v>
      </c>
      <c r="I16" t="str">
        <f t="shared" si="1"/>
        <v>S.VGK</v>
      </c>
      <c r="J16" t="str">
        <f>RTD("cqg.rtd", ,"ContractData",I16, "LongDescription",, "T")</f>
        <v>Vanguard MSCI Europe ETF</v>
      </c>
      <c r="K16" s="1">
        <f xml:space="preserve"> RTD("cqg.rtd",,"StudyData",I16, "PCB","BaseType=Index,Index=2", "Close", "A","-1","all",,,,"T")/100</f>
        <v>-1.5663771712158887E-2</v>
      </c>
      <c r="L16" s="1">
        <f t="shared" si="2"/>
        <v>0.17598865605798017</v>
      </c>
      <c r="M16" s="1" t="str">
        <f xml:space="preserve"> "H: "&amp;TEXT(RTD("cqg.rtd",,"StudyData",I16, "PCB","BaseType=Index,Index=1", "High", "A","0","all",,,,"T")/100,"00.00%")</f>
        <v>H: 17.60%</v>
      </c>
      <c r="N16" t="str">
        <f xml:space="preserve"> "L: "&amp;TEXT(RTD("cqg.rtd",,"StudyData",I16, "PCB","BaseType=Index,Index=1", "Low", "A","0","all",,,,"T")/100,"00.00%")</f>
        <v>L: -02.28%</v>
      </c>
      <c r="P16" t="str">
        <f t="shared" si="3"/>
        <v>C: 17.60%, H: 17.60%, L: -02.28%</v>
      </c>
    </row>
    <row r="17" spans="1:16" x14ac:dyDescent="0.3">
      <c r="A17" t="s">
        <v>6</v>
      </c>
      <c r="B17" t="str">
        <f>RTD("cqg.rtd", ,"ContractData",A17, "LongDescription",, "T")</f>
        <v>iShares MSCI Germany ETF</v>
      </c>
      <c r="C17" s="1">
        <f xml:space="preserve"> RTD("cqg.rtd",,"StudyData",A17, "PCB","BaseType=Index,Index=1", "Close", "A","0","all",,,,"T")/100</f>
        <v>0.27718416090509113</v>
      </c>
      <c r="D17" s="1">
        <f xml:space="preserve"> RTD("cqg.rtd",,"StudyData",A17, "PCB","BaseType=Index,Index=2", "Close", "A","-1","all",,,,"T")/100</f>
        <v>7.1741327046143444E-2</v>
      </c>
      <c r="F17" s="2">
        <f>RANK(C17,$C$2:$C$52,0)+COUNTIF($C$2:C17,C17)-1</f>
        <v>8</v>
      </c>
      <c r="G17" t="str">
        <f t="shared" si="0"/>
        <v>S.EWG</v>
      </c>
      <c r="H17">
        <f t="shared" si="4"/>
        <v>16</v>
      </c>
      <c r="I17" t="str">
        <f t="shared" si="1"/>
        <v>S.EWQ</v>
      </c>
      <c r="J17" t="str">
        <f>RTD("cqg.rtd", ,"ContractData",I17, "LongDescription",, "T")</f>
        <v>iShares MSCI France ETF</v>
      </c>
      <c r="K17" s="1">
        <f xml:space="preserve"> RTD("cqg.rtd",,"StudyData",I17, "PCB","BaseType=Index,Index=2", "Close", "A","-1","all",,,,"T")/100</f>
        <v>-8.4226646248085679E-2</v>
      </c>
      <c r="L17" s="1">
        <f t="shared" si="2"/>
        <v>0.17586399108138223</v>
      </c>
      <c r="M17" s="1" t="str">
        <f xml:space="preserve"> "H: "&amp;TEXT(RTD("cqg.rtd",,"StudyData",I17, "PCB","BaseType=Index,Index=1", "High", "A","0","all",,,,"T")/100,"00.00%")</f>
        <v>H: 17.59%</v>
      </c>
      <c r="N17" t="str">
        <f xml:space="preserve"> "L: "&amp;TEXT(RTD("cqg.rtd",,"StudyData",I17, "PCB","BaseType=Index,Index=1", "Low", "A","0","all",,,,"T")/100,"00.00%")</f>
        <v>L: -01.84%</v>
      </c>
      <c r="P17" t="str">
        <f t="shared" si="3"/>
        <v>C: 17.59%, H: 17.59%, L: -01.84%</v>
      </c>
    </row>
    <row r="18" spans="1:16" x14ac:dyDescent="0.3">
      <c r="A18" t="s">
        <v>30</v>
      </c>
      <c r="B18" t="str">
        <f>RTD("cqg.rtd", ,"ContractData",A18, "LongDescription",, "T")</f>
        <v>iShares MSCI Hong Kong ETF</v>
      </c>
      <c r="C18" s="1">
        <f xml:space="preserve"> RTD("cqg.rtd",,"StudyData",A18, "PCB","BaseType=Index,Index=1", "Close", "A","0","all",,,,"T")/100</f>
        <v>0.12304921968787517</v>
      </c>
      <c r="D18" s="1">
        <f xml:space="preserve"> RTD("cqg.rtd",,"StudyData",A18, "PCB","BaseType=Index,Index=2", "Close", "A","-1","all",,,,"T")/100</f>
        <v>-4.0875071963154916E-2</v>
      </c>
      <c r="F18" s="2">
        <f>RANK(C18,$C$2:$C$52,0)+COUNTIF($C$2:C18,C18)-1</f>
        <v>30</v>
      </c>
      <c r="G18" t="str">
        <f t="shared" si="0"/>
        <v>S.EWH</v>
      </c>
      <c r="H18">
        <f t="shared" si="4"/>
        <v>17</v>
      </c>
      <c r="I18" t="str">
        <f t="shared" si="1"/>
        <v>S.MCHI</v>
      </c>
      <c r="J18" t="str">
        <f>RTD("cqg.rtd", ,"ContractData",I18, "LongDescription",, "T")</f>
        <v>iShares MSCI China ETF</v>
      </c>
      <c r="K18" s="1">
        <f xml:space="preserve"> RTD("cqg.rtd",,"StudyData",I18, "PCB","BaseType=Index,Index=2", "Close", "A","-1","all",,,,"T")/100</f>
        <v>0.15022091310751098</v>
      </c>
      <c r="L18" s="1">
        <f t="shared" si="2"/>
        <v>0.17285531370038418</v>
      </c>
      <c r="M18" s="1" t="str">
        <f xml:space="preserve"> "H: "&amp;TEXT(RTD("cqg.rtd",,"StudyData",I18, "PCB","BaseType=Index,Index=1", "High", "A","0","all",,,,"T")/100,"00.00%")</f>
        <v>H: 25.71%</v>
      </c>
      <c r="N18" t="str">
        <f xml:space="preserve"> "L: "&amp;TEXT(RTD("cqg.rtd",,"StudyData",I18, "PCB","BaseType=Index,Index=1", "Low", "A","0","all",,,,"T")/100,"00.00%")</f>
        <v>L: -06.74%</v>
      </c>
      <c r="P18" t="str">
        <f t="shared" si="3"/>
        <v>C: 17.29%, H: 25.71%, L: -06.74%</v>
      </c>
    </row>
    <row r="19" spans="1:16" x14ac:dyDescent="0.3">
      <c r="A19" t="s">
        <v>7</v>
      </c>
      <c r="B19" t="str">
        <f>RTD("cqg.rtd", ,"ContractData",A19, "LongDescription",, "T")</f>
        <v>iShares MSCI Italy Capped ETF</v>
      </c>
      <c r="C19" s="1">
        <f xml:space="preserve"> RTD("cqg.rtd",,"StudyData",A19, "PCB","BaseType=Index,Index=1", "Close", "A","0","all",,,,"T")/100</f>
        <v>0.28078954684459279</v>
      </c>
      <c r="D19" s="1">
        <f xml:space="preserve"> RTD("cqg.rtd",,"StudyData",A19, "PCB","BaseType=Index,Index=2", "Close", "A","-1","all",,,,"T")/100</f>
        <v>6.0123784261715267E-2</v>
      </c>
      <c r="F19" s="2">
        <f>RANK(C19,$C$2:$C$52,0)+COUNTIF($C$2:C19,C19)-1</f>
        <v>6</v>
      </c>
      <c r="G19" t="str">
        <f t="shared" si="0"/>
        <v>S.EWI</v>
      </c>
      <c r="H19">
        <f t="shared" si="4"/>
        <v>18</v>
      </c>
      <c r="I19" t="str">
        <f t="shared" si="1"/>
        <v>S.EWN</v>
      </c>
      <c r="J19" t="str">
        <f>RTD("cqg.rtd", ,"ContractData",I19, "LongDescription",, "T")</f>
        <v>iShares MSCI Netherlands ETF</v>
      </c>
      <c r="K19" s="1">
        <f xml:space="preserve"> RTD("cqg.rtd",,"StudyData",I19, "PCB","BaseType=Index,Index=2", "Close", "A","-1","all",,,,"T")/100</f>
        <v>-3.1369034281873306E-3</v>
      </c>
      <c r="L19" s="1">
        <f t="shared" si="2"/>
        <v>0.17082490447291529</v>
      </c>
      <c r="M19" s="1" t="str">
        <f xml:space="preserve"> "H: "&amp;TEXT(RTD("cqg.rtd",,"StudyData",I19, "PCB","BaseType=Index,Index=1", "High", "A","0","all",,,,"T")/100,"00.00%")</f>
        <v>H: 17.28%</v>
      </c>
      <c r="N19" t="str">
        <f xml:space="preserve"> "L: "&amp;TEXT(RTD("cqg.rtd",,"StudyData",I19, "PCB","BaseType=Index,Index=1", "Low", "A","0","all",,,,"T")/100,"00.00%")</f>
        <v>L: -06.95%</v>
      </c>
      <c r="P19" t="str">
        <f t="shared" si="3"/>
        <v>C: 17.08%, H: 17.28%, L: -06.95%</v>
      </c>
    </row>
    <row r="20" spans="1:16" x14ac:dyDescent="0.3">
      <c r="A20" t="s">
        <v>33</v>
      </c>
      <c r="B20" t="str">
        <f>RTD("cqg.rtd", ,"ContractData",A20, "LongDescription",, "T")</f>
        <v>iShares MSCI Japan ETF</v>
      </c>
      <c r="C20" s="1">
        <f xml:space="preserve"> RTD("cqg.rtd",,"StudyData",A20, "PCB","BaseType=Index,Index=1", "Close", "A","0","all",,,,"T")/100</f>
        <v>7.9284649776453164E-2</v>
      </c>
      <c r="D20" s="1">
        <f xml:space="preserve"> RTD("cqg.rtd",,"StudyData",A20, "PCB","BaseType=Index,Index=2", "Close", "A","-1","all",,,,"T")/100</f>
        <v>4.6149048955409944E-2</v>
      </c>
      <c r="F20" s="2">
        <f>RANK(C20,$C$2:$C$52,0)+COUNTIF($C$2:C20,C20)-1</f>
        <v>36</v>
      </c>
      <c r="G20" t="str">
        <f t="shared" si="0"/>
        <v>S.EWJ</v>
      </c>
      <c r="H20">
        <f t="shared" si="4"/>
        <v>19</v>
      </c>
      <c r="I20" t="str">
        <f t="shared" si="1"/>
        <v>S.NORW</v>
      </c>
      <c r="J20" t="str">
        <f>RTD("cqg.rtd", ,"ContractData",I20, "LongDescription",, "T")</f>
        <v>Global X MSCI Norway ETF</v>
      </c>
      <c r="K20" s="1">
        <f xml:space="preserve"> RTD("cqg.rtd",,"StudyData",I20, "PCB","BaseType=Index,Index=2", "Close", "A","-1","all",,,,"T")/100</f>
        <v>-7.8916372202591206E-2</v>
      </c>
      <c r="L20" s="1">
        <f t="shared" si="2"/>
        <v>0.16368286445012789</v>
      </c>
      <c r="M20" s="1" t="str">
        <f xml:space="preserve"> "H: "&amp;TEXT(RTD("cqg.rtd",,"StudyData",I20, "PCB","BaseType=Index,Index=1", "High", "A","0","all",,,,"T")/100,"00.00%")</f>
        <v>H: 18.41%</v>
      </c>
      <c r="N20" t="str">
        <f xml:space="preserve"> "L: "&amp;TEXT(RTD("cqg.rtd",,"StudyData",I20, "PCB","BaseType=Index,Index=1", "Low", "A","0","all",,,,"T")/100,"00.00%")</f>
        <v>L: -02.64%</v>
      </c>
      <c r="P20" t="str">
        <f t="shared" si="3"/>
        <v>C: 16.37%, H: 18.41%, L: -02.64%</v>
      </c>
    </row>
    <row r="21" spans="1:16" x14ac:dyDescent="0.3">
      <c r="A21" t="s">
        <v>19</v>
      </c>
      <c r="B21" t="str">
        <f>RTD("cqg.rtd", ,"ContractData",A21, "LongDescription",, "T")</f>
        <v>iShares MSCI Belgium Capped ETF</v>
      </c>
      <c r="C21" s="1">
        <f xml:space="preserve"> RTD("cqg.rtd",,"StudyData",A21, "PCB","BaseType=Index,Index=1", "Close", "A","0","all",,,,"T")/100</f>
        <v>0.14277899343544853</v>
      </c>
      <c r="D21" s="1">
        <f xml:space="preserve"> RTD("cqg.rtd",,"StudyData",A21, "PCB","BaseType=Index,Index=2", "Close", "A","-1","all",,,,"T")/100</f>
        <v>-2.9723991507430929E-2</v>
      </c>
      <c r="F21" s="2">
        <f>RANK(C21,$C$2:$C$52,0)+COUNTIF($C$2:C21,C21)-1</f>
        <v>25</v>
      </c>
      <c r="G21" t="str">
        <f t="shared" si="0"/>
        <v>S.EWK</v>
      </c>
      <c r="H21">
        <f t="shared" si="4"/>
        <v>20</v>
      </c>
      <c r="I21" t="str">
        <f t="shared" si="1"/>
        <v>S.EWL</v>
      </c>
      <c r="J21" t="str">
        <f>RTD("cqg.rtd", ,"ContractData",I21, "LongDescription",, "T")</f>
        <v>iShares MSCI Switzerland Capped ETF</v>
      </c>
      <c r="K21" s="1">
        <f xml:space="preserve"> RTD("cqg.rtd",,"StudyData",I21, "PCB","BaseType=Index,Index=2", "Close", "A","-1","all",,,,"T")/100</f>
        <v>-4.7855811062771945E-2</v>
      </c>
      <c r="L21" s="1">
        <f t="shared" si="2"/>
        <v>0.15948651000870318</v>
      </c>
      <c r="M21" s="1" t="str">
        <f xml:space="preserve"> "H: "&amp;TEXT(RTD("cqg.rtd",,"StudyData",I21, "PCB","BaseType=Index,Index=1", "High", "A","0","all",,,,"T")/100,"00.00%")</f>
        <v>H: 19.32%</v>
      </c>
      <c r="N21" t="str">
        <f xml:space="preserve"> "L: "&amp;TEXT(RTD("cqg.rtd",,"StudyData",I21, "PCB","BaseType=Index,Index=1", "Low", "A","0","all",,,,"T")/100,"00.00%")</f>
        <v>L: -00.35%</v>
      </c>
      <c r="P21" t="str">
        <f t="shared" si="3"/>
        <v>C: 15.95%, H: 19.32%, L: -00.35%</v>
      </c>
    </row>
    <row r="22" spans="1:16" x14ac:dyDescent="0.3">
      <c r="A22" t="s">
        <v>14</v>
      </c>
      <c r="B22" t="str">
        <f>RTD("cqg.rtd", ,"ContractData",A22, "LongDescription",, "T")</f>
        <v>iShares MSCI Switzerland Capped ETF</v>
      </c>
      <c r="C22" s="1">
        <f xml:space="preserve"> RTD("cqg.rtd",,"StudyData",A22, "PCB","BaseType=Index,Index=1", "Close", "A","0","all",,,,"T")/100</f>
        <v>0.15948651000870318</v>
      </c>
      <c r="D22" s="1">
        <f xml:space="preserve"> RTD("cqg.rtd",,"StudyData",A22, "PCB","BaseType=Index,Index=2", "Close", "A","-1","all",,,,"T")/100</f>
        <v>-4.7855811062771945E-2</v>
      </c>
      <c r="F22" s="2">
        <f>RANK(C22,$C$2:$C$52,0)+COUNTIF($C$2:C22,C22)-1</f>
        <v>20</v>
      </c>
      <c r="G22" t="str">
        <f t="shared" si="0"/>
        <v>S.EWL</v>
      </c>
      <c r="H22">
        <f t="shared" si="4"/>
        <v>21</v>
      </c>
      <c r="I22" t="str">
        <f t="shared" si="1"/>
        <v>S.EWS</v>
      </c>
      <c r="J22" t="str">
        <f>RTD("cqg.rtd", ,"ContractData",I22, "LongDescription",, "T")</f>
        <v>iShares MSCI Singapore ETF</v>
      </c>
      <c r="K22" s="1">
        <f xml:space="preserve"> RTD("cqg.rtd",,"StudyData",I22, "PCB","BaseType=Index,Index=2", "Close", "A","-1","all",,,,"T")/100</f>
        <v>0.16844919786096268</v>
      </c>
      <c r="L22" s="1">
        <f t="shared" si="2"/>
        <v>0.15286041189931349</v>
      </c>
      <c r="M22" s="1" t="str">
        <f xml:space="preserve"> "H: "&amp;TEXT(RTD("cqg.rtd",,"StudyData",I22, "PCB","BaseType=Index,Index=1", "High", "A","0","all",,,,"T")/100,"00.00%")</f>
        <v>H: 15.42%</v>
      </c>
      <c r="N22" t="str">
        <f xml:space="preserve"> "L: "&amp;TEXT(RTD("cqg.rtd",,"StudyData",I22, "PCB","BaseType=Index,Index=1", "Low", "A","0","all",,,,"T")/100,"00.00%")</f>
        <v>L: -08.10%</v>
      </c>
      <c r="P22" t="str">
        <f t="shared" si="3"/>
        <v>C: 15.29%, H: 15.42%, L: -08.10%</v>
      </c>
    </row>
    <row r="23" spans="1:16" x14ac:dyDescent="0.3">
      <c r="A23" t="s">
        <v>42</v>
      </c>
      <c r="B23" t="str">
        <f>RTD("cqg.rtd", ,"ContractData",A23, "LongDescription",, "T")</f>
        <v>iShares MSCI Malaysia ETF</v>
      </c>
      <c r="C23" s="1">
        <f xml:space="preserve"> RTD("cqg.rtd",,"StudyData",A23, "PCB","BaseType=Index,Index=1", "Close", "A","0","all",,,,"T")/100</f>
        <v>1.5083571137382836E-2</v>
      </c>
      <c r="D23" s="1">
        <f xml:space="preserve"> RTD("cqg.rtd",,"StudyData",A23, "PCB","BaseType=Index,Index=2", "Close", "A","-1","all",,,,"T")/100</f>
        <v>0.15435294117647064</v>
      </c>
      <c r="F23" s="2">
        <f>RANK(C23,$C$2:$C$52,0)+COUNTIF($C$2:C23,C23)-1</f>
        <v>45</v>
      </c>
      <c r="G23" t="str">
        <f t="shared" si="0"/>
        <v>S.EWM</v>
      </c>
      <c r="H23">
        <f t="shared" si="4"/>
        <v>22</v>
      </c>
      <c r="I23" t="str">
        <f t="shared" si="1"/>
        <v>S.KWT</v>
      </c>
      <c r="J23" t="str">
        <f>RTD("cqg.rtd", ,"ContractData",I23, "LongDescription",, "T")</f>
        <v>iShares MSCI Kuwait ETF</v>
      </c>
      <c r="K23" s="1">
        <f xml:space="preserve"> RTD("cqg.rtd",,"StudyData",I23, "PCB","BaseType=Index,Index=2", "Close", "A","-1","all",,,,"T")/100</f>
        <v>4.7464239271781443E-2</v>
      </c>
      <c r="L23" s="1">
        <f t="shared" si="2"/>
        <v>0.14835505896958417</v>
      </c>
      <c r="M23" s="1" t="str">
        <f xml:space="preserve"> "H: "&amp;TEXT(RTD("cqg.rtd",,"StudyData",I23, "PCB","BaseType=Index,Index=1", "High", "A","0","all",,,,"T")/100,"00.00%")</f>
        <v>H: 15.02%</v>
      </c>
      <c r="N23" t="str">
        <f xml:space="preserve"> "L: "&amp;TEXT(RTD("cqg.rtd",,"StudyData",I23, "PCB","BaseType=Index,Index=1", "Low", "A","0","all",,,,"T")/100,"00.00%")</f>
        <v>L: -00.06%</v>
      </c>
      <c r="P23" t="str">
        <f t="shared" si="3"/>
        <v>C: 14.84%, H: 15.02%, L: -00.06%</v>
      </c>
    </row>
    <row r="24" spans="1:16" x14ac:dyDescent="0.3">
      <c r="A24" t="s">
        <v>22</v>
      </c>
      <c r="B24" t="str">
        <f>RTD("cqg.rtd", ,"ContractData",A24, "LongDescription",, "T")</f>
        <v>iShares MSCI Netherlands ETF</v>
      </c>
      <c r="C24" s="1">
        <f xml:space="preserve"> RTD("cqg.rtd",,"StudyData",A24, "PCB","BaseType=Index,Index=1", "Close", "A","0","all",,,,"T")/100</f>
        <v>0.17082490447291529</v>
      </c>
      <c r="D24" s="1">
        <f xml:space="preserve"> RTD("cqg.rtd",,"StudyData",A24, "PCB","BaseType=Index,Index=2", "Close", "A","-1","all",,,,"T")/100</f>
        <v>-3.1369034281873306E-3</v>
      </c>
      <c r="F24" s="2">
        <f>RANK(C24,$C$2:$C$52,0)+COUNTIF($C$2:C24,C24)-1</f>
        <v>18</v>
      </c>
      <c r="G24" t="str">
        <f t="shared" si="0"/>
        <v>S.EWN</v>
      </c>
      <c r="H24">
        <f t="shared" si="4"/>
        <v>23</v>
      </c>
      <c r="I24" t="str">
        <f t="shared" si="1"/>
        <v>S.EWY</v>
      </c>
      <c r="J24" t="str">
        <f>RTD("cqg.rtd", ,"ContractData",I24, "LongDescription",, "T")</f>
        <v>iShares MSCI South Korea Capped ETF</v>
      </c>
      <c r="K24" s="1">
        <f xml:space="preserve"> RTD("cqg.rtd",,"StudyData",I24, "PCB","BaseType=Index,Index=2", "Close", "A","-1","all",,,,"T")/100</f>
        <v>-0.22340912559133222</v>
      </c>
      <c r="L24" s="1">
        <f t="shared" si="2"/>
        <v>0.1461976812733346</v>
      </c>
      <c r="M24" s="1" t="str">
        <f xml:space="preserve"> "H: "&amp;TEXT(RTD("cqg.rtd",,"StudyData",I24, "PCB","BaseType=Index,Index=1", "High", "A","0","all",,,,"T")/100,"00.00%")</f>
        <v>H: 15.25%</v>
      </c>
      <c r="N24" t="str">
        <f xml:space="preserve"> "L: "&amp;TEXT(RTD("cqg.rtd",,"StudyData",I24, "PCB","BaseType=Index,Index=1", "Low", "A","0","all",,,,"T")/100,"00.00%")</f>
        <v>L: -04.72%</v>
      </c>
      <c r="P24" t="str">
        <f t="shared" si="3"/>
        <v>C: 14.62%, H: 15.25%, L: -04.72%</v>
      </c>
    </row>
    <row r="25" spans="1:16" x14ac:dyDescent="0.3">
      <c r="A25" t="s">
        <v>3</v>
      </c>
      <c r="B25" t="str">
        <f>RTD("cqg.rtd", ,"ContractData",A25, "LongDescription",, "T")</f>
        <v>iShares MSCI Austria Capped ETF</v>
      </c>
      <c r="C25" s="1">
        <f xml:space="preserve"> RTD("cqg.rtd",,"StudyData",A25, "PCB","BaseType=Index,Index=1", "Close", "A","0","all",,,,"T")/100</f>
        <v>0.34494274809160302</v>
      </c>
      <c r="D25" s="1">
        <f xml:space="preserve"> RTD("cqg.rtd",,"StudyData",A25, "PCB","BaseType=Index,Index=2", "Close", "A","-1","all",,,,"T")/100</f>
        <v>-3.0078667283664907E-2</v>
      </c>
      <c r="F25" s="2">
        <f>RANK(C25,$C$2:$C$52,0)+COUNTIF($C$2:C25,C25)-1</f>
        <v>2</v>
      </c>
      <c r="G25" t="str">
        <f t="shared" si="0"/>
        <v>S.EWO</v>
      </c>
      <c r="H25">
        <f t="shared" si="4"/>
        <v>24</v>
      </c>
      <c r="I25" t="str">
        <f t="shared" si="1"/>
        <v>S.IEFA</v>
      </c>
      <c r="J25" t="str">
        <f>RTD("cqg.rtd", ,"ContractData",I25, "LongDescription",, "T")</f>
        <v>iShares Core MSCI EAFE ETF</v>
      </c>
      <c r="K25" s="1">
        <f xml:space="preserve"> RTD("cqg.rtd",,"StudyData",I25, "PCB","BaseType=Index,Index=2", "Close", "A","-1","all",,,,"T")/100</f>
        <v>-9.9502487562199544E-4</v>
      </c>
      <c r="L25" s="1">
        <f t="shared" si="2"/>
        <v>0.14584519066590779</v>
      </c>
      <c r="M25" s="1" t="str">
        <f xml:space="preserve"> "H: "&amp;TEXT(RTD("cqg.rtd",,"StudyData",I25, "PCB","BaseType=Index,Index=1", "High", "A","0","all",,,,"T")/100,"00.00%")</f>
        <v>H: 14.61%</v>
      </c>
      <c r="N25" t="str">
        <f xml:space="preserve"> "L: "&amp;TEXT(RTD("cqg.rtd",,"StudyData",I25, "PCB","BaseType=Index,Index=1", "Low", "A","0","all",,,,"T")/100,"00.00%")</f>
        <v>L: -04.74%</v>
      </c>
      <c r="P25" t="str">
        <f t="shared" si="3"/>
        <v>C: 14.58%, H: 14.61%, L: -04.74%</v>
      </c>
    </row>
    <row r="26" spans="1:16" x14ac:dyDescent="0.3">
      <c r="A26" t="s">
        <v>4</v>
      </c>
      <c r="B26" t="str">
        <f>RTD("cqg.rtd", ,"ContractData",A26, "LongDescription",, "T")</f>
        <v>iShares MSCI Spain Capped ETF</v>
      </c>
      <c r="C26" s="1">
        <f xml:space="preserve"> RTD("cqg.rtd",,"StudyData",A26, "PCB","BaseType=Index,Index=1", "Close", "A","0","all",,,,"T")/100</f>
        <v>0.32657004830917863</v>
      </c>
      <c r="D26" s="1">
        <f xml:space="preserve"> RTD("cqg.rtd",,"StudyData",A26, "PCB","BaseType=Index,Index=2", "Close", "A","-1","all",,,,"T")/100</f>
        <v>1.4043109079033301E-2</v>
      </c>
      <c r="F26" s="2">
        <f>RANK(C26,$C$2:$C$52,0)+COUNTIF($C$2:C26,C26)-1</f>
        <v>4</v>
      </c>
      <c r="G26" t="str">
        <f t="shared" si="0"/>
        <v>S.EWP</v>
      </c>
      <c r="H26">
        <f t="shared" si="4"/>
        <v>25</v>
      </c>
      <c r="I26" t="str">
        <f t="shared" si="1"/>
        <v>S.EWK</v>
      </c>
      <c r="J26" t="str">
        <f>RTD("cqg.rtd", ,"ContractData",I26, "LongDescription",, "T")</f>
        <v>iShares MSCI Belgium Capped ETF</v>
      </c>
      <c r="K26" s="1">
        <f xml:space="preserve"> RTD("cqg.rtd",,"StudyData",I26, "PCB","BaseType=Index,Index=2", "Close", "A","-1","all",,,,"T")/100</f>
        <v>-2.9723991507430929E-2</v>
      </c>
      <c r="L26" s="1">
        <f t="shared" si="2"/>
        <v>0.14277899343544853</v>
      </c>
      <c r="M26" s="1" t="str">
        <f xml:space="preserve"> "H: "&amp;TEXT(RTD("cqg.rtd",,"StudyData",I26, "PCB","BaseType=Index,Index=1", "High", "A","0","all",,,,"T")/100,"00.00%")</f>
        <v>H: 17.51%</v>
      </c>
      <c r="N26" t="str">
        <f xml:space="preserve"> "L: "&amp;TEXT(RTD("cqg.rtd",,"StudyData",I26, "PCB","BaseType=Index,Index=1", "Low", "A","0","all",,,,"T")/100,"00.00%")</f>
        <v>L: -02.95%</v>
      </c>
      <c r="P26" t="str">
        <f t="shared" si="3"/>
        <v>C: 14.28%, H: 17.51%, L: -02.95%</v>
      </c>
    </row>
    <row r="27" spans="1:16" x14ac:dyDescent="0.3">
      <c r="A27" t="s">
        <v>17</v>
      </c>
      <c r="B27" t="str">
        <f>RTD("cqg.rtd", ,"ContractData",A27, "LongDescription",, "T")</f>
        <v>iShares MSCI France ETF</v>
      </c>
      <c r="C27" s="1">
        <f xml:space="preserve"> RTD("cqg.rtd",,"StudyData",A27, "PCB","BaseType=Index,Index=1", "Close", "A","0","all",,,,"T")/100</f>
        <v>0.17586399108138223</v>
      </c>
      <c r="D27" s="1">
        <f xml:space="preserve"> RTD("cqg.rtd",,"StudyData",A27, "PCB","BaseType=Index,Index=2", "Close", "A","-1","all",,,,"T")/100</f>
        <v>-8.4226646248085679E-2</v>
      </c>
      <c r="F27" s="2">
        <f>RANK(C27,$C$2:$C$52,0)+COUNTIF($C$2:C27,C27)-1</f>
        <v>16</v>
      </c>
      <c r="G27" t="str">
        <f t="shared" si="0"/>
        <v>S.EWQ</v>
      </c>
      <c r="H27">
        <f t="shared" si="4"/>
        <v>26</v>
      </c>
      <c r="I27" t="str">
        <f t="shared" si="1"/>
        <v>S.EPU</v>
      </c>
      <c r="J27" t="str">
        <f>RTD("cqg.rtd", ,"ContractData",I27, "LongDescription",, "T")</f>
        <v>iShares MSCI Peru and Global Exposure ETF</v>
      </c>
      <c r="K27" s="1">
        <f xml:space="preserve"> RTD("cqg.rtd",,"StudyData",I27, "PCB","BaseType=Index,Index=2", "Close", "A","-1","all",,,,"T")/100</f>
        <v>0.15212332751599755</v>
      </c>
      <c r="L27" s="1">
        <f t="shared" si="2"/>
        <v>0.14087351678868967</v>
      </c>
      <c r="M27" s="1" t="str">
        <f xml:space="preserve"> "H: "&amp;TEXT(RTD("cqg.rtd",,"StudyData",I27, "PCB","BaseType=Index,Index=1", "High", "A","0","all",,,,"T")/100,"00.00%")</f>
        <v>H: 15.17%</v>
      </c>
      <c r="N27" t="str">
        <f xml:space="preserve"> "L: "&amp;TEXT(RTD("cqg.rtd",,"StudyData",I27, "PCB","BaseType=Index,Index=1", "Low", "A","0","all",,,,"T")/100,"00.00%")</f>
        <v>L: -02.83%</v>
      </c>
      <c r="P27" t="str">
        <f t="shared" si="3"/>
        <v>C: 14.09%, H: 15.17%, L: -02.83%</v>
      </c>
    </row>
    <row r="28" spans="1:16" x14ac:dyDescent="0.3">
      <c r="A28" t="s">
        <v>21</v>
      </c>
      <c r="B28" t="str">
        <f>RTD("cqg.rtd", ,"ContractData",A28, "LongDescription",, "T")</f>
        <v>iShares MSCI Singapore ETF</v>
      </c>
      <c r="C28" s="1">
        <f xml:space="preserve"> RTD("cqg.rtd",,"StudyData",A28, "PCB","BaseType=Index,Index=1", "Close", "A","0","all",,,,"T")/100</f>
        <v>0.15286041189931349</v>
      </c>
      <c r="D28" s="1">
        <f xml:space="preserve"> RTD("cqg.rtd",,"StudyData",A28, "PCB","BaseType=Index,Index=2", "Close", "A","-1","all",,,,"T")/100</f>
        <v>0.16844919786096268</v>
      </c>
      <c r="F28" s="2">
        <f>RANK(C28,$C$2:$C$52,0)+COUNTIF($C$2:C28,C28)-1</f>
        <v>21</v>
      </c>
      <c r="G28" t="str">
        <f t="shared" si="0"/>
        <v>S.EWS</v>
      </c>
      <c r="H28">
        <f t="shared" si="4"/>
        <v>27</v>
      </c>
      <c r="I28" t="str">
        <f t="shared" si="1"/>
        <v>S.EWU</v>
      </c>
      <c r="J28" t="str">
        <f>RTD("cqg.rtd", ,"ContractData",I28, "LongDescription",, "T")</f>
        <v>iShares MSCI United Kingdom ETF</v>
      </c>
      <c r="K28" s="1">
        <f xml:space="preserve"> RTD("cqg.rtd",,"StudyData",I28, "PCB","BaseType=Index,Index=2", "Close", "A","-1","all",,,,"T")/100</f>
        <v>2.5718608169440289E-2</v>
      </c>
      <c r="L28" s="1">
        <f t="shared" si="2"/>
        <v>0.13392330383480824</v>
      </c>
      <c r="M28" s="1" t="str">
        <f xml:space="preserve"> "H: "&amp;TEXT(RTD("cqg.rtd",,"StudyData",I28, "PCB","BaseType=Index,Index=1", "High", "A","0","all",,,,"T")/100,"00.00%")</f>
        <v>H: 14.45%</v>
      </c>
      <c r="N28" t="str">
        <f xml:space="preserve"> "L: "&amp;TEXT(RTD("cqg.rtd",,"StudyData",I28, "PCB","BaseType=Index,Index=1", "Low", "A","0","all",,,,"T")/100,"00.00%")</f>
        <v>L: -03.36%</v>
      </c>
      <c r="P28" t="str">
        <f t="shared" si="3"/>
        <v>C: 13.39%, H: 14.45%, L: -03.36%</v>
      </c>
    </row>
    <row r="29" spans="1:16" x14ac:dyDescent="0.3">
      <c r="A29" t="s">
        <v>43</v>
      </c>
      <c r="B29" t="str">
        <f>RTD("cqg.rtd", ,"ContractData",A29, "LongDescription",, "T")</f>
        <v>iShares MSCI Taiwan ETF</v>
      </c>
      <c r="C29" s="1">
        <f xml:space="preserve"> RTD("cqg.rtd",,"StudyData",A29, "PCB","BaseType=Index,Index=1", "Close", "A","0","all",,,,"T")/100</f>
        <v>3.0718701700154626E-2</v>
      </c>
      <c r="D29" s="1">
        <f xml:space="preserve"> RTD("cqg.rtd",,"StudyData",A29, "PCB","BaseType=Index,Index=2", "Close", "A","-1","all",,,,"T")/100</f>
        <v>0.12448403215294364</v>
      </c>
      <c r="F29" s="2">
        <f>RANK(C29,$C$2:$C$52,0)+COUNTIF($C$2:C29,C29)-1</f>
        <v>42</v>
      </c>
      <c r="G29" t="str">
        <f t="shared" si="0"/>
        <v>S.EWT</v>
      </c>
      <c r="H29">
        <f t="shared" si="4"/>
        <v>28</v>
      </c>
      <c r="I29" t="str">
        <f t="shared" si="1"/>
        <v>S.ARGT</v>
      </c>
      <c r="J29" t="str">
        <f>RTD("cqg.rtd", ,"ContractData",I29, "LongDescription",, "T")</f>
        <v>Global X MSCI Argentina ETF</v>
      </c>
      <c r="K29" s="1">
        <f xml:space="preserve"> RTD("cqg.rtd",,"StudyData",I29, "PCB","BaseType=Index,Index=2", "Close", "A","-1","all",,,,"T")/100</f>
        <v>0.61024542267238013</v>
      </c>
      <c r="L29" s="1">
        <f t="shared" si="2"/>
        <v>0.12834159912906737</v>
      </c>
      <c r="M29" s="1" t="str">
        <f xml:space="preserve"> "H: "&amp;TEXT(RTD("cqg.rtd",,"StudyData",I29, "PCB","BaseType=Index,Index=1", "High", "A","0","all",,,,"T")/100,"00.00%")</f>
        <v>H: 13.58%</v>
      </c>
      <c r="N29" t="str">
        <f xml:space="preserve"> "L: "&amp;TEXT(RTD("cqg.rtd",,"StudyData",I29, "PCB","BaseType=Index,Index=1", "Low", "A","0","all",,,,"T")/100,"00.00%")</f>
        <v>L: -17.41%</v>
      </c>
      <c r="P29" t="str">
        <f t="shared" si="3"/>
        <v>C: 12.83%, H: 13.58%, L: -17.41%</v>
      </c>
    </row>
    <row r="30" spans="1:16" x14ac:dyDescent="0.3">
      <c r="A30" t="s">
        <v>25</v>
      </c>
      <c r="B30" t="str">
        <f>RTD("cqg.rtd", ,"ContractData",A30, "LongDescription",, "T")</f>
        <v>iShares MSCI United Kingdom ETF</v>
      </c>
      <c r="C30" s="1">
        <f xml:space="preserve"> RTD("cqg.rtd",,"StudyData",A30, "PCB","BaseType=Index,Index=1", "Close", "A","0","all",,,,"T")/100</f>
        <v>0.13392330383480824</v>
      </c>
      <c r="D30" s="1">
        <f xml:space="preserve"> RTD("cqg.rtd",,"StudyData",A30, "PCB","BaseType=Index,Index=2", "Close", "A","-1","all",,,,"T")/100</f>
        <v>2.5718608169440289E-2</v>
      </c>
      <c r="F30" s="2">
        <f>RANK(C30,$C$2:$C$52,0)+COUNTIF($C$2:C30,C30)-1</f>
        <v>27</v>
      </c>
      <c r="G30" t="str">
        <f t="shared" si="0"/>
        <v>S.EWU</v>
      </c>
      <c r="H30">
        <f t="shared" si="4"/>
        <v>29</v>
      </c>
      <c r="I30" t="str">
        <f t="shared" si="1"/>
        <v>S.ACWx</v>
      </c>
      <c r="J30" t="str">
        <f>RTD("cqg.rtd", ,"ContractData",I30, "LongDescription",, "T")</f>
        <v>iShares MSCI ACWI ex US ETF</v>
      </c>
      <c r="K30" s="1">
        <f xml:space="preserve"> RTD("cqg.rtd",,"StudyData",I30, "PCB","BaseType=Index,Index=2", "Close", "A","-1","all",,,,"T")/100</f>
        <v>2.1943573667711692E-2</v>
      </c>
      <c r="L30" s="1">
        <f t="shared" si="2"/>
        <v>0.12499999999999992</v>
      </c>
      <c r="M30" s="1" t="str">
        <f xml:space="preserve"> "H: "&amp;TEXT(RTD("cqg.rtd",,"StudyData",I30, "PCB","BaseType=Index,Index=1", "High", "A","0","all",,,,"T")/100,"00.00%")</f>
        <v>H: 12.52%</v>
      </c>
      <c r="N30" t="str">
        <f xml:space="preserve"> "L: "&amp;TEXT(RTD("cqg.rtd",,"StudyData",I30, "PCB","BaseType=Index,Index=1", "Low", "A","0","all",,,,"T")/100,"00.00%")</f>
        <v>L: -06.08%</v>
      </c>
      <c r="P30" t="str">
        <f t="shared" si="3"/>
        <v>C: 12.50%, H: 12.52%, L: -06.08%</v>
      </c>
    </row>
    <row r="31" spans="1:16" x14ac:dyDescent="0.3">
      <c r="A31" t="s">
        <v>0</v>
      </c>
      <c r="B31" t="str">
        <f>RTD("cqg.rtd", ,"ContractData",A31, "LongDescription",, "T")</f>
        <v>iShares MSCI Mexico Capped ETF</v>
      </c>
      <c r="C31" s="1">
        <f xml:space="preserve"> RTD("cqg.rtd",,"StudyData",A31, "PCB","BaseType=Index,Index=1", "Close", "A","0","all",,,,"T")/100</f>
        <v>0.26377616403246479</v>
      </c>
      <c r="D31" s="1">
        <f xml:space="preserve"> RTD("cqg.rtd",,"StudyData",A31, "PCB","BaseType=Index,Index=2", "Close", "A","-1","all",,,,"T")/100</f>
        <v>-0.30994841562269709</v>
      </c>
      <c r="F31" s="2">
        <f>RANK(C31,$C$2:$C$52,0)+COUNTIF($C$2:C31,C31)-1</f>
        <v>9</v>
      </c>
      <c r="G31" t="str">
        <f t="shared" si="0"/>
        <v>S.EWW</v>
      </c>
      <c r="H31">
        <f t="shared" si="4"/>
        <v>30</v>
      </c>
      <c r="I31" t="str">
        <f t="shared" si="1"/>
        <v>S.EWH</v>
      </c>
      <c r="J31" t="str">
        <f>RTD("cqg.rtd", ,"ContractData",I31, "LongDescription",, "T")</f>
        <v>iShares MSCI Hong Kong ETF</v>
      </c>
      <c r="K31" s="1">
        <f xml:space="preserve"> RTD("cqg.rtd",,"StudyData",I31, "PCB","BaseType=Index,Index=2", "Close", "A","-1","all",,,,"T")/100</f>
        <v>-4.0875071963154916E-2</v>
      </c>
      <c r="L31" s="1">
        <f t="shared" si="2"/>
        <v>0.12304921968787517</v>
      </c>
      <c r="M31" s="1" t="str">
        <f xml:space="preserve"> "H: "&amp;TEXT(RTD("cqg.rtd",,"StudyData",I31, "PCB","BaseType=Index,Index=1", "High", "A","0","all",,,,"T")/100,"00.00%")</f>
        <v>H: 12.73%</v>
      </c>
      <c r="N31" t="str">
        <f xml:space="preserve"> "L: "&amp;TEXT(RTD("cqg.rtd",,"StudyData",I31, "PCB","BaseType=Index,Index=1", "Low", "A","0","all",,,,"T")/100,"00.00%")</f>
        <v>L: -09.78%</v>
      </c>
      <c r="P31" t="str">
        <f t="shared" si="3"/>
        <v>C: 12.30%, H: 12.73%, L: -09.78%</v>
      </c>
    </row>
    <row r="32" spans="1:16" x14ac:dyDescent="0.3">
      <c r="A32" t="s">
        <v>26</v>
      </c>
      <c r="B32" t="str">
        <f>RTD("cqg.rtd", ,"ContractData",A32, "LongDescription",, "T")</f>
        <v>iShares MSCI South Korea Capped ETF</v>
      </c>
      <c r="C32" s="1">
        <f xml:space="preserve"> RTD("cqg.rtd",,"StudyData",A32, "PCB","BaseType=Index,Index=1", "Close", "A","0","all",,,,"T")/100</f>
        <v>0.1461976812733346</v>
      </c>
      <c r="D32" s="1">
        <f xml:space="preserve"> RTD("cqg.rtd",,"StudyData",A32, "PCB","BaseType=Index,Index=2", "Close", "A","-1","all",,,,"T")/100</f>
        <v>-0.22340912559133222</v>
      </c>
      <c r="F32" s="2">
        <f>RANK(C32,$C$2:$C$52,0)+COUNTIF($C$2:C32,C32)-1</f>
        <v>23</v>
      </c>
      <c r="G32" t="str">
        <f t="shared" si="0"/>
        <v>S.EWY</v>
      </c>
      <c r="H32">
        <f t="shared" si="4"/>
        <v>31</v>
      </c>
      <c r="I32" t="str">
        <f t="shared" si="1"/>
        <v>S.EPHE</v>
      </c>
      <c r="J32" t="str">
        <f>RTD("cqg.rtd", ,"ContractData",I32, "LongDescription",, "T")</f>
        <v>iShares MSCI Philippines ETF</v>
      </c>
      <c r="K32" s="1">
        <f xml:space="preserve"> RTD("cqg.rtd",,"StudyData",I32, "PCB","BaseType=Index,Index=2", "Close", "A","-1","all",,,,"T")/100</f>
        <v>-3.6937283570604107E-2</v>
      </c>
      <c r="L32" s="1">
        <f t="shared" si="2"/>
        <v>0.1218537754694367</v>
      </c>
      <c r="M32" s="1" t="str">
        <f xml:space="preserve"> "H: "&amp;TEXT(RTD("cqg.rtd",,"StudyData",I32, "PCB","BaseType=Index,Index=1", "High", "A","0","all",,,,"T")/100,"00.00%")</f>
        <v>H: 12.27%</v>
      </c>
      <c r="N32" t="str">
        <f xml:space="preserve"> "L: "&amp;TEXT(RTD("cqg.rtd",,"StudyData",I32, "PCB","BaseType=Index,Index=1", "Low", "A","0","all",,,,"T")/100,"00.00%")</f>
        <v>L: -07.79%</v>
      </c>
      <c r="P32" t="str">
        <f t="shared" si="3"/>
        <v>C: 12.19%, H: 12.27%, L: -07.79%</v>
      </c>
    </row>
    <row r="33" spans="1:16" x14ac:dyDescent="0.3">
      <c r="A33" t="s">
        <v>9</v>
      </c>
      <c r="B33" t="str">
        <f>RTD("cqg.rtd", ,"ContractData",A33, "LongDescription",, "T")</f>
        <v>iShares MSCI Brazil Capped ETF</v>
      </c>
      <c r="C33" s="1">
        <f xml:space="preserve"> RTD("cqg.rtd",,"StudyData",A33, "PCB","BaseType=Index,Index=1", "Close", "A","0","all",,,,"T")/100</f>
        <v>0.25944024877832073</v>
      </c>
      <c r="D33" s="1">
        <f xml:space="preserve"> RTD("cqg.rtd",,"StudyData",A33, "PCB","BaseType=Index,Index=2", "Close", "A","-1","all",,,,"T")/100</f>
        <v>-0.35612128146453087</v>
      </c>
      <c r="F33" s="2">
        <f>RANK(C33,$C$2:$C$52,0)+COUNTIF($C$2:C33,C33)-1</f>
        <v>10</v>
      </c>
      <c r="G33" t="str">
        <f t="shared" si="0"/>
        <v>S.EWZ</v>
      </c>
      <c r="H33">
        <f t="shared" si="4"/>
        <v>32</v>
      </c>
      <c r="I33" t="str">
        <f t="shared" si="1"/>
        <v>S.UAE</v>
      </c>
      <c r="J33" t="str">
        <f>RTD("cqg.rtd", ,"ContractData",I33, "LongDescription",, "T")</f>
        <v>iShares Trust iShares MSCI UAE ETF</v>
      </c>
      <c r="K33" s="1">
        <f xml:space="preserve"> RTD("cqg.rtd",,"StudyData",I33, "PCB","BaseType=Index,Index=2", "Close", "A","-1","all",,,,"T")/100</f>
        <v>0.10767160161507412</v>
      </c>
      <c r="L33" s="1">
        <f t="shared" si="2"/>
        <v>0.11725394896719317</v>
      </c>
      <c r="M33" s="1" t="str">
        <f xml:space="preserve"> "H: "&amp;TEXT(RTD("cqg.rtd",,"StudyData",I33, "PCB","BaseType=Index,Index=1", "High", "A","0","all",,,,"T")/100,"00.00%")</f>
        <v>H: 11.79%</v>
      </c>
      <c r="N33" t="str">
        <f xml:space="preserve"> "L: "&amp;TEXT(RTD("cqg.rtd",,"StudyData",I33, "PCB","BaseType=Index,Index=1", "Low", "A","0","all",,,,"T")/100,"00.00%")</f>
        <v>L: -06.44%</v>
      </c>
      <c r="P33" t="str">
        <f t="shared" si="3"/>
        <v>C: 11.73%, H: 11.79%, L: -06.44%</v>
      </c>
    </row>
    <row r="34" spans="1:16" x14ac:dyDescent="0.3">
      <c r="A34" t="s">
        <v>12</v>
      </c>
      <c r="B34" t="str">
        <f>RTD("cqg.rtd", ,"ContractData",A34, "LongDescription",, "T")</f>
        <v>iShares MSCI South Africa ETF</v>
      </c>
      <c r="C34" s="1">
        <f xml:space="preserve"> RTD("cqg.rtd",,"StudyData",A34, "PCB","BaseType=Index,Index=1", "Close", "A","0","all",,,,"T")/100</f>
        <v>0.20162252445716999</v>
      </c>
      <c r="D34" s="1">
        <f xml:space="preserve"> RTD("cqg.rtd",,"StudyData",A34, "PCB","BaseType=Index,Index=2", "Close", "A","-1","all",,,,"T")/100</f>
        <v>2.8715003589376538E-3</v>
      </c>
      <c r="F34" s="2">
        <f>RANK(C34,$C$2:$C$52,0)+COUNTIF($C$2:C34,C34)-1</f>
        <v>14</v>
      </c>
      <c r="G34" t="str">
        <f t="shared" si="0"/>
        <v>S.EZA</v>
      </c>
      <c r="H34">
        <f t="shared" si="4"/>
        <v>33</v>
      </c>
      <c r="I34" t="str">
        <f t="shared" si="1"/>
        <v>S.VNM</v>
      </c>
      <c r="J34" t="str">
        <f>RTD("cqg.rtd", ,"ContractData",I34, "LongDescription",, "T")</f>
        <v>Market Vectors Vietnam ETF</v>
      </c>
      <c r="K34" s="1">
        <f xml:space="preserve"> RTD("cqg.rtd",,"StudyData",I34, "PCB","BaseType=Index,Index=2", "Close", "A","-1","all",,,,"T")/100</f>
        <v>-0.11145510835913308</v>
      </c>
      <c r="L34" s="1">
        <f t="shared" si="2"/>
        <v>0.11062717770034841</v>
      </c>
      <c r="M34" s="1" t="str">
        <f xml:space="preserve"> "H: "&amp;TEXT(RTD("cqg.rtd",,"StudyData",I34, "PCB","BaseType=Index,Index=1", "High", "A","0","all",,,,"T")/100,"00.00%")</f>
        <v>H: 11.50%</v>
      </c>
      <c r="N34" t="str">
        <f xml:space="preserve"> "L: "&amp;TEXT(RTD("cqg.rtd",,"StudyData",I34, "PCB","BaseType=Index,Index=1", "Low", "A","0","all",,,,"T")/100,"00.00%")</f>
        <v>L: -12.02%</v>
      </c>
      <c r="P34" t="str">
        <f t="shared" si="3"/>
        <v>C: 11.06%, H: 11.50%, L: -12.02%</v>
      </c>
    </row>
    <row r="35" spans="1:16" x14ac:dyDescent="0.3">
      <c r="A35" t="s">
        <v>10</v>
      </c>
      <c r="B35" t="str">
        <f>RTD("cqg.rtd", ,"ContractData",A35, "LongDescription",, "T")</f>
        <v>iShares MSCI EMU ETF</v>
      </c>
      <c r="C35" s="1">
        <f xml:space="preserve"> RTD("cqg.rtd",,"StudyData",A35, "PCB","BaseType=Index,Index=1", "Close", "A","0","all",,,,"T")/100</f>
        <v>0.22203389830508463</v>
      </c>
      <c r="D35" s="1">
        <f xml:space="preserve"> RTD("cqg.rtd",,"StudyData",A35, "PCB","BaseType=Index,Index=2", "Close", "A","-1","all",,,,"T")/100</f>
        <v>-5.0590219224282227E-3</v>
      </c>
      <c r="F35" s="2">
        <f>RANK(C35,$C$2:$C$52,0)+COUNTIF($C$2:C35,C35)-1</f>
        <v>12</v>
      </c>
      <c r="G35" t="str">
        <f t="shared" si="0"/>
        <v>S.EZU</v>
      </c>
      <c r="H35">
        <f t="shared" si="4"/>
        <v>34</v>
      </c>
      <c r="I35" t="str">
        <f t="shared" si="1"/>
        <v>S.IEMG</v>
      </c>
      <c r="J35" t="str">
        <f>RTD("cqg.rtd", ,"ContractData",I35, "LongDescription",, "T")</f>
        <v>iShares Core MSCI Emerging Markets ETF</v>
      </c>
      <c r="K35" s="1">
        <f xml:space="preserve"> RTD("cqg.rtd",,"StudyData",I35, "PCB","BaseType=Index,Index=2", "Close", "A","-1","all",,,,"T")/100</f>
        <v>3.2423882957690803E-2</v>
      </c>
      <c r="L35" s="1">
        <f t="shared" si="2"/>
        <v>9.2110302566066699E-2</v>
      </c>
      <c r="M35" s="1" t="str">
        <f xml:space="preserve"> "H: "&amp;TEXT(RTD("cqg.rtd",,"StudyData",I35, "PCB","BaseType=Index,Index=1", "High", "A","0","all",,,,"T")/100,"00.00%")</f>
        <v>H: 09.21%</v>
      </c>
      <c r="N35" t="str">
        <f xml:space="preserve"> "L: "&amp;TEXT(RTD("cqg.rtd",,"StudyData",I35, "PCB","BaseType=Index,Index=1", "Low", "A","0","all",,,,"T")/100,"00.00%")</f>
        <v>L: -09.44%</v>
      </c>
      <c r="P35" t="str">
        <f t="shared" si="3"/>
        <v>C: 09.21%, H: 09.21%, L: -09.44%</v>
      </c>
    </row>
    <row r="36" spans="1:16" x14ac:dyDescent="0.3">
      <c r="A36" t="s">
        <v>5</v>
      </c>
      <c r="B36" t="str">
        <f>RTD("cqg.rtd", ,"ContractData",A36, "LongDescription",, "T")</f>
        <v>Global X FTSE Greece 20 ETF</v>
      </c>
      <c r="C36" s="1">
        <f xml:space="preserve"> RTD("cqg.rtd",,"StudyData",A36, "PCB","BaseType=Index,Index=1", "Close", "A","0","all",,,,"T")/100</f>
        <v>0.34287187419438014</v>
      </c>
      <c r="D36" s="1">
        <f xml:space="preserve"> RTD("cqg.rtd",,"StudyData",A36, "PCB","BaseType=Index,Index=2", "Close", "A","-1","all",,,,"T")/100</f>
        <v>4.6963562753036293E-2</v>
      </c>
      <c r="F36" s="2">
        <f>RANK(C36,$C$2:$C$52,0)+COUNTIF($C$2:C36,C36)-1</f>
        <v>3</v>
      </c>
      <c r="G36" t="str">
        <f t="shared" si="0"/>
        <v>S.GREK</v>
      </c>
      <c r="H36">
        <f t="shared" si="4"/>
        <v>35</v>
      </c>
      <c r="I36" t="str">
        <f t="shared" si="1"/>
        <v>S.EIS</v>
      </c>
      <c r="J36" t="str">
        <f>RTD("cqg.rtd", ,"ContractData",I36, "LongDescription",, "T")</f>
        <v>iShares MSCI Israel Capped ETF</v>
      </c>
      <c r="K36" s="1">
        <f xml:space="preserve"> RTD("cqg.rtd",,"StudyData",I36, "PCB","BaseType=Index,Index=2", "Close", "A","-1","all",,,,"T")/100</f>
        <v>0.32411067193675891</v>
      </c>
      <c r="L36" s="1">
        <f t="shared" si="2"/>
        <v>7.9818299805321305E-2</v>
      </c>
      <c r="M36" s="1" t="str">
        <f xml:space="preserve"> "H: "&amp;TEXT(RTD("cqg.rtd",,"StudyData",I36, "PCB","BaseType=Index,Index=1", "High", "A","0","all",,,,"T")/100,"00.00%")</f>
        <v>H: 09.02%</v>
      </c>
      <c r="N36" t="str">
        <f xml:space="preserve"> "L: "&amp;TEXT(RTD("cqg.rtd",,"StudyData",I36, "PCB","BaseType=Index,Index=1", "Low", "A","0","all",,,,"T")/100,"00.00%")</f>
        <v>L: -11.80%</v>
      </c>
      <c r="P36" t="str">
        <f t="shared" si="3"/>
        <v>C: 07.98%, H: 09.02%, L: -11.80%</v>
      </c>
    </row>
    <row r="37" spans="1:16" x14ac:dyDescent="0.3">
      <c r="A37" t="s">
        <v>8</v>
      </c>
      <c r="B37" t="str">
        <f>RTD("cqg.rtd", ,"ContractData",A37, "LongDescription",, "T")</f>
        <v>Global X MSCI Colombia ETF</v>
      </c>
      <c r="C37" s="1">
        <f xml:space="preserve"> RTD("cqg.rtd",,"StudyData",A37, "PCB","BaseType=Index,Index=1", "Close", "A","0","all",,,,"T")/100</f>
        <v>0.27850877192982459</v>
      </c>
      <c r="D37" s="1">
        <f xml:space="preserve"> RTD("cqg.rtd",,"StudyData",A37, "PCB","BaseType=Index,Index=2", "Close", "A","-1","all",,,,"T")/100</f>
        <v>-1.2987012987013017E-2</v>
      </c>
      <c r="F37" s="2">
        <f>RANK(C37,$C$2:$C$52,0)+COUNTIF($C$2:C37,C37)-1</f>
        <v>7</v>
      </c>
      <c r="G37" t="str">
        <f t="shared" si="0"/>
        <v>S.GXG</v>
      </c>
      <c r="H37">
        <f t="shared" si="4"/>
        <v>36</v>
      </c>
      <c r="I37" t="str">
        <f t="shared" si="1"/>
        <v>S.EWJ</v>
      </c>
      <c r="J37" t="str">
        <f>RTD("cqg.rtd", ,"ContractData",I37, "LongDescription",, "T")</f>
        <v>iShares MSCI Japan ETF</v>
      </c>
      <c r="K37" s="1">
        <f xml:space="preserve"> RTD("cqg.rtd",,"StudyData",I37, "PCB","BaseType=Index,Index=2", "Close", "A","-1","all",,,,"T")/100</f>
        <v>4.6149048955409944E-2</v>
      </c>
      <c r="L37" s="1">
        <f t="shared" si="2"/>
        <v>7.9284649776453164E-2</v>
      </c>
      <c r="M37" s="1" t="str">
        <f xml:space="preserve"> "H: "&amp;TEXT(RTD("cqg.rtd",,"StudyData",I37, "PCB","BaseType=Index,Index=1", "High", "A","0","all",,,,"T")/100,"00.00%")</f>
        <v>H: 08.54%</v>
      </c>
      <c r="N37" t="str">
        <f xml:space="preserve"> "L: "&amp;TEXT(RTD("cqg.rtd",,"StudyData",I37, "PCB","BaseType=Index,Index=1", "Low", "A","0","all",,,,"T")/100,"00.00%")</f>
        <v>L: -10.82%</v>
      </c>
      <c r="P37" t="str">
        <f t="shared" si="3"/>
        <v>C: 07.93%, H: 08.54%, L: -10.82%</v>
      </c>
    </row>
    <row r="38" spans="1:16" x14ac:dyDescent="0.3">
      <c r="A38" t="s">
        <v>24</v>
      </c>
      <c r="B38" t="str">
        <f>RTD("cqg.rtd", ,"ContractData",A38, "LongDescription",, "T")</f>
        <v>iShares Core MSCI EAFE ETF</v>
      </c>
      <c r="C38" s="1">
        <f xml:space="preserve"> RTD("cqg.rtd",,"StudyData",A38, "PCB","BaseType=Index,Index=1", "Close", "A","0","all",,,,"T")/100</f>
        <v>0.14584519066590779</v>
      </c>
      <c r="D38" s="1">
        <f xml:space="preserve"> RTD("cqg.rtd",,"StudyData",A38, "PCB","BaseType=Index,Index=2", "Close", "A","-1","all",,,,"T")/100</f>
        <v>-9.9502487562199544E-4</v>
      </c>
      <c r="F38" s="2">
        <f>RANK(C38,$C$2:$C$52,0)+COUNTIF($C$2:C38,C38)-1</f>
        <v>24</v>
      </c>
      <c r="G38" t="str">
        <f t="shared" si="0"/>
        <v>S.IEFA</v>
      </c>
      <c r="H38">
        <f t="shared" si="4"/>
        <v>37</v>
      </c>
      <c r="I38" t="str">
        <f t="shared" si="1"/>
        <v>S.EWC</v>
      </c>
      <c r="J38" t="str">
        <f>RTD("cqg.rtd", ,"ContractData",I38, "LongDescription",, "T")</f>
        <v>iShares MSCI Canada ETF</v>
      </c>
      <c r="K38" s="1">
        <f xml:space="preserve"> RTD("cqg.rtd",,"StudyData",I38, "PCB","BaseType=Index,Index=2", "Close", "A","-1","all",,,,"T")/100</f>
        <v>9.8691384950927052E-2</v>
      </c>
      <c r="L38" s="1">
        <f t="shared" si="2"/>
        <v>7.7419354838709611E-2</v>
      </c>
      <c r="M38" s="1" t="str">
        <f xml:space="preserve"> "H: "&amp;TEXT(RTD("cqg.rtd",,"StudyData",I38, "PCB","BaseType=Index,Index=1", "High", "A","0","all",,,,"T")/100,"00.00%")</f>
        <v>H: 07.82%</v>
      </c>
      <c r="N38" t="str">
        <f xml:space="preserve"> "L: "&amp;TEXT(RTD("cqg.rtd",,"StudyData",I38, "PCB","BaseType=Index,Index=1", "Low", "A","0","all",,,,"T")/100,"00.00%")</f>
        <v>L: -08.93%</v>
      </c>
      <c r="P38" t="str">
        <f t="shared" si="3"/>
        <v>C: 07.74%, H: 07.82%, L: -08.93%</v>
      </c>
    </row>
    <row r="39" spans="1:16" x14ac:dyDescent="0.3">
      <c r="A39" t="s">
        <v>36</v>
      </c>
      <c r="B39" t="str">
        <f>RTD("cqg.rtd", ,"ContractData",A39, "LongDescription",, "T")</f>
        <v>iShares Core MSCI Emerging Markets ETF</v>
      </c>
      <c r="C39" s="1">
        <f xml:space="preserve"> RTD("cqg.rtd",,"StudyData",A39, "PCB","BaseType=Index,Index=1", "Close", "A","0","all",,,,"T")/100</f>
        <v>9.2110302566066699E-2</v>
      </c>
      <c r="D39" s="1">
        <f xml:space="preserve"> RTD("cqg.rtd",,"StudyData",A39, "PCB","BaseType=Index,Index=2", "Close", "A","-1","all",,,,"T")/100</f>
        <v>3.2423882957690803E-2</v>
      </c>
      <c r="F39" s="2">
        <f>RANK(C39,$C$2:$C$52,0)+COUNTIF($C$2:C39,C39)-1</f>
        <v>34</v>
      </c>
      <c r="G39" t="str">
        <f t="shared" si="0"/>
        <v>S.IEMG</v>
      </c>
      <c r="H39">
        <f t="shared" si="4"/>
        <v>38</v>
      </c>
      <c r="I39" t="str">
        <f t="shared" si="1"/>
        <v>S.EIRL</v>
      </c>
      <c r="J39" t="str">
        <f>RTD("cqg.rtd", ,"ContractData",I39, "LongDescription",, "T")</f>
        <v>iShares MSCI Ireland Capped ETF</v>
      </c>
      <c r="K39" s="1">
        <f xml:space="preserve"> RTD("cqg.rtd",,"StudyData",I39, "PCB","BaseType=Index,Index=2", "Close", "A","-1","all",,,,"T")/100</f>
        <v>-3.9424177981351276E-2</v>
      </c>
      <c r="L39" s="1">
        <f t="shared" si="2"/>
        <v>7.0333787465940101E-2</v>
      </c>
      <c r="M39" s="1" t="str">
        <f xml:space="preserve"> "H: "&amp;TEXT(RTD("cqg.rtd",,"StudyData",I39, "PCB","BaseType=Index,Index=1", "High", "A","0","all",,,,"T")/100,"00.00%")</f>
        <v>H: 09.04%</v>
      </c>
      <c r="N39" t="str">
        <f xml:space="preserve"> "L: "&amp;TEXT(RTD("cqg.rtd",,"StudyData",I39, "PCB","BaseType=Index,Index=1", "Low", "A","0","all",,,,"T")/100,"00.00%")</f>
        <v>L: -08.87%</v>
      </c>
      <c r="P39" t="str">
        <f t="shared" si="3"/>
        <v>C: 07.03%, H: 09.04%, L: -08.87%</v>
      </c>
    </row>
    <row r="40" spans="1:16" x14ac:dyDescent="0.3">
      <c r="A40" t="s">
        <v>44</v>
      </c>
      <c r="B40" t="str">
        <f>RTD("cqg.rtd", ,"ContractData",A40, "LongDescription",, "T")</f>
        <v>iShares MSCI India</v>
      </c>
      <c r="C40" s="1">
        <f xml:space="preserve"> RTD("cqg.rtd",,"StudyData",A40, "PCB","BaseType=Index,Index=1", "Close", "A","0","all",,,,"T")/100</f>
        <v>2.7545592705167227E-2</v>
      </c>
      <c r="D40" s="1">
        <f xml:space="preserve"> RTD("cqg.rtd",,"StudyData",A40, "PCB","BaseType=Index,Index=2", "Close", "A","-1","all",,,,"T")/100</f>
        <v>7.8467527146076577E-2</v>
      </c>
      <c r="F40" s="2">
        <f>RANK(C40,$C$2:$C$52,0)+COUNTIF($C$2:C40,C40)-1</f>
        <v>43</v>
      </c>
      <c r="G40" t="str">
        <f t="shared" si="0"/>
        <v>S.INDA</v>
      </c>
      <c r="H40">
        <f t="shared" si="4"/>
        <v>39</v>
      </c>
      <c r="I40" t="str">
        <f t="shared" si="1"/>
        <v>S.EWA</v>
      </c>
      <c r="J40" t="str">
        <f>RTD("cqg.rtd", ,"ContractData",I40, "LongDescription",, "T")</f>
        <v>iShares MSCI Australia ETF</v>
      </c>
      <c r="K40" s="1">
        <f xml:space="preserve"> RTD("cqg.rtd",,"StudyData",I40, "PCB","BaseType=Index,Index=2", "Close", "A","-1","all",,,,"T")/100</f>
        <v>-1.9720624486442087E-2</v>
      </c>
      <c r="L40" s="1">
        <f t="shared" si="2"/>
        <v>6.7057837384744412E-2</v>
      </c>
      <c r="M40" s="1" t="str">
        <f xml:space="preserve"> "H: "&amp;TEXT(RTD("cqg.rtd",,"StudyData",I40, "PCB","BaseType=Index,Index=1", "High", "A","0","all",,,,"T")/100,"00.00%")</f>
        <v>H: 07.59%</v>
      </c>
      <c r="N40" t="str">
        <f xml:space="preserve"> "L: "&amp;TEXT(RTD("cqg.rtd",,"StudyData",I40, "PCB","BaseType=Index,Index=1", "Low", "A","0","all",,,,"T")/100,"00.00%")</f>
        <v>L: -14.08%</v>
      </c>
      <c r="P40" t="str">
        <f t="shared" si="3"/>
        <v>C: 06.71%, H: 07.59%, L: -14.08%</v>
      </c>
    </row>
    <row r="41" spans="1:16" x14ac:dyDescent="0.3">
      <c r="A41" t="s">
        <v>47</v>
      </c>
      <c r="B41" t="str">
        <f>RTD("cqg.rtd", ,"ContractData",A41, "LongDescription",, "T")</f>
        <v>iShares MSCI Saudi Arabia ETF</v>
      </c>
      <c r="C41" s="1">
        <f xml:space="preserve"> RTD("cqg.rtd",,"StudyData",A41, "PCB","BaseType=Index,Index=1", "Close", "A","0","all",,,,"T")/100</f>
        <v>-1.0284035259549502E-2</v>
      </c>
      <c r="D41" s="1">
        <f xml:space="preserve"> RTD("cqg.rtd",,"StudyData",A41, "PCB","BaseType=Index,Index=2", "Close", "A","-1","all",,,,"T")/100</f>
        <v>-3.5199622017481572E-2</v>
      </c>
      <c r="F41" s="2">
        <f>RANK(C41,$C$2:$C$52,0)+COUNTIF($C$2:C41,C41)-1</f>
        <v>48</v>
      </c>
      <c r="G41" t="str">
        <f t="shared" si="0"/>
        <v>S.KSA</v>
      </c>
      <c r="H41">
        <f t="shared" si="4"/>
        <v>40</v>
      </c>
      <c r="I41" t="str">
        <f t="shared" si="1"/>
        <v>S.QAT</v>
      </c>
      <c r="J41" t="str">
        <f>RTD("cqg.rtd", ,"ContractData",I41, "LongDescription",, "T")</f>
        <v>iShares Trust iShares MSCI Qatar ETF</v>
      </c>
      <c r="K41" s="1">
        <f xml:space="preserve"> RTD("cqg.rtd",,"StudyData",I41, "PCB","BaseType=Index,Index=2", "Close", "A","-1","all",,,,"T")/100</f>
        <v>-1.1031439602868136E-2</v>
      </c>
      <c r="L41" s="1">
        <f t="shared" si="2"/>
        <v>4.9637479085331879E-2</v>
      </c>
      <c r="M41" s="1" t="str">
        <f xml:space="preserve"> "H: "&amp;TEXT(RTD("cqg.rtd",,"StudyData",I41, "PCB","BaseType=Index,Index=1", "High", "A","0","all",,,,"T")/100,"00.00%")</f>
        <v>H: 04.96%</v>
      </c>
      <c r="N41" t="str">
        <f xml:space="preserve"> "L: "&amp;TEXT(RTD("cqg.rtd",,"StudyData",I41, "PCB","BaseType=Index,Index=1", "Low", "A","0","all",,,,"T")/100,"00.00%")</f>
        <v>L: -06.41%</v>
      </c>
      <c r="P41" t="str">
        <f t="shared" si="3"/>
        <v>C: 04.96%, H: 04.96%, L: -06.41%</v>
      </c>
    </row>
    <row r="42" spans="1:16" x14ac:dyDescent="0.3">
      <c r="A42" t="s">
        <v>1</v>
      </c>
      <c r="B42" t="str">
        <f>RTD("cqg.rtd", ,"ContractData",A42, "LongDescription",, "T")</f>
        <v>iShares MSCI Kuwait ETF</v>
      </c>
      <c r="C42" s="1">
        <f xml:space="preserve"> RTD("cqg.rtd",,"StudyData",A42, "PCB","BaseType=Index,Index=1", "Close", "A","0","all",,,,"T")/100</f>
        <v>0.14835505896958417</v>
      </c>
      <c r="D42" s="1">
        <f xml:space="preserve"> RTD("cqg.rtd",,"StudyData",A42, "PCB","BaseType=Index,Index=2", "Close", "A","-1","all",,,,"T")/100</f>
        <v>4.7464239271781443E-2</v>
      </c>
      <c r="F42" s="2">
        <f>RANK(C42,$C$2:$C$52,0)+COUNTIF($C$2:C42,C42)-1</f>
        <v>22</v>
      </c>
      <c r="G42" t="str">
        <f t="shared" si="0"/>
        <v>S.KWT</v>
      </c>
      <c r="H42">
        <f t="shared" si="4"/>
        <v>41</v>
      </c>
      <c r="I42" t="str">
        <f t="shared" si="1"/>
        <v>S.VT</v>
      </c>
      <c r="J42" t="str">
        <f>RTD("cqg.rtd", ,"ContractData",I42, "LongDescription",, "T")</f>
        <v>Vanguard Total World Stock Idx Fd (ETF)</v>
      </c>
      <c r="K42" s="1">
        <f xml:space="preserve"> RTD("cqg.rtd",,"StudyData",I42, "PCB","BaseType=Index,Index=2", "Close", "A","-1","all",,,,"T")/100</f>
        <v>0.14191290824261285</v>
      </c>
      <c r="L42" s="1">
        <f t="shared" si="2"/>
        <v>4.400749063670413E-2</v>
      </c>
      <c r="M42" s="1" t="str">
        <f xml:space="preserve"> "H: "&amp;TEXT(RTD("cqg.rtd",,"StudyData",I42, "PCB","BaseType=Index,Index=1", "High", "A","0","all",,,,"T")/100,"00.00%")</f>
        <v>H: 05.53%</v>
      </c>
      <c r="N42" t="str">
        <f xml:space="preserve"> "L: "&amp;TEXT(RTD("cqg.rtd",,"StudyData",I42, "PCB","BaseType=Index,Index=1", "Low", "A","0","all",,,,"T")/100,"00.00%")</f>
        <v>L: -14.12%</v>
      </c>
      <c r="P42" t="str">
        <f t="shared" si="3"/>
        <v>C: 04.40%, H: 05.53%, L: -14.12%</v>
      </c>
    </row>
    <row r="43" spans="1:16" x14ac:dyDescent="0.3">
      <c r="A43" t="s">
        <v>18</v>
      </c>
      <c r="B43" t="str">
        <f>RTD("cqg.rtd", ,"ContractData",A43, "LongDescription",, "T")</f>
        <v>iShares MSCI China ETF</v>
      </c>
      <c r="C43" s="1">
        <f xml:space="preserve"> RTD("cqg.rtd",,"StudyData",A43, "PCB","BaseType=Index,Index=1", "Close", "A","0","all",,,,"T")/100</f>
        <v>0.17285531370038418</v>
      </c>
      <c r="D43" s="1">
        <f xml:space="preserve"> RTD("cqg.rtd",,"StudyData",A43, "PCB","BaseType=Index,Index=2", "Close", "A","-1","all",,,,"T")/100</f>
        <v>0.15022091310751098</v>
      </c>
      <c r="F43" s="2">
        <f>RANK(C43,$C$2:$C$52,0)+COUNTIF($C$2:C43,C43)-1</f>
        <v>17</v>
      </c>
      <c r="G43" t="str">
        <f t="shared" si="0"/>
        <v>S.MCHI</v>
      </c>
      <c r="H43">
        <f t="shared" si="4"/>
        <v>42</v>
      </c>
      <c r="I43" t="str">
        <f t="shared" si="1"/>
        <v>S.EWT</v>
      </c>
      <c r="J43" t="str">
        <f>RTD("cqg.rtd", ,"ContractData",I43, "LongDescription",, "T")</f>
        <v>iShares MSCI Taiwan ETF</v>
      </c>
      <c r="K43" s="1">
        <f xml:space="preserve"> RTD("cqg.rtd",,"StudyData",I43, "PCB","BaseType=Index,Index=2", "Close", "A","-1","all",,,,"T")/100</f>
        <v>0.12448403215294364</v>
      </c>
      <c r="L43" s="1">
        <f t="shared" si="2"/>
        <v>3.0718701700154626E-2</v>
      </c>
      <c r="M43" s="1" t="str">
        <f xml:space="preserve"> "H: "&amp;TEXT(RTD("cqg.rtd",,"StudyData",I43, "PCB","BaseType=Index,Index=1", "High", "A","0","all",,,,"T")/100,"00.00%")</f>
        <v>H: 04.69%</v>
      </c>
      <c r="N43" t="str">
        <f xml:space="preserve"> "L: "&amp;TEXT(RTD("cqg.rtd",,"StudyData",I43, "PCB","BaseType=Index,Index=1", "Low", "A","0","all",,,,"T")/100,"00.00%")</f>
        <v>L: -23.80%</v>
      </c>
      <c r="P43" t="str">
        <f t="shared" si="3"/>
        <v>C: 03.07%, H: 04.69%, L: -23.80%</v>
      </c>
    </row>
    <row r="44" spans="1:16" x14ac:dyDescent="0.3">
      <c r="A44" t="s">
        <v>16</v>
      </c>
      <c r="B44" t="str">
        <f>RTD("cqg.rtd", ,"ContractData",A44, "LongDescription",, "T")</f>
        <v>Global X MSCI Norway ETF</v>
      </c>
      <c r="C44" s="1">
        <f xml:space="preserve"> RTD("cqg.rtd",,"StudyData",A44, "PCB","BaseType=Index,Index=1", "Close", "A","0","all",,,,"T")/100</f>
        <v>0.16368286445012789</v>
      </c>
      <c r="D44" s="1">
        <f xml:space="preserve"> RTD("cqg.rtd",,"StudyData",A44, "PCB","BaseType=Index,Index=2", "Close", "A","-1","all",,,,"T")/100</f>
        <v>-7.8916372202591206E-2</v>
      </c>
      <c r="F44" s="2">
        <f>RANK(C44,$C$2:$C$52,0)+COUNTIF($C$2:C44,C44)-1</f>
        <v>19</v>
      </c>
      <c r="G44" t="str">
        <f t="shared" si="0"/>
        <v>S.NORW</v>
      </c>
      <c r="H44">
        <f t="shared" si="4"/>
        <v>43</v>
      </c>
      <c r="I44" t="str">
        <f t="shared" si="1"/>
        <v>S.INDA</v>
      </c>
      <c r="J44" t="str">
        <f>RTD("cqg.rtd", ,"ContractData",I44, "LongDescription",, "T")</f>
        <v>iShares MSCI India</v>
      </c>
      <c r="K44" s="1">
        <f xml:space="preserve"> RTD("cqg.rtd",,"StudyData",I44, "PCB","BaseType=Index,Index=2", "Close", "A","-1","all",,,,"T")/100</f>
        <v>7.8467527146076577E-2</v>
      </c>
      <c r="L44" s="1">
        <f t="shared" si="2"/>
        <v>2.7545592705167227E-2</v>
      </c>
      <c r="M44" s="1" t="str">
        <f xml:space="preserve"> "H: "&amp;TEXT(RTD("cqg.rtd",,"StudyData",I44, "PCB","BaseType=Index,Index=1", "High", "A","0","all",,,,"T")/100,"00.00%")</f>
        <v>H: 03.44%</v>
      </c>
      <c r="N44" t="str">
        <f xml:space="preserve"> "L: "&amp;TEXT(RTD("cqg.rtd",,"StudyData",I44, "PCB","BaseType=Index,Index=1", "Low", "A","0","all",,,,"T")/100,"00.00%")</f>
        <v>L: -09.59%</v>
      </c>
      <c r="P44" t="str">
        <f t="shared" si="3"/>
        <v>C: 02.75%, H: 03.44%, L: -09.59%</v>
      </c>
    </row>
    <row r="45" spans="1:16" x14ac:dyDescent="0.3">
      <c r="A45" t="s">
        <v>39</v>
      </c>
      <c r="B45" t="str">
        <f>RTD("cqg.rtd", ,"ContractData",A45, "LongDescription",, "T")</f>
        <v>iShares Trust iShares MSCI Qatar ETF</v>
      </c>
      <c r="C45" s="1">
        <f xml:space="preserve"> RTD("cqg.rtd",,"StudyData",A45, "PCB","BaseType=Index,Index=1", "Close", "A","0","all",,,,"T")/100</f>
        <v>4.9637479085331879E-2</v>
      </c>
      <c r="D45" s="1">
        <f xml:space="preserve"> RTD("cqg.rtd",,"StudyData",A45, "PCB","BaseType=Index,Index=2", "Close", "A","-1","all",,,,"T")/100</f>
        <v>-1.1031439602868136E-2</v>
      </c>
      <c r="F45" s="2">
        <f>RANK(C45,$C$2:$C$52,0)+COUNTIF($C$2:C45,C45)-1</f>
        <v>40</v>
      </c>
      <c r="G45" t="str">
        <f t="shared" si="0"/>
        <v>S.QAT</v>
      </c>
      <c r="H45">
        <f t="shared" si="4"/>
        <v>44</v>
      </c>
      <c r="I45" t="str">
        <f t="shared" si="1"/>
        <v>S.EDEN</v>
      </c>
      <c r="J45" t="str">
        <f>RTD("cqg.rtd", ,"ContractData",I45, "LongDescription",, "T")</f>
        <v>iShares MSCI Denmark ETF</v>
      </c>
      <c r="K45" s="1">
        <f xml:space="preserve"> RTD("cqg.rtd",,"StudyData",I45, "PCB","BaseType=Index,Index=2", "Close", "A","-1","all",,,,"T")/100</f>
        <v>-5.0913954525189549E-2</v>
      </c>
      <c r="L45" s="1">
        <f t="shared" si="2"/>
        <v>1.8226230740323163E-2</v>
      </c>
      <c r="M45" s="1" t="str">
        <f xml:space="preserve"> "H: "&amp;TEXT(RTD("cqg.rtd",,"StudyData",I45, "PCB","BaseType=Index,Index=1", "High", "A","0","all",,,,"T")/100,"00.00%")</f>
        <v>H: 07.22%</v>
      </c>
      <c r="N45" t="str">
        <f xml:space="preserve"> "L: "&amp;TEXT(RTD("cqg.rtd",,"StudyData",I45, "PCB","BaseType=Index,Index=1", "Low", "A","0","all",,,,"T")/100,"00.00%")</f>
        <v>L: -14.21%</v>
      </c>
      <c r="P45" t="str">
        <f t="shared" si="3"/>
        <v>C: 01.82%, H: 07.22%, L: -14.21%</v>
      </c>
    </row>
    <row r="46" spans="1:16" x14ac:dyDescent="0.3">
      <c r="A46" t="s">
        <v>46</v>
      </c>
      <c r="B46" t="str">
        <f>RTD("cqg.rtd", ,"ContractData",A46, "LongDescription",, "T")</f>
        <v>SPDR S&amp;P 500</v>
      </c>
      <c r="C46" s="1">
        <f xml:space="preserve"> RTD("cqg.rtd",,"StudyData",A46, "PCB","BaseType=Index,Index=1", "Close", "A","0","all",,,,"T")/100</f>
        <v>4.2485667485667629E-3</v>
      </c>
      <c r="D46" s="1">
        <f xml:space="preserve"> RTD("cqg.rtd",,"StudyData",A46, "PCB","BaseType=Index,Index=2", "Close", "A","-1","all",,,,"T")/100</f>
        <v>0.23304790557741273</v>
      </c>
      <c r="F46" s="2">
        <f>RANK(C46,$C$2:$C$52,0)+COUNTIF($C$2:C46,C46)-1</f>
        <v>47</v>
      </c>
      <c r="G46" t="str">
        <f t="shared" si="0"/>
        <v>S.SPY</v>
      </c>
      <c r="H46">
        <f t="shared" si="4"/>
        <v>45</v>
      </c>
      <c r="I46" t="str">
        <f t="shared" si="1"/>
        <v>S.EWM</v>
      </c>
      <c r="J46" t="str">
        <f>RTD("cqg.rtd", ,"ContractData",I46, "LongDescription",, "T")</f>
        <v>iShares MSCI Malaysia ETF</v>
      </c>
      <c r="K46" s="1">
        <f xml:space="preserve"> RTD("cqg.rtd",,"StudyData",I46, "PCB","BaseType=Index,Index=2", "Close", "A","-1","all",,,,"T")/100</f>
        <v>0.15435294117647064</v>
      </c>
      <c r="L46" s="1">
        <f t="shared" si="2"/>
        <v>1.5083571137382836E-2</v>
      </c>
      <c r="M46" s="1" t="str">
        <f xml:space="preserve"> "H: "&amp;TEXT(RTD("cqg.rtd",,"StudyData",I46, "PCB","BaseType=Index,Index=1", "High", "A","0","all",,,,"T")/100,"00.00%")</f>
        <v>H: 01.63%</v>
      </c>
      <c r="N46" t="str">
        <f xml:space="preserve"> "L: "&amp;TEXT(RTD("cqg.rtd",,"StudyData",I46, "PCB","BaseType=Index,Index=1", "Low", "A","0","all",,,,"T")/100,"00.00%")</f>
        <v>L: -15.21%</v>
      </c>
      <c r="P46" t="str">
        <f t="shared" si="3"/>
        <v>C: 01.51%, H: 01.63%, L: -15.21%</v>
      </c>
    </row>
    <row r="47" spans="1:16" x14ac:dyDescent="0.3">
      <c r="A47" t="s">
        <v>49</v>
      </c>
      <c r="B47" t="str">
        <f>RTD("cqg.rtd", ,"ContractData",A47, "LongDescription",, "T")</f>
        <v>iShares MSCI Thailand Capped ETF</v>
      </c>
      <c r="C47" s="1">
        <f xml:space="preserve"> RTD("cqg.rtd",,"StudyData",A47, "PCB","BaseType=Index,Index=1", "Close", "A","0","all",,,,"T")/100</f>
        <v>-6.5354070152217017E-2</v>
      </c>
      <c r="D47" s="1">
        <f xml:space="preserve"> RTD("cqg.rtd",,"StudyData",A47, "PCB","BaseType=Index,Index=2", "Close", "A","-1","all",,,,"T")/100</f>
        <v>-5.3554650798622011E-2</v>
      </c>
      <c r="F47" s="2">
        <f>RANK(C47,$C$2:$C$52,0)+COUNTIF($C$2:C47,C47)-1</f>
        <v>50</v>
      </c>
      <c r="G47" t="str">
        <f t="shared" si="0"/>
        <v>S.THD</v>
      </c>
      <c r="H47">
        <f t="shared" si="4"/>
        <v>46</v>
      </c>
      <c r="I47" t="str">
        <f t="shared" si="1"/>
        <v>S.ENZL</v>
      </c>
      <c r="J47" t="str">
        <f>RTD("cqg.rtd", ,"ContractData",I47, "LongDescription",, "T")</f>
        <v>iShares Trust iShares MSCI New Zealand ETF</v>
      </c>
      <c r="K47" s="1">
        <f xml:space="preserve"> RTD("cqg.rtd",,"StudyData",I47, "PCB","BaseType=Index,Index=2", "Close", "A","-1","all",,,,"T")/100</f>
        <v>-6.8261497215920855E-2</v>
      </c>
      <c r="L47" s="1">
        <f t="shared" si="2"/>
        <v>1.3058875608676482E-2</v>
      </c>
      <c r="M47" s="1" t="str">
        <f xml:space="preserve"> "H: "&amp;TEXT(RTD("cqg.rtd",,"StudyData",I47, "PCB","BaseType=Index,Index=1", "High", "A","0","all",,,,"T")/100,"00.00%")</f>
        <v>H: 02.04%</v>
      </c>
      <c r="N47" t="str">
        <f xml:space="preserve"> "L: "&amp;TEXT(RTD("cqg.rtd",,"StudyData",I47, "PCB","BaseType=Index,Index=1", "Low", "A","0","all",,,,"T")/100,"00.00%")</f>
        <v>L: -13.83%</v>
      </c>
      <c r="P47" t="str">
        <f t="shared" si="3"/>
        <v>C: 01.31%, H: 02.04%, L: -13.83%</v>
      </c>
    </row>
    <row r="48" spans="1:16" x14ac:dyDescent="0.3">
      <c r="A48" t="s">
        <v>50</v>
      </c>
      <c r="B48" t="str">
        <f>RTD("cqg.rtd", ,"ContractData",A48, "LongDescription",, "T")</f>
        <v>iShares MSCI Turkey ETF</v>
      </c>
      <c r="C48" s="1">
        <f xml:space="preserve"> RTD("cqg.rtd",,"StudyData",A48, "PCB","BaseType=Index,Index=1", "Close", "A","0","all",,,,"T")/100</f>
        <v>-9.4255437813719881E-2</v>
      </c>
      <c r="D48" s="1">
        <f xml:space="preserve"> RTD("cqg.rtd",,"StudyData",A48, "PCB","BaseType=Index,Index=2", "Close", "A","-1","all",,,,"T")/100</f>
        <v>0.11090458488228</v>
      </c>
      <c r="F48" s="2">
        <f>RANK(C48,$C$2:$C$52,0)+COUNTIF($C$2:C48,C48)-1</f>
        <v>51</v>
      </c>
      <c r="G48" t="str">
        <f t="shared" si="0"/>
        <v>S.TUR</v>
      </c>
      <c r="H48">
        <f t="shared" si="4"/>
        <v>47</v>
      </c>
      <c r="I48" t="str">
        <f t="shared" si="1"/>
        <v>S.SPY</v>
      </c>
      <c r="J48" t="str">
        <f>RTD("cqg.rtd", ,"ContractData",I48, "LongDescription",, "T")</f>
        <v>SPDR S&amp;P 500</v>
      </c>
      <c r="K48" s="1">
        <f xml:space="preserve"> RTD("cqg.rtd",,"StudyData",I48, "PCB","BaseType=Index,Index=2", "Close", "A","-1","all",,,,"T")/100</f>
        <v>0.23304790557741273</v>
      </c>
      <c r="L48" s="1">
        <f t="shared" si="2"/>
        <v>4.2485667485667629E-3</v>
      </c>
      <c r="M48" s="1" t="str">
        <f xml:space="preserve"> "H: "&amp;TEXT(RTD("cqg.rtd",,"StudyData",I48, "PCB","BaseType=Index,Index=1", "High", "A","0","all",,,,"T")/100,"00.00%")</f>
        <v>H: 04.63%</v>
      </c>
      <c r="N48" t="str">
        <f xml:space="preserve"> "L: "&amp;TEXT(RTD("cqg.rtd",,"StudyData",I48, "PCB","BaseType=Index,Index=1", "Low", "A","0","all",,,,"T")/100,"00.00%")</f>
        <v>L: -17.79%</v>
      </c>
      <c r="P48" t="str">
        <f t="shared" si="3"/>
        <v>C: 00.42%, H: 04.63%, L: -17.79%</v>
      </c>
    </row>
    <row r="49" spans="1:16" x14ac:dyDescent="0.3">
      <c r="A49" t="s">
        <v>28</v>
      </c>
      <c r="B49" t="str">
        <f>RTD("cqg.rtd", ,"ContractData",A49, "LongDescription",, "T")</f>
        <v>iShares Trust iShares MSCI UAE ETF</v>
      </c>
      <c r="C49" s="1">
        <f xml:space="preserve"> RTD("cqg.rtd",,"StudyData",A49, "PCB","BaseType=Index,Index=1", "Close", "A","0","all",,,,"T")/100</f>
        <v>0.11725394896719317</v>
      </c>
      <c r="D49" s="1">
        <f xml:space="preserve"> RTD("cqg.rtd",,"StudyData",A49, "PCB","BaseType=Index,Index=2", "Close", "A","-1","all",,,,"T")/100</f>
        <v>0.10767160161507412</v>
      </c>
      <c r="F49" s="2">
        <f>RANK(C49,$C$2:$C$52,0)+COUNTIF($C$2:C49,C49)-1</f>
        <v>32</v>
      </c>
      <c r="G49" t="str">
        <f t="shared" si="0"/>
        <v>S.UAE</v>
      </c>
      <c r="H49">
        <f t="shared" si="4"/>
        <v>48</v>
      </c>
      <c r="I49" t="str">
        <f t="shared" si="1"/>
        <v>S.KSA</v>
      </c>
      <c r="J49" t="str">
        <f>RTD("cqg.rtd", ,"ContractData",I49, "LongDescription",, "T")</f>
        <v>iShares MSCI Saudi Arabia ETF</v>
      </c>
      <c r="K49" s="1">
        <f xml:space="preserve"> RTD("cqg.rtd",,"StudyData",I49, "PCB","BaseType=Index,Index=2", "Close", "A","-1","all",,,,"T")/100</f>
        <v>-3.5199622017481572E-2</v>
      </c>
      <c r="L49" s="1">
        <f t="shared" si="2"/>
        <v>-1.0284035259549502E-2</v>
      </c>
      <c r="M49" s="1" t="str">
        <f xml:space="preserve"> "H: "&amp;TEXT(RTD("cqg.rtd",,"StudyData",I49, "PCB","BaseType=Index,Index=1", "High", "A","0","all",,,,"T")/100,"00.00%")</f>
        <v>H: 04.19%</v>
      </c>
      <c r="N49" t="str">
        <f xml:space="preserve"> "L: "&amp;TEXT(RTD("cqg.rtd",,"StudyData",I49, "PCB","BaseType=Index,Index=1", "Low", "A","0","all",,,,"T")/100,"00.00%")</f>
        <v>L: -07.22%</v>
      </c>
      <c r="P49" t="str">
        <f t="shared" si="3"/>
        <v>C: -01.03%, H: 04.19%, L: -07.22%</v>
      </c>
    </row>
    <row r="50" spans="1:16" x14ac:dyDescent="0.3">
      <c r="A50" t="s">
        <v>15</v>
      </c>
      <c r="B50" t="str">
        <f>RTD("cqg.rtd", ,"ContractData",A50, "LongDescription",, "T")</f>
        <v>Vanguard MSCI Europe ETF</v>
      </c>
      <c r="C50" s="1">
        <f xml:space="preserve"> RTD("cqg.rtd",,"StudyData",A50, "PCB","BaseType=Index,Index=1", "Close", "A","0","all",,,,"T")/100</f>
        <v>0.17598865605798017</v>
      </c>
      <c r="D50" s="1">
        <f xml:space="preserve"> RTD("cqg.rtd",,"StudyData",A50, "PCB","BaseType=Index,Index=2", "Close", "A","-1","all",,,,"T")/100</f>
        <v>-1.5663771712158887E-2</v>
      </c>
      <c r="F50" s="2">
        <f>RANK(C50,$C$2:$C$52,0)+COUNTIF($C$2:C50,C50)-1</f>
        <v>15</v>
      </c>
      <c r="G50" t="str">
        <f t="shared" si="0"/>
        <v>S.VGK</v>
      </c>
      <c r="H50">
        <f t="shared" si="4"/>
        <v>49</v>
      </c>
      <c r="I50" t="str">
        <f t="shared" si="1"/>
        <v>S.EIDO</v>
      </c>
      <c r="J50" t="str">
        <f>RTD("cqg.rtd", ,"ContractData",I50, "LongDescription",, "T")</f>
        <v>iShares MSCI Indonesia ETF</v>
      </c>
      <c r="K50" s="1">
        <f xml:space="preserve"> RTD("cqg.rtd",,"StudyData",I50, "PCB","BaseType=Index,Index=2", "Close", "A","-1","all",,,,"T")/100</f>
        <v>-0.17204301075268816</v>
      </c>
      <c r="L50" s="1">
        <f t="shared" si="2"/>
        <v>-5.03246753246753E-2</v>
      </c>
      <c r="M50" s="1" t="str">
        <f xml:space="preserve"> "H: "&amp;TEXT(RTD("cqg.rtd",,"StudyData",I50, "PCB","BaseType=Index,Index=1", "High", "A","0","all",,,,"T")/100,"00.00%")</f>
        <v>H: 02.76%</v>
      </c>
      <c r="N50" t="str">
        <f xml:space="preserve"> "L: "&amp;TEXT(RTD("cqg.rtd",,"StudyData",I50, "PCB","BaseType=Index,Index=1", "Low", "A","0","all",,,,"T")/100,"00.00%")</f>
        <v>L: -23.16%</v>
      </c>
      <c r="P50" t="str">
        <f t="shared" si="3"/>
        <v>C: -05.03%, H: 02.76%, L: -23.16%</v>
      </c>
    </row>
    <row r="51" spans="1:16" x14ac:dyDescent="0.3">
      <c r="A51" t="s">
        <v>29</v>
      </c>
      <c r="B51" t="str">
        <f>RTD("cqg.rtd", ,"ContractData",A51, "LongDescription",, "T")</f>
        <v>Market Vectors Vietnam ETF</v>
      </c>
      <c r="C51" s="1">
        <f xml:space="preserve"> RTD("cqg.rtd",,"StudyData",A51, "PCB","BaseType=Index,Index=1", "Close", "A","0","all",,,,"T")/100</f>
        <v>0.11062717770034841</v>
      </c>
      <c r="D51" s="1">
        <f xml:space="preserve"> RTD("cqg.rtd",,"StudyData",A51, "PCB","BaseType=Index,Index=2", "Close", "A","-1","all",,,,"T")/100</f>
        <v>-0.11145510835913308</v>
      </c>
      <c r="F51" s="2">
        <f>RANK(C51,$C$2:$C$52,0)+COUNTIF($C$2:C51,C51)-1</f>
        <v>33</v>
      </c>
      <c r="G51" t="str">
        <f t="shared" si="0"/>
        <v>S.VNM</v>
      </c>
      <c r="H51">
        <f t="shared" si="4"/>
        <v>50</v>
      </c>
      <c r="I51" t="str">
        <f t="shared" si="1"/>
        <v>S.THD</v>
      </c>
      <c r="J51" t="str">
        <f>RTD("cqg.rtd", ,"ContractData",I51, "LongDescription",, "T")</f>
        <v>iShares MSCI Thailand Capped ETF</v>
      </c>
      <c r="K51" s="1">
        <f xml:space="preserve"> RTD("cqg.rtd",,"StudyData",I51, "PCB","BaseType=Index,Index=2", "Close", "A","-1","all",,,,"T")/100</f>
        <v>-5.3554650798622011E-2</v>
      </c>
      <c r="L51" s="1">
        <f t="shared" si="2"/>
        <v>-6.5354070152217017E-2</v>
      </c>
      <c r="M51" s="1" t="str">
        <f xml:space="preserve"> "H: "&amp;TEXT(RTD("cqg.rtd",,"StudyData",I51, "PCB","BaseType=Index,Index=1", "High", "A","0","all",,,,"T")/100,"00.00%")</f>
        <v>H: -00.33%</v>
      </c>
      <c r="N51" t="str">
        <f xml:space="preserve"> "L: "&amp;TEXT(RTD("cqg.rtd",,"StudyData",I51, "PCB","BaseType=Index,Index=1", "Low", "A","0","all",,,,"T")/100,"00.00%")</f>
        <v>L: -25.17%</v>
      </c>
      <c r="P51" t="str">
        <f t="shared" si="3"/>
        <v>C: -06.54%, H: -00.33%, L: -25.17%</v>
      </c>
    </row>
    <row r="52" spans="1:16" x14ac:dyDescent="0.3">
      <c r="A52" t="s">
        <v>40</v>
      </c>
      <c r="B52" t="str">
        <f>RTD("cqg.rtd", ,"ContractData",A52, "LongDescription",, "T")</f>
        <v>Vanguard Total World Stock Idx Fd (ETF)</v>
      </c>
      <c r="C52" s="1">
        <f xml:space="preserve"> RTD("cqg.rtd",,"StudyData",A52, "PCB","BaseType=Index,Index=1", "Close", "A","0","all",,,,"T")/100</f>
        <v>4.400749063670413E-2</v>
      </c>
      <c r="D52" s="1">
        <f xml:space="preserve"> RTD("cqg.rtd",,"StudyData",A52, "PCB","BaseType=Index,Index=2", "Close", "A","-1","all",,,,"T")/100</f>
        <v>0.14191290824261285</v>
      </c>
      <c r="F52" s="2">
        <f>RANK(C52,$C$2:$C$52,0)+COUNTIF($C$2:C52,C52)-1</f>
        <v>41</v>
      </c>
      <c r="G52" t="str">
        <f t="shared" si="0"/>
        <v>S.VT</v>
      </c>
      <c r="H52">
        <f t="shared" si="4"/>
        <v>51</v>
      </c>
      <c r="I52" t="str">
        <f t="shared" si="1"/>
        <v>S.TUR</v>
      </c>
      <c r="J52" t="str">
        <f>RTD("cqg.rtd", ,"ContractData",I52, "LongDescription",, "T")</f>
        <v>iShares MSCI Turkey ETF</v>
      </c>
      <c r="K52" s="1">
        <f xml:space="preserve"> RTD("cqg.rtd",,"StudyData",I52, "PCB","BaseType=Index,Index=2", "Close", "A","-1","all",,,,"T")/100</f>
        <v>0.11090458488228</v>
      </c>
      <c r="L52" s="1">
        <f t="shared" si="2"/>
        <v>-9.4255437813719881E-2</v>
      </c>
      <c r="M52" s="1" t="str">
        <f xml:space="preserve"> "H: "&amp;TEXT(RTD("cqg.rtd",,"StudyData",I52, "PCB","BaseType=Index,Index=1", "High", "A","0","all",,,,"T")/100,"00.00%")</f>
        <v>H: 07.50%</v>
      </c>
      <c r="N52" t="str">
        <f xml:space="preserve"> "L: "&amp;TEXT(RTD("cqg.rtd",,"StudyData",I52, "PCB","BaseType=Index,Index=1", "Low", "A","0","all",,,,"T")/100,"00.00%")</f>
        <v>L: -15.56%</v>
      </c>
      <c r="P52" t="str">
        <f t="shared" si="3"/>
        <v>C: -09.43%, H: 07.50%, L: -15.56%</v>
      </c>
    </row>
  </sheetData>
  <sortState xmlns:xlrd2="http://schemas.microsoft.com/office/spreadsheetml/2017/richdata2" ref="A2:A52">
    <sortCondition ref="A2:A52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D8636-809D-436E-B6B9-40A3FF0F7A60}">
  <dimension ref="E29:R42"/>
  <sheetViews>
    <sheetView showGridLines="0" showRowColHeaders="0" tabSelected="1" workbookViewId="0">
      <selection activeCell="F30" sqref="F30"/>
      <extLst>
        <ext xmlns:xlsdti="http://schemas.microsoft.com/office/spreadsheetml/2023/showDataTypeIcons" uri="{77bfe23e-c014-4d31-8a63-9c772dbf06b6}">
          <xlsdti:showDataTypeIcons visible="0"/>
        </ext>
      </extLst>
    </sheetView>
  </sheetViews>
  <sheetFormatPr defaultRowHeight="16.5" x14ac:dyDescent="0.3"/>
  <cols>
    <col min="6" max="6" width="30.625" customWidth="1"/>
    <col min="8" max="8" width="7.25" bestFit="1" customWidth="1"/>
    <col min="9" max="20" width="10.625" customWidth="1"/>
    <col min="21" max="21" width="9.875" bestFit="1" customWidth="1"/>
  </cols>
  <sheetData>
    <row r="29" spans="5:18" x14ac:dyDescent="0.3">
      <c r="E29" s="3" t="s">
        <v>51</v>
      </c>
      <c r="F29" s="3" t="s">
        <v>52</v>
      </c>
      <c r="G29" s="3" t="s">
        <v>53</v>
      </c>
      <c r="H29" s="3" t="s">
        <v>54</v>
      </c>
      <c r="I29" s="3" t="s">
        <v>55</v>
      </c>
      <c r="J29" s="3" t="s">
        <v>55</v>
      </c>
      <c r="K29" s="3" t="s">
        <v>56</v>
      </c>
      <c r="L29" s="3" t="s">
        <v>57</v>
      </c>
      <c r="M29" s="3" t="s">
        <v>58</v>
      </c>
      <c r="N29" s="3" t="s">
        <v>59</v>
      </c>
      <c r="O29" s="3" t="s">
        <v>60</v>
      </c>
      <c r="P29" s="3" t="s">
        <v>61</v>
      </c>
      <c r="Q29" s="3" t="s">
        <v>62</v>
      </c>
      <c r="R29" s="3" t="s">
        <v>63</v>
      </c>
    </row>
    <row r="30" spans="5:18" x14ac:dyDescent="0.3">
      <c r="E30" s="4" t="str">
        <f>'Symbols &amp; Data'!I2</f>
        <v>S.EPOL</v>
      </c>
      <c r="F30" s="4" t="str">
        <f>'Symbols &amp; Data'!J2</f>
        <v>iShares MSCI Poland Capped ETF</v>
      </c>
      <c r="G30" s="5">
        <f>IFERROR(RTD("cqg.rtd", ,"ContractData", E30, "LastQuoteToday",, "T"),"")</f>
        <v>30.900000000000002</v>
      </c>
      <c r="H30" s="5">
        <f>IFERROR(RTD("cqg.rtd", ,"ContractData",E30, "NetLastQuoteToday",, "T"),"")</f>
        <v>0.4</v>
      </c>
      <c r="I30" s="6">
        <f>IFERROR(RTD("cqg.rtd", ,"ContractData",E30, "PerCentNetLastQuote",, "T")/100,"")</f>
        <v>1.3114754098360654E-2</v>
      </c>
      <c r="J30" s="6">
        <f>IFERROR(RTD("cqg.rtd", ,"ContractData",E30, "PerCentNetLastQuote",, "T")/100,"")</f>
        <v>1.3114754098360654E-2</v>
      </c>
      <c r="K30" s="4">
        <f>IFERROR(RTD("cqg.rtd", ,"ContractData",E30, "MT_LastBidVolume",, "T"),"")</f>
        <v>100</v>
      </c>
      <c r="L30" s="5">
        <f>IFERROR(RTD("cqg.rtd", ,"ContractData", E30, "Bid",, "T"),"")</f>
        <v>30.89</v>
      </c>
      <c r="M30" s="5">
        <f>IFERROR(RTD("cqg.rtd", ,"ContractData", E30, "Ask",, "T"),"")</f>
        <v>30.92</v>
      </c>
      <c r="N30" s="4">
        <f>IFERROR(RTD("cqg.rtd", ,"ContractData",E30, "MT_LastAskVolume",, "T"),"")</f>
        <v>500</v>
      </c>
      <c r="O30" s="5">
        <f>IFERROR(RTD("cqg.rtd", ,"ContractData",E30, "Open",, "T"),"")</f>
        <v>30.53</v>
      </c>
      <c r="P30" s="5">
        <f>IFERROR(RTD("cqg.rtd", ,"ContractData",E30, "High",, "T"),"")</f>
        <v>30.95</v>
      </c>
      <c r="Q30" s="5">
        <f>IFERROR(RTD("cqg.rtd", ,"ContractData",E30, "Low",, "T"),"")</f>
        <v>30.41</v>
      </c>
      <c r="R30" s="7">
        <f>IFERROR(RTD("cqg.rtd", ,"ContractData",E30, "T_CVol",, "T"),"")</f>
        <v>412473</v>
      </c>
    </row>
    <row r="31" spans="5:18" x14ac:dyDescent="0.3">
      <c r="E31" s="4" t="str">
        <f>'Symbols &amp; Data'!I3</f>
        <v>S.EWO</v>
      </c>
      <c r="F31" s="4" t="str">
        <f>'Symbols &amp; Data'!J3</f>
        <v>iShares MSCI Austria Capped ETF</v>
      </c>
      <c r="G31" s="5">
        <f>IFERROR(RTD("cqg.rtd", ,"ContractData", E31, "LastQuoteToday",, "T"),"")</f>
        <v>28.1</v>
      </c>
      <c r="H31" s="5">
        <f>IFERROR(RTD("cqg.rtd", ,"ContractData",E31, "NetLastQuoteToday",, "T"),"")</f>
        <v>0.1</v>
      </c>
      <c r="I31" s="6">
        <f>IFERROR(RTD("cqg.rtd", ,"ContractData",E31, "PerCentNetLastQuote",, "T")/100,"")</f>
        <v>3.5714285714285713E-3</v>
      </c>
      <c r="J31" s="6">
        <f>IFERROR(RTD("cqg.rtd", ,"ContractData",E31, "PerCentNetLastQuote",, "T")/100,"")</f>
        <v>3.5714285714285713E-3</v>
      </c>
      <c r="K31" s="4">
        <f>IFERROR(RTD("cqg.rtd", ,"ContractData",E31, "MT_LastBidVolume",, "T"),"")</f>
        <v>100</v>
      </c>
      <c r="L31" s="5">
        <f>IFERROR(RTD("cqg.rtd", ,"ContractData", E31, "Bid",, "T"),"")</f>
        <v>28.1</v>
      </c>
      <c r="M31" s="5">
        <f>IFERROR(RTD("cqg.rtd", ,"ContractData", E31, "Ask",, "T"),"")</f>
        <v>28.21</v>
      </c>
      <c r="N31" s="4">
        <f>IFERROR(RTD("cqg.rtd", ,"ContractData",E31, "MT_LastAskVolume",, "T"),"")</f>
        <v>100</v>
      </c>
      <c r="O31" s="5">
        <f>IFERROR(RTD("cqg.rtd", ,"ContractData",E31, "Open",, "T"),"")</f>
        <v>28.14</v>
      </c>
      <c r="P31" s="5">
        <f>IFERROR(RTD("cqg.rtd", ,"ContractData",E31, "High",, "T"),"")</f>
        <v>28.2</v>
      </c>
      <c r="Q31" s="5">
        <f>IFERROR(RTD("cqg.rtd", ,"ContractData",E31, "Low",, "T"),"")</f>
        <v>27.8</v>
      </c>
      <c r="R31" s="7">
        <f>IFERROR(RTD("cqg.rtd", ,"ContractData",E31, "T_CVol",, "T"),"")</f>
        <v>34655</v>
      </c>
    </row>
    <row r="32" spans="5:18" x14ac:dyDescent="0.3">
      <c r="E32" s="4" t="str">
        <f>'Symbols &amp; Data'!I4</f>
        <v>S.GREK</v>
      </c>
      <c r="F32" s="4" t="str">
        <f>'Symbols &amp; Data'!J4</f>
        <v>Global X FTSE Greece 20 ETF</v>
      </c>
      <c r="G32" s="5">
        <f>IFERROR(RTD("cqg.rtd", ,"ContractData", E32, "LastQuoteToday",, "T"),"")</f>
        <v>52.09</v>
      </c>
      <c r="H32" s="5">
        <f>IFERROR(RTD("cqg.rtd", ,"ContractData",E32, "NetLastQuoteToday",, "T"),"")</f>
        <v>0.49</v>
      </c>
      <c r="I32" s="6">
        <f>IFERROR(RTD("cqg.rtd", ,"ContractData",E32, "PerCentNetLastQuote",, "T")/100,"")</f>
        <v>9.4961240310077518E-3</v>
      </c>
      <c r="J32" s="6">
        <f>IFERROR(RTD("cqg.rtd", ,"ContractData",E32, "PerCentNetLastQuote",, "T")/100,"")</f>
        <v>9.4961240310077518E-3</v>
      </c>
      <c r="K32" s="4">
        <f>IFERROR(RTD("cqg.rtd", ,"ContractData",E32, "MT_LastBidVolume",, "T"),"")</f>
        <v>200</v>
      </c>
      <c r="L32" s="5">
        <f>IFERROR(RTD("cqg.rtd", ,"ContractData", E32, "Bid",, "T"),"")</f>
        <v>51.85</v>
      </c>
      <c r="M32" s="5">
        <f>IFERROR(RTD("cqg.rtd", ,"ContractData", E32, "Ask",, "T"),"")</f>
        <v>52.1</v>
      </c>
      <c r="N32" s="4">
        <f>IFERROR(RTD("cqg.rtd", ,"ContractData",E32, "MT_LastAskVolume",, "T"),"")</f>
        <v>700</v>
      </c>
      <c r="O32" s="5">
        <f>IFERROR(RTD("cqg.rtd", ,"ContractData",E32, "Open",, "T"),"")</f>
        <v>51.59</v>
      </c>
      <c r="P32" s="5">
        <f>IFERROR(RTD("cqg.rtd", ,"ContractData",E32, "High",, "T"),"")</f>
        <v>52.300000000000004</v>
      </c>
      <c r="Q32" s="5">
        <f>IFERROR(RTD("cqg.rtd", ,"ContractData",E32, "Low",, "T"),"")</f>
        <v>51.5</v>
      </c>
      <c r="R32" s="7">
        <f>IFERROR(RTD("cqg.rtd", ,"ContractData",E32, "T_CVol",, "T"),"")</f>
        <v>45556</v>
      </c>
    </row>
    <row r="33" spans="5:18" x14ac:dyDescent="0.3">
      <c r="E33" s="4" t="str">
        <f>'Symbols &amp; Data'!I5</f>
        <v>S.EWP</v>
      </c>
      <c r="F33" s="4" t="str">
        <f>'Symbols &amp; Data'!J5</f>
        <v>iShares MSCI Spain Capped ETF</v>
      </c>
      <c r="G33" s="5">
        <f>IFERROR(RTD("cqg.rtd", ,"ContractData", E33, "LastQuoteToday",, "T"),"")</f>
        <v>41.2</v>
      </c>
      <c r="H33" s="5">
        <f>IFERROR(RTD("cqg.rtd", ,"ContractData",E33, "NetLastQuoteToday",, "T"),"")</f>
        <v>0.51</v>
      </c>
      <c r="I33" s="6">
        <f>IFERROR(RTD("cqg.rtd", ,"ContractData",E33, "PerCentNetLastQuote",, "T")/100,"")</f>
        <v>1.2533792086507742E-2</v>
      </c>
      <c r="J33" s="6">
        <f>IFERROR(RTD("cqg.rtd", ,"ContractData",E33, "PerCentNetLastQuote",, "T")/100,"")</f>
        <v>1.2533792086507742E-2</v>
      </c>
      <c r="K33" s="4">
        <f>IFERROR(RTD("cqg.rtd", ,"ContractData",E33, "MT_LastBidVolume",, "T"),"")</f>
        <v>100</v>
      </c>
      <c r="L33" s="5">
        <f>IFERROR(RTD("cqg.rtd", ,"ContractData", E33, "Bid",, "T"),"")</f>
        <v>41.2</v>
      </c>
      <c r="M33" s="5">
        <f>IFERROR(RTD("cqg.rtd", ,"ContractData", E33, "Ask",, "T"),"")</f>
        <v>41.21</v>
      </c>
      <c r="N33" s="4">
        <f>IFERROR(RTD("cqg.rtd", ,"ContractData",E33, "MT_LastAskVolume",, "T"),"")</f>
        <v>1000</v>
      </c>
      <c r="O33" s="5">
        <f>IFERROR(RTD("cqg.rtd", ,"ContractData",E33, "Open",, "T"),"")</f>
        <v>41.12</v>
      </c>
      <c r="P33" s="5">
        <f>IFERROR(RTD("cqg.rtd", ,"ContractData",E33, "High",, "T"),"")</f>
        <v>41.21</v>
      </c>
      <c r="Q33" s="5">
        <f>IFERROR(RTD("cqg.rtd", ,"ContractData",E33, "Low",, "T"),"")</f>
        <v>40.93</v>
      </c>
      <c r="R33" s="7">
        <f>IFERROR(RTD("cqg.rtd", ,"ContractData",E33, "T_CVol",, "T"),"")</f>
        <v>1016616</v>
      </c>
    </row>
    <row r="34" spans="5:18" x14ac:dyDescent="0.3">
      <c r="E34" s="4" t="str">
        <f>'Symbols &amp; Data'!I6</f>
        <v>S.ECH</v>
      </c>
      <c r="F34" s="4" t="str">
        <f>'Symbols &amp; Data'!J6</f>
        <v>iShares MSCI Chile Capped ETF</v>
      </c>
      <c r="G34" s="5">
        <f>IFERROR(RTD("cqg.rtd", ,"ContractData", E34, "LastQuoteToday",, "T"),"")</f>
        <v>32.61</v>
      </c>
      <c r="H34" s="5">
        <f>IFERROR(RTD("cqg.rtd", ,"ContractData",E34, "NetLastQuoteToday",, "T"),"")</f>
        <v>0.26</v>
      </c>
      <c r="I34" s="6">
        <f>IFERROR(RTD("cqg.rtd", ,"ContractData",E34, "PerCentNetLastQuote",, "T")/100,"")</f>
        <v>8.0370942812983005E-3</v>
      </c>
      <c r="J34" s="6">
        <f>IFERROR(RTD("cqg.rtd", ,"ContractData",E34, "PerCentNetLastQuote",, "T")/100,"")</f>
        <v>8.0370942812983005E-3</v>
      </c>
      <c r="K34" s="4">
        <f>IFERROR(RTD("cqg.rtd", ,"ContractData",E34, "MT_LastBidVolume",, "T"),"")</f>
        <v>100</v>
      </c>
      <c r="L34" s="5">
        <f>IFERROR(RTD("cqg.rtd", ,"ContractData", E34, "Bid",, "T"),"")</f>
        <v>32.6</v>
      </c>
      <c r="M34" s="5">
        <f>IFERROR(RTD("cqg.rtd", ,"ContractData", E34, "Ask",, "T"),"")</f>
        <v>32.619999999999997</v>
      </c>
      <c r="N34" s="4">
        <f>IFERROR(RTD("cqg.rtd", ,"ContractData",E34, "MT_LastAskVolume",, "T"),"")</f>
        <v>200</v>
      </c>
      <c r="O34" s="5">
        <f>IFERROR(RTD("cqg.rtd", ,"ContractData",E34, "Open",, "T"),"")</f>
        <v>32.630000000000003</v>
      </c>
      <c r="P34" s="5">
        <f>IFERROR(RTD("cqg.rtd", ,"ContractData",E34, "High",, "T"),"")</f>
        <v>32.79</v>
      </c>
      <c r="Q34" s="5">
        <f>IFERROR(RTD("cqg.rtd", ,"ContractData",E34, "Low",, "T"),"")</f>
        <v>32.44</v>
      </c>
      <c r="R34" s="7">
        <f>IFERROR(RTD("cqg.rtd", ,"ContractData",E34, "T_CVol",, "T"),"")</f>
        <v>156685</v>
      </c>
    </row>
    <row r="35" spans="5:18" x14ac:dyDescent="0.3">
      <c r="E35" s="4" t="str">
        <f>'Symbols &amp; Data'!I7</f>
        <v>S.EWI</v>
      </c>
      <c r="F35" s="4" t="str">
        <f>'Symbols &amp; Data'!J7</f>
        <v>iShares MSCI Italy Capped ETF</v>
      </c>
      <c r="G35" s="5">
        <f>IFERROR(RTD("cqg.rtd", ,"ContractData", E35, "LastQuoteToday",, "T"),"")</f>
        <v>46.07</v>
      </c>
      <c r="H35" s="5">
        <f>IFERROR(RTD("cqg.rtd", ,"ContractData",E35, "NetLastQuoteToday",, "T"),"")</f>
        <v>0.41000000000000003</v>
      </c>
      <c r="I35" s="6">
        <f>IFERROR(RTD("cqg.rtd", ,"ContractData",E35, "PerCentNetLastQuote",, "T")/100,"")</f>
        <v>8.9794130530004377E-3</v>
      </c>
      <c r="J35" s="6">
        <f>IFERROR(RTD("cqg.rtd", ,"ContractData",E35, "PerCentNetLastQuote",, "T")/100,"")</f>
        <v>8.9794130530004377E-3</v>
      </c>
      <c r="K35" s="4">
        <f>IFERROR(RTD("cqg.rtd", ,"ContractData",E35, "MT_LastBidVolume",, "T"),"")</f>
        <v>2200</v>
      </c>
      <c r="L35" s="5">
        <f>IFERROR(RTD("cqg.rtd", ,"ContractData", E35, "Bid",, "T"),"")</f>
        <v>46.06</v>
      </c>
      <c r="M35" s="5">
        <f>IFERROR(RTD("cqg.rtd", ,"ContractData", E35, "Ask",, "T"),"")</f>
        <v>46.07</v>
      </c>
      <c r="N35" s="4">
        <f>IFERROR(RTD("cqg.rtd", ,"ContractData",E35, "MT_LastAskVolume",, "T"),"")</f>
        <v>2400</v>
      </c>
      <c r="O35" s="5">
        <f>IFERROR(RTD("cqg.rtd", ,"ContractData",E35, "Open",, "T"),"")</f>
        <v>45.84</v>
      </c>
      <c r="P35" s="5">
        <f>IFERROR(RTD("cqg.rtd", ,"ContractData",E35, "High",, "T"),"")</f>
        <v>46.07</v>
      </c>
      <c r="Q35" s="5">
        <f>IFERROR(RTD("cqg.rtd", ,"ContractData",E35, "Low",, "T"),"")</f>
        <v>45.730000000000004</v>
      </c>
      <c r="R35" s="7">
        <f>IFERROR(RTD("cqg.rtd", ,"ContractData",E35, "T_CVol",, "T"),"")</f>
        <v>188133</v>
      </c>
    </row>
    <row r="36" spans="5:18" x14ac:dyDescent="0.3">
      <c r="E36" s="4" t="str">
        <f>'Symbols &amp; Data'!I8</f>
        <v>S.GXG</v>
      </c>
      <c r="F36" s="4" t="str">
        <f>'Symbols &amp; Data'!J8</f>
        <v>Global X MSCI Colombia ETF</v>
      </c>
      <c r="G36" s="5">
        <f>IFERROR(RTD("cqg.rtd", ,"ContractData", E36, "LastQuoteToday",, "T"),"")</f>
        <v>29.17</v>
      </c>
      <c r="H36" s="5">
        <f>IFERROR(RTD("cqg.rtd", ,"ContractData",E36, "NetLastQuoteToday",, "T"),"")</f>
        <v>0.54</v>
      </c>
      <c r="I36" s="6">
        <f>IFERROR(RTD("cqg.rtd", ,"ContractData",E36, "PerCentNetLastQuote",, "T")/100,"")</f>
        <v>1.8861334264757248E-2</v>
      </c>
      <c r="J36" s="6">
        <f>IFERROR(RTD("cqg.rtd", ,"ContractData",E36, "PerCentNetLastQuote",, "T")/100,"")</f>
        <v>1.8861334264757248E-2</v>
      </c>
      <c r="K36" s="4">
        <f>IFERROR(RTD("cqg.rtd", ,"ContractData",E36, "MT_LastBidVolume",, "T"),"")</f>
        <v>1000</v>
      </c>
      <c r="L36" s="5">
        <f>IFERROR(RTD("cqg.rtd", ,"ContractData", E36, "Bid",, "T"),"")</f>
        <v>29.16</v>
      </c>
      <c r="M36" s="5">
        <f>IFERROR(RTD("cqg.rtd", ,"ContractData", E36, "Ask",, "T"),"")</f>
        <v>29.17</v>
      </c>
      <c r="N36" s="4">
        <f>IFERROR(RTD("cqg.rtd", ,"ContractData",E36, "MT_LastAskVolume",, "T"),"")</f>
        <v>200</v>
      </c>
      <c r="O36" s="5">
        <f>IFERROR(RTD("cqg.rtd", ,"ContractData",E36, "Open",, "T"),"")</f>
        <v>28.71</v>
      </c>
      <c r="P36" s="5">
        <f>IFERROR(RTD("cqg.rtd", ,"ContractData",E36, "High",, "T"),"")</f>
        <v>29.54</v>
      </c>
      <c r="Q36" s="5">
        <f>IFERROR(RTD("cqg.rtd", ,"ContractData",E36, "Low",, "T"),"")</f>
        <v>28.71</v>
      </c>
      <c r="R36" s="7">
        <f>IFERROR(RTD("cqg.rtd", ,"ContractData",E36, "T_CVol",, "T"),"")</f>
        <v>197876</v>
      </c>
    </row>
    <row r="37" spans="5:18" x14ac:dyDescent="0.3">
      <c r="E37" s="4" t="str">
        <f>'Symbols &amp; Data'!I9</f>
        <v>S.EWG</v>
      </c>
      <c r="F37" s="4" t="str">
        <f>'Symbols &amp; Data'!J9</f>
        <v>iShares MSCI Germany ETF</v>
      </c>
      <c r="G37" s="5">
        <f>IFERROR(RTD("cqg.rtd", ,"ContractData", E37, "LastQuoteToday",, "T"),"")</f>
        <v>40.64</v>
      </c>
      <c r="H37" s="5">
        <f>IFERROR(RTD("cqg.rtd", ,"ContractData",E37, "NetLastQuoteToday",, "T"),"")</f>
        <v>0.26</v>
      </c>
      <c r="I37" s="6">
        <f>IFERROR(RTD("cqg.rtd", ,"ContractData",E37, "PerCentNetLastQuote",, "T")/100,"")</f>
        <v>6.4388311045071823E-3</v>
      </c>
      <c r="J37" s="6">
        <f>IFERROR(RTD("cqg.rtd", ,"ContractData",E37, "PerCentNetLastQuote",, "T")/100,"")</f>
        <v>6.4388311045071823E-3</v>
      </c>
      <c r="K37" s="4">
        <f>IFERROR(RTD("cqg.rtd", ,"ContractData",E37, "MT_LastBidVolume",, "T"),"")</f>
        <v>7500</v>
      </c>
      <c r="L37" s="5">
        <f>IFERROR(RTD("cqg.rtd", ,"ContractData", E37, "Bid",, "T"),"")</f>
        <v>40.64</v>
      </c>
      <c r="M37" s="5">
        <f>IFERROR(RTD("cqg.rtd", ,"ContractData", E37, "Ask",, "T"),"")</f>
        <v>40.65</v>
      </c>
      <c r="N37" s="4">
        <f>IFERROR(RTD("cqg.rtd", ,"ContractData",E37, "MT_LastAskVolume",, "T"),"")</f>
        <v>2300</v>
      </c>
      <c r="O37" s="5">
        <f>IFERROR(RTD("cqg.rtd", ,"ContractData",E37, "Open",, "T"),"")</f>
        <v>40.43</v>
      </c>
      <c r="P37" s="5">
        <f>IFERROR(RTD("cqg.rtd", ,"ContractData",E37, "High",, "T"),"")</f>
        <v>40.660000000000004</v>
      </c>
      <c r="Q37" s="5">
        <f>IFERROR(RTD("cqg.rtd", ,"ContractData",E37, "Low",, "T"),"")</f>
        <v>40.410000000000004</v>
      </c>
      <c r="R37" s="7">
        <f>IFERROR(RTD("cqg.rtd", ,"ContractData",E37, "T_CVol",, "T"),"")</f>
        <v>2000801</v>
      </c>
    </row>
    <row r="38" spans="5:18" x14ac:dyDescent="0.3">
      <c r="E38" s="4" t="str">
        <f>'Symbols &amp; Data'!I10</f>
        <v>S.EWW</v>
      </c>
      <c r="F38" s="4" t="str">
        <f>'Symbols &amp; Data'!J10</f>
        <v>iShares MSCI Mexico Capped ETF</v>
      </c>
      <c r="G38" s="5">
        <f>IFERROR(RTD("cqg.rtd", ,"ContractData", E38, "LastQuoteToday",, "T"),"")</f>
        <v>59.17</v>
      </c>
      <c r="H38" s="5">
        <f>IFERROR(RTD("cqg.rtd", ,"ContractData",E38, "NetLastQuoteToday",, "T"),"")</f>
        <v>1.33</v>
      </c>
      <c r="I38" s="6">
        <f>IFERROR(RTD("cqg.rtd", ,"ContractData",E38, "PerCentNetLastQuote",, "T")/100,"")</f>
        <v>2.2994467496542183E-2</v>
      </c>
      <c r="J38" s="6">
        <f>IFERROR(RTD("cqg.rtd", ,"ContractData",E38, "PerCentNetLastQuote",, "T")/100,"")</f>
        <v>2.2994467496542183E-2</v>
      </c>
      <c r="K38" s="4">
        <f>IFERROR(RTD("cqg.rtd", ,"ContractData",E38, "MT_LastBidVolume",, "T"),"")</f>
        <v>100</v>
      </c>
      <c r="L38" s="5">
        <f>IFERROR(RTD("cqg.rtd", ,"ContractData", E38, "Bid",, "T"),"")</f>
        <v>59.17</v>
      </c>
      <c r="M38" s="5">
        <f>IFERROR(RTD("cqg.rtd", ,"ContractData", E38, "Ask",, "T"),"")</f>
        <v>59.18</v>
      </c>
      <c r="N38" s="4">
        <f>IFERROR(RTD("cqg.rtd", ,"ContractData",E38, "MT_LastAskVolume",, "T"),"")</f>
        <v>300</v>
      </c>
      <c r="O38" s="5">
        <f>IFERROR(RTD("cqg.rtd", ,"ContractData",E38, "Open",, "T"),"")</f>
        <v>58.120000000000005</v>
      </c>
      <c r="P38" s="5">
        <f>IFERROR(RTD("cqg.rtd", ,"ContractData",E38, "High",, "T"),"")</f>
        <v>59.5</v>
      </c>
      <c r="Q38" s="5">
        <f>IFERROR(RTD("cqg.rtd", ,"ContractData",E38, "Low",, "T"),"")</f>
        <v>57.800000000000004</v>
      </c>
      <c r="R38" s="7">
        <f>IFERROR(RTD("cqg.rtd", ,"ContractData",E38, "T_CVol",, "T"),"")</f>
        <v>3052940</v>
      </c>
    </row>
    <row r="39" spans="5:18" x14ac:dyDescent="0.3">
      <c r="E39" s="4" t="str">
        <f>'Symbols &amp; Data'!I11</f>
        <v>S.EWZ</v>
      </c>
      <c r="F39" s="4" t="str">
        <f>'Symbols &amp; Data'!J11</f>
        <v>iShares MSCI Brazil Capped ETF</v>
      </c>
      <c r="G39" s="5">
        <f>IFERROR(RTD("cqg.rtd", ,"ContractData", E39, "LastQuoteToday",, "T"),"")</f>
        <v>28.36</v>
      </c>
      <c r="H39" s="5">
        <f>IFERROR(RTD("cqg.rtd", ,"ContractData",E39, "NetLastQuoteToday",, "T"),"")</f>
        <v>0.87</v>
      </c>
      <c r="I39" s="6">
        <f>IFERROR(RTD("cqg.rtd", ,"ContractData",E39, "PerCentNetLastQuote",, "T")/100,"")</f>
        <v>3.1647871953437615E-2</v>
      </c>
      <c r="J39" s="6">
        <f>IFERROR(RTD("cqg.rtd", ,"ContractData",E39, "PerCentNetLastQuote",, "T")/100,"")</f>
        <v>3.1647871953437615E-2</v>
      </c>
      <c r="K39" s="4">
        <f>IFERROR(RTD("cqg.rtd", ,"ContractData",E39, "MT_LastBidVolume",, "T"),"")</f>
        <v>40000</v>
      </c>
      <c r="L39" s="5">
        <f>IFERROR(RTD("cqg.rtd", ,"ContractData", E39, "Bid",, "T"),"")</f>
        <v>28.35</v>
      </c>
      <c r="M39" s="5">
        <f>IFERROR(RTD("cqg.rtd", ,"ContractData", E39, "Ask",, "T"),"")</f>
        <v>28.36</v>
      </c>
      <c r="N39" s="4">
        <f>IFERROR(RTD("cqg.rtd", ,"ContractData",E39, "MT_LastAskVolume",, "T"),"")</f>
        <v>103000</v>
      </c>
      <c r="O39" s="5">
        <f>IFERROR(RTD("cqg.rtd", ,"ContractData",E39, "Open",, "T"),"")</f>
        <v>27.89</v>
      </c>
      <c r="P39" s="5">
        <f>IFERROR(RTD("cqg.rtd", ,"ContractData",E39, "High",, "T"),"")</f>
        <v>28.39</v>
      </c>
      <c r="Q39" s="5">
        <f>IFERROR(RTD("cqg.rtd", ,"ContractData",E39, "Low",, "T"),"")</f>
        <v>27.8</v>
      </c>
      <c r="R39" s="7">
        <f>IFERROR(RTD("cqg.rtd", ,"ContractData",E39, "T_CVol",, "T"),"")</f>
        <v>34478765</v>
      </c>
    </row>
    <row r="40" spans="5:18" x14ac:dyDescent="0.3">
      <c r="E40" s="4" t="str">
        <f>'Symbols &amp; Data'!I12</f>
        <v>S.EFNL</v>
      </c>
      <c r="F40" s="4" t="str">
        <f>'Symbols &amp; Data'!J12</f>
        <v>Ishares Msci Finland ETF</v>
      </c>
      <c r="G40" s="5">
        <f>IFERROR(RTD("cqg.rtd", ,"ContractData", E40, "LastQuoteToday",, "T"),"")</f>
        <v>39.590000000000003</v>
      </c>
      <c r="H40" s="5">
        <f>IFERROR(RTD("cqg.rtd", ,"ContractData",E40, "NetLastQuoteToday",, "T"),"")</f>
        <v>0.26</v>
      </c>
      <c r="I40" s="6">
        <f>IFERROR(RTD("cqg.rtd", ,"ContractData",E40, "PerCentNetLastQuote",, "T")/100,"")</f>
        <v>6.61072972285787E-3</v>
      </c>
      <c r="J40" s="6">
        <f>IFERROR(RTD("cqg.rtd", ,"ContractData",E40, "PerCentNetLastQuote",, "T")/100,"")</f>
        <v>6.61072972285787E-3</v>
      </c>
      <c r="K40" s="4">
        <f>IFERROR(RTD("cqg.rtd", ,"ContractData",E40, "MT_LastBidVolume",, "T"),"")</f>
        <v>500</v>
      </c>
      <c r="L40" s="5">
        <f>IFERROR(RTD("cqg.rtd", ,"ContractData", E40, "Bid",, "T"),"")</f>
        <v>39.590000000000003</v>
      </c>
      <c r="M40" s="5">
        <f>IFERROR(RTD("cqg.rtd", ,"ContractData", E40, "Ask",, "T"),"")</f>
        <v>39.630000000000003</v>
      </c>
      <c r="N40" s="4">
        <f>IFERROR(RTD("cqg.rtd", ,"ContractData",E40, "MT_LastAskVolume",, "T"),"")</f>
        <v>500</v>
      </c>
      <c r="O40" s="5">
        <f>IFERROR(RTD("cqg.rtd", ,"ContractData",E40, "Open",, "T"),"")</f>
        <v>39.43</v>
      </c>
      <c r="P40" s="5">
        <f>IFERROR(RTD("cqg.rtd", ,"ContractData",E40, "High",, "T"),"")</f>
        <v>39.61</v>
      </c>
      <c r="Q40" s="5">
        <f>IFERROR(RTD("cqg.rtd", ,"ContractData",E40, "Low",, "T"),"")</f>
        <v>39.22</v>
      </c>
      <c r="R40" s="7">
        <f>IFERROR(RTD("cqg.rtd", ,"ContractData",E40, "T_CVol",, "T"),"")</f>
        <v>3910</v>
      </c>
    </row>
    <row r="41" spans="5:18" x14ac:dyDescent="0.3">
      <c r="E41" s="4" t="str">
        <f>'Symbols &amp; Data'!I13</f>
        <v>S.EZU</v>
      </c>
      <c r="F41" s="4" t="str">
        <f>'Symbols &amp; Data'!J13</f>
        <v>iShares MSCI EMU ETF</v>
      </c>
      <c r="G41" s="5">
        <f>IFERROR(RTD("cqg.rtd", ,"ContractData", E41, "LastQuoteToday",, "T"),"")</f>
        <v>57.69</v>
      </c>
      <c r="H41" s="5">
        <f>IFERROR(RTD("cqg.rtd", ,"ContractData",E41, "NetLastQuoteToday",, "T"),"")</f>
        <v>0.48</v>
      </c>
      <c r="I41" s="6">
        <f>IFERROR(RTD("cqg.rtd", ,"ContractData",E41, "PerCentNetLastQuote",, "T")/100,"")</f>
        <v>8.390141583639224E-3</v>
      </c>
      <c r="J41" s="6">
        <f>IFERROR(RTD("cqg.rtd", ,"ContractData",E41, "PerCentNetLastQuote",, "T")/100,"")</f>
        <v>8.390141583639224E-3</v>
      </c>
      <c r="K41" s="4">
        <f>IFERROR(RTD("cqg.rtd", ,"ContractData",E41, "MT_LastBidVolume",, "T"),"")</f>
        <v>1800</v>
      </c>
      <c r="L41" s="5">
        <f>IFERROR(RTD("cqg.rtd", ,"ContractData", E41, "Bid",, "T"),"")</f>
        <v>57.68</v>
      </c>
      <c r="M41" s="5">
        <f>IFERROR(RTD("cqg.rtd", ,"ContractData", E41, "Ask",, "T"),"")</f>
        <v>57.69</v>
      </c>
      <c r="N41" s="4">
        <f>IFERROR(RTD("cqg.rtd", ,"ContractData",E41, "MT_LastAskVolume",, "T"),"")</f>
        <v>1000</v>
      </c>
      <c r="O41" s="5">
        <f>IFERROR(RTD("cqg.rtd", ,"ContractData",E41, "Open",, "T"),"")</f>
        <v>57.480000000000004</v>
      </c>
      <c r="P41" s="5">
        <f>IFERROR(RTD("cqg.rtd", ,"ContractData",E41, "High",, "T"),"")</f>
        <v>57.69</v>
      </c>
      <c r="Q41" s="5">
        <f>IFERROR(RTD("cqg.rtd", ,"ContractData",E41, "Low",, "T"),"")</f>
        <v>57.31</v>
      </c>
      <c r="R41" s="7">
        <f>IFERROR(RTD("cqg.rtd", ,"ContractData",E41, "T_CVol",, "T"),"")</f>
        <v>1071775</v>
      </c>
    </row>
    <row r="42" spans="5:18" x14ac:dyDescent="0.3">
      <c r="E42" s="4" t="str">
        <f>'Symbols &amp; Data'!I14</f>
        <v>S.EWD</v>
      </c>
      <c r="F42" s="4" t="str">
        <f>'Symbols &amp; Data'!J14</f>
        <v>iShares MSCI Sweden ETF</v>
      </c>
      <c r="G42" s="5">
        <f>IFERROR(RTD("cqg.rtd", ,"ContractData", E42, "LastQuoteToday",, "T"),"")</f>
        <v>45.25</v>
      </c>
      <c r="H42" s="5">
        <f>IFERROR(RTD("cqg.rtd", ,"ContractData",E42, "NetLastQuoteToday",, "T"),"")</f>
        <v>0.16</v>
      </c>
      <c r="I42" s="6">
        <f>IFERROR(RTD("cqg.rtd", ,"ContractData",E42, "PerCentNetLastQuote",, "T")/100,"")</f>
        <v>3.5484586382789974E-3</v>
      </c>
      <c r="J42" s="6">
        <f>IFERROR(RTD("cqg.rtd", ,"ContractData",E42, "PerCentNetLastQuote",, "T")/100,"")</f>
        <v>3.5484586382789974E-3</v>
      </c>
      <c r="K42" s="4">
        <f>IFERROR(RTD("cqg.rtd", ,"ContractData",E42, "MT_LastBidVolume",, "T"),"")</f>
        <v>100</v>
      </c>
      <c r="L42" s="5">
        <f>IFERROR(RTD("cqg.rtd", ,"ContractData", E42, "Bid",, "T"),"")</f>
        <v>45.25</v>
      </c>
      <c r="M42" s="5">
        <f>IFERROR(RTD("cqg.rtd", ,"ContractData", E42, "Ask",, "T"),"")</f>
        <v>45.300000000000004</v>
      </c>
      <c r="N42" s="4">
        <f>IFERROR(RTD("cqg.rtd", ,"ContractData",E42, "MT_LastAskVolume",, "T"),"")</f>
        <v>200</v>
      </c>
      <c r="O42" s="5">
        <f>IFERROR(RTD("cqg.rtd", ,"ContractData",E42, "Open",, "T"),"")</f>
        <v>45.31</v>
      </c>
      <c r="P42" s="5">
        <f>IFERROR(RTD("cqg.rtd", ,"ContractData",E42, "High",, "T"),"")</f>
        <v>45.410000000000004</v>
      </c>
      <c r="Q42" s="5">
        <f>IFERROR(RTD("cqg.rtd", ,"ContractData",E42, "Low",, "T"),"")</f>
        <v>45.13</v>
      </c>
      <c r="R42" s="7">
        <f>IFERROR(RTD("cqg.rtd", ,"ContractData",E42, "T_CVol",, "T"),"")</f>
        <v>327067</v>
      </c>
    </row>
  </sheetData>
  <conditionalFormatting sqref="I30:I42">
    <cfRule type="colorScale" priority="2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J30:J42">
    <cfRule type="dataBar" priority="1">
      <dataBar showValue="0">
        <cfvo type="min"/>
        <cfvo type="max"/>
        <color rgb="FF638EC6"/>
      </dataBar>
      <extLst>
        <ext xmlns:x14="http://schemas.microsoft.com/office/spreadsheetml/2009/9/main" uri="{B025F937-C7B1-47D3-B67F-A62EFF666E3E}">
          <x14:id>{12B0C5DB-CBFC-4E81-8411-4661B98A9933}</x14:id>
        </ext>
      </extLst>
    </cfRule>
  </conditionalFormatting>
  <pageMargins left="0.7" right="0.7" top="0.75" bottom="0.75" header="0.3" footer="0.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2B0C5DB-CBFC-4E81-8411-4661B98A9933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J30:J42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AD488A-667E-4B91-86F0-DF373B11028E}">
  <dimension ref="E29:R42"/>
  <sheetViews>
    <sheetView showGridLines="0" showRowColHeaders="0" workbookViewId="0">
      <selection activeCell="F30" sqref="F30"/>
      <extLst>
        <ext xmlns:xlsdti="http://schemas.microsoft.com/office/spreadsheetml/2023/showDataTypeIcons" uri="{77bfe23e-c014-4d31-8a63-9c772dbf06b6}">
          <xlsdti:showDataTypeIcons visible="0"/>
        </ext>
      </extLst>
    </sheetView>
  </sheetViews>
  <sheetFormatPr defaultRowHeight="16.5" x14ac:dyDescent="0.3"/>
  <cols>
    <col min="6" max="6" width="30.625" customWidth="1"/>
    <col min="8" max="8" width="7.25" bestFit="1" customWidth="1"/>
    <col min="9" max="20" width="10.625" customWidth="1"/>
    <col min="21" max="21" width="9.875" bestFit="1" customWidth="1"/>
  </cols>
  <sheetData>
    <row r="29" spans="5:18" x14ac:dyDescent="0.3">
      <c r="E29" s="3" t="s">
        <v>51</v>
      </c>
      <c r="F29" s="3" t="s">
        <v>52</v>
      </c>
      <c r="G29" s="3" t="s">
        <v>53</v>
      </c>
      <c r="H29" s="3" t="s">
        <v>54</v>
      </c>
      <c r="I29" s="3" t="s">
        <v>55</v>
      </c>
      <c r="J29" s="3" t="s">
        <v>55</v>
      </c>
      <c r="K29" s="3" t="s">
        <v>56</v>
      </c>
      <c r="L29" s="3" t="s">
        <v>57</v>
      </c>
      <c r="M29" s="3" t="s">
        <v>58</v>
      </c>
      <c r="N29" s="3" t="s">
        <v>59</v>
      </c>
      <c r="O29" s="3" t="s">
        <v>60</v>
      </c>
      <c r="P29" s="3" t="s">
        <v>61</v>
      </c>
      <c r="Q29" s="3" t="s">
        <v>62</v>
      </c>
      <c r="R29" s="3" t="s">
        <v>63</v>
      </c>
    </row>
    <row r="30" spans="5:18" x14ac:dyDescent="0.3">
      <c r="E30" s="4" t="str">
        <f>'Symbols &amp; Data'!I15</f>
        <v>S.EZA</v>
      </c>
      <c r="F30" s="4" t="str">
        <f>'Symbols &amp; Data'!J15</f>
        <v>iShares MSCI South Africa ETF</v>
      </c>
      <c r="G30" s="5">
        <f>IFERROR(RTD("cqg.rtd", ,"ContractData", E30, "LastQuoteToday",, "T"),"")</f>
        <v>50.36</v>
      </c>
      <c r="H30" s="5">
        <f>IFERROR(RTD("cqg.rtd", ,"ContractData",E30, "NetLastQuoteToday",, "T"),"")</f>
        <v>0.17</v>
      </c>
      <c r="I30" s="6">
        <f>IFERROR(RTD("cqg.rtd", ,"ContractData",E30, "PerCentNetLastQuote",, "T")/100,"")</f>
        <v>3.3871289101414627E-3</v>
      </c>
      <c r="J30" s="6">
        <f>IFERROR(RTD("cqg.rtd", ,"ContractData",E30, "PerCentNetLastQuote",, "T")/100,"")</f>
        <v>3.3871289101414627E-3</v>
      </c>
      <c r="K30" s="4">
        <f>IFERROR(RTD("cqg.rtd", ,"ContractData",E30, "MT_LastBidVolume",, "T"),"")</f>
        <v>200</v>
      </c>
      <c r="L30" s="5">
        <f>IFERROR(RTD("cqg.rtd", ,"ContractData", E30, "Bid",, "T"),"")</f>
        <v>50.34</v>
      </c>
      <c r="M30" s="5">
        <f>IFERROR(RTD("cqg.rtd", ,"ContractData", E30, "Ask",, "T"),"")</f>
        <v>50.47</v>
      </c>
      <c r="N30" s="4">
        <f>IFERROR(RTD("cqg.rtd", ,"ContractData",E30, "MT_LastAskVolume",, "T"),"")</f>
        <v>100</v>
      </c>
      <c r="O30" s="5">
        <f>IFERROR(RTD("cqg.rtd", ,"ContractData",E30, "Open",, "T"),"")</f>
        <v>49.51</v>
      </c>
      <c r="P30" s="5">
        <f>IFERROR(RTD("cqg.rtd", ,"ContractData",E30, "High",, "T"),"")</f>
        <v>50.4</v>
      </c>
      <c r="Q30" s="5">
        <f>IFERROR(RTD("cqg.rtd", ,"ContractData",E30, "Low",, "T"),"")</f>
        <v>49.35</v>
      </c>
      <c r="R30" s="7">
        <f>IFERROR(RTD("cqg.rtd", ,"ContractData",E30, "T_CVol",, "T"),"")</f>
        <v>167220</v>
      </c>
    </row>
    <row r="31" spans="5:18" x14ac:dyDescent="0.3">
      <c r="E31" s="4" t="str">
        <f>'Symbols &amp; Data'!I16</f>
        <v>S.VGK</v>
      </c>
      <c r="F31" s="4" t="str">
        <f>'Symbols &amp; Data'!J16</f>
        <v>Vanguard MSCI Europe ETF</v>
      </c>
      <c r="G31" s="5">
        <f>IFERROR(RTD("cqg.rtd", ,"ContractData", E31, "LastQuoteToday",, "T"),"")</f>
        <v>74.650000000000006</v>
      </c>
      <c r="H31" s="5">
        <f>IFERROR(RTD("cqg.rtd", ,"ContractData",E31, "NetLastQuoteToday",, "T"),"")</f>
        <v>0.4</v>
      </c>
      <c r="I31" s="6">
        <f>IFERROR(RTD("cqg.rtd", ,"ContractData",E31, "PerCentNetLastQuote",, "T")/100,"")</f>
        <v>5.3872053872053875E-3</v>
      </c>
      <c r="J31" s="6">
        <f>IFERROR(RTD("cqg.rtd", ,"ContractData",E31, "PerCentNetLastQuote",, "T")/100,"")</f>
        <v>5.3872053872053875E-3</v>
      </c>
      <c r="K31" s="4">
        <f>IFERROR(RTD("cqg.rtd", ,"ContractData",E31, "MT_LastBidVolume",, "T"),"")</f>
        <v>2800</v>
      </c>
      <c r="L31" s="5">
        <f>IFERROR(RTD("cqg.rtd", ,"ContractData", E31, "Bid",, "T"),"")</f>
        <v>74.64</v>
      </c>
      <c r="M31" s="5">
        <f>IFERROR(RTD("cqg.rtd", ,"ContractData", E31, "Ask",, "T"),"")</f>
        <v>74.650000000000006</v>
      </c>
      <c r="N31" s="4">
        <f>IFERROR(RTD("cqg.rtd", ,"ContractData",E31, "MT_LastAskVolume",, "T"),"")</f>
        <v>4100</v>
      </c>
      <c r="O31" s="5">
        <f>IFERROR(RTD("cqg.rtd", ,"ContractData",E31, "Open",, "T"),"")</f>
        <v>74.430000000000007</v>
      </c>
      <c r="P31" s="5">
        <f>IFERROR(RTD("cqg.rtd", ,"ContractData",E31, "High",, "T"),"")</f>
        <v>74.64</v>
      </c>
      <c r="Q31" s="5">
        <f>IFERROR(RTD("cqg.rtd", ,"ContractData",E31, "Low",, "T"),"")</f>
        <v>74.23</v>
      </c>
      <c r="R31" s="7">
        <f>IFERROR(RTD("cqg.rtd", ,"ContractData",E31, "T_CVol",, "T"),"")</f>
        <v>3777509</v>
      </c>
    </row>
    <row r="32" spans="5:18" x14ac:dyDescent="0.3">
      <c r="E32" s="4" t="str">
        <f>'Symbols &amp; Data'!I17</f>
        <v>S.EWQ</v>
      </c>
      <c r="F32" s="4" t="str">
        <f>'Symbols &amp; Data'!J17</f>
        <v>iShares MSCI France ETF</v>
      </c>
      <c r="G32" s="5">
        <f>IFERROR(RTD("cqg.rtd", ,"ContractData", E32, "LastQuoteToday",, "T"),"")</f>
        <v>42.19</v>
      </c>
      <c r="H32" s="5">
        <f>IFERROR(RTD("cqg.rtd", ,"ContractData",E32, "NetLastQuoteToday",, "T"),"")</f>
        <v>0.38</v>
      </c>
      <c r="I32" s="6">
        <f>IFERROR(RTD("cqg.rtd", ,"ContractData",E32, "PerCentNetLastQuote",, "T")/100,"")</f>
        <v>9.0887347524515674E-3</v>
      </c>
      <c r="J32" s="6">
        <f>IFERROR(RTD("cqg.rtd", ,"ContractData",E32, "PerCentNetLastQuote",, "T")/100,"")</f>
        <v>9.0887347524515674E-3</v>
      </c>
      <c r="K32" s="4">
        <f>IFERROR(RTD("cqg.rtd", ,"ContractData",E32, "MT_LastBidVolume",, "T"),"")</f>
        <v>500</v>
      </c>
      <c r="L32" s="5">
        <f>IFERROR(RTD("cqg.rtd", ,"ContractData", E32, "Bid",, "T"),"")</f>
        <v>42.19</v>
      </c>
      <c r="M32" s="5">
        <f>IFERROR(RTD("cqg.rtd", ,"ContractData", E32, "Ask",, "T"),"")</f>
        <v>42.2</v>
      </c>
      <c r="N32" s="4">
        <f>IFERROR(RTD("cqg.rtd", ,"ContractData",E32, "MT_LastAskVolume",, "T"),"")</f>
        <v>300</v>
      </c>
      <c r="O32" s="5">
        <f>IFERROR(RTD("cqg.rtd", ,"ContractData",E32, "Open",, "T"),"")</f>
        <v>41.99</v>
      </c>
      <c r="P32" s="5">
        <f>IFERROR(RTD("cqg.rtd", ,"ContractData",E32, "High",, "T"),"")</f>
        <v>42.19</v>
      </c>
      <c r="Q32" s="5">
        <f>IFERROR(RTD("cqg.rtd", ,"ContractData",E32, "Low",, "T"),"")</f>
        <v>41.89</v>
      </c>
      <c r="R32" s="7">
        <f>IFERROR(RTD("cqg.rtd", ,"ContractData",E32, "T_CVol",, "T"),"")</f>
        <v>177900</v>
      </c>
    </row>
    <row r="33" spans="5:18" x14ac:dyDescent="0.3">
      <c r="E33" s="4" t="str">
        <f>'Symbols &amp; Data'!I18</f>
        <v>S.MCHI</v>
      </c>
      <c r="F33" s="4" t="str">
        <f>'Symbols &amp; Data'!J18</f>
        <v>iShares MSCI China ETF</v>
      </c>
      <c r="G33" s="5">
        <f>IFERROR(RTD("cqg.rtd", ,"ContractData", E33, "LastQuoteToday",, "T"),"")</f>
        <v>54.97</v>
      </c>
      <c r="H33" s="5">
        <f>IFERROR(RTD("cqg.rtd", ,"ContractData",E33, "NetLastQuoteToday",, "T"),"")</f>
        <v>-0.09</v>
      </c>
      <c r="I33" s="6">
        <f>IFERROR(RTD("cqg.rtd", ,"ContractData",E33, "PerCentNetLastQuote",, "T")/100,"")</f>
        <v>-1.6345804576825282E-3</v>
      </c>
      <c r="J33" s="6">
        <f>IFERROR(RTD("cqg.rtd", ,"ContractData",E33, "PerCentNetLastQuote",, "T")/100,"")</f>
        <v>-1.6345804576825282E-3</v>
      </c>
      <c r="K33" s="4">
        <f>IFERROR(RTD("cqg.rtd", ,"ContractData",E33, "MT_LastBidVolume",, "T"),"")</f>
        <v>2600</v>
      </c>
      <c r="L33" s="5">
        <f>IFERROR(RTD("cqg.rtd", ,"ContractData", E33, "Bid",, "T"),"")</f>
        <v>54.96</v>
      </c>
      <c r="M33" s="5">
        <f>IFERROR(RTD("cqg.rtd", ,"ContractData", E33, "Ask",, "T"),"")</f>
        <v>54.97</v>
      </c>
      <c r="N33" s="4">
        <f>IFERROR(RTD("cqg.rtd", ,"ContractData",E33, "MT_LastAskVolume",, "T"),"")</f>
        <v>4100</v>
      </c>
      <c r="O33" s="5">
        <f>IFERROR(RTD("cqg.rtd", ,"ContractData",E33, "Open",, "T"),"")</f>
        <v>54.44</v>
      </c>
      <c r="P33" s="5">
        <f>IFERROR(RTD("cqg.rtd", ,"ContractData",E33, "High",, "T"),"")</f>
        <v>55.08</v>
      </c>
      <c r="Q33" s="5">
        <f>IFERROR(RTD("cqg.rtd", ,"ContractData",E33, "Low",, "T"),"")</f>
        <v>54.33</v>
      </c>
      <c r="R33" s="7">
        <f>IFERROR(RTD("cqg.rtd", ,"ContractData",E33, "T_CVol",, "T"),"")</f>
        <v>2257318</v>
      </c>
    </row>
    <row r="34" spans="5:18" x14ac:dyDescent="0.3">
      <c r="E34" s="4" t="str">
        <f>'Symbols &amp; Data'!I19</f>
        <v>S.EWN</v>
      </c>
      <c r="F34" s="4" t="str">
        <f>'Symbols &amp; Data'!J19</f>
        <v>iShares MSCI Netherlands ETF</v>
      </c>
      <c r="G34" s="5">
        <f>IFERROR(RTD("cqg.rtd", ,"ContractData", E34, "LastQuoteToday",, "T"),"")</f>
        <v>52.19</v>
      </c>
      <c r="H34" s="5">
        <f>IFERROR(RTD("cqg.rtd", ,"ContractData",E34, "NetLastQuoteToday",, "T"),"")</f>
        <v>0.59</v>
      </c>
      <c r="I34" s="6">
        <f>IFERROR(RTD("cqg.rtd", ,"ContractData",E34, "PerCentNetLastQuote",, "T")/100,"")</f>
        <v>1.1434108527131783E-2</v>
      </c>
      <c r="J34" s="6">
        <f>IFERROR(RTD("cqg.rtd", ,"ContractData",E34, "PerCentNetLastQuote",, "T")/100,"")</f>
        <v>1.1434108527131783E-2</v>
      </c>
      <c r="K34" s="4">
        <f>IFERROR(RTD("cqg.rtd", ,"ContractData",E34, "MT_LastBidVolume",, "T"),"")</f>
        <v>500</v>
      </c>
      <c r="L34" s="5">
        <f>IFERROR(RTD("cqg.rtd", ,"ContractData", E34, "Bid",, "T"),"")</f>
        <v>52.02</v>
      </c>
      <c r="M34" s="5">
        <f>IFERROR(RTD("cqg.rtd", ,"ContractData", E34, "Ask",, "T"),"")</f>
        <v>52.19</v>
      </c>
      <c r="N34" s="4">
        <f>IFERROR(RTD("cqg.rtd", ,"ContractData",E34, "MT_LastAskVolume",, "T"),"")</f>
        <v>300</v>
      </c>
      <c r="O34" s="5">
        <f>IFERROR(RTD("cqg.rtd", ,"ContractData",E34, "Open",, "T"),"")</f>
        <v>51.730000000000004</v>
      </c>
      <c r="P34" s="5">
        <f>IFERROR(RTD("cqg.rtd", ,"ContractData",E34, "High",, "T"),"")</f>
        <v>52.18</v>
      </c>
      <c r="Q34" s="5">
        <f>IFERROR(RTD("cqg.rtd", ,"ContractData",E34, "Low",, "T"),"")</f>
        <v>51.730000000000004</v>
      </c>
      <c r="R34" s="7">
        <f>IFERROR(RTD("cqg.rtd", ,"ContractData",E34, "T_CVol",, "T"),"")</f>
        <v>17001</v>
      </c>
    </row>
    <row r="35" spans="5:18" x14ac:dyDescent="0.3">
      <c r="E35" s="4" t="str">
        <f>'Symbols &amp; Data'!I20</f>
        <v>S.NORW</v>
      </c>
      <c r="F35" s="4" t="str">
        <f>'Symbols &amp; Data'!J20</f>
        <v>Global X MSCI Norway ETF</v>
      </c>
      <c r="G35" s="5">
        <f>IFERROR(RTD("cqg.rtd", ,"ContractData", E35, "LastQuoteToday",, "T"),"")</f>
        <v>27.3</v>
      </c>
      <c r="H35" s="5">
        <f>IFERROR(RTD("cqg.rtd", ,"ContractData",E35, "NetLastQuoteToday",, "T"),"")</f>
        <v>0.01</v>
      </c>
      <c r="I35" s="6">
        <f>IFERROR(RTD("cqg.rtd", ,"ContractData",E35, "PerCentNetLastQuote",, "T")/100,"")</f>
        <v>3.6643459142543056E-4</v>
      </c>
      <c r="J35" s="6">
        <f>IFERROR(RTD("cqg.rtd", ,"ContractData",E35, "PerCentNetLastQuote",, "T")/100,"")</f>
        <v>3.6643459142543056E-4</v>
      </c>
      <c r="K35" s="4">
        <f>IFERROR(RTD("cqg.rtd", ,"ContractData",E35, "MT_LastBidVolume",, "T"),"")</f>
        <v>300</v>
      </c>
      <c r="L35" s="5">
        <f>IFERROR(RTD("cqg.rtd", ,"ContractData", E35, "Bid",, "T"),"")</f>
        <v>27.3</v>
      </c>
      <c r="M35" s="5">
        <f>IFERROR(RTD("cqg.rtd", ,"ContractData", E35, "Ask",, "T"),"")</f>
        <v>27.67</v>
      </c>
      <c r="N35" s="4">
        <f>IFERROR(RTD("cqg.rtd", ,"ContractData",E35, "MT_LastAskVolume",, "T"),"")</f>
        <v>300</v>
      </c>
      <c r="O35" s="5">
        <f>IFERROR(RTD("cqg.rtd", ,"ContractData",E35, "Open",, "T"),"")</f>
        <v>27.51</v>
      </c>
      <c r="P35" s="5">
        <f>IFERROR(RTD("cqg.rtd", ,"ContractData",E35, "High",, "T"),"")</f>
        <v>27.51</v>
      </c>
      <c r="Q35" s="5">
        <f>IFERROR(RTD("cqg.rtd", ,"ContractData",E35, "Low",, "T"),"")</f>
        <v>27.21</v>
      </c>
      <c r="R35" s="7">
        <f>IFERROR(RTD("cqg.rtd", ,"ContractData",E35, "T_CVol",, "T"),"")</f>
        <v>3067</v>
      </c>
    </row>
    <row r="36" spans="5:18" x14ac:dyDescent="0.3">
      <c r="E36" s="4" t="str">
        <f>'Symbols &amp; Data'!I21</f>
        <v>S.EWL</v>
      </c>
      <c r="F36" s="4" t="str">
        <f>'Symbols &amp; Data'!J21</f>
        <v>iShares MSCI Switzerland Capped ETF</v>
      </c>
      <c r="G36" s="5">
        <f>IFERROR(RTD("cqg.rtd", ,"ContractData", E36, "LastQuoteToday",, "T"),"")</f>
        <v>53.29</v>
      </c>
      <c r="H36" s="5">
        <f>IFERROR(RTD("cqg.rtd", ,"ContractData",E36, "NetLastQuoteToday",, "T"),"")</f>
        <v>-0.24</v>
      </c>
      <c r="I36" s="6">
        <f>IFERROR(RTD("cqg.rtd", ,"ContractData",E36, "PerCentNetLastQuote",, "T")/100,"")</f>
        <v>-4.4834672146459933E-3</v>
      </c>
      <c r="J36" s="6">
        <f>IFERROR(RTD("cqg.rtd", ,"ContractData",E36, "PerCentNetLastQuote",, "T")/100,"")</f>
        <v>-4.4834672146459933E-3</v>
      </c>
      <c r="K36" s="4">
        <f>IFERROR(RTD("cqg.rtd", ,"ContractData",E36, "MT_LastBidVolume",, "T"),"")</f>
        <v>800</v>
      </c>
      <c r="L36" s="5">
        <f>IFERROR(RTD("cqg.rtd", ,"ContractData", E36, "Bid",, "T"),"")</f>
        <v>53.29</v>
      </c>
      <c r="M36" s="5">
        <f>IFERROR(RTD("cqg.rtd", ,"ContractData", E36, "Ask",, "T"),"")</f>
        <v>53.300000000000004</v>
      </c>
      <c r="N36" s="4">
        <f>IFERROR(RTD("cqg.rtd", ,"ContractData",E36, "MT_LastAskVolume",, "T"),"")</f>
        <v>200</v>
      </c>
      <c r="O36" s="5">
        <f>IFERROR(RTD("cqg.rtd", ,"ContractData",E36, "Open",, "T"),"")</f>
        <v>53.43</v>
      </c>
      <c r="P36" s="5">
        <f>IFERROR(RTD("cqg.rtd", ,"ContractData",E36, "High",, "T"),"")</f>
        <v>53.43</v>
      </c>
      <c r="Q36" s="5">
        <f>IFERROR(RTD("cqg.rtd", ,"ContractData",E36, "Low",, "T"),"")</f>
        <v>53.160000000000004</v>
      </c>
      <c r="R36" s="7">
        <f>IFERROR(RTD("cqg.rtd", ,"ContractData",E36, "T_CVol",, "T"),"")</f>
        <v>500515</v>
      </c>
    </row>
    <row r="37" spans="5:18" x14ac:dyDescent="0.3">
      <c r="E37" s="4" t="str">
        <f>'Symbols &amp; Data'!I22</f>
        <v>S.EWS</v>
      </c>
      <c r="F37" s="4" t="str">
        <f>'Symbols &amp; Data'!J22</f>
        <v>iShares MSCI Singapore ETF</v>
      </c>
      <c r="G37" s="5">
        <f>IFERROR(RTD("cqg.rtd", ,"ContractData", E37, "LastQuoteToday",, "T"),"")</f>
        <v>25.2</v>
      </c>
      <c r="H37" s="5">
        <f>IFERROR(RTD("cqg.rtd", ,"ContractData",E37, "NetLastQuoteToday",, "T"),"")</f>
        <v>0.08</v>
      </c>
      <c r="I37" s="6">
        <f>IFERROR(RTD("cqg.rtd", ,"ContractData",E37, "PerCentNetLastQuote",, "T")/100,"")</f>
        <v>3.1847133757961781E-3</v>
      </c>
      <c r="J37" s="6">
        <f>IFERROR(RTD("cqg.rtd", ,"ContractData",E37, "PerCentNetLastQuote",, "T")/100,"")</f>
        <v>3.1847133757961781E-3</v>
      </c>
      <c r="K37" s="4">
        <f>IFERROR(RTD("cqg.rtd", ,"ContractData",E37, "MT_LastBidVolume",, "T"),"")</f>
        <v>1100</v>
      </c>
      <c r="L37" s="5">
        <f>IFERROR(RTD("cqg.rtd", ,"ContractData", E37, "Bid",, "T"),"")</f>
        <v>25.19</v>
      </c>
      <c r="M37" s="5">
        <f>IFERROR(RTD("cqg.rtd", ,"ContractData", E37, "Ask",, "T"),"")</f>
        <v>25.2</v>
      </c>
      <c r="N37" s="4">
        <f>IFERROR(RTD("cqg.rtd", ,"ContractData",E37, "MT_LastAskVolume",, "T"),"")</f>
        <v>2000</v>
      </c>
      <c r="O37" s="5">
        <f>IFERROR(RTD("cqg.rtd", ,"ContractData",E37, "Open",, "T"),"")</f>
        <v>25.080000000000002</v>
      </c>
      <c r="P37" s="5">
        <f>IFERROR(RTD("cqg.rtd", ,"ContractData",E37, "High",, "T"),"")</f>
        <v>25.22</v>
      </c>
      <c r="Q37" s="5">
        <f>IFERROR(RTD("cqg.rtd", ,"ContractData",E37, "Low",, "T"),"")</f>
        <v>24.93</v>
      </c>
      <c r="R37" s="7">
        <f>IFERROR(RTD("cqg.rtd", ,"ContractData",E37, "T_CVol",, "T"),"")</f>
        <v>640415</v>
      </c>
    </row>
    <row r="38" spans="5:18" x14ac:dyDescent="0.3">
      <c r="E38" s="4" t="str">
        <f>'Symbols &amp; Data'!I23</f>
        <v>S.KWT</v>
      </c>
      <c r="F38" s="4" t="str">
        <f>'Symbols &amp; Data'!J23</f>
        <v>iShares MSCI Kuwait ETF</v>
      </c>
      <c r="G38" s="5">
        <f>IFERROR(RTD("cqg.rtd", ,"ContractData", E38, "LastQuoteToday",, "T"),"")</f>
        <v>37.07</v>
      </c>
      <c r="H38" s="5">
        <f>IFERROR(RTD("cqg.rtd", ,"ContractData",E38, "NetLastQuoteToday",, "T"),"")</f>
        <v>0.27</v>
      </c>
      <c r="I38" s="6">
        <f>IFERROR(RTD("cqg.rtd", ,"ContractData",E38, "PerCentNetLastQuote",, "T")/100,"")</f>
        <v>7.3369565217391306E-3</v>
      </c>
      <c r="J38" s="6">
        <f>IFERROR(RTD("cqg.rtd", ,"ContractData",E38, "PerCentNetLastQuote",, "T")/100,"")</f>
        <v>7.3369565217391306E-3</v>
      </c>
      <c r="K38" s="4">
        <f>IFERROR(RTD("cqg.rtd", ,"ContractData",E38, "MT_LastBidVolume",, "T"),"")</f>
        <v>200</v>
      </c>
      <c r="L38" s="5">
        <f>IFERROR(RTD("cqg.rtd", ,"ContractData", E38, "Bid",, "T"),"")</f>
        <v>36.78</v>
      </c>
      <c r="M38" s="5">
        <f>IFERROR(RTD("cqg.rtd", ,"ContractData", E38, "Ask",, "T"),"")</f>
        <v>37.07</v>
      </c>
      <c r="N38" s="4">
        <f>IFERROR(RTD("cqg.rtd", ,"ContractData",E38, "MT_LastAskVolume",, "T"),"")</f>
        <v>100</v>
      </c>
      <c r="O38" s="5">
        <f>IFERROR(RTD("cqg.rtd", ,"ContractData",E38, "Open",, "T"),"")</f>
        <v>37.06</v>
      </c>
      <c r="P38" s="5">
        <f>IFERROR(RTD("cqg.rtd", ,"ContractData",E38, "High",, "T"),"")</f>
        <v>37.06</v>
      </c>
      <c r="Q38" s="5">
        <f>IFERROR(RTD("cqg.rtd", ,"ContractData",E38, "Low",, "T"),"")</f>
        <v>36.75</v>
      </c>
      <c r="R38" s="7">
        <f>IFERROR(RTD("cqg.rtd", ,"ContractData",E38, "T_CVol",, "T"),"")</f>
        <v>2071</v>
      </c>
    </row>
    <row r="39" spans="5:18" x14ac:dyDescent="0.3">
      <c r="E39" s="4" t="str">
        <f>'Symbols &amp; Data'!I24</f>
        <v>S.EWY</v>
      </c>
      <c r="F39" s="4" t="str">
        <f>'Symbols &amp; Data'!J24</f>
        <v>iShares MSCI South Korea Capped ETF</v>
      </c>
      <c r="G39" s="5">
        <f>IFERROR(RTD("cqg.rtd", ,"ContractData", E39, "LastQuoteToday",, "T"),"")</f>
        <v>58.34</v>
      </c>
      <c r="H39" s="5">
        <f>IFERROR(RTD("cqg.rtd", ,"ContractData",E39, "NetLastQuoteToday",, "T"),"")</f>
        <v>0.3</v>
      </c>
      <c r="I39" s="6">
        <f>IFERROR(RTD("cqg.rtd", ,"ContractData",E39, "PerCentNetLastQuote",, "T")/100,"")</f>
        <v>5.1688490696071678E-3</v>
      </c>
      <c r="J39" s="6">
        <f>IFERROR(RTD("cqg.rtd", ,"ContractData",E39, "PerCentNetLastQuote",, "T")/100,"")</f>
        <v>5.1688490696071678E-3</v>
      </c>
      <c r="K39" s="4">
        <f>IFERROR(RTD("cqg.rtd", ,"ContractData",E39, "MT_LastBidVolume",, "T"),"")</f>
        <v>1300</v>
      </c>
      <c r="L39" s="5">
        <f>IFERROR(RTD("cqg.rtd", ,"ContractData", E39, "Bid",, "T"),"")</f>
        <v>58.33</v>
      </c>
      <c r="M39" s="5">
        <f>IFERROR(RTD("cqg.rtd", ,"ContractData", E39, "Ask",, "T"),"")</f>
        <v>58.34</v>
      </c>
      <c r="N39" s="4">
        <f>IFERROR(RTD("cqg.rtd", ,"ContractData",E39, "MT_LastAskVolume",, "T"),"")</f>
        <v>2200</v>
      </c>
      <c r="O39" s="5">
        <f>IFERROR(RTD("cqg.rtd", ,"ContractData",E39, "Open",, "T"),"")</f>
        <v>57.480000000000004</v>
      </c>
      <c r="P39" s="5">
        <f>IFERROR(RTD("cqg.rtd", ,"ContractData",E39, "High",, "T"),"")</f>
        <v>58.34</v>
      </c>
      <c r="Q39" s="5">
        <f>IFERROR(RTD("cqg.rtd", ,"ContractData",E39, "Low",, "T"),"")</f>
        <v>57.45</v>
      </c>
      <c r="R39" s="7">
        <f>IFERROR(RTD("cqg.rtd", ,"ContractData",E39, "T_CVol",, "T"),"")</f>
        <v>2020868</v>
      </c>
    </row>
    <row r="40" spans="5:18" x14ac:dyDescent="0.3">
      <c r="E40" s="4" t="str">
        <f>'Symbols &amp; Data'!I25</f>
        <v>S.IEFA</v>
      </c>
      <c r="F40" s="4" t="str">
        <f>'Symbols &amp; Data'!J25</f>
        <v>iShares Core MSCI EAFE ETF</v>
      </c>
      <c r="G40" s="5">
        <f>IFERROR(RTD("cqg.rtd", ,"ContractData", E40, "LastQuoteToday",, "T"),"")</f>
        <v>80.540000000000006</v>
      </c>
      <c r="H40" s="5">
        <f>IFERROR(RTD("cqg.rtd", ,"ContractData",E40, "NetLastQuoteToday",, "T"),"")</f>
        <v>0.24</v>
      </c>
      <c r="I40" s="6">
        <f>IFERROR(RTD("cqg.rtd", ,"ContractData",E40, "PerCentNetLastQuote",, "T")/100,"")</f>
        <v>2.9887920298879199E-3</v>
      </c>
      <c r="J40" s="6">
        <f>IFERROR(RTD("cqg.rtd", ,"ContractData",E40, "PerCentNetLastQuote",, "T")/100,"")</f>
        <v>2.9887920298879199E-3</v>
      </c>
      <c r="K40" s="4">
        <f>IFERROR(RTD("cqg.rtd", ,"ContractData",E40, "MT_LastBidVolume",, "T"),"")</f>
        <v>12200</v>
      </c>
      <c r="L40" s="5">
        <f>IFERROR(RTD("cqg.rtd", ,"ContractData", E40, "Bid",, "T"),"")</f>
        <v>80.53</v>
      </c>
      <c r="M40" s="5">
        <f>IFERROR(RTD("cqg.rtd", ,"ContractData", E40, "Ask",, "T"),"")</f>
        <v>80.540000000000006</v>
      </c>
      <c r="N40" s="4">
        <f>IFERROR(RTD("cqg.rtd", ,"ContractData",E40, "MT_LastAskVolume",, "T"),"")</f>
        <v>9100</v>
      </c>
      <c r="O40" s="5">
        <f>IFERROR(RTD("cqg.rtd", ,"ContractData",E40, "Open",, "T"),"")</f>
        <v>80.2</v>
      </c>
      <c r="P40" s="5">
        <f>IFERROR(RTD("cqg.rtd", ,"ContractData",E40, "High",, "T"),"")</f>
        <v>80.55</v>
      </c>
      <c r="Q40" s="5">
        <f>IFERROR(RTD("cqg.rtd", ,"ContractData",E40, "Low",, "T"),"")</f>
        <v>80.11</v>
      </c>
      <c r="R40" s="7">
        <f>IFERROR(RTD("cqg.rtd", ,"ContractData",E40, "T_CVol",, "T"),"")</f>
        <v>5625145</v>
      </c>
    </row>
    <row r="41" spans="5:18" x14ac:dyDescent="0.3">
      <c r="E41" s="4" t="str">
        <f>'Symbols &amp; Data'!I26</f>
        <v>S.EWK</v>
      </c>
      <c r="F41" s="4" t="str">
        <f>'Symbols &amp; Data'!J26</f>
        <v>iShares MSCI Belgium Capped ETF</v>
      </c>
      <c r="G41" s="5">
        <f>IFERROR(RTD("cqg.rtd", ,"ContractData", E41, "LastQuoteToday",, "T"),"")</f>
        <v>20.89</v>
      </c>
      <c r="H41" s="5">
        <f>IFERROR(RTD("cqg.rtd", ,"ContractData",E41, "NetLastQuoteToday",, "T"),"")</f>
        <v>-0.01</v>
      </c>
      <c r="I41" s="6">
        <f>IFERROR(RTD("cqg.rtd", ,"ContractData",E41, "PerCentNetLastQuote",, "T")/100,"")</f>
        <v>-4.7846889952153111E-4</v>
      </c>
      <c r="J41" s="6">
        <f>IFERROR(RTD("cqg.rtd", ,"ContractData",E41, "PerCentNetLastQuote",, "T")/100,"")</f>
        <v>-4.7846889952153111E-4</v>
      </c>
      <c r="K41" s="4">
        <f>IFERROR(RTD("cqg.rtd", ,"ContractData",E41, "MT_LastBidVolume",, "T"),"")</f>
        <v>100</v>
      </c>
      <c r="L41" s="5">
        <f>IFERROR(RTD("cqg.rtd", ,"ContractData", E41, "Bid",, "T"),"")</f>
        <v>20.88</v>
      </c>
      <c r="M41" s="5">
        <f>IFERROR(RTD("cqg.rtd", ,"ContractData", E41, "Ask",, "T"),"")</f>
        <v>20.900000000000002</v>
      </c>
      <c r="N41" s="4">
        <f>IFERROR(RTD("cqg.rtd", ,"ContractData",E41, "MT_LastAskVolume",, "T"),"")</f>
        <v>200</v>
      </c>
      <c r="O41" s="5">
        <f>IFERROR(RTD("cqg.rtd", ,"ContractData",E41, "Open",, "T"),"")</f>
        <v>20.89</v>
      </c>
      <c r="P41" s="5">
        <f>IFERROR(RTD("cqg.rtd", ,"ContractData",E41, "High",, "T"),"")</f>
        <v>20.91</v>
      </c>
      <c r="Q41" s="5">
        <f>IFERROR(RTD("cqg.rtd", ,"ContractData",E41, "Low",, "T"),"")</f>
        <v>20.79</v>
      </c>
      <c r="R41" s="7">
        <f>IFERROR(RTD("cqg.rtd", ,"ContractData",E41, "T_CVol",, "T"),"")</f>
        <v>205722</v>
      </c>
    </row>
    <row r="42" spans="5:18" x14ac:dyDescent="0.3">
      <c r="E42" s="4" t="str">
        <f>'Symbols &amp; Data'!I27</f>
        <v>S.EPU</v>
      </c>
      <c r="F42" s="4" t="str">
        <f>'Symbols &amp; Data'!J27</f>
        <v>iShares MSCI Peru and Global Exposure ETF</v>
      </c>
      <c r="G42" s="5">
        <f>IFERROR(RTD("cqg.rtd", ,"ContractData", E42, "LastQuoteToday",, "T"),"")</f>
        <v>45.26</v>
      </c>
      <c r="H42" s="5">
        <f>IFERROR(RTD("cqg.rtd", ,"ContractData",E42, "NetLastQuoteToday",, "T"),"")</f>
        <v>0.52</v>
      </c>
      <c r="I42" s="6">
        <f>IFERROR(RTD("cqg.rtd", ,"ContractData",E42, "PerCentNetLastQuote",, "T")/100,"")</f>
        <v>1.1622708985248101E-2</v>
      </c>
      <c r="J42" s="6">
        <f>IFERROR(RTD("cqg.rtd", ,"ContractData",E42, "PerCentNetLastQuote",, "T")/100,"")</f>
        <v>1.1622708985248101E-2</v>
      </c>
      <c r="K42" s="4">
        <f>IFERROR(RTD("cqg.rtd", ,"ContractData",E42, "MT_LastBidVolume",, "T"),"")</f>
        <v>500</v>
      </c>
      <c r="L42" s="5">
        <f>IFERROR(RTD("cqg.rtd", ,"ContractData", E42, "Bid",, "T"),"")</f>
        <v>45.1</v>
      </c>
      <c r="M42" s="5">
        <f>IFERROR(RTD("cqg.rtd", ,"ContractData", E42, "Ask",, "T"),"")</f>
        <v>45.26</v>
      </c>
      <c r="N42" s="4">
        <f>IFERROR(RTD("cqg.rtd", ,"ContractData",E42, "MT_LastAskVolume",, "T"),"")</f>
        <v>500</v>
      </c>
      <c r="O42" s="5">
        <f>IFERROR(RTD("cqg.rtd", ,"ContractData",E42, "Open",, "T"),"")</f>
        <v>44.82</v>
      </c>
      <c r="P42" s="5">
        <f>IFERROR(RTD("cqg.rtd", ,"ContractData",E42, "High",, "T"),"")</f>
        <v>45.28</v>
      </c>
      <c r="Q42" s="5">
        <f>IFERROR(RTD("cqg.rtd", ,"ContractData",E42, "Low",, "T"),"")</f>
        <v>44.82</v>
      </c>
      <c r="R42" s="7">
        <f>IFERROR(RTD("cqg.rtd", ,"ContractData",E42, "T_CVol",, "T"),"")</f>
        <v>12234</v>
      </c>
    </row>
  </sheetData>
  <conditionalFormatting sqref="I30:I42">
    <cfRule type="colorScale" priority="2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J30:J42">
    <cfRule type="dataBar" priority="1">
      <dataBar showValue="0">
        <cfvo type="min"/>
        <cfvo type="max"/>
        <color rgb="FF638EC6"/>
      </dataBar>
      <extLst>
        <ext xmlns:x14="http://schemas.microsoft.com/office/spreadsheetml/2009/9/main" uri="{B025F937-C7B1-47D3-B67F-A62EFF666E3E}">
          <x14:id>{EC40E6F0-8DF8-4A1B-B947-248B3AD93368}</x14:id>
        </ext>
      </extLst>
    </cfRule>
  </conditionalFormatting>
  <pageMargins left="0.7" right="0.7" top="0.75" bottom="0.75" header="0.3" footer="0.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C40E6F0-8DF8-4A1B-B947-248B3AD93368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J30:J42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A1EFD7-906D-4D6E-B425-3EEDFA38E97A}">
  <dimension ref="E29:R42"/>
  <sheetViews>
    <sheetView showGridLines="0" showRowColHeaders="0" workbookViewId="0">
      <selection activeCell="F30" sqref="F30"/>
      <extLst>
        <ext xmlns:xlsdti="http://schemas.microsoft.com/office/spreadsheetml/2023/showDataTypeIcons" uri="{77bfe23e-c014-4d31-8a63-9c772dbf06b6}">
          <xlsdti:showDataTypeIcons visible="0"/>
        </ext>
      </extLst>
    </sheetView>
  </sheetViews>
  <sheetFormatPr defaultRowHeight="16.5" x14ac:dyDescent="0.3"/>
  <cols>
    <col min="6" max="6" width="30.625" customWidth="1"/>
    <col min="8" max="8" width="7.25" bestFit="1" customWidth="1"/>
    <col min="9" max="20" width="10.625" customWidth="1"/>
    <col min="21" max="21" width="9.875" bestFit="1" customWidth="1"/>
  </cols>
  <sheetData>
    <row r="29" spans="5:18" x14ac:dyDescent="0.3">
      <c r="E29" s="3" t="s">
        <v>51</v>
      </c>
      <c r="F29" s="3" t="s">
        <v>52</v>
      </c>
      <c r="G29" s="3" t="s">
        <v>53</v>
      </c>
      <c r="H29" s="3" t="s">
        <v>54</v>
      </c>
      <c r="I29" s="3" t="s">
        <v>55</v>
      </c>
      <c r="J29" s="3" t="s">
        <v>55</v>
      </c>
      <c r="K29" s="3" t="s">
        <v>56</v>
      </c>
      <c r="L29" s="3" t="s">
        <v>57</v>
      </c>
      <c r="M29" s="3" t="s">
        <v>58</v>
      </c>
      <c r="N29" s="3" t="s">
        <v>59</v>
      </c>
      <c r="O29" s="3" t="s">
        <v>60</v>
      </c>
      <c r="P29" s="3" t="s">
        <v>61</v>
      </c>
      <c r="Q29" s="3" t="s">
        <v>62</v>
      </c>
      <c r="R29" s="3" t="s">
        <v>63</v>
      </c>
    </row>
    <row r="30" spans="5:18" x14ac:dyDescent="0.3">
      <c r="E30" s="4" t="str">
        <f>'Symbols &amp; Data'!I28</f>
        <v>S.EWU</v>
      </c>
      <c r="F30" s="4" t="str">
        <f>'Symbols &amp; Data'!J28</f>
        <v>iShares MSCI United Kingdom ETF</v>
      </c>
      <c r="G30" s="5">
        <f>IFERROR(RTD("cqg.rtd", ,"ContractData", E30, "LastQuoteToday",, "T"),"")</f>
        <v>38.44</v>
      </c>
      <c r="H30" s="5">
        <f>IFERROR(RTD("cqg.rtd", ,"ContractData",E30, "NetLastQuoteToday",, "T"),"")</f>
        <v>0.2</v>
      </c>
      <c r="I30" s="6">
        <f>IFERROR(RTD("cqg.rtd", ,"ContractData",E30, "PerCentNetLastQuote",, "T")/100,"")</f>
        <v>5.2301255230125521E-3</v>
      </c>
      <c r="J30" s="6">
        <f>IFERROR(RTD("cqg.rtd", ,"ContractData",E30, "PerCentNetLastQuote",, "T")/100,"")</f>
        <v>5.2301255230125521E-3</v>
      </c>
      <c r="K30" s="4">
        <f>IFERROR(RTD("cqg.rtd", ,"ContractData",E30, "MT_LastBidVolume",, "T"),"")</f>
        <v>1200</v>
      </c>
      <c r="L30" s="5">
        <f>IFERROR(RTD("cqg.rtd", ,"ContractData", E30, "Bid",, "T"),"")</f>
        <v>38.44</v>
      </c>
      <c r="M30" s="5">
        <f>IFERROR(RTD("cqg.rtd", ,"ContractData", E30, "Ask",, "T"),"")</f>
        <v>38.450000000000003</v>
      </c>
      <c r="N30" s="4">
        <f>IFERROR(RTD("cqg.rtd", ,"ContractData",E30, "MT_LastAskVolume",, "T"),"")</f>
        <v>10900</v>
      </c>
      <c r="O30" s="5">
        <f>IFERROR(RTD("cqg.rtd", ,"ContractData",E30, "Open",, "T"),"")</f>
        <v>38.32</v>
      </c>
      <c r="P30" s="5">
        <f>IFERROR(RTD("cqg.rtd", ,"ContractData",E30, "High",, "T"),"")</f>
        <v>38.44</v>
      </c>
      <c r="Q30" s="5">
        <f>IFERROR(RTD("cqg.rtd", ,"ContractData",E30, "Low",, "T"),"")</f>
        <v>38.200000000000003</v>
      </c>
      <c r="R30" s="7">
        <f>IFERROR(RTD("cqg.rtd", ,"ContractData",E30, "T_CVol",, "T"),"")</f>
        <v>1642011</v>
      </c>
    </row>
    <row r="31" spans="5:18" x14ac:dyDescent="0.3">
      <c r="E31" s="4" t="str">
        <f>'Symbols &amp; Data'!I29</f>
        <v>S.ARGT</v>
      </c>
      <c r="F31" s="4" t="str">
        <f>'Symbols &amp; Data'!J29</f>
        <v>Global X MSCI Argentina ETF</v>
      </c>
      <c r="G31" s="5">
        <f>IFERROR(RTD("cqg.rtd", ,"ContractData", E31, "LastQuoteToday",, "T"),"")</f>
        <v>93.16</v>
      </c>
      <c r="H31" s="5">
        <f>IFERROR(RTD("cqg.rtd", ,"ContractData",E31, "NetLastQuoteToday",, "T"),"")</f>
        <v>1.72</v>
      </c>
      <c r="I31" s="6">
        <f>IFERROR(RTD("cqg.rtd", ,"ContractData",E31, "PerCentNetLastQuote",, "T")/100,"")</f>
        <v>1.8810148731408575E-2</v>
      </c>
      <c r="J31" s="6">
        <f>IFERROR(RTD("cqg.rtd", ,"ContractData",E31, "PerCentNetLastQuote",, "T")/100,"")</f>
        <v>1.8810148731408575E-2</v>
      </c>
      <c r="K31" s="4">
        <f>IFERROR(RTD("cqg.rtd", ,"ContractData",E31, "MT_LastBidVolume",, "T"),"")</f>
        <v>300</v>
      </c>
      <c r="L31" s="5">
        <f>IFERROR(RTD("cqg.rtd", ,"ContractData", E31, "Bid",, "T"),"")</f>
        <v>93.16</v>
      </c>
      <c r="M31" s="5">
        <f>IFERROR(RTD("cqg.rtd", ,"ContractData", E31, "Ask",, "T"),"")</f>
        <v>93.37</v>
      </c>
      <c r="N31" s="4">
        <f>IFERROR(RTD("cqg.rtd", ,"ContractData",E31, "MT_LastAskVolume",, "T"),"")</f>
        <v>200</v>
      </c>
      <c r="O31" s="5">
        <f>IFERROR(RTD("cqg.rtd", ,"ContractData",E31, "Open",, "T"),"")</f>
        <v>92.04</v>
      </c>
      <c r="P31" s="5">
        <f>IFERROR(RTD("cqg.rtd", ,"ContractData",E31, "High",, "T"),"")</f>
        <v>93.9</v>
      </c>
      <c r="Q31" s="5">
        <f>IFERROR(RTD("cqg.rtd", ,"ContractData",E31, "Low",, "T"),"")</f>
        <v>91.460000000000008</v>
      </c>
      <c r="R31" s="7">
        <f>IFERROR(RTD("cqg.rtd", ,"ContractData",E31, "T_CVol",, "T"),"")</f>
        <v>283925</v>
      </c>
    </row>
    <row r="32" spans="5:18" x14ac:dyDescent="0.3">
      <c r="E32" s="4" t="str">
        <f>'Symbols &amp; Data'!I30</f>
        <v>S.ACWx</v>
      </c>
      <c r="F32" s="4" t="str">
        <f>'Symbols &amp; Data'!J30</f>
        <v>iShares MSCI ACWI ex US ETF</v>
      </c>
      <c r="G32" s="5">
        <f>IFERROR(RTD("cqg.rtd", ,"ContractData", E32, "LastQuoteToday",, "T"),"")</f>
        <v>58.69</v>
      </c>
      <c r="H32" s="5">
        <f>IFERROR(RTD("cqg.rtd", ,"ContractData",E32, "NetLastQuoteToday",, "T"),"")</f>
        <v>0.19</v>
      </c>
      <c r="I32" s="6">
        <f>IFERROR(RTD("cqg.rtd", ,"ContractData",E32, "PerCentNetLastQuote",, "T")/100,"")</f>
        <v>3.2478632478632479E-3</v>
      </c>
      <c r="J32" s="6">
        <f>IFERROR(RTD("cqg.rtd", ,"ContractData",E32, "PerCentNetLastQuote",, "T")/100,"")</f>
        <v>3.2478632478632479E-3</v>
      </c>
      <c r="K32" s="4">
        <f>IFERROR(RTD("cqg.rtd", ,"ContractData",E32, "MT_LastBidVolume",, "T"),"")</f>
        <v>800</v>
      </c>
      <c r="L32" s="5">
        <f>IFERROR(RTD("cqg.rtd", ,"ContractData", E32, "Bid",, "T"),"")</f>
        <v>58.68</v>
      </c>
      <c r="M32" s="5">
        <f>IFERROR(RTD("cqg.rtd", ,"ContractData", E32, "Ask",, "T"),"")</f>
        <v>58.69</v>
      </c>
      <c r="N32" s="4">
        <f>IFERROR(RTD("cqg.rtd", ,"ContractData",E32, "MT_LastAskVolume",, "T"),"")</f>
        <v>4300</v>
      </c>
      <c r="O32" s="5">
        <f>IFERROR(RTD("cqg.rtd", ,"ContractData",E32, "Open",, "T"),"")</f>
        <v>58.36</v>
      </c>
      <c r="P32" s="5">
        <f>IFERROR(RTD("cqg.rtd", ,"ContractData",E32, "High",, "T"),"")</f>
        <v>58.69</v>
      </c>
      <c r="Q32" s="5">
        <f>IFERROR(RTD("cqg.rtd", ,"ContractData",E32, "Low",, "T"),"")</f>
        <v>58.29</v>
      </c>
      <c r="R32" s="7">
        <f>IFERROR(RTD("cqg.rtd", ,"ContractData",E32, "T_CVol",, "T"),"")</f>
        <v>1750657</v>
      </c>
    </row>
    <row r="33" spans="5:18" x14ac:dyDescent="0.3">
      <c r="E33" s="4" t="str">
        <f>'Symbols &amp; Data'!I31</f>
        <v>S.EWH</v>
      </c>
      <c r="F33" s="4" t="str">
        <f>'Symbols &amp; Data'!J31</f>
        <v>iShares MSCI Hong Kong ETF</v>
      </c>
      <c r="G33" s="5">
        <f>IFERROR(RTD("cqg.rtd", ,"ContractData", E33, "LastQuoteToday",, "T"),"")</f>
        <v>18.7</v>
      </c>
      <c r="H33" s="5">
        <f>IFERROR(RTD("cqg.rtd", ,"ContractData",E33, "NetLastQuoteToday",, "T"),"")</f>
        <v>-0.01</v>
      </c>
      <c r="I33" s="6">
        <f>IFERROR(RTD("cqg.rtd", ,"ContractData",E33, "PerCentNetLastQuote",, "T")/100,"")</f>
        <v>-5.3447354355959386E-4</v>
      </c>
      <c r="J33" s="6">
        <f>IFERROR(RTD("cqg.rtd", ,"ContractData",E33, "PerCentNetLastQuote",, "T")/100,"")</f>
        <v>-5.3447354355959386E-4</v>
      </c>
      <c r="K33" s="4">
        <f>IFERROR(RTD("cqg.rtd", ,"ContractData",E33, "MT_LastBidVolume",, "T"),"")</f>
        <v>61000</v>
      </c>
      <c r="L33" s="5">
        <f>IFERROR(RTD("cqg.rtd", ,"ContractData", E33, "Bid",, "T"),"")</f>
        <v>18.7</v>
      </c>
      <c r="M33" s="5">
        <f>IFERROR(RTD("cqg.rtd", ,"ContractData", E33, "Ask",, "T"),"")</f>
        <v>18.71</v>
      </c>
      <c r="N33" s="4">
        <f>IFERROR(RTD("cqg.rtd", ,"ContractData",E33, "MT_LastAskVolume",, "T"),"")</f>
        <v>21100</v>
      </c>
      <c r="O33" s="5">
        <f>IFERROR(RTD("cqg.rtd", ,"ContractData",E33, "Open",, "T"),"")</f>
        <v>18.66</v>
      </c>
      <c r="P33" s="5">
        <f>IFERROR(RTD("cqg.rtd", ,"ContractData",E33, "High",, "T"),"")</f>
        <v>18.71</v>
      </c>
      <c r="Q33" s="5">
        <f>IFERROR(RTD("cqg.rtd", ,"ContractData",E33, "Low",, "T"),"")</f>
        <v>18.559999999999999</v>
      </c>
      <c r="R33" s="7">
        <f>IFERROR(RTD("cqg.rtd", ,"ContractData",E33, "T_CVol",, "T"),"")</f>
        <v>2245615</v>
      </c>
    </row>
    <row r="34" spans="5:18" x14ac:dyDescent="0.3">
      <c r="E34" s="4" t="str">
        <f>'Symbols &amp; Data'!I32</f>
        <v>S.EPHE</v>
      </c>
      <c r="F34" s="4" t="str">
        <f>'Symbols &amp; Data'!J32</f>
        <v>iShares MSCI Philippines ETF</v>
      </c>
      <c r="G34" s="5">
        <f>IFERROR(RTD("cqg.rtd", ,"ContractData", E34, "LastQuoteToday",, "T"),"")</f>
        <v>28.080000000000002</v>
      </c>
      <c r="H34" s="5">
        <f>IFERROR(RTD("cqg.rtd", ,"ContractData",E34, "NetLastQuoteToday",, "T"),"")</f>
        <v>0.33</v>
      </c>
      <c r="I34" s="6">
        <f>IFERROR(RTD("cqg.rtd", ,"ContractData",E34, "PerCentNetLastQuote",, "T")/100,"")</f>
        <v>1.1891891891891892E-2</v>
      </c>
      <c r="J34" s="6">
        <f>IFERROR(RTD("cqg.rtd", ,"ContractData",E34, "PerCentNetLastQuote",, "T")/100,"")</f>
        <v>1.1891891891891892E-2</v>
      </c>
      <c r="K34" s="4">
        <f>IFERROR(RTD("cqg.rtd", ,"ContractData",E34, "MT_LastBidVolume",, "T"),"")</f>
        <v>300</v>
      </c>
      <c r="L34" s="5">
        <f>IFERROR(RTD("cqg.rtd", ,"ContractData", E34, "Bid",, "T"),"")</f>
        <v>28.02</v>
      </c>
      <c r="M34" s="5">
        <f>IFERROR(RTD("cqg.rtd", ,"ContractData", E34, "Ask",, "T"),"")</f>
        <v>28.09</v>
      </c>
      <c r="N34" s="4">
        <f>IFERROR(RTD("cqg.rtd", ,"ContractData",E34, "MT_LastAskVolume",, "T"),"")</f>
        <v>500</v>
      </c>
      <c r="O34" s="5">
        <f>IFERROR(RTD("cqg.rtd", ,"ContractData",E34, "Open",, "T"),"")</f>
        <v>27.87</v>
      </c>
      <c r="P34" s="5">
        <f>IFERROR(RTD("cqg.rtd", ,"ContractData",E34, "High",, "T"),"")</f>
        <v>28.1</v>
      </c>
      <c r="Q34" s="5">
        <f>IFERROR(RTD("cqg.rtd", ,"ContractData",E34, "Low",, "T"),"")</f>
        <v>27.87</v>
      </c>
      <c r="R34" s="7">
        <f>IFERROR(RTD("cqg.rtd", ,"ContractData",E34, "T_CVol",, "T"),"")</f>
        <v>32259</v>
      </c>
    </row>
    <row r="35" spans="5:18" x14ac:dyDescent="0.3">
      <c r="E35" s="4" t="str">
        <f>'Symbols &amp; Data'!I33</f>
        <v>S.UAE</v>
      </c>
      <c r="F35" s="4" t="str">
        <f>'Symbols &amp; Data'!J33</f>
        <v>iShares Trust iShares MSCI UAE ETF</v>
      </c>
      <c r="G35" s="5">
        <f>IFERROR(RTD("cqg.rtd", ,"ContractData", E35, "LastQuoteToday",, "T"),"")</f>
        <v>18.39</v>
      </c>
      <c r="H35" s="5">
        <f>IFERROR(RTD("cqg.rtd", ,"ContractData",E35, "NetLastQuoteToday",, "T"),"")</f>
        <v>0.26</v>
      </c>
      <c r="I35" s="6">
        <f>IFERROR(RTD("cqg.rtd", ,"ContractData",E35, "PerCentNetLastQuote",, "T")/100,"")</f>
        <v>1.4340871483728625E-2</v>
      </c>
      <c r="J35" s="6">
        <f>IFERROR(RTD("cqg.rtd", ,"ContractData",E35, "PerCentNetLastQuote",, "T")/100,"")</f>
        <v>1.4340871483728625E-2</v>
      </c>
      <c r="K35" s="4">
        <f>IFERROR(RTD("cqg.rtd", ,"ContractData",E35, "MT_LastBidVolume",, "T"),"")</f>
        <v>0</v>
      </c>
      <c r="L35" s="5" t="str">
        <f>IFERROR(RTD("cqg.rtd", ,"ContractData", E35, "Bid",, "T"),"")</f>
        <v/>
      </c>
      <c r="M35" s="5" t="str">
        <f>IFERROR(RTD("cqg.rtd", ,"ContractData", E35, "Ask",, "T"),"")</f>
        <v/>
      </c>
      <c r="N35" s="4">
        <f>IFERROR(RTD("cqg.rtd", ,"ContractData",E35, "MT_LastAskVolume",, "T"),"")</f>
        <v>0</v>
      </c>
      <c r="O35" s="5">
        <f>IFERROR(RTD("cqg.rtd", ,"ContractData",E35, "Open",, "T"),"")</f>
        <v>18.27</v>
      </c>
      <c r="P35" s="5">
        <f>IFERROR(RTD("cqg.rtd", ,"ContractData",E35, "High",, "T"),"")</f>
        <v>18.400000000000002</v>
      </c>
      <c r="Q35" s="5">
        <f>IFERROR(RTD("cqg.rtd", ,"ContractData",E35, "Low",, "T"),"")</f>
        <v>18.25</v>
      </c>
      <c r="R35" s="7">
        <f>IFERROR(RTD("cqg.rtd", ,"ContractData",E35, "T_CVol",, "T"),"")</f>
        <v>60971</v>
      </c>
    </row>
    <row r="36" spans="5:18" x14ac:dyDescent="0.3">
      <c r="E36" s="4" t="str">
        <f>'Symbols &amp; Data'!I34</f>
        <v>S.VNM</v>
      </c>
      <c r="F36" s="4" t="str">
        <f>'Symbols &amp; Data'!J34</f>
        <v>Market Vectors Vietnam ETF</v>
      </c>
      <c r="G36" s="5">
        <f>IFERROR(RTD("cqg.rtd", ,"ContractData", E36, "LastQuoteToday",, "T"),"")</f>
        <v>12.75</v>
      </c>
      <c r="H36" s="5">
        <f>IFERROR(RTD("cqg.rtd", ,"ContractData",E36, "NetLastQuoteToday",, "T"),"")</f>
        <v>0.06</v>
      </c>
      <c r="I36" s="6">
        <f>IFERROR(RTD("cqg.rtd", ,"ContractData",E36, "PerCentNetLastQuote",, "T")/100,"")</f>
        <v>4.7281323877068557E-3</v>
      </c>
      <c r="J36" s="6">
        <f>IFERROR(RTD("cqg.rtd", ,"ContractData",E36, "PerCentNetLastQuote",, "T")/100,"")</f>
        <v>4.7281323877068557E-3</v>
      </c>
      <c r="K36" s="4">
        <f>IFERROR(RTD("cqg.rtd", ,"ContractData",E36, "MT_LastBidVolume",, "T"),"")</f>
        <v>800</v>
      </c>
      <c r="L36" s="5">
        <f>IFERROR(RTD("cqg.rtd", ,"ContractData", E36, "Bid",, "T"),"")</f>
        <v>12.75</v>
      </c>
      <c r="M36" s="5">
        <f>IFERROR(RTD("cqg.rtd", ,"ContractData", E36, "Ask",, "T"),"")</f>
        <v>12.76</v>
      </c>
      <c r="N36" s="4">
        <f>IFERROR(RTD("cqg.rtd", ,"ContractData",E36, "MT_LastAskVolume",, "T"),"")</f>
        <v>800</v>
      </c>
      <c r="O36" s="5">
        <f>IFERROR(RTD("cqg.rtd", ,"ContractData",E36, "Open",, "T"),"")</f>
        <v>12.72</v>
      </c>
      <c r="P36" s="5">
        <f>IFERROR(RTD("cqg.rtd", ,"ContractData",E36, "High",, "T"),"")</f>
        <v>12.780000000000001</v>
      </c>
      <c r="Q36" s="5">
        <f>IFERROR(RTD("cqg.rtd", ,"ContractData",E36, "Low",, "T"),"")</f>
        <v>12.6</v>
      </c>
      <c r="R36" s="7">
        <f>IFERROR(RTD("cqg.rtd", ,"ContractData",E36, "T_CVol",, "T"),"")</f>
        <v>303532</v>
      </c>
    </row>
    <row r="37" spans="5:18" x14ac:dyDescent="0.3">
      <c r="E37" s="4" t="str">
        <f>'Symbols &amp; Data'!I35</f>
        <v>S.IEMG</v>
      </c>
      <c r="F37" s="4" t="str">
        <f>'Symbols &amp; Data'!J35</f>
        <v>iShares Core MSCI Emerging Markets ETF</v>
      </c>
      <c r="G37" s="5">
        <f>IFERROR(RTD("cqg.rtd", ,"ContractData", E37, "LastQuoteToday",, "T"),"")</f>
        <v>57.02</v>
      </c>
      <c r="H37" s="5">
        <f>IFERROR(RTD("cqg.rtd", ,"ContractData",E37, "NetLastQuoteToday",, "T"),"")</f>
        <v>0.27</v>
      </c>
      <c r="I37" s="6">
        <f>IFERROR(RTD("cqg.rtd", ,"ContractData",E37, "PerCentNetLastQuote",, "T")/100,"")</f>
        <v>4.7577092511013217E-3</v>
      </c>
      <c r="J37" s="6">
        <f>IFERROR(RTD("cqg.rtd", ,"ContractData",E37, "PerCentNetLastQuote",, "T")/100,"")</f>
        <v>4.7577092511013217E-3</v>
      </c>
      <c r="K37" s="4">
        <f>IFERROR(RTD("cqg.rtd", ,"ContractData",E37, "MT_LastBidVolume",, "T"),"")</f>
        <v>6400</v>
      </c>
      <c r="L37" s="5">
        <f>IFERROR(RTD("cqg.rtd", ,"ContractData", E37, "Bid",, "T"),"")</f>
        <v>57.02</v>
      </c>
      <c r="M37" s="5">
        <f>IFERROR(RTD("cqg.rtd", ,"ContractData", E37, "Ask",, "T"),"")</f>
        <v>57.03</v>
      </c>
      <c r="N37" s="4">
        <f>IFERROR(RTD("cqg.rtd", ,"ContractData",E37, "MT_LastAskVolume",, "T"),"")</f>
        <v>15900</v>
      </c>
      <c r="O37" s="5">
        <f>IFERROR(RTD("cqg.rtd", ,"ContractData",E37, "Open",, "T"),"")</f>
        <v>56.42</v>
      </c>
      <c r="P37" s="5">
        <f>IFERROR(RTD("cqg.rtd", ,"ContractData",E37, "High",, "T"),"")</f>
        <v>57.03</v>
      </c>
      <c r="Q37" s="5">
        <f>IFERROR(RTD("cqg.rtd", ,"ContractData",E37, "Low",, "T"),"")</f>
        <v>56.36</v>
      </c>
      <c r="R37" s="7">
        <f>IFERROR(RTD("cqg.rtd", ,"ContractData",E37, "T_CVol",, "T"),"")</f>
        <v>10853479</v>
      </c>
    </row>
    <row r="38" spans="5:18" x14ac:dyDescent="0.3">
      <c r="E38" s="4" t="str">
        <f>'Symbols &amp; Data'!I36</f>
        <v>S.EIS</v>
      </c>
      <c r="F38" s="4" t="str">
        <f>'Symbols &amp; Data'!J36</f>
        <v>iShares MSCI Israel Capped ETF</v>
      </c>
      <c r="G38" s="5">
        <f>IFERROR(RTD("cqg.rtd", ,"ContractData", E38, "LastQuoteToday",, "T"),"")</f>
        <v>83</v>
      </c>
      <c r="H38" s="5">
        <f>IFERROR(RTD("cqg.rtd", ,"ContractData",E38, "NetLastQuoteToday",, "T"),"")</f>
        <v>0.25</v>
      </c>
      <c r="I38" s="6">
        <f>IFERROR(RTD("cqg.rtd", ,"ContractData",E38, "PerCentNetLastQuote",, "T")/100,"")</f>
        <v>3.0211480362537764E-3</v>
      </c>
      <c r="J38" s="6">
        <f>IFERROR(RTD("cqg.rtd", ,"ContractData",E38, "PerCentNetLastQuote",, "T")/100,"")</f>
        <v>3.0211480362537764E-3</v>
      </c>
      <c r="K38" s="4">
        <f>IFERROR(RTD("cqg.rtd", ,"ContractData",E38, "MT_LastBidVolume",, "T"),"")</f>
        <v>300</v>
      </c>
      <c r="L38" s="5">
        <f>IFERROR(RTD("cqg.rtd", ,"ContractData", E38, "Bid",, "T"),"")</f>
        <v>83</v>
      </c>
      <c r="M38" s="5">
        <f>IFERROR(RTD("cqg.rtd", ,"ContractData", E38, "Ask",, "T"),"")</f>
        <v>83.18</v>
      </c>
      <c r="N38" s="4">
        <f>IFERROR(RTD("cqg.rtd", ,"ContractData",E38, "MT_LastAskVolume",, "T"),"")</f>
        <v>200</v>
      </c>
      <c r="O38" s="5">
        <f>IFERROR(RTD("cqg.rtd", ,"ContractData",E38, "Open",, "T"),"")</f>
        <v>82.47</v>
      </c>
      <c r="P38" s="5">
        <f>IFERROR(RTD("cqg.rtd", ,"ContractData",E38, "High",, "T"),"")</f>
        <v>83.39</v>
      </c>
      <c r="Q38" s="5">
        <f>IFERROR(RTD("cqg.rtd", ,"ContractData",E38, "Low",, "T"),"")</f>
        <v>82.16</v>
      </c>
      <c r="R38" s="7">
        <f>IFERROR(RTD("cqg.rtd", ,"ContractData",E38, "T_CVol",, "T"),"")</f>
        <v>27210</v>
      </c>
    </row>
    <row r="39" spans="5:18" x14ac:dyDescent="0.3">
      <c r="E39" s="4" t="str">
        <f>'Symbols &amp; Data'!I37</f>
        <v>S.EWJ</v>
      </c>
      <c r="F39" s="4" t="str">
        <f>'Symbols &amp; Data'!J37</f>
        <v>iShares MSCI Japan ETF</v>
      </c>
      <c r="G39" s="5">
        <f>IFERROR(RTD("cqg.rtd", ,"ContractData", E39, "LastQuoteToday",, "T"),"")</f>
        <v>72.42</v>
      </c>
      <c r="H39" s="5">
        <f>IFERROR(RTD("cqg.rtd", ,"ContractData",E39, "NetLastQuoteToday",, "T"),"")</f>
        <v>-0.38</v>
      </c>
      <c r="I39" s="6">
        <f>IFERROR(RTD("cqg.rtd", ,"ContractData",E39, "PerCentNetLastQuote",, "T")/100,"")</f>
        <v>-5.2197802197802203E-3</v>
      </c>
      <c r="J39" s="6">
        <f>IFERROR(RTD("cqg.rtd", ,"ContractData",E39, "PerCentNetLastQuote",, "T")/100,"")</f>
        <v>-5.2197802197802203E-3</v>
      </c>
      <c r="K39" s="4">
        <f>IFERROR(RTD("cqg.rtd", ,"ContractData",E39, "MT_LastBidVolume",, "T"),"")</f>
        <v>2100</v>
      </c>
      <c r="L39" s="5">
        <f>IFERROR(RTD("cqg.rtd", ,"ContractData", E39, "Bid",, "T"),"")</f>
        <v>72.42</v>
      </c>
      <c r="M39" s="5">
        <f>IFERROR(RTD("cqg.rtd", ,"ContractData", E39, "Ask",, "T"),"")</f>
        <v>72.430000000000007</v>
      </c>
      <c r="N39" s="4">
        <f>IFERROR(RTD("cqg.rtd", ,"ContractData",E39, "MT_LastAskVolume",, "T"),"")</f>
        <v>11500</v>
      </c>
      <c r="O39" s="5">
        <f>IFERROR(RTD("cqg.rtd", ,"ContractData",E39, "Open",, "T"),"")</f>
        <v>71.91</v>
      </c>
      <c r="P39" s="5">
        <f>IFERROR(RTD("cqg.rtd", ,"ContractData",E39, "High",, "T"),"")</f>
        <v>72.44</v>
      </c>
      <c r="Q39" s="5">
        <f>IFERROR(RTD("cqg.rtd", ,"ContractData",E39, "Low",, "T"),"")</f>
        <v>71.850000000000009</v>
      </c>
      <c r="R39" s="7">
        <f>IFERROR(RTD("cqg.rtd", ,"ContractData",E39, "T_CVol",, "T"),"")</f>
        <v>2592182</v>
      </c>
    </row>
    <row r="40" spans="5:18" x14ac:dyDescent="0.3">
      <c r="E40" s="4" t="str">
        <f>'Symbols &amp; Data'!I38</f>
        <v>S.EWC</v>
      </c>
      <c r="F40" s="4" t="str">
        <f>'Symbols &amp; Data'!J38</f>
        <v>iShares MSCI Canada ETF</v>
      </c>
      <c r="G40" s="5">
        <f>IFERROR(RTD("cqg.rtd", ,"ContractData", E40, "LastQuoteToday",, "T"),"")</f>
        <v>43.42</v>
      </c>
      <c r="H40" s="5">
        <f>IFERROR(RTD("cqg.rtd", ,"ContractData",E40, "NetLastQuoteToday",, "T"),"")</f>
        <v>0.34</v>
      </c>
      <c r="I40" s="6">
        <f>IFERROR(RTD("cqg.rtd", ,"ContractData",E40, "PerCentNetLastQuote",, "T")/100,"")</f>
        <v>7.8922934076137412E-3</v>
      </c>
      <c r="J40" s="6">
        <f>IFERROR(RTD("cqg.rtd", ,"ContractData",E40, "PerCentNetLastQuote",, "T")/100,"")</f>
        <v>7.8922934076137412E-3</v>
      </c>
      <c r="K40" s="4">
        <f>IFERROR(RTD("cqg.rtd", ,"ContractData",E40, "MT_LastBidVolume",, "T"),"")</f>
        <v>2200</v>
      </c>
      <c r="L40" s="5">
        <f>IFERROR(RTD("cqg.rtd", ,"ContractData", E40, "Bid",, "T"),"")</f>
        <v>43.42</v>
      </c>
      <c r="M40" s="5">
        <f>IFERROR(RTD("cqg.rtd", ,"ContractData", E40, "Ask",, "T"),"")</f>
        <v>43.43</v>
      </c>
      <c r="N40" s="4">
        <f>IFERROR(RTD("cqg.rtd", ,"ContractData",E40, "MT_LastAskVolume",, "T"),"")</f>
        <v>24600</v>
      </c>
      <c r="O40" s="5">
        <f>IFERROR(RTD("cqg.rtd", ,"ContractData",E40, "Open",, "T"),"")</f>
        <v>43.14</v>
      </c>
      <c r="P40" s="5">
        <f>IFERROR(RTD("cqg.rtd", ,"ContractData",E40, "High",, "T"),"")</f>
        <v>43.45</v>
      </c>
      <c r="Q40" s="5">
        <f>IFERROR(RTD("cqg.rtd", ,"ContractData",E40, "Low",, "T"),"")</f>
        <v>43.13</v>
      </c>
      <c r="R40" s="7">
        <f>IFERROR(RTD("cqg.rtd", ,"ContractData",E40, "T_CVol",, "T"),"")</f>
        <v>880532</v>
      </c>
    </row>
    <row r="41" spans="5:18" x14ac:dyDescent="0.3">
      <c r="E41" s="4" t="str">
        <f>'Symbols &amp; Data'!I39</f>
        <v>S.EIRL</v>
      </c>
      <c r="F41" s="4" t="str">
        <f>'Symbols &amp; Data'!J39</f>
        <v>iShares MSCI Ireland Capped ETF</v>
      </c>
      <c r="G41" s="5">
        <f>IFERROR(RTD("cqg.rtd", ,"ContractData", E41, "LastQuoteToday",, "T"),"")</f>
        <v>63.14</v>
      </c>
      <c r="H41" s="5">
        <f>IFERROR(RTD("cqg.rtd", ,"ContractData",E41, "NetLastQuoteToday",, "T"),"")</f>
        <v>0.25</v>
      </c>
      <c r="I41" s="6">
        <f>IFERROR(RTD("cqg.rtd", ,"ContractData",E41, "PerCentNetLastQuote",, "T")/100,"")</f>
        <v>3.975194784544442E-3</v>
      </c>
      <c r="J41" s="6">
        <f>IFERROR(RTD("cqg.rtd", ,"ContractData",E41, "PerCentNetLastQuote",, "T")/100,"")</f>
        <v>3.975194784544442E-3</v>
      </c>
      <c r="K41" s="4">
        <f>IFERROR(RTD("cqg.rtd", ,"ContractData",E41, "MT_LastBidVolume",, "T"),"")</f>
        <v>200</v>
      </c>
      <c r="L41" s="5">
        <f>IFERROR(RTD("cqg.rtd", ,"ContractData", E41, "Bid",, "T"),"")</f>
        <v>62.88</v>
      </c>
      <c r="M41" s="5">
        <f>IFERROR(RTD("cqg.rtd", ,"ContractData", E41, "Ask",, "T"),"")</f>
        <v>63.14</v>
      </c>
      <c r="N41" s="4">
        <f>IFERROR(RTD("cqg.rtd", ,"ContractData",E41, "MT_LastAskVolume",, "T"),"")</f>
        <v>300</v>
      </c>
      <c r="O41" s="5">
        <f>IFERROR(RTD("cqg.rtd", ,"ContractData",E41, "Open",, "T"),"")</f>
        <v>63.14</v>
      </c>
      <c r="P41" s="5">
        <f>IFERROR(RTD("cqg.rtd", ,"ContractData",E41, "High",, "T"),"")</f>
        <v>63.14</v>
      </c>
      <c r="Q41" s="5">
        <f>IFERROR(RTD("cqg.rtd", ,"ContractData",E41, "Low",, "T"),"")</f>
        <v>62.85</v>
      </c>
      <c r="R41" s="7">
        <f>IFERROR(RTD("cqg.rtd", ,"ContractData",E41, "T_CVol",, "T"),"")</f>
        <v>3938</v>
      </c>
    </row>
    <row r="42" spans="5:18" x14ac:dyDescent="0.3">
      <c r="E42" s="4" t="str">
        <f>'Symbols &amp; Data'!I40</f>
        <v>S.EWA</v>
      </c>
      <c r="F42" s="4" t="str">
        <f>'Symbols &amp; Data'!J40</f>
        <v>iShares MSCI Australia ETF</v>
      </c>
      <c r="G42" s="5">
        <f>IFERROR(RTD("cqg.rtd", ,"ContractData", E42, "LastQuoteToday",, "T"),"")</f>
        <v>25.46</v>
      </c>
      <c r="H42" s="5">
        <f>IFERROR(RTD("cqg.rtd", ,"ContractData",E42, "NetLastQuoteToday",, "T"),"")</f>
        <v>0.28000000000000003</v>
      </c>
      <c r="I42" s="6">
        <f>IFERROR(RTD("cqg.rtd", ,"ContractData",E42, "PerCentNetLastQuote",, "T")/100,"")</f>
        <v>1.1119936457505957E-2</v>
      </c>
      <c r="J42" s="6">
        <f>IFERROR(RTD("cqg.rtd", ,"ContractData",E42, "PerCentNetLastQuote",, "T")/100,"")</f>
        <v>1.1119936457505957E-2</v>
      </c>
      <c r="K42" s="4">
        <f>IFERROR(RTD("cqg.rtd", ,"ContractData",E42, "MT_LastBidVolume",, "T"),"")</f>
        <v>5900</v>
      </c>
      <c r="L42" s="5">
        <f>IFERROR(RTD("cqg.rtd", ,"ContractData", E42, "Bid",, "T"),"")</f>
        <v>25.46</v>
      </c>
      <c r="M42" s="5">
        <f>IFERROR(RTD("cqg.rtd", ,"ContractData", E42, "Ask",, "T"),"")</f>
        <v>25.47</v>
      </c>
      <c r="N42" s="4">
        <f>IFERROR(RTD("cqg.rtd", ,"ContractData",E42, "MT_LastAskVolume",, "T"),"")</f>
        <v>26900</v>
      </c>
      <c r="O42" s="5">
        <f>IFERROR(RTD("cqg.rtd", ,"ContractData",E42, "Open",, "T"),"")</f>
        <v>25.27</v>
      </c>
      <c r="P42" s="5">
        <f>IFERROR(RTD("cqg.rtd", ,"ContractData",E42, "High",, "T"),"")</f>
        <v>25.47</v>
      </c>
      <c r="Q42" s="5">
        <f>IFERROR(RTD("cqg.rtd", ,"ContractData",E42, "Low",, "T"),"")</f>
        <v>25.25</v>
      </c>
      <c r="R42" s="7">
        <f>IFERROR(RTD("cqg.rtd", ,"ContractData",E42, "T_CVol",, "T"),"")</f>
        <v>1531261</v>
      </c>
    </row>
  </sheetData>
  <conditionalFormatting sqref="I30:I42">
    <cfRule type="colorScale" priority="2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J30:J42">
    <cfRule type="dataBar" priority="1">
      <dataBar showValue="0">
        <cfvo type="min"/>
        <cfvo type="max"/>
        <color rgb="FF638EC6"/>
      </dataBar>
      <extLst>
        <ext xmlns:x14="http://schemas.microsoft.com/office/spreadsheetml/2009/9/main" uri="{B025F937-C7B1-47D3-B67F-A62EFF666E3E}">
          <x14:id>{C42AC134-E41C-4952-9E09-C77524A91FB7}</x14:id>
        </ext>
      </extLst>
    </cfRule>
  </conditionalFormatting>
  <pageMargins left="0.7" right="0.7" top="0.75" bottom="0.75" header="0.3" footer="0.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42AC134-E41C-4952-9E09-C77524A91FB7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J30:J42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59AF3-1B1A-4E9B-A17F-89A85E0F81C9}">
  <dimension ref="E29:R42"/>
  <sheetViews>
    <sheetView showGridLines="0" showRowColHeaders="0" workbookViewId="0">
      <selection activeCell="C29" sqref="C29"/>
      <extLst>
        <ext xmlns:xlsdti="http://schemas.microsoft.com/office/spreadsheetml/2023/showDataTypeIcons" uri="{77bfe23e-c014-4d31-8a63-9c772dbf06b6}">
          <xlsdti:showDataTypeIcons visible="0"/>
        </ext>
      </extLst>
    </sheetView>
  </sheetViews>
  <sheetFormatPr defaultRowHeight="16.5" x14ac:dyDescent="0.3"/>
  <cols>
    <col min="6" max="6" width="30.625" customWidth="1"/>
    <col min="8" max="8" width="7.25" bestFit="1" customWidth="1"/>
    <col min="9" max="20" width="10.625" customWidth="1"/>
    <col min="21" max="21" width="9.875" bestFit="1" customWidth="1"/>
  </cols>
  <sheetData>
    <row r="29" spans="5:18" x14ac:dyDescent="0.3">
      <c r="E29" s="3" t="s">
        <v>51</v>
      </c>
      <c r="F29" s="3" t="s">
        <v>52</v>
      </c>
      <c r="G29" s="3" t="s">
        <v>53</v>
      </c>
      <c r="H29" s="3" t="s">
        <v>54</v>
      </c>
      <c r="I29" s="3" t="s">
        <v>55</v>
      </c>
      <c r="J29" s="3" t="s">
        <v>55</v>
      </c>
      <c r="K29" s="3" t="s">
        <v>56</v>
      </c>
      <c r="L29" s="3" t="s">
        <v>57</v>
      </c>
      <c r="M29" s="3" t="s">
        <v>58</v>
      </c>
      <c r="N29" s="3" t="s">
        <v>59</v>
      </c>
      <c r="O29" s="3" t="s">
        <v>60</v>
      </c>
      <c r="P29" s="3" t="s">
        <v>61</v>
      </c>
      <c r="Q29" s="3" t="s">
        <v>62</v>
      </c>
      <c r="R29" s="3" t="s">
        <v>63</v>
      </c>
    </row>
    <row r="30" spans="5:18" x14ac:dyDescent="0.3">
      <c r="E30" s="4" t="str">
        <f>'Symbols &amp; Data'!I41</f>
        <v>S.QAT</v>
      </c>
      <c r="F30" s="4" t="str">
        <f>'Symbols &amp; Data'!J41</f>
        <v>iShares Trust iShares MSCI Qatar ETF</v>
      </c>
      <c r="G30" s="5">
        <f>IFERROR(RTD("cqg.rtd", ,"ContractData", E30, "LastQuoteToday",, "T"),"")</f>
        <v>18.82</v>
      </c>
      <c r="H30" s="5">
        <f>IFERROR(RTD("cqg.rtd", ,"ContractData",E30, "NetLastQuoteToday",, "T"),"")</f>
        <v>0.12</v>
      </c>
      <c r="I30" s="6">
        <f>IFERROR(RTD("cqg.rtd", ,"ContractData",E30, "PerCentNetLastQuote",, "T")/100,"")</f>
        <v>6.4171122994652408E-3</v>
      </c>
      <c r="J30" s="6">
        <f>IFERROR(RTD("cqg.rtd", ,"ContractData",E30, "PerCentNetLastQuote",, "T")/100,"")</f>
        <v>6.4171122994652408E-3</v>
      </c>
      <c r="K30" s="4">
        <f>IFERROR(RTD("cqg.rtd", ,"ContractData",E30, "MT_LastBidVolume",, "T"),"")</f>
        <v>300</v>
      </c>
      <c r="L30" s="5">
        <f>IFERROR(RTD("cqg.rtd", ,"ContractData", E30, "Bid",, "T"),"")</f>
        <v>18.760000000000002</v>
      </c>
      <c r="M30" s="5">
        <f>IFERROR(RTD("cqg.rtd", ,"ContractData", E30, "Ask",, "T"),"")</f>
        <v>18.82</v>
      </c>
      <c r="N30" s="4">
        <f>IFERROR(RTD("cqg.rtd", ,"ContractData",E30, "MT_LastAskVolume",, "T"),"")</f>
        <v>200</v>
      </c>
      <c r="O30" s="5">
        <f>IFERROR(RTD("cqg.rtd", ,"ContractData",E30, "Open",, "T"),"")</f>
        <v>18.79</v>
      </c>
      <c r="P30" s="5">
        <f>IFERROR(RTD("cqg.rtd", ,"ContractData",E30, "High",, "T"),"")</f>
        <v>18.82</v>
      </c>
      <c r="Q30" s="5">
        <f>IFERROR(RTD("cqg.rtd", ,"ContractData",E30, "Low",, "T"),"")</f>
        <v>18.73</v>
      </c>
      <c r="R30" s="7">
        <f>IFERROR(RTD("cqg.rtd", ,"ContractData",E30, "T_CVol",, "T"),"")</f>
        <v>11168</v>
      </c>
    </row>
    <row r="31" spans="5:18" x14ac:dyDescent="0.3">
      <c r="E31" s="4" t="str">
        <f>'Symbols &amp; Data'!I42</f>
        <v>S.VT</v>
      </c>
      <c r="F31" s="4" t="str">
        <f>'Symbols &amp; Data'!J42</f>
        <v>Vanguard Total World Stock Idx Fd (ETF)</v>
      </c>
      <c r="G31" s="5">
        <f>IFERROR(RTD("cqg.rtd", ,"ContractData", E31, "LastQuoteToday",, "T"),"")</f>
        <v>122.66</v>
      </c>
      <c r="H31" s="5">
        <f>IFERROR(RTD("cqg.rtd", ,"ContractData",E31, "NetLastQuoteToday",, "T"),"")</f>
        <v>0.93</v>
      </c>
      <c r="I31" s="6">
        <f>IFERROR(RTD("cqg.rtd", ,"ContractData",E31, "PerCentNetLastQuote",, "T")/100,"")</f>
        <v>7.6398587036884914E-3</v>
      </c>
      <c r="J31" s="6">
        <f>IFERROR(RTD("cqg.rtd", ,"ContractData",E31, "PerCentNetLastQuote",, "T")/100,"")</f>
        <v>7.6398587036884914E-3</v>
      </c>
      <c r="K31" s="4">
        <f>IFERROR(RTD("cqg.rtd", ,"ContractData",E31, "MT_LastBidVolume",, "T"),"")</f>
        <v>300</v>
      </c>
      <c r="L31" s="5">
        <f>IFERROR(RTD("cqg.rtd", ,"ContractData", E31, "Bid",, "T"),"")</f>
        <v>122.65</v>
      </c>
      <c r="M31" s="5">
        <f>IFERROR(RTD("cqg.rtd", ,"ContractData", E31, "Ask",, "T"),"")</f>
        <v>122.66</v>
      </c>
      <c r="N31" s="4">
        <f>IFERROR(RTD("cqg.rtd", ,"ContractData",E31, "MT_LastAskVolume",, "T"),"")</f>
        <v>2800</v>
      </c>
      <c r="O31" s="5">
        <f>IFERROR(RTD("cqg.rtd", ,"ContractData",E31, "Open",, "T"),"")</f>
        <v>121.69</v>
      </c>
      <c r="P31" s="5">
        <f>IFERROR(RTD("cqg.rtd", ,"ContractData",E31, "High",, "T"),"")</f>
        <v>122.69</v>
      </c>
      <c r="Q31" s="5">
        <f>IFERROR(RTD("cqg.rtd", ,"ContractData",E31, "Low",, "T"),"")</f>
        <v>121.55</v>
      </c>
      <c r="R31" s="7">
        <f>IFERROR(RTD("cqg.rtd", ,"ContractData",E31, "T_CVol",, "T"),"")</f>
        <v>2094130</v>
      </c>
    </row>
    <row r="32" spans="5:18" x14ac:dyDescent="0.3">
      <c r="E32" s="4" t="str">
        <f>'Symbols &amp; Data'!I43</f>
        <v>S.EWT</v>
      </c>
      <c r="F32" s="4" t="str">
        <f>'Symbols &amp; Data'!J43</f>
        <v>iShares MSCI Taiwan ETF</v>
      </c>
      <c r="G32" s="5">
        <f>IFERROR(RTD("cqg.rtd", ,"ContractData", E32, "LastQuoteToday",, "T"),"")</f>
        <v>53.35</v>
      </c>
      <c r="H32" s="5">
        <f>IFERROR(RTD("cqg.rtd", ,"ContractData",E32, "NetLastQuoteToday",, "T"),"")</f>
        <v>0.4</v>
      </c>
      <c r="I32" s="6">
        <f>IFERROR(RTD("cqg.rtd", ,"ContractData",E32, "PerCentNetLastQuote",, "T")/100,"")</f>
        <v>7.5542965061378663E-3</v>
      </c>
      <c r="J32" s="6">
        <f>IFERROR(RTD("cqg.rtd", ,"ContractData",E32, "PerCentNetLastQuote",, "T")/100,"")</f>
        <v>7.5542965061378663E-3</v>
      </c>
      <c r="K32" s="4">
        <f>IFERROR(RTD("cqg.rtd", ,"ContractData",E32, "MT_LastBidVolume",, "T"),"")</f>
        <v>2300</v>
      </c>
      <c r="L32" s="5">
        <f>IFERROR(RTD("cqg.rtd", ,"ContractData", E32, "Bid",, "T"),"")</f>
        <v>53.35</v>
      </c>
      <c r="M32" s="5">
        <f>IFERROR(RTD("cqg.rtd", ,"ContractData", E32, "Ask",, "T"),"")</f>
        <v>53.36</v>
      </c>
      <c r="N32" s="4">
        <f>IFERROR(RTD("cqg.rtd", ,"ContractData",E32, "MT_LastAskVolume",, "T"),"")</f>
        <v>2200</v>
      </c>
      <c r="O32" s="5">
        <f>IFERROR(RTD("cqg.rtd", ,"ContractData",E32, "Open",, "T"),"")</f>
        <v>52.61</v>
      </c>
      <c r="P32" s="5">
        <f>IFERROR(RTD("cqg.rtd", ,"ContractData",E32, "High",, "T"),"")</f>
        <v>53.4</v>
      </c>
      <c r="Q32" s="5">
        <f>IFERROR(RTD("cqg.rtd", ,"ContractData",E32, "Low",, "T"),"")</f>
        <v>52.54</v>
      </c>
      <c r="R32" s="7">
        <f>IFERROR(RTD("cqg.rtd", ,"ContractData",E32, "T_CVol",, "T"),"")</f>
        <v>4365303</v>
      </c>
    </row>
    <row r="33" spans="5:18" x14ac:dyDescent="0.3">
      <c r="E33" s="4" t="str">
        <f>'Symbols &amp; Data'!I44</f>
        <v>S.INDA</v>
      </c>
      <c r="F33" s="4" t="str">
        <f>'Symbols &amp; Data'!J44</f>
        <v>iShares MSCI India</v>
      </c>
      <c r="G33" s="5">
        <f>IFERROR(RTD("cqg.rtd", ,"ContractData", E33, "LastQuoteToday",, "T"),"")</f>
        <v>54.08</v>
      </c>
      <c r="H33" s="5">
        <f>IFERROR(RTD("cqg.rtd", ,"ContractData",E33, "NetLastQuoteToday",, "T"),"")</f>
        <v>-0.24</v>
      </c>
      <c r="I33" s="6">
        <f>IFERROR(RTD("cqg.rtd", ,"ContractData",E33, "PerCentNetLastQuote",, "T")/100,"")</f>
        <v>-4.418262150220913E-3</v>
      </c>
      <c r="J33" s="6">
        <f>IFERROR(RTD("cqg.rtd", ,"ContractData",E33, "PerCentNetLastQuote",, "T")/100,"")</f>
        <v>-4.418262150220913E-3</v>
      </c>
      <c r="K33" s="4">
        <f>IFERROR(RTD("cqg.rtd", ,"ContractData",E33, "MT_LastBidVolume",, "T"),"")</f>
        <v>30500</v>
      </c>
      <c r="L33" s="5">
        <f>IFERROR(RTD("cqg.rtd", ,"ContractData", E33, "Bid",, "T"),"")</f>
        <v>54.08</v>
      </c>
      <c r="M33" s="5">
        <f>IFERROR(RTD("cqg.rtd", ,"ContractData", E33, "Ask",, "T"),"")</f>
        <v>54.09</v>
      </c>
      <c r="N33" s="4">
        <f>IFERROR(RTD("cqg.rtd", ,"ContractData",E33, "MT_LastAskVolume",, "T"),"")</f>
        <v>16700</v>
      </c>
      <c r="O33" s="5">
        <f>IFERROR(RTD("cqg.rtd", ,"ContractData",E33, "Open",, "T"),"")</f>
        <v>53.67</v>
      </c>
      <c r="P33" s="5">
        <f>IFERROR(RTD("cqg.rtd", ,"ContractData",E33, "High",, "T"),"")</f>
        <v>54.1</v>
      </c>
      <c r="Q33" s="5">
        <f>IFERROR(RTD("cqg.rtd", ,"ContractData",E33, "Low",, "T"),"")</f>
        <v>53.67</v>
      </c>
      <c r="R33" s="7">
        <f>IFERROR(RTD("cqg.rtd", ,"ContractData",E33, "T_CVol",, "T"),"")</f>
        <v>6925625</v>
      </c>
    </row>
    <row r="34" spans="5:18" x14ac:dyDescent="0.3">
      <c r="E34" s="4" t="str">
        <f>'Symbols &amp; Data'!I45</f>
        <v>S.EDEN</v>
      </c>
      <c r="F34" s="4" t="str">
        <f>'Symbols &amp; Data'!J45</f>
        <v>iShares MSCI Denmark ETF</v>
      </c>
      <c r="G34" s="5">
        <f>IFERROR(RTD("cqg.rtd", ,"ContractData", E34, "LastQuoteToday",, "T"),"")</f>
        <v>108.77</v>
      </c>
      <c r="H34" s="5">
        <f>IFERROR(RTD("cqg.rtd", ,"ContractData",E34, "NetLastQuoteToday",, "T"),"")</f>
        <v>-0.69000000000000006</v>
      </c>
      <c r="I34" s="6">
        <f>IFERROR(RTD("cqg.rtd", ,"ContractData",E34, "PerCentNetLastQuote",, "T")/100,"")</f>
        <v>-6.3036725744564223E-3</v>
      </c>
      <c r="J34" s="6">
        <f>IFERROR(RTD("cqg.rtd", ,"ContractData",E34, "PerCentNetLastQuote",, "T")/100,"")</f>
        <v>-6.3036725744564223E-3</v>
      </c>
      <c r="K34" s="4">
        <f>IFERROR(RTD("cqg.rtd", ,"ContractData",E34, "MT_LastBidVolume",, "T"),"")</f>
        <v>200</v>
      </c>
      <c r="L34" s="5">
        <f>IFERROR(RTD("cqg.rtd", ,"ContractData", E34, "Bid",, "T"),"")</f>
        <v>108.01</v>
      </c>
      <c r="M34" s="5">
        <f>IFERROR(RTD("cqg.rtd", ,"ContractData", E34, "Ask",, "T"),"")</f>
        <v>108.77</v>
      </c>
      <c r="N34" s="4">
        <f>IFERROR(RTD("cqg.rtd", ,"ContractData",E34, "MT_LastAskVolume",, "T"),"")</f>
        <v>100</v>
      </c>
      <c r="O34" s="5">
        <f>IFERROR(RTD("cqg.rtd", ,"ContractData",E34, "Open",, "T"),"")</f>
        <v>108.58</v>
      </c>
      <c r="P34" s="5">
        <f>IFERROR(RTD("cqg.rtd", ,"ContractData",E34, "High",, "T"),"")</f>
        <v>108.75</v>
      </c>
      <c r="Q34" s="5">
        <f>IFERROR(RTD("cqg.rtd", ,"ContractData",E34, "Low",, "T"),"")</f>
        <v>108.38</v>
      </c>
      <c r="R34" s="7">
        <f>IFERROR(RTD("cqg.rtd", ,"ContractData",E34, "T_CVol",, "T"),"")</f>
        <v>2206</v>
      </c>
    </row>
    <row r="35" spans="5:18" x14ac:dyDescent="0.3">
      <c r="E35" s="4" t="str">
        <f>'Symbols &amp; Data'!I46</f>
        <v>S.EWM</v>
      </c>
      <c r="F35" s="4" t="str">
        <f>'Symbols &amp; Data'!J46</f>
        <v>iShares MSCI Malaysia ETF</v>
      </c>
      <c r="G35" s="5">
        <f>IFERROR(RTD("cqg.rtd", ,"ContractData", E35, "LastQuoteToday",, "T"),"")</f>
        <v>24.900000000000002</v>
      </c>
      <c r="H35" s="5">
        <f>IFERROR(RTD("cqg.rtd", ,"ContractData",E35, "NetLastQuoteToday",, "T"),"")</f>
        <v>0.4</v>
      </c>
      <c r="I35" s="6">
        <f>IFERROR(RTD("cqg.rtd", ,"ContractData",E35, "PerCentNetLastQuote",, "T")/100,"")</f>
        <v>1.6326530612244899E-2</v>
      </c>
      <c r="J35" s="6">
        <f>IFERROR(RTD("cqg.rtd", ,"ContractData",E35, "PerCentNetLastQuote",, "T")/100,"")</f>
        <v>1.6326530612244899E-2</v>
      </c>
      <c r="K35" s="4">
        <f>IFERROR(RTD("cqg.rtd", ,"ContractData",E35, "MT_LastBidVolume",, "T"),"")</f>
        <v>800</v>
      </c>
      <c r="L35" s="5">
        <f>IFERROR(RTD("cqg.rtd", ,"ContractData", E35, "Bid",, "T"),"")</f>
        <v>24.900000000000002</v>
      </c>
      <c r="M35" s="5">
        <f>IFERROR(RTD("cqg.rtd", ,"ContractData", E35, "Ask",, "T"),"")</f>
        <v>24.91</v>
      </c>
      <c r="N35" s="4">
        <f>IFERROR(RTD("cqg.rtd", ,"ContractData",E35, "MT_LastAskVolume",, "T"),"")</f>
        <v>600</v>
      </c>
      <c r="O35" s="5">
        <f>IFERROR(RTD("cqg.rtd", ,"ContractData",E35, "Open",, "T"),"")</f>
        <v>24.84</v>
      </c>
      <c r="P35" s="5">
        <f>IFERROR(RTD("cqg.rtd", ,"ContractData",E35, "High",, "T"),"")</f>
        <v>24.91</v>
      </c>
      <c r="Q35" s="5">
        <f>IFERROR(RTD("cqg.rtd", ,"ContractData",E35, "Low",, "T"),"")</f>
        <v>24.78</v>
      </c>
      <c r="R35" s="7">
        <f>IFERROR(RTD("cqg.rtd", ,"ContractData",E35, "T_CVol",, "T"),"")</f>
        <v>79599</v>
      </c>
    </row>
    <row r="36" spans="5:18" x14ac:dyDescent="0.3">
      <c r="E36" s="4" t="str">
        <f>'Symbols &amp; Data'!I47</f>
        <v>S.ENZL</v>
      </c>
      <c r="F36" s="4" t="str">
        <f>'Symbols &amp; Data'!J47</f>
        <v>iShares Trust iShares MSCI New Zealand ETF</v>
      </c>
      <c r="G36" s="5">
        <f>IFERROR(RTD("cqg.rtd", ,"ContractData", E36, "LastQuoteToday",, "T"),"")</f>
        <v>45.77</v>
      </c>
      <c r="H36" s="5">
        <f>IFERROR(RTD("cqg.rtd", ,"ContractData",E36, "NetLastQuoteToday",, "T"),"")</f>
        <v>1.02</v>
      </c>
      <c r="I36" s="6">
        <f>IFERROR(RTD("cqg.rtd", ,"ContractData",E36, "PerCentNetLastQuote",, "T")/100,"")</f>
        <v>2.2793296089385472E-2</v>
      </c>
      <c r="J36" s="6">
        <f>IFERROR(RTD("cqg.rtd", ,"ContractData",E36, "PerCentNetLastQuote",, "T")/100,"")</f>
        <v>2.2793296089385472E-2</v>
      </c>
      <c r="K36" s="4">
        <f>IFERROR(RTD("cqg.rtd", ,"ContractData",E36, "MT_LastBidVolume",, "T"),"")</f>
        <v>100</v>
      </c>
      <c r="L36" s="5">
        <f>IFERROR(RTD("cqg.rtd", ,"ContractData", E36, "Bid",, "T"),"")</f>
        <v>45.77</v>
      </c>
      <c r="M36" s="5">
        <f>IFERROR(RTD("cqg.rtd", ,"ContractData", E36, "Ask",, "T"),"")</f>
        <v>45.86</v>
      </c>
      <c r="N36" s="4">
        <f>IFERROR(RTD("cqg.rtd", ,"ContractData",E36, "MT_LastAskVolume",, "T"),"")</f>
        <v>100</v>
      </c>
      <c r="O36" s="5">
        <f>IFERROR(RTD("cqg.rtd", ,"ContractData",E36, "Open",, "T"),"")</f>
        <v>45.37</v>
      </c>
      <c r="P36" s="5">
        <f>IFERROR(RTD("cqg.rtd", ,"ContractData",E36, "High",, "T"),"")</f>
        <v>45.81</v>
      </c>
      <c r="Q36" s="5">
        <f>IFERROR(RTD("cqg.rtd", ,"ContractData",E36, "Low",, "T"),"")</f>
        <v>45.37</v>
      </c>
      <c r="R36" s="7">
        <f>IFERROR(RTD("cqg.rtd", ,"ContractData",E36, "T_CVol",, "T"),"")</f>
        <v>3518</v>
      </c>
    </row>
    <row r="37" spans="5:18" x14ac:dyDescent="0.3">
      <c r="E37" s="4" t="str">
        <f>'Symbols &amp; Data'!I48</f>
        <v>S.SPY</v>
      </c>
      <c r="F37" s="4" t="str">
        <f>'Symbols &amp; Data'!J48</f>
        <v>SPDR S&amp;P 500</v>
      </c>
      <c r="G37" s="5">
        <f>IFERROR(RTD("cqg.rtd", ,"ContractData", E37, "LastQuoteToday",, "T"),"")</f>
        <v>588.58000000000004</v>
      </c>
      <c r="H37" s="5">
        <f>IFERROR(RTD("cqg.rtd", ,"ContractData",E37, "NetLastQuoteToday",, "T"),"")</f>
        <v>5.59</v>
      </c>
      <c r="I37" s="6">
        <f>IFERROR(RTD("cqg.rtd", ,"ContractData",E37, "PerCentNetLastQuote",, "T")/100,"")</f>
        <v>9.5885006603886862E-3</v>
      </c>
      <c r="J37" s="6">
        <f>IFERROR(RTD("cqg.rtd", ,"ContractData",E37, "PerCentNetLastQuote",, "T")/100,"")</f>
        <v>9.5885006603886862E-3</v>
      </c>
      <c r="K37" s="4">
        <f>IFERROR(RTD("cqg.rtd", ,"ContractData",E37, "MT_LastBidVolume",, "T"),"")</f>
        <v>300</v>
      </c>
      <c r="L37" s="5">
        <f>IFERROR(RTD("cqg.rtd", ,"ContractData", E37, "Bid",, "T"),"")</f>
        <v>588.59</v>
      </c>
      <c r="M37" s="5">
        <f>IFERROR(RTD("cqg.rtd", ,"ContractData", E37, "Ask",, "T"),"")</f>
        <v>588.6</v>
      </c>
      <c r="N37" s="4">
        <f>IFERROR(RTD("cqg.rtd", ,"ContractData",E37, "MT_LastAskVolume",, "T"),"")</f>
        <v>300</v>
      </c>
      <c r="O37" s="5">
        <f>IFERROR(RTD("cqg.rtd", ,"ContractData",E37, "Open",, "T"),"")</f>
        <v>583.41</v>
      </c>
      <c r="P37" s="5">
        <f>IFERROR(RTD("cqg.rtd", ,"ContractData",E37, "High",, "T"),"")</f>
        <v>589.06000000000006</v>
      </c>
      <c r="Q37" s="5">
        <f>IFERROR(RTD("cqg.rtd", ,"ContractData",E37, "Low",, "T"),"")</f>
        <v>582.84</v>
      </c>
      <c r="R37" s="7">
        <f>IFERROR(RTD("cqg.rtd", ,"ContractData",E37, "T_CVol",, "T"),"")</f>
        <v>48227736</v>
      </c>
    </row>
    <row r="38" spans="5:18" x14ac:dyDescent="0.3">
      <c r="E38" s="4" t="str">
        <f>'Symbols &amp; Data'!I49</f>
        <v>S.KSA</v>
      </c>
      <c r="F38" s="4" t="str">
        <f>'Symbols &amp; Data'!J49</f>
        <v>iShares MSCI Saudi Arabia ETF</v>
      </c>
      <c r="G38" s="5">
        <f>IFERROR(RTD("cqg.rtd", ,"ContractData", E38, "LastQuoteToday",, "T"),"")</f>
        <v>40.43</v>
      </c>
      <c r="H38" s="5">
        <f>IFERROR(RTD("cqg.rtd", ,"ContractData",E38, "NetLastQuoteToday",, "T"),"")</f>
        <v>0.39</v>
      </c>
      <c r="I38" s="6">
        <f>IFERROR(RTD("cqg.rtd", ,"ContractData",E38, "PerCentNetLastQuote",, "T")/100,"")</f>
        <v>9.74025974025974E-3</v>
      </c>
      <c r="J38" s="6">
        <f>IFERROR(RTD("cqg.rtd", ,"ContractData",E38, "PerCentNetLastQuote",, "T")/100,"")</f>
        <v>9.74025974025974E-3</v>
      </c>
      <c r="K38" s="4">
        <f>IFERROR(RTD("cqg.rtd", ,"ContractData",E38, "MT_LastBidVolume",, "T"),"")</f>
        <v>200</v>
      </c>
      <c r="L38" s="5">
        <f>IFERROR(RTD("cqg.rtd", ,"ContractData", E38, "Bid",, "T"),"")</f>
        <v>40.42</v>
      </c>
      <c r="M38" s="5">
        <f>IFERROR(RTD("cqg.rtd", ,"ContractData", E38, "Ask",, "T"),"")</f>
        <v>40.43</v>
      </c>
      <c r="N38" s="4">
        <f>IFERROR(RTD("cqg.rtd", ,"ContractData",E38, "MT_LastAskVolume",, "T"),"")</f>
        <v>800</v>
      </c>
      <c r="O38" s="5">
        <f>IFERROR(RTD("cqg.rtd", ,"ContractData",E38, "Open",, "T"),"")</f>
        <v>40.19</v>
      </c>
      <c r="P38" s="5">
        <f>IFERROR(RTD("cqg.rtd", ,"ContractData",E38, "High",, "T"),"")</f>
        <v>40.43</v>
      </c>
      <c r="Q38" s="5">
        <f>IFERROR(RTD("cqg.rtd", ,"ContractData",E38, "Low",, "T"),"")</f>
        <v>40.130000000000003</v>
      </c>
      <c r="R38" s="7">
        <f>IFERROR(RTD("cqg.rtd", ,"ContractData",E38, "T_CVol",, "T"),"")</f>
        <v>611921</v>
      </c>
    </row>
    <row r="39" spans="5:18" x14ac:dyDescent="0.3">
      <c r="E39" s="4" t="str">
        <f>'Symbols &amp; Data'!I50</f>
        <v>S.EIDO</v>
      </c>
      <c r="F39" s="4" t="str">
        <f>'Symbols &amp; Data'!J50</f>
        <v>iShares MSCI Indonesia ETF</v>
      </c>
      <c r="G39" s="5">
        <f>IFERROR(RTD("cqg.rtd", ,"ContractData", E39, "LastQuoteToday",, "T"),"")</f>
        <v>17.559999999999999</v>
      </c>
      <c r="H39" s="5">
        <f>IFERROR(RTD("cqg.rtd", ,"ContractData",E39, "NetLastQuoteToday",, "T"),"")</f>
        <v>0.16</v>
      </c>
      <c r="I39" s="6">
        <f>IFERROR(RTD("cqg.rtd", ,"ContractData",E39, "PerCentNetLastQuote",, "T")/100,"")</f>
        <v>9.1954022988505746E-3</v>
      </c>
      <c r="J39" s="6">
        <f>IFERROR(RTD("cqg.rtd", ,"ContractData",E39, "PerCentNetLastQuote",, "T")/100,"")</f>
        <v>9.1954022988505746E-3</v>
      </c>
      <c r="K39" s="4">
        <f>IFERROR(RTD("cqg.rtd", ,"ContractData",E39, "MT_LastBidVolume",, "T"),"")</f>
        <v>7700</v>
      </c>
      <c r="L39" s="5">
        <f>IFERROR(RTD("cqg.rtd", ,"ContractData", E39, "Bid",, "T"),"")</f>
        <v>17.55</v>
      </c>
      <c r="M39" s="5">
        <f>IFERROR(RTD("cqg.rtd", ,"ContractData", E39, "Ask",, "T"),"")</f>
        <v>17.559999999999999</v>
      </c>
      <c r="N39" s="4">
        <f>IFERROR(RTD("cqg.rtd", ,"ContractData",E39, "MT_LastAskVolume",, "T"),"")</f>
        <v>4500</v>
      </c>
      <c r="O39" s="5">
        <f>IFERROR(RTD("cqg.rtd", ,"ContractData",E39, "Open",, "T"),"")</f>
        <v>17.39</v>
      </c>
      <c r="P39" s="5">
        <f>IFERROR(RTD("cqg.rtd", ,"ContractData",E39, "High",, "T"),"")</f>
        <v>17.559999999999999</v>
      </c>
      <c r="Q39" s="5">
        <f>IFERROR(RTD("cqg.rtd", ,"ContractData",E39, "Low",, "T"),"")</f>
        <v>17.39</v>
      </c>
      <c r="R39" s="7">
        <f>IFERROR(RTD("cqg.rtd", ,"ContractData",E39, "T_CVol",, "T"),"")</f>
        <v>228394</v>
      </c>
    </row>
    <row r="40" spans="5:18" x14ac:dyDescent="0.3">
      <c r="E40" s="4" t="str">
        <f>'Symbols &amp; Data'!I51</f>
        <v>S.THD</v>
      </c>
      <c r="F40" s="4" t="str">
        <f>'Symbols &amp; Data'!J51</f>
        <v>iShares MSCI Thailand Capped ETF</v>
      </c>
      <c r="G40" s="5">
        <f>IFERROR(RTD("cqg.rtd", ,"ContractData", E40, "LastQuoteToday",, "T"),"")</f>
        <v>56.39</v>
      </c>
      <c r="H40" s="5">
        <f>IFERROR(RTD("cqg.rtd", ,"ContractData",E40, "NetLastQuoteToday",, "T"),"")</f>
        <v>0.11</v>
      </c>
      <c r="I40" s="6">
        <f>IFERROR(RTD("cqg.rtd", ,"ContractData",E40, "PerCentNetLastQuote",, "T")/100,"")</f>
        <v>1.9545131485429993E-3</v>
      </c>
      <c r="J40" s="6">
        <f>IFERROR(RTD("cqg.rtd", ,"ContractData",E40, "PerCentNetLastQuote",, "T")/100,"")</f>
        <v>1.9545131485429993E-3</v>
      </c>
      <c r="K40" s="4">
        <f>IFERROR(RTD("cqg.rtd", ,"ContractData",E40, "MT_LastBidVolume",, "T"),"")</f>
        <v>100</v>
      </c>
      <c r="L40" s="5">
        <f>IFERROR(RTD("cqg.rtd", ,"ContractData", E40, "Bid",, "T"),"")</f>
        <v>56.39</v>
      </c>
      <c r="M40" s="5">
        <f>IFERROR(RTD("cqg.rtd", ,"ContractData", E40, "Ask",, "T"),"")</f>
        <v>56.54</v>
      </c>
      <c r="N40" s="4">
        <f>IFERROR(RTD("cqg.rtd", ,"ContractData",E40, "MT_LastAskVolume",, "T"),"")</f>
        <v>500</v>
      </c>
      <c r="O40" s="5">
        <f>IFERROR(RTD("cqg.rtd", ,"ContractData",E40, "Open",, "T"),"")</f>
        <v>56.160000000000004</v>
      </c>
      <c r="P40" s="5">
        <f>IFERROR(RTD("cqg.rtd", ,"ContractData",E40, "High",, "T"),"")</f>
        <v>56.49</v>
      </c>
      <c r="Q40" s="5">
        <f>IFERROR(RTD("cqg.rtd", ,"ContractData",E40, "Low",, "T"),"")</f>
        <v>56.160000000000004</v>
      </c>
      <c r="R40" s="7">
        <f>IFERROR(RTD("cqg.rtd", ,"ContractData",E40, "T_CVol",, "T"),"")</f>
        <v>34362</v>
      </c>
    </row>
    <row r="41" spans="5:18" x14ac:dyDescent="0.3">
      <c r="E41" s="8" t="str">
        <f>'Symbols &amp; Data'!I52</f>
        <v>S.TUR</v>
      </c>
      <c r="F41" s="4" t="str">
        <f>'Symbols &amp; Data'!J52</f>
        <v>iShares MSCI Turkey ETF</v>
      </c>
      <c r="G41" s="9">
        <f>IFERROR(RTD("cqg.rtd", ,"ContractData", E41, "LastQuoteToday",, "T"),"")</f>
        <v>32.53</v>
      </c>
      <c r="H41" s="9">
        <f>IFERROR(RTD("cqg.rtd", ,"ContractData",E41, "NetLastQuoteToday",, "T"),"")</f>
        <v>-0.09</v>
      </c>
      <c r="I41" s="10">
        <f>IFERROR(RTD("cqg.rtd", ,"ContractData",E41, "PerCentNetLastQuote",, "T")/100,"")</f>
        <v>-2.7590435315757206E-3</v>
      </c>
      <c r="J41" s="10">
        <f>IFERROR(RTD("cqg.rtd", ,"ContractData",E41, "PerCentNetLastQuote",, "T")/100,"")</f>
        <v>-2.7590435315757206E-3</v>
      </c>
      <c r="K41" s="8">
        <f>IFERROR(RTD("cqg.rtd", ,"ContractData",E41, "MT_LastBidVolume",, "T"),"")</f>
        <v>100</v>
      </c>
      <c r="L41" s="9">
        <f>IFERROR(RTD("cqg.rtd", ,"ContractData", E41, "Bid",, "T"),"")</f>
        <v>32.44</v>
      </c>
      <c r="M41" s="9">
        <f>IFERROR(RTD("cqg.rtd", ,"ContractData", E41, "Ask",, "T"),"")</f>
        <v>32.53</v>
      </c>
      <c r="N41" s="8">
        <f>IFERROR(RTD("cqg.rtd", ,"ContractData",E41, "MT_LastAskVolume",, "T"),"")</f>
        <v>500</v>
      </c>
      <c r="O41" s="9">
        <f>IFERROR(RTD("cqg.rtd", ,"ContractData",E41, "Open",, "T"),"")</f>
        <v>32.6</v>
      </c>
      <c r="P41" s="9">
        <f>IFERROR(RTD("cqg.rtd", ,"ContractData",E41, "High",, "T"),"")</f>
        <v>32.6</v>
      </c>
      <c r="Q41" s="9">
        <f>IFERROR(RTD("cqg.rtd", ,"ContractData",E41, "Low",, "T"),"")</f>
        <v>32.42</v>
      </c>
      <c r="R41" s="11">
        <f>IFERROR(RTD("cqg.rtd", ,"ContractData",E41, "T_CVol",, "T"),"")</f>
        <v>82104</v>
      </c>
    </row>
    <row r="42" spans="5:18" x14ac:dyDescent="0.3">
      <c r="E42" s="12"/>
      <c r="F42" s="12"/>
      <c r="G42" s="13"/>
      <c r="H42" s="13"/>
      <c r="I42" s="14"/>
      <c r="J42" s="14"/>
      <c r="K42" s="12"/>
      <c r="L42" s="13"/>
      <c r="M42" s="13"/>
      <c r="N42" s="12"/>
      <c r="O42" s="13"/>
      <c r="P42" s="13"/>
      <c r="Q42" s="13"/>
      <c r="R42" s="15"/>
    </row>
  </sheetData>
  <conditionalFormatting sqref="I30:I42">
    <cfRule type="colorScale" priority="2">
      <colorScale>
        <cfvo type="min"/>
        <cfvo type="percentile" val="50"/>
        <cfvo type="max"/>
        <color rgb="FFF8696B"/>
        <color rgb="FFFCFCFF"/>
        <color rgb="FF63BE7B"/>
      </colorScale>
    </cfRule>
  </conditionalFormatting>
  <conditionalFormatting sqref="J30:J42">
    <cfRule type="dataBar" priority="1">
      <dataBar showValue="0">
        <cfvo type="min"/>
        <cfvo type="max"/>
        <color rgb="FF638EC6"/>
      </dataBar>
      <extLst>
        <ext xmlns:x14="http://schemas.microsoft.com/office/spreadsheetml/2009/9/main" uri="{B025F937-C7B1-47D3-B67F-A62EFF666E3E}">
          <x14:id>{372DB07A-EF16-493F-B050-4ADEF1E660FC}</x14:id>
        </ext>
      </extLst>
    </cfRule>
  </conditionalFormatting>
  <pageMargins left="0.7" right="0.7" top="0.75" bottom="0.75" header="0.3" footer="0.3"/>
  <pageSetup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372DB07A-EF16-493F-B050-4ADEF1E660FC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J30:J42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Symbols &amp; Data</vt:lpstr>
      <vt:lpstr>First Quartile</vt:lpstr>
      <vt:lpstr>Second Quartile</vt:lpstr>
      <vt:lpstr>Third Quartile</vt:lpstr>
      <vt:lpstr>Fourth Quartile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 Hartle</dc:creator>
  <cp:lastModifiedBy>Thom Hartle</cp:lastModifiedBy>
  <dcterms:created xsi:type="dcterms:W3CDTF">2025-05-10T22:37:19Z</dcterms:created>
  <dcterms:modified xsi:type="dcterms:W3CDTF">2025-05-13T19:06:15Z</dcterms:modified>
</cp:coreProperties>
</file>