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N1WP-THOM1/Documents/Work Posts/Building Options Symbols/"/>
    </mc:Choice>
  </mc:AlternateContent>
  <xr:revisionPtr revIDLastSave="0" documentId="8_{CB07372A-F63F-4749-866D-AAB176B4ED7F}" xr6:coauthVersionLast="47" xr6:coauthVersionMax="47" xr10:uidLastSave="{00000000-0000-0000-0000-000000000000}"/>
  <bookViews>
    <workbookView xWindow="-120" yWindow="-120" windowWidth="29040" windowHeight="15720" xr2:uid="{3946EAC4-A739-435B-A8B3-7B72E0AD87AB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2" l="1"/>
  <c r="N36" i="2"/>
  <c r="M36" i="2"/>
  <c r="L36" i="2"/>
  <c r="K36" i="2"/>
  <c r="J36" i="2"/>
  <c r="I36" i="2"/>
  <c r="H36" i="2"/>
  <c r="G36" i="2"/>
  <c r="F36" i="2"/>
  <c r="E36" i="2"/>
  <c r="D36" i="2"/>
  <c r="N35" i="2"/>
  <c r="M35" i="2"/>
  <c r="L35" i="2"/>
  <c r="K35" i="2"/>
  <c r="J35" i="2"/>
  <c r="I35" i="2"/>
  <c r="H35" i="2"/>
  <c r="G35" i="2"/>
  <c r="F35" i="2"/>
  <c r="E35" i="2"/>
  <c r="D35" i="2"/>
  <c r="N34" i="2"/>
  <c r="M34" i="2"/>
  <c r="L34" i="2"/>
  <c r="K34" i="2"/>
  <c r="J34" i="2"/>
  <c r="I34" i="2"/>
  <c r="H34" i="2"/>
  <c r="G34" i="2"/>
  <c r="F34" i="2"/>
  <c r="E34" i="2"/>
  <c r="D34" i="2"/>
  <c r="N33" i="2"/>
  <c r="M33" i="2"/>
  <c r="L33" i="2"/>
  <c r="K33" i="2"/>
  <c r="J33" i="2"/>
  <c r="I33" i="2"/>
  <c r="H33" i="2"/>
  <c r="G33" i="2"/>
  <c r="F33" i="2"/>
  <c r="E33" i="2"/>
  <c r="D33" i="2"/>
  <c r="N32" i="2"/>
  <c r="M32" i="2"/>
  <c r="L32" i="2"/>
  <c r="K32" i="2"/>
  <c r="J32" i="2"/>
  <c r="I32" i="2"/>
  <c r="H32" i="2"/>
  <c r="G32" i="2"/>
  <c r="F32" i="2"/>
  <c r="E32" i="2"/>
  <c r="D32" i="2"/>
  <c r="N31" i="2"/>
  <c r="M31" i="2"/>
  <c r="L31" i="2"/>
  <c r="K31" i="2"/>
  <c r="J31" i="2"/>
  <c r="I31" i="2"/>
  <c r="H31" i="2"/>
  <c r="G31" i="2"/>
  <c r="F31" i="2"/>
  <c r="E31" i="2"/>
  <c r="D31" i="2"/>
  <c r="N30" i="2"/>
  <c r="M30" i="2"/>
  <c r="L30" i="2"/>
  <c r="K30" i="2"/>
  <c r="J30" i="2"/>
  <c r="I30" i="2"/>
  <c r="H30" i="2"/>
  <c r="G30" i="2"/>
  <c r="F30" i="2"/>
  <c r="E30" i="2"/>
  <c r="D30" i="2"/>
  <c r="N29" i="2"/>
  <c r="M29" i="2"/>
  <c r="L29" i="2"/>
  <c r="K29" i="2"/>
  <c r="J29" i="2"/>
  <c r="I29" i="2"/>
  <c r="H29" i="2"/>
  <c r="G29" i="2"/>
  <c r="F29" i="2"/>
  <c r="E29" i="2"/>
  <c r="D29" i="2"/>
  <c r="N28" i="2"/>
  <c r="M28" i="2"/>
  <c r="L28" i="2"/>
  <c r="K28" i="2"/>
  <c r="J28" i="2"/>
  <c r="I28" i="2"/>
  <c r="H28" i="2"/>
  <c r="G28" i="2"/>
  <c r="F28" i="2"/>
  <c r="E28" i="2"/>
  <c r="D28" i="2"/>
  <c r="N27" i="2"/>
  <c r="M27" i="2"/>
  <c r="L27" i="2"/>
  <c r="K27" i="2"/>
  <c r="J27" i="2"/>
  <c r="I27" i="2"/>
  <c r="H27" i="2"/>
  <c r="G27" i="2"/>
  <c r="F27" i="2"/>
  <c r="E27" i="2"/>
  <c r="N26" i="2"/>
  <c r="M26" i="2"/>
  <c r="L26" i="2"/>
  <c r="K26" i="2"/>
  <c r="J26" i="2"/>
  <c r="I26" i="2"/>
  <c r="H26" i="2"/>
  <c r="G26" i="2"/>
  <c r="F26" i="2"/>
  <c r="E26" i="2"/>
  <c r="D26" i="2"/>
  <c r="N19" i="2"/>
  <c r="M19" i="2"/>
  <c r="L19" i="2"/>
  <c r="K19" i="2"/>
  <c r="J19" i="2"/>
  <c r="I19" i="2"/>
  <c r="H19" i="2"/>
  <c r="G19" i="2"/>
  <c r="F19" i="2"/>
  <c r="E19" i="2"/>
  <c r="D19" i="2"/>
  <c r="N18" i="2"/>
  <c r="M18" i="2"/>
  <c r="L18" i="2"/>
  <c r="K18" i="2"/>
  <c r="J18" i="2"/>
  <c r="I18" i="2"/>
  <c r="H18" i="2"/>
  <c r="G18" i="2"/>
  <c r="F18" i="2"/>
  <c r="E18" i="2"/>
  <c r="D18" i="2"/>
  <c r="N17" i="2"/>
  <c r="M17" i="2"/>
  <c r="L17" i="2"/>
  <c r="K17" i="2"/>
  <c r="J17" i="2"/>
  <c r="I17" i="2"/>
  <c r="H17" i="2"/>
  <c r="G17" i="2"/>
  <c r="F17" i="2"/>
  <c r="E17" i="2"/>
  <c r="D17" i="2"/>
  <c r="N16" i="2"/>
  <c r="M16" i="2"/>
  <c r="L16" i="2"/>
  <c r="K16" i="2"/>
  <c r="J16" i="2"/>
  <c r="I16" i="2"/>
  <c r="H16" i="2"/>
  <c r="G16" i="2"/>
  <c r="F16" i="2"/>
  <c r="E16" i="2"/>
  <c r="D16" i="2"/>
  <c r="N15" i="2"/>
  <c r="M15" i="2"/>
  <c r="L15" i="2"/>
  <c r="K15" i="2"/>
  <c r="J15" i="2"/>
  <c r="I15" i="2"/>
  <c r="H15" i="2"/>
  <c r="G15" i="2"/>
  <c r="F15" i="2"/>
  <c r="E15" i="2"/>
  <c r="D15" i="2"/>
  <c r="N14" i="2"/>
  <c r="M14" i="2"/>
  <c r="L14" i="2"/>
  <c r="K14" i="2"/>
  <c r="J14" i="2"/>
  <c r="I14" i="2"/>
  <c r="H14" i="2"/>
  <c r="G14" i="2"/>
  <c r="F14" i="2"/>
  <c r="E14" i="2"/>
  <c r="D14" i="2"/>
  <c r="N13" i="2"/>
  <c r="M13" i="2"/>
  <c r="L13" i="2"/>
  <c r="K13" i="2"/>
  <c r="J13" i="2"/>
  <c r="I13" i="2"/>
  <c r="H13" i="2"/>
  <c r="G13" i="2"/>
  <c r="F13" i="2"/>
  <c r="E13" i="2"/>
  <c r="D13" i="2"/>
  <c r="N12" i="2"/>
  <c r="M12" i="2"/>
  <c r="L12" i="2"/>
  <c r="K12" i="2"/>
  <c r="J12" i="2"/>
  <c r="I12" i="2"/>
  <c r="H12" i="2"/>
  <c r="G12" i="2"/>
  <c r="F12" i="2"/>
  <c r="E12" i="2"/>
  <c r="D12" i="2"/>
  <c r="N11" i="2"/>
  <c r="M11" i="2"/>
  <c r="L11" i="2"/>
  <c r="K11" i="2"/>
  <c r="J11" i="2"/>
  <c r="I11" i="2"/>
  <c r="H11" i="2"/>
  <c r="G11" i="2"/>
  <c r="F11" i="2"/>
  <c r="E11" i="2"/>
  <c r="D11" i="2"/>
  <c r="N10" i="2"/>
  <c r="M10" i="2"/>
  <c r="L10" i="2"/>
  <c r="K10" i="2"/>
  <c r="J10" i="2"/>
  <c r="I10" i="2"/>
  <c r="H10" i="2"/>
  <c r="G10" i="2"/>
  <c r="F10" i="2"/>
  <c r="E10" i="2"/>
  <c r="D10" i="2"/>
  <c r="N9" i="2"/>
  <c r="M9" i="2"/>
  <c r="L9" i="2"/>
  <c r="K9" i="2"/>
  <c r="J9" i="2"/>
  <c r="I9" i="2"/>
  <c r="H9" i="2"/>
  <c r="G9" i="2"/>
  <c r="F9" i="2"/>
  <c r="E9" i="2"/>
  <c r="D9" i="2"/>
  <c r="D2" i="2"/>
  <c r="F2" i="2" s="1"/>
  <c r="G1" i="2"/>
  <c r="C9" i="2"/>
  <c r="C36" i="2"/>
  <c r="C35" i="2"/>
  <c r="C34" i="2"/>
  <c r="C33" i="2"/>
  <c r="C32" i="2"/>
  <c r="C31" i="2"/>
  <c r="C30" i="2"/>
  <c r="C29" i="2"/>
  <c r="C28" i="2"/>
  <c r="C27" i="2"/>
  <c r="C26" i="2"/>
  <c r="C19" i="2"/>
  <c r="C18" i="2"/>
  <c r="C17" i="2"/>
  <c r="C16" i="2"/>
  <c r="C15" i="2"/>
  <c r="C14" i="2"/>
  <c r="C13" i="2"/>
  <c r="C12" i="2"/>
  <c r="C11" i="2"/>
  <c r="C10" i="2"/>
  <c r="G2" i="2"/>
  <c r="C17" i="1" a="1"/>
  <c r="C5" i="1" a="1"/>
  <c r="C17" i="1"/>
  <c r="C19" i="1"/>
  <c r="C24" i="1"/>
  <c r="C26" i="1"/>
  <c r="C18" i="1"/>
  <c r="C20" i="1"/>
  <c r="C22" i="1"/>
  <c r="C23" i="1"/>
  <c r="C25" i="1"/>
  <c r="C27" i="1"/>
  <c r="C21" i="1"/>
  <c r="C5" i="1"/>
  <c r="C8" i="1"/>
  <c r="C11" i="1"/>
  <c r="C9" i="1"/>
  <c r="C15" i="1"/>
  <c r="C6" i="1"/>
  <c r="C12" i="1"/>
  <c r="C10" i="1"/>
  <c r="C7" i="1"/>
  <c r="C13" i="1"/>
  <c r="C14" i="1"/>
  <c r="F14" i="1" l="1"/>
  <c r="F13" i="1"/>
  <c r="F7" i="1"/>
  <c r="F10" i="1"/>
  <c r="F12" i="1"/>
  <c r="F6" i="1"/>
  <c r="F15" i="1"/>
  <c r="F9" i="1"/>
  <c r="F11" i="1"/>
  <c r="F8" i="1"/>
  <c r="F5" i="1"/>
  <c r="F21" i="1"/>
  <c r="F27" i="1"/>
  <c r="F25" i="1"/>
  <c r="F23" i="1"/>
  <c r="F22" i="1"/>
  <c r="F20" i="1"/>
  <c r="F18" i="1"/>
  <c r="F26" i="1"/>
  <c r="F24" i="1"/>
  <c r="F19" i="1"/>
  <c r="F17" i="1"/>
  <c r="N21" i="1"/>
  <c r="M21" i="1"/>
  <c r="H21" i="1"/>
  <c r="L21" i="1"/>
  <c r="K21" i="1"/>
  <c r="G21" i="1"/>
  <c r="E21" i="1"/>
  <c r="J21" i="1"/>
  <c r="I21" i="1"/>
  <c r="D21" i="1"/>
  <c r="N27" i="1"/>
  <c r="M27" i="1"/>
  <c r="G27" i="1"/>
  <c r="L27" i="1"/>
  <c r="K27" i="1"/>
  <c r="J27" i="1"/>
  <c r="I27" i="1"/>
  <c r="H27" i="1"/>
  <c r="E27" i="1"/>
  <c r="D27" i="1"/>
  <c r="J25" i="1"/>
  <c r="I25" i="1"/>
  <c r="G25" i="1"/>
  <c r="H25" i="1"/>
  <c r="E25" i="1"/>
  <c r="D25" i="1"/>
  <c r="N25" i="1"/>
  <c r="M25" i="1"/>
  <c r="L25" i="1"/>
  <c r="K25" i="1"/>
  <c r="E23" i="1"/>
  <c r="D23" i="1"/>
  <c r="M23" i="1"/>
  <c r="L23" i="1"/>
  <c r="K23" i="1"/>
  <c r="J23" i="1"/>
  <c r="N23" i="1"/>
  <c r="I23" i="1"/>
  <c r="H23" i="1"/>
  <c r="G23" i="1"/>
  <c r="M22" i="1"/>
  <c r="L22" i="1"/>
  <c r="N22" i="1"/>
  <c r="K22" i="1"/>
  <c r="J22" i="1"/>
  <c r="I22" i="1"/>
  <c r="H22" i="1"/>
  <c r="G22" i="1"/>
  <c r="E22" i="1"/>
  <c r="D22" i="1"/>
  <c r="L20" i="1"/>
  <c r="K20" i="1"/>
  <c r="I20" i="1"/>
  <c r="H20" i="1"/>
  <c r="G20" i="1"/>
  <c r="J20" i="1"/>
  <c r="D20" i="1"/>
  <c r="E20" i="1"/>
  <c r="N20" i="1"/>
  <c r="M20" i="1"/>
  <c r="G18" i="1"/>
  <c r="N18" i="1"/>
  <c r="E18" i="1"/>
  <c r="D18" i="1"/>
  <c r="M18" i="1"/>
  <c r="L18" i="1"/>
  <c r="K18" i="1"/>
  <c r="J18" i="1"/>
  <c r="I18" i="1"/>
  <c r="H18" i="1"/>
  <c r="L26" i="1"/>
  <c r="K26" i="1"/>
  <c r="G26" i="1"/>
  <c r="J26" i="1"/>
  <c r="I26" i="1"/>
  <c r="E26" i="1"/>
  <c r="D26" i="1"/>
  <c r="H26" i="1"/>
  <c r="N26" i="1"/>
  <c r="M26" i="1"/>
  <c r="H24" i="1"/>
  <c r="G24" i="1"/>
  <c r="D24" i="1"/>
  <c r="N24" i="1"/>
  <c r="E24" i="1"/>
  <c r="M24" i="1"/>
  <c r="L24" i="1"/>
  <c r="K24" i="1"/>
  <c r="J24" i="1"/>
  <c r="I24" i="1"/>
  <c r="I19" i="1"/>
  <c r="D19" i="1"/>
  <c r="H19" i="1"/>
  <c r="G19" i="1"/>
  <c r="E19" i="1"/>
  <c r="N19" i="1"/>
  <c r="M19" i="1"/>
  <c r="L19" i="1"/>
  <c r="K19" i="1"/>
  <c r="J19" i="1"/>
  <c r="D17" i="1"/>
  <c r="N17" i="1"/>
  <c r="M17" i="1"/>
  <c r="K17" i="1"/>
  <c r="L17" i="1"/>
  <c r="J17" i="1"/>
  <c r="I17" i="1"/>
  <c r="H17" i="1"/>
  <c r="G17" i="1"/>
  <c r="E17" i="1"/>
  <c r="N14" i="1"/>
  <c r="M14" i="1"/>
  <c r="K14" i="1"/>
  <c r="J14" i="1"/>
  <c r="I14" i="1"/>
  <c r="L14" i="1"/>
  <c r="H14" i="1"/>
  <c r="G14" i="1"/>
  <c r="E14" i="1"/>
  <c r="D14" i="1"/>
  <c r="I13" i="1"/>
  <c r="H13" i="1"/>
  <c r="G13" i="1"/>
  <c r="N13" i="1"/>
  <c r="M13" i="1"/>
  <c r="K13" i="1"/>
  <c r="E13" i="1"/>
  <c r="D13" i="1"/>
  <c r="L13" i="1"/>
  <c r="J13" i="1"/>
  <c r="I7" i="1"/>
  <c r="H7" i="1"/>
  <c r="G7" i="1"/>
  <c r="M7" i="1"/>
  <c r="L7" i="1"/>
  <c r="E7" i="1"/>
  <c r="D7" i="1"/>
  <c r="N7" i="1"/>
  <c r="K7" i="1"/>
  <c r="J7" i="1"/>
  <c r="N10" i="1"/>
  <c r="M10" i="1"/>
  <c r="L10" i="1"/>
  <c r="K10" i="1"/>
  <c r="J10" i="1"/>
  <c r="I10" i="1"/>
  <c r="H10" i="1"/>
  <c r="G10" i="1"/>
  <c r="E10" i="1"/>
  <c r="D10" i="1"/>
  <c r="G12" i="1"/>
  <c r="E12" i="1"/>
  <c r="D12" i="1"/>
  <c r="H12" i="1"/>
  <c r="N12" i="1"/>
  <c r="M12" i="1"/>
  <c r="L12" i="1"/>
  <c r="K12" i="1"/>
  <c r="J12" i="1"/>
  <c r="I12" i="1"/>
  <c r="G6" i="1"/>
  <c r="E6" i="1"/>
  <c r="D6" i="1"/>
  <c r="M6" i="1"/>
  <c r="L6" i="1"/>
  <c r="I6" i="1"/>
  <c r="H6" i="1"/>
  <c r="N6" i="1"/>
  <c r="K6" i="1"/>
  <c r="J6" i="1"/>
  <c r="N15" i="1"/>
  <c r="M15" i="1"/>
  <c r="L15" i="1"/>
  <c r="K15" i="1"/>
  <c r="J15" i="1"/>
  <c r="I15" i="1"/>
  <c r="H15" i="1"/>
  <c r="G15" i="1"/>
  <c r="E15" i="1"/>
  <c r="D15" i="1"/>
  <c r="M9" i="1"/>
  <c r="L9" i="1"/>
  <c r="K9" i="1"/>
  <c r="G9" i="1"/>
  <c r="E9" i="1"/>
  <c r="D9" i="1"/>
  <c r="N9" i="1"/>
  <c r="J9" i="1"/>
  <c r="I9" i="1"/>
  <c r="H9" i="1"/>
  <c r="D11" i="1"/>
  <c r="K11" i="1"/>
  <c r="J11" i="1"/>
  <c r="I11" i="1"/>
  <c r="H11" i="1"/>
  <c r="G11" i="1"/>
  <c r="E11" i="1"/>
  <c r="N11" i="1"/>
  <c r="M11" i="1"/>
  <c r="L11" i="1"/>
  <c r="K8" i="1"/>
  <c r="J8" i="1"/>
  <c r="I8" i="1"/>
  <c r="M8" i="1"/>
  <c r="L8" i="1"/>
  <c r="H8" i="1"/>
  <c r="G8" i="1"/>
  <c r="E8" i="1"/>
  <c r="D8" i="1"/>
  <c r="N8" i="1"/>
  <c r="D5" i="1"/>
  <c r="I5" i="1"/>
  <c r="N5" i="1"/>
  <c r="M5" i="1"/>
  <c r="L5" i="1"/>
  <c r="K5" i="1"/>
  <c r="J5" i="1"/>
  <c r="H5" i="1"/>
  <c r="G5" i="1"/>
  <c r="E5" i="1"/>
</calcChain>
</file>

<file path=xl/sharedStrings.xml><?xml version="1.0" encoding="utf-8"?>
<sst xmlns="http://schemas.openxmlformats.org/spreadsheetml/2006/main" count="81" uniqueCount="27">
  <si>
    <t>Symbol</t>
  </si>
  <si>
    <t>Delta</t>
  </si>
  <si>
    <t>Strike</t>
  </si>
  <si>
    <t>Underlying</t>
  </si>
  <si>
    <t>Last Quote</t>
  </si>
  <si>
    <t>Today</t>
  </si>
  <si>
    <t>Net</t>
  </si>
  <si>
    <t>Bid</t>
  </si>
  <si>
    <t>Volume</t>
  </si>
  <si>
    <t>Best</t>
  </si>
  <si>
    <t xml:space="preserve">Best </t>
  </si>
  <si>
    <t>Ask</t>
  </si>
  <si>
    <t>Implied</t>
  </si>
  <si>
    <t>Volatilty</t>
  </si>
  <si>
    <t>Expiration</t>
  </si>
  <si>
    <t>Date</t>
  </si>
  <si>
    <t>Long Description</t>
  </si>
  <si>
    <t>C.US.</t>
  </si>
  <si>
    <t>Step</t>
  </si>
  <si>
    <t>CLE</t>
  </si>
  <si>
    <t>N25</t>
  </si>
  <si>
    <t>P.US.</t>
  </si>
  <si>
    <t>Quote Today</t>
  </si>
  <si>
    <t xml:space="preserve">Net Last </t>
  </si>
  <si>
    <t>ATM</t>
  </si>
  <si>
    <t>Contract</t>
  </si>
  <si>
    <t>Update the symbol components first.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</si>
</sst>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C.US.CLEN256500</v>
        <stp/>
        <stp>ContractData</stp>
        <stp>C.CLE</stp>
        <stp>Symbol</stp>
        <stp/>
        <stp>T</stp>
        <tr r="D2" s="2"/>
      </tp>
      <tp>
        <v>6500</v>
        <stp/>
        <stp>ContractData</stp>
        <stp>C.US.CLEN256500</stp>
        <stp>Strike</stp>
        <stp/>
        <stp>T</stp>
        <tr r="F2" s="2"/>
      </tp>
      <tp>
        <v>0.54</v>
        <stp/>
        <stp>ContractData</stp>
        <stp>P.US.CLEN256350</stp>
        <stp>LastQuoteToday</stp>
        <stp/>
        <stp>T</stp>
        <tr r="D28" s="2"/>
        <tr r="D19" s="1"/>
      </tp>
      <tp>
        <v>0.41000000000000003</v>
        <stp/>
        <stp>ContractData</stp>
        <stp>P.US.CLEN256300</stp>
        <stp>LastQuoteToday</stp>
        <stp/>
        <stp>T</stp>
        <tr r="D18" s="1"/>
        <tr r="D27" s="2"/>
      </tp>
      <tp>
        <v>0.3</v>
        <stp/>
        <stp>ContractData</stp>
        <stp>P.US.CLEN256250</stp>
        <stp>LastQuoteToday</stp>
        <stp/>
        <stp>T</stp>
        <tr r="D17" s="1"/>
        <tr r="D26" s="2"/>
      </tp>
      <tp>
        <v>1.3900000000000001</v>
        <stp/>
        <stp>ContractData</stp>
        <stp>P.US.CLEN256550</stp>
        <stp>LastQuoteToday</stp>
        <stp/>
        <stp>T</stp>
        <tr r="D32" s="2"/>
        <tr r="D23" s="1"/>
      </tp>
      <tp>
        <v>1.1000000000000001</v>
        <stp/>
        <stp>ContractData</stp>
        <stp>P.US.CLEN256500</stp>
        <stp>LastQuoteToday</stp>
        <stp/>
        <stp>T</stp>
        <tr r="D31" s="2"/>
        <tr r="D22" s="1"/>
      </tp>
      <tp>
        <v>0.87</v>
        <stp/>
        <stp>ContractData</stp>
        <stp>P.US.CLEN256450</stp>
        <stp>LastQuoteToday</stp>
        <stp/>
        <stp>T</stp>
        <tr r="D21" s="1"/>
        <tr r="D30" s="2"/>
      </tp>
      <tp>
        <v>0.70000000000000007</v>
        <stp/>
        <stp>ContractData</stp>
        <stp>P.US.CLEN256400</stp>
        <stp>LastQuoteToday</stp>
        <stp/>
        <stp>T</stp>
        <tr r="D20" s="1"/>
        <tr r="D29" s="2"/>
      </tp>
      <tp>
        <v>2.83</v>
        <stp/>
        <stp>ContractData</stp>
        <stp>P.US.CLEN256750</stp>
        <stp>LastQuoteToday</stp>
        <stp/>
        <stp>T</stp>
        <tr r="D27" s="1"/>
        <tr r="D36" s="2"/>
      </tp>
      <tp>
        <v>2.37</v>
        <stp/>
        <stp>ContractData</stp>
        <stp>P.US.CLEN256700</stp>
        <stp>LastQuoteToday</stp>
        <stp/>
        <stp>T</stp>
        <tr r="D26" s="1"/>
        <tr r="D35" s="2"/>
      </tp>
      <tp>
        <v>2.02</v>
        <stp/>
        <stp>ContractData</stp>
        <stp>P.US.CLEN256650</stp>
        <stp>LastQuoteToday</stp>
        <stp/>
        <stp>T</stp>
        <tr r="D25" s="1"/>
        <tr r="D34" s="2"/>
      </tp>
      <tp>
        <v>1.6600000000000001</v>
        <stp/>
        <stp>ContractData</stp>
        <stp>P.US.CLEN256600</stp>
        <stp>LastQuoteToday</stp>
        <stp/>
        <stp>T</stp>
        <tr r="D24" s="1"/>
        <tr r="D33" s="2"/>
      </tp>
      <tp>
        <v>2.89</v>
        <stp/>
        <stp>ContractData</stp>
        <stp>C.US.CLEN256250</stp>
        <stp>LastQuoteToday</stp>
        <stp/>
        <stp>T</stp>
        <tr r="D5" s="1"/>
        <tr r="D9" s="2"/>
      </tp>
      <tp>
        <v>2.0499999999999998</v>
        <stp/>
        <stp>ContractData</stp>
        <stp>C.US.CLEN256350</stp>
        <stp>LastQuoteToday</stp>
        <stp/>
        <stp>T</stp>
        <tr r="D11" s="2"/>
        <tr r="D7" s="1"/>
      </tp>
      <tp>
        <v>2.48</v>
        <stp/>
        <stp>ContractData</stp>
        <stp>C.US.CLEN256300</stp>
        <stp>LastQuoteToday</stp>
        <stp/>
        <stp>T</stp>
        <tr r="D10" s="2"/>
        <tr r="D6" s="1"/>
      </tp>
      <tp>
        <v>0.56000000000000005</v>
        <stp/>
        <stp>ContractData</stp>
        <stp>C.US.CLEN256650</stp>
        <stp>LastQuoteToday</stp>
        <stp/>
        <stp>T</stp>
        <tr r="D13" s="1"/>
        <tr r="D17" s="2"/>
      </tp>
      <tp>
        <v>0.74</v>
        <stp/>
        <stp>ContractData</stp>
        <stp>C.US.CLEN256600</stp>
        <stp>LastQuoteToday</stp>
        <stp/>
        <stp>T</stp>
        <tr r="D16" s="2"/>
        <tr r="D12" s="1"/>
      </tp>
      <tp>
        <v>0.35000000000000003</v>
        <stp/>
        <stp>ContractData</stp>
        <stp>C.US.CLEN256750</stp>
        <stp>LastQuoteToday</stp>
        <stp/>
        <stp>T</stp>
        <tr r="D15" s="1"/>
        <tr r="D19" s="2"/>
      </tp>
      <tp>
        <v>0.45</v>
        <stp/>
        <stp>ContractData</stp>
        <stp>C.US.CLEN256700</stp>
        <stp>LastQuoteToday</stp>
        <stp/>
        <stp>T</stp>
        <tr r="D14" s="1"/>
        <tr r="D18" s="2"/>
      </tp>
      <tp>
        <v>1.41</v>
        <stp/>
        <stp>ContractData</stp>
        <stp>C.US.CLEN256450</stp>
        <stp>LastQuoteToday</stp>
        <stp/>
        <stp>T</stp>
        <tr r="D13" s="2"/>
        <tr r="D9" s="1"/>
      </tp>
      <tp>
        <v>1.71</v>
        <stp/>
        <stp>ContractData</stp>
        <stp>C.US.CLEN256400</stp>
        <stp>LastQuoteToday</stp>
        <stp/>
        <stp>T</stp>
        <tr r="D8" s="1"/>
        <tr r="D12" s="2"/>
      </tp>
      <tp>
        <v>0.91</v>
        <stp/>
        <stp>ContractData</stp>
        <stp>C.US.CLEN256550</stp>
        <stp>LastQuoteToday</stp>
        <stp/>
        <stp>T</stp>
        <tr r="D11" s="1"/>
        <tr r="D15" s="2"/>
      </tp>
      <tp>
        <v>1.1400000000000001</v>
        <stp/>
        <stp>ContractData</stp>
        <stp>C.US.CLEN256500</stp>
        <stp>LastQuoteToday</stp>
        <stp/>
        <stp>T</stp>
        <tr r="D10" s="1"/>
        <tr r="D14" s="2"/>
      </tp>
      <tp>
        <v>45824</v>
        <stp/>
        <stp>ContractData</stp>
        <stp>C.US.CLEN256750</stp>
        <stp>ExpirationDate</stp>
        <stp/>
        <stp>T</stp>
        <tr r="M15" s="1"/>
        <tr r="M19" s="2"/>
      </tp>
      <tp>
        <v>45824</v>
        <stp/>
        <stp>ContractData</stp>
        <stp>C.US.CLEN256700</stp>
        <stp>ExpirationDate</stp>
        <stp/>
        <stp>T</stp>
        <tr r="M14" s="1"/>
        <tr r="M18" s="2"/>
      </tp>
      <tp>
        <v>45824</v>
        <stp/>
        <stp>ContractData</stp>
        <stp>C.US.CLEN256650</stp>
        <stp>ExpirationDate</stp>
        <stp/>
        <stp>T</stp>
        <tr r="M13" s="1"/>
        <tr r="M17" s="2"/>
      </tp>
      <tp>
        <v>45824</v>
        <stp/>
        <stp>ContractData</stp>
        <stp>C.US.CLEN256600</stp>
        <stp>ExpirationDate</stp>
        <stp/>
        <stp>T</stp>
        <tr r="M12" s="1"/>
        <tr r="M16" s="2"/>
      </tp>
      <tp>
        <v>45824</v>
        <stp/>
        <stp>ContractData</stp>
        <stp>C.US.CLEN256550</stp>
        <stp>ExpirationDate</stp>
        <stp/>
        <stp>T</stp>
        <tr r="M11" s="1"/>
        <tr r="M15" s="2"/>
      </tp>
      <tp>
        <v>45824</v>
        <stp/>
        <stp>ContractData</stp>
        <stp>C.US.CLEN256500</stp>
        <stp>ExpirationDate</stp>
        <stp/>
        <stp>T</stp>
        <tr r="M10" s="1"/>
        <tr r="M14" s="2"/>
      </tp>
      <tp>
        <v>45824</v>
        <stp/>
        <stp>ContractData</stp>
        <stp>C.US.CLEN256450</stp>
        <stp>ExpirationDate</stp>
        <stp/>
        <stp>T</stp>
        <tr r="M9" s="1"/>
        <tr r="M13" s="2"/>
      </tp>
      <tp>
        <v>45824</v>
        <stp/>
        <stp>ContractData</stp>
        <stp>C.US.CLEN256400</stp>
        <stp>ExpirationDate</stp>
        <stp/>
        <stp>T</stp>
        <tr r="M8" s="1"/>
        <tr r="M12" s="2"/>
      </tp>
      <tp>
        <v>45824</v>
        <stp/>
        <stp>ContractData</stp>
        <stp>C.US.CLEN256350</stp>
        <stp>ExpirationDate</stp>
        <stp/>
        <stp>T</stp>
        <tr r="M7" s="1"/>
        <tr r="M11" s="2"/>
      </tp>
      <tp>
        <v>45824</v>
        <stp/>
        <stp>ContractData</stp>
        <stp>C.US.CLEN256300</stp>
        <stp>ExpirationDate</stp>
        <stp/>
        <stp>T</stp>
        <tr r="M6" s="1"/>
        <tr r="M10" s="2"/>
      </tp>
      <tp>
        <v>45824</v>
        <stp/>
        <stp>ContractData</stp>
        <stp>C.US.CLEN256250</stp>
        <stp>ExpirationDate</stp>
        <stp/>
        <stp>T</stp>
        <tr r="M5" s="1"/>
        <tr r="M9" s="2"/>
      </tp>
      <tp>
        <v>45824</v>
        <stp/>
        <stp>ContractData</stp>
        <stp>P.US.CLEN256450</stp>
        <stp>ExpirationDate</stp>
        <stp/>
        <stp>T</stp>
        <tr r="M21" s="1"/>
        <tr r="M30" s="2"/>
      </tp>
      <tp>
        <v>45824</v>
        <stp/>
        <stp>ContractData</stp>
        <stp>P.US.CLEN256400</stp>
        <stp>ExpirationDate</stp>
        <stp/>
        <stp>T</stp>
        <tr r="M20" s="1"/>
        <tr r="M29" s="2"/>
      </tp>
      <tp>
        <v>45824</v>
        <stp/>
        <stp>ContractData</stp>
        <stp>P.US.CLEN256550</stp>
        <stp>ExpirationDate</stp>
        <stp/>
        <stp>T</stp>
        <tr r="M23" s="1"/>
        <tr r="M32" s="2"/>
      </tp>
      <tp>
        <v>45824</v>
        <stp/>
        <stp>ContractData</stp>
        <stp>P.US.CLEN256500</stp>
        <stp>ExpirationDate</stp>
        <stp/>
        <stp>T</stp>
        <tr r="M22" s="1"/>
        <tr r="M31" s="2"/>
      </tp>
      <tp>
        <v>45824</v>
        <stp/>
        <stp>ContractData</stp>
        <stp>P.US.CLEN256650</stp>
        <stp>ExpirationDate</stp>
        <stp/>
        <stp>T</stp>
        <tr r="M25" s="1"/>
        <tr r="M34" s="2"/>
      </tp>
      <tp>
        <v>45824</v>
        <stp/>
        <stp>ContractData</stp>
        <stp>P.US.CLEN256600</stp>
        <stp>ExpirationDate</stp>
        <stp/>
        <stp>T</stp>
        <tr r="M24" s="1"/>
        <tr r="M33" s="2"/>
      </tp>
      <tp>
        <v>45824</v>
        <stp/>
        <stp>ContractData</stp>
        <stp>P.US.CLEN256750</stp>
        <stp>ExpirationDate</stp>
        <stp/>
        <stp>T</stp>
        <tr r="M27" s="1"/>
        <tr r="M36" s="2"/>
      </tp>
      <tp>
        <v>45824</v>
        <stp/>
        <stp>ContractData</stp>
        <stp>P.US.CLEN256700</stp>
        <stp>ExpirationDate</stp>
        <stp/>
        <stp>T</stp>
        <tr r="M26" s="1"/>
        <tr r="M35" s="2"/>
      </tp>
      <tp>
        <v>45824</v>
        <stp/>
        <stp>ContractData</stp>
        <stp>P.US.CLEN256250</stp>
        <stp>ExpirationDate</stp>
        <stp/>
        <stp>T</stp>
        <tr r="M17" s="1"/>
        <tr r="M26" s="2"/>
      </tp>
      <tp>
        <v>45824</v>
        <stp/>
        <stp>ContractData</stp>
        <stp>P.US.CLEN256350</stp>
        <stp>ExpirationDate</stp>
        <stp/>
        <stp>T</stp>
        <tr r="M19" s="1"/>
        <tr r="M28" s="2"/>
      </tp>
      <tp>
        <v>45824</v>
        <stp/>
        <stp>ContractData</stp>
        <stp>P.US.CLEN256300</stp>
        <stp>ExpirationDate</stp>
        <stp/>
        <stp>T</stp>
        <tr r="M18" s="1"/>
        <tr r="M27" s="2"/>
      </tp>
      <tp t="s">
        <v>Crude Light (Globex), Jul 25 6550 Call</v>
        <stp/>
        <stp>ContractData</stp>
        <stp>C.US.CLEN256550</stp>
        <stp>LongDescription</stp>
        <stp/>
        <stp>T</stp>
        <tr r="N11" s="1"/>
        <tr r="N15" s="2"/>
      </tp>
      <tp t="s">
        <v>Crude Light (Globex), Jul 25 6500 Call</v>
        <stp/>
        <stp>ContractData</stp>
        <stp>C.US.CLEN256500</stp>
        <stp>LongDescription</stp>
        <stp/>
        <stp>T</stp>
        <tr r="N10" s="1"/>
        <tr r="N14" s="2"/>
      </tp>
      <tp t="s">
        <v>Crude Light (Globex), Jul 25 6450 Call</v>
        <stp/>
        <stp>ContractData</stp>
        <stp>C.US.CLEN256450</stp>
        <stp>LongDescription</stp>
        <stp/>
        <stp>T</stp>
        <tr r="N9" s="1"/>
        <tr r="N13" s="2"/>
      </tp>
      <tp t="s">
        <v>Crude Light (Globex), Jul 25 6400 Call</v>
        <stp/>
        <stp>ContractData</stp>
        <stp>C.US.CLEN256400</stp>
        <stp>LongDescription</stp>
        <stp/>
        <stp>T</stp>
        <tr r="N8" s="1"/>
        <tr r="N12" s="2"/>
      </tp>
      <tp t="s">
        <v>Crude Light (Globex), Jul 25 6750 Call</v>
        <stp/>
        <stp>ContractData</stp>
        <stp>C.US.CLEN256750</stp>
        <stp>LongDescription</stp>
        <stp/>
        <stp>T</stp>
        <tr r="N15" s="1"/>
        <tr r="N19" s="2"/>
      </tp>
      <tp t="s">
        <v>Crude Light (Globex), Jul 25 6700 Call</v>
        <stp/>
        <stp>ContractData</stp>
        <stp>C.US.CLEN256700</stp>
        <stp>LongDescription</stp>
        <stp/>
        <stp>T</stp>
        <tr r="N14" s="1"/>
        <tr r="N18" s="2"/>
      </tp>
      <tp t="s">
        <v>Crude Light (Globex), Jul 25 6650 Call</v>
        <stp/>
        <stp>ContractData</stp>
        <stp>C.US.CLEN256650</stp>
        <stp>LongDescription</stp>
        <stp/>
        <stp>T</stp>
        <tr r="N13" s="1"/>
        <tr r="N17" s="2"/>
      </tp>
      <tp t="s">
        <v>Crude Light (Globex), Jul 25 6600 Call</v>
        <stp/>
        <stp>ContractData</stp>
        <stp>C.US.CLEN256600</stp>
        <stp>LongDescription</stp>
        <stp/>
        <stp>T</stp>
        <tr r="N12" s="1"/>
        <tr r="N16" s="2"/>
      </tp>
      <tp t="s">
        <v>Crude Light (Globex), Jul 25 6350 Call</v>
        <stp/>
        <stp>ContractData</stp>
        <stp>C.US.CLEN256350</stp>
        <stp>LongDescription</stp>
        <stp/>
        <stp>T</stp>
        <tr r="N7" s="1"/>
        <tr r="N11" s="2"/>
      </tp>
      <tp t="s">
        <v>Crude Light (Globex), Jul 25 6300 Call</v>
        <stp/>
        <stp>ContractData</stp>
        <stp>C.US.CLEN256300</stp>
        <stp>LongDescription</stp>
        <stp/>
        <stp>T</stp>
        <tr r="N6" s="1"/>
        <tr r="N10" s="2"/>
      </tp>
      <tp t="s">
        <v>Crude Light (Globex), Jul 25 6250 Call</v>
        <stp/>
        <stp>ContractData</stp>
        <stp>C.US.CLEN256250</stp>
        <stp>LongDescription</stp>
        <stp/>
        <stp>T</stp>
        <tr r="N5" s="1"/>
        <tr r="N9" s="2"/>
      </tp>
      <tp t="s">
        <v>Crude Light (Globex), Jul 25 6650 Put</v>
        <stp/>
        <stp>ContractData</stp>
        <stp>P.US.CLEN256650</stp>
        <stp>LongDescription</stp>
        <stp/>
        <stp>T</stp>
        <tr r="N25" s="1"/>
        <tr r="N34" s="2"/>
      </tp>
      <tp t="s">
        <v>Crude Light (Globex), Jul 25 6600 Put</v>
        <stp/>
        <stp>ContractData</stp>
        <stp>P.US.CLEN256600</stp>
        <stp>LongDescription</stp>
        <stp/>
        <stp>T</stp>
        <tr r="N24" s="1"/>
        <tr r="N33" s="2"/>
      </tp>
      <tp t="s">
        <v>Crude Light (Globex), Jul 25 6750 Put</v>
        <stp/>
        <stp>ContractData</stp>
        <stp>P.US.CLEN256750</stp>
        <stp>LongDescription</stp>
        <stp/>
        <stp>T</stp>
        <tr r="N27" s="1"/>
        <tr r="N36" s="2"/>
      </tp>
      <tp t="s">
        <v>Crude Light (Globex), Jul 25 6700 Put</v>
        <stp/>
        <stp>ContractData</stp>
        <stp>P.US.CLEN256700</stp>
        <stp>LongDescription</stp>
        <stp/>
        <stp>T</stp>
        <tr r="N26" s="1"/>
        <tr r="N35" s="2"/>
      </tp>
      <tp t="s">
        <v>Crude Light (Globex), Jul 25 6450 Put</v>
        <stp/>
        <stp>ContractData</stp>
        <stp>P.US.CLEN256450</stp>
        <stp>LongDescription</stp>
        <stp/>
        <stp>T</stp>
        <tr r="N21" s="1"/>
        <tr r="N30" s="2"/>
      </tp>
      <tp t="s">
        <v>Crude Light (Globex), Jul 25 6400 Put</v>
        <stp/>
        <stp>ContractData</stp>
        <stp>P.US.CLEN256400</stp>
        <stp>LongDescription</stp>
        <stp/>
        <stp>T</stp>
        <tr r="N20" s="1"/>
        <tr r="N29" s="2"/>
      </tp>
      <tp t="s">
        <v>Crude Light (Globex), Jul 25 6550 Put</v>
        <stp/>
        <stp>ContractData</stp>
        <stp>P.US.CLEN256550</stp>
        <stp>LongDescription</stp>
        <stp/>
        <stp>T</stp>
        <tr r="N23" s="1"/>
        <tr r="N32" s="2"/>
      </tp>
      <tp t="s">
        <v>Crude Light (Globex), Jul 25 6500 Put</v>
        <stp/>
        <stp>ContractData</stp>
        <stp>P.US.CLEN256500</stp>
        <stp>LongDescription</stp>
        <stp/>
        <stp>T</stp>
        <tr r="N22" s="1"/>
        <tr r="N31" s="2"/>
      </tp>
      <tp t="s">
        <v>Crude Light (Globex), Jul 25 6250 Put</v>
        <stp/>
        <stp>ContractData</stp>
        <stp>P.US.CLEN256250</stp>
        <stp>LongDescription</stp>
        <stp/>
        <stp>T</stp>
        <tr r="N17" s="1"/>
        <tr r="N26" s="2"/>
      </tp>
      <tp t="s">
        <v>Crude Light (Globex), Jul 25 6350 Put</v>
        <stp/>
        <stp>ContractData</stp>
        <stp>P.US.CLEN256350</stp>
        <stp>LongDescription</stp>
        <stp/>
        <stp>T</stp>
        <tr r="N19" s="1"/>
        <tr r="N28" s="2"/>
      </tp>
      <tp t="s">
        <v>Crude Light (Globex), Jul 25 6300 Put</v>
        <stp/>
        <stp>ContractData</stp>
        <stp>P.US.CLEN256300</stp>
        <stp>LongDescription</stp>
        <stp/>
        <stp>T</stp>
        <tr r="N18" s="1"/>
        <tr r="N27" s="2"/>
      </tp>
      <tp>
        <v>177</v>
        <stp/>
        <stp>ContractData</stp>
        <stp>P.US.CLEN256350</stp>
        <stp>T_CVol</stp>
        <stp/>
        <stp>T</stp>
        <tr r="F19" s="1"/>
        <tr r="F28" s="2"/>
      </tp>
      <tp>
        <v>345</v>
        <stp/>
        <stp>ContractData</stp>
        <stp>P.US.CLEN256300</stp>
        <stp>T_CVol</stp>
        <stp/>
        <stp>T</stp>
        <tr r="F18" s="1"/>
        <tr r="F27" s="2"/>
      </tp>
      <tp>
        <v>41</v>
        <stp/>
        <stp>ContractData</stp>
        <stp>P.US.CLEN256250</stp>
        <stp>T_CVol</stp>
        <stp/>
        <stp>T</stp>
        <tr r="F26" s="2"/>
        <tr r="F17" s="1"/>
      </tp>
      <tp>
        <v>0</v>
        <stp/>
        <stp>ContractData</stp>
        <stp>P.US.CLEN256750</stp>
        <stp>T_CVol</stp>
        <stp/>
        <stp>T</stp>
        <tr r="F27" s="1"/>
        <tr r="F36" s="2"/>
      </tp>
      <tp>
        <v>1</v>
        <stp/>
        <stp>ContractData</stp>
        <stp>P.US.CLEN256700</stp>
        <stp>T_CVol</stp>
        <stp/>
        <stp>T</stp>
        <tr r="F35" s="2"/>
        <tr r="F26" s="1"/>
      </tp>
      <tp>
        <v>53</v>
        <stp/>
        <stp>ContractData</stp>
        <stp>P.US.CLEN256650</stp>
        <stp>T_CVol</stp>
        <stp/>
        <stp>T</stp>
        <tr r="F34" s="2"/>
        <tr r="F25" s="1"/>
      </tp>
      <tp>
        <v>21</v>
        <stp/>
        <stp>ContractData</stp>
        <stp>P.US.CLEN256600</stp>
        <stp>T_CVol</stp>
        <stp/>
        <stp>T</stp>
        <tr r="F33" s="2"/>
        <tr r="F24" s="1"/>
      </tp>
      <tp>
        <v>5</v>
        <stp/>
        <stp>ContractData</stp>
        <stp>P.US.CLEN256550</stp>
        <stp>T_CVol</stp>
        <stp/>
        <stp>T</stp>
        <tr r="F32" s="2"/>
        <tr r="F23" s="1"/>
      </tp>
      <tp>
        <v>59</v>
        <stp/>
        <stp>ContractData</stp>
        <stp>P.US.CLEN256500</stp>
        <stp>T_CVol</stp>
        <stp/>
        <stp>T</stp>
        <tr r="F31" s="2"/>
        <tr r="F22" s="1"/>
      </tp>
      <tp>
        <v>573</v>
        <stp/>
        <stp>ContractData</stp>
        <stp>P.US.CLEN256450</stp>
        <stp>T_CVol</stp>
        <stp/>
        <stp>T</stp>
        <tr r="F21" s="1"/>
        <tr r="F30" s="2"/>
      </tp>
      <tp>
        <v>322</v>
        <stp/>
        <stp>ContractData</stp>
        <stp>P.US.CLEN256400</stp>
        <stp>T_CVol</stp>
        <stp/>
        <stp>T</stp>
        <tr r="F20" s="1"/>
        <tr r="F29" s="2"/>
      </tp>
      <tp>
        <v>5</v>
        <stp/>
        <stp>ContractData</stp>
        <stp>C.US.CLEN256250</stp>
        <stp>T_CVol</stp>
        <stp/>
        <stp>T</stp>
        <tr r="F9" s="2"/>
        <tr r="F5" s="1"/>
      </tp>
      <tp>
        <v>15</v>
        <stp/>
        <stp>ContractData</stp>
        <stp>C.US.CLEN256350</stp>
        <stp>T_CVol</stp>
        <stp/>
        <stp>T</stp>
        <tr r="F7" s="1"/>
        <tr r="F11" s="2"/>
      </tp>
      <tp>
        <v>260</v>
        <stp/>
        <stp>ContractData</stp>
        <stp>C.US.CLEN256300</stp>
        <stp>T_CVol</stp>
        <stp/>
        <stp>T</stp>
        <tr r="F10" s="2"/>
        <tr r="F6" s="1"/>
      </tp>
      <tp>
        <v>52</v>
        <stp/>
        <stp>ContractData</stp>
        <stp>C.US.CLEN256450</stp>
        <stp>T_CVol</stp>
        <stp/>
        <stp>T</stp>
        <tr r="F9" s="1"/>
        <tr r="F13" s="2"/>
      </tp>
      <tp>
        <v>162</v>
        <stp/>
        <stp>ContractData</stp>
        <stp>C.US.CLEN256400</stp>
        <stp>T_CVol</stp>
        <stp/>
        <stp>T</stp>
        <tr r="F8" s="1"/>
        <tr r="F12" s="2"/>
      </tp>
      <tp>
        <v>410</v>
        <stp/>
        <stp>ContractData</stp>
        <stp>C.US.CLEN256550</stp>
        <stp>T_CVol</stp>
        <stp/>
        <stp>T</stp>
        <tr r="F11" s="1"/>
        <tr r="F15" s="2"/>
      </tp>
      <tp>
        <v>1023</v>
        <stp/>
        <stp>ContractData</stp>
        <stp>C.US.CLEN256500</stp>
        <stp>T_CVol</stp>
        <stp/>
        <stp>T</stp>
        <tr r="F14" s="2"/>
        <tr r="F10" s="1"/>
      </tp>
      <tp>
        <v>271</v>
        <stp/>
        <stp>ContractData</stp>
        <stp>C.US.CLEN256650</stp>
        <stp>T_CVol</stp>
        <stp/>
        <stp>T</stp>
        <tr r="F17" s="2"/>
        <tr r="F13" s="1"/>
      </tp>
      <tp>
        <v>1078</v>
        <stp/>
        <stp>ContractData</stp>
        <stp>C.US.CLEN256600</stp>
        <stp>T_CVol</stp>
        <stp/>
        <stp>T</stp>
        <tr r="F12" s="1"/>
        <tr r="F16" s="2"/>
      </tp>
      <tp>
        <v>41</v>
        <stp/>
        <stp>ContractData</stp>
        <stp>C.US.CLEN256750</stp>
        <stp>T_CVol</stp>
        <stp/>
        <stp>T</stp>
        <tr r="F15" s="1"/>
        <tr r="F19" s="2"/>
      </tp>
      <tp>
        <v>799</v>
        <stp/>
        <stp>ContractData</stp>
        <stp>C.US.CLEN256700</stp>
        <stp>T_CVol</stp>
        <stp/>
        <stp>T</stp>
        <tr r="F18" s="2"/>
        <tr r="F14" s="1"/>
      </tp>
      <tp>
        <v>0.33</v>
        <stp/>
        <stp>ContractData</stp>
        <stp>C.US.CLEN256300</stp>
        <stp>NetLastQuoteToday</stp>
        <stp/>
        <stp>T</stp>
        <tr r="E6" s="1"/>
        <tr r="E10" s="2"/>
      </tp>
      <tp>
        <v>0.21</v>
        <stp/>
        <stp>ContractData</stp>
        <stp>C.US.CLEN256400</stp>
        <stp>NetLastQuoteToday</stp>
        <stp/>
        <stp>T</stp>
        <tr r="E12" s="2"/>
        <tr r="E8" s="1"/>
      </tp>
      <tp>
        <v>0.15</v>
        <stp/>
        <stp>ContractData</stp>
        <stp>C.US.CLEN256500</stp>
        <stp>NetLastQuoteToday</stp>
        <stp/>
        <stp>T</stp>
        <tr r="E10" s="1"/>
        <tr r="E14" s="2"/>
      </tp>
      <tp>
        <v>0.12</v>
        <stp/>
        <stp>ContractData</stp>
        <stp>C.US.CLEN256600</stp>
        <stp>NetLastQuoteToday</stp>
        <stp/>
        <stp>T</stp>
        <tr r="E16" s="2"/>
        <tr r="E12" s="1"/>
      </tp>
      <tp>
        <v>0.08</v>
        <stp/>
        <stp>ContractData</stp>
        <stp>C.US.CLEN256700</stp>
        <stp>NetLastQuoteToday</stp>
        <stp/>
        <stp>T</stp>
        <tr r="E14" s="1"/>
        <tr r="E18" s="2"/>
      </tp>
      <tp>
        <v>-0.16</v>
        <stp/>
        <stp>ContractData</stp>
        <stp>P.US.CLEN256300</stp>
        <stp>NetLastQuoteToday</stp>
        <stp/>
        <stp>T</stp>
        <tr r="E27" s="2"/>
        <tr r="E18" s="1"/>
      </tp>
      <tp>
        <v>-0.41000000000000003</v>
        <stp/>
        <stp>ContractData</stp>
        <stp>P.US.CLEN256700</stp>
        <stp>NetLastQuoteToday</stp>
        <stp/>
        <stp>T</stp>
        <tr r="E35" s="2"/>
        <tr r="E26" s="1"/>
      </tp>
      <tp>
        <v>-0.38</v>
        <stp/>
        <stp>ContractData</stp>
        <stp>P.US.CLEN256600</stp>
        <stp>NetLastQuoteToday</stp>
        <stp/>
        <stp>T</stp>
        <tr r="E24" s="1"/>
        <tr r="E33" s="2"/>
      </tp>
      <tp>
        <v>-0.31</v>
        <stp/>
        <stp>ContractData</stp>
        <stp>P.US.CLEN256500</stp>
        <stp>NetLastQuoteToday</stp>
        <stp/>
        <stp>T</stp>
        <tr r="E22" s="1"/>
        <tr r="E31" s="2"/>
      </tp>
      <tp>
        <v>-0.22</v>
        <stp/>
        <stp>ContractData</stp>
        <stp>P.US.CLEN256400</stp>
        <stp>NetLastQuoteToday</stp>
        <stp/>
        <stp>T</stp>
        <tr r="E20" s="1"/>
        <tr r="E29" s="2"/>
      </tp>
      <tp>
        <v>0.36</v>
        <stp/>
        <stp>ContractData</stp>
        <stp>C.US.CLEN256250</stp>
        <stp>NetLastQuoteToday</stp>
        <stp/>
        <stp>T</stp>
        <tr r="E5" s="1"/>
        <tr r="E9" s="2"/>
      </tp>
      <tp>
        <v>0.24</v>
        <stp/>
        <stp>ContractData</stp>
        <stp>C.US.CLEN256350</stp>
        <stp>NetLastQuoteToday</stp>
        <stp/>
        <stp>T</stp>
        <tr r="E11" s="2"/>
        <tr r="E7" s="1"/>
      </tp>
      <tp>
        <v>0.19</v>
        <stp/>
        <stp>ContractData</stp>
        <stp>C.US.CLEN256450</stp>
        <stp>NetLastQuoteToday</stp>
        <stp/>
        <stp>T</stp>
        <tr r="E13" s="2"/>
        <tr r="E9" s="1"/>
      </tp>
      <tp>
        <v>0.12</v>
        <stp/>
        <stp>ContractData</stp>
        <stp>C.US.CLEN256550</stp>
        <stp>NetLastQuoteToday</stp>
        <stp/>
        <stp>T</stp>
        <tr r="E11" s="1"/>
        <tr r="E15" s="2"/>
      </tp>
      <tp>
        <v>0.08</v>
        <stp/>
        <stp>ContractData</stp>
        <stp>C.US.CLEN256650</stp>
        <stp>NetLastQuoteToday</stp>
        <stp/>
        <stp>T</stp>
        <tr r="E13" s="1"/>
        <tr r="E17" s="2"/>
      </tp>
      <tp>
        <v>7.0000000000000007E-2</v>
        <stp/>
        <stp>ContractData</stp>
        <stp>C.US.CLEN256750</stp>
        <stp>NetLastQuoteToday</stp>
        <stp/>
        <stp>T</stp>
        <tr r="E15" s="1"/>
        <tr r="E19" s="2"/>
      </tp>
      <tp>
        <v>-0.19</v>
        <stp/>
        <stp>ContractData</stp>
        <stp>P.US.CLEN256350</stp>
        <stp>NetLastQuoteToday</stp>
        <stp/>
        <stp>T</stp>
        <tr r="E28" s="2"/>
        <tr r="E19" s="1"/>
      </tp>
      <tp>
        <v>-0.15</v>
        <stp/>
        <stp>ContractData</stp>
        <stp>P.US.CLEN256250</stp>
        <stp>NetLastQuoteToday</stp>
        <stp/>
        <stp>T</stp>
        <tr r="E17" s="1"/>
        <tr r="E26" s="2"/>
      </tp>
      <tp>
        <v>-0.37</v>
        <stp/>
        <stp>ContractData</stp>
        <stp>P.US.CLEN256750</stp>
        <stp>NetLastQuoteToday</stp>
        <stp/>
        <stp>T</stp>
        <tr r="E27" s="1"/>
        <tr r="E36" s="2"/>
      </tp>
      <tp>
        <v>-0.37</v>
        <stp/>
        <stp>ContractData</stp>
        <stp>P.US.CLEN256650</stp>
        <stp>NetLastQuoteToday</stp>
        <stp/>
        <stp>T</stp>
        <tr r="E25" s="1"/>
        <tr r="E34" s="2"/>
      </tp>
      <tp>
        <v>-0.32</v>
        <stp/>
        <stp>ContractData</stp>
        <stp>P.US.CLEN256550</stp>
        <stp>NetLastQuoteToday</stp>
        <stp/>
        <stp>T</stp>
        <tr r="E32" s="2"/>
        <tr r="E23" s="1"/>
      </tp>
      <tp>
        <v>-0.27</v>
        <stp/>
        <stp>ContractData</stp>
        <stp>P.US.CLEN256450</stp>
        <stp>NetLastQuoteToday</stp>
        <stp/>
        <stp>T</stp>
        <tr r="E21" s="1"/>
        <tr r="E30" s="2"/>
      </tp>
      <tp>
        <v>33.92</v>
        <stp/>
        <stp>ContractData</stp>
        <stp>C.US.CLEN256250</stp>
        <stp>ImpliedVolatility</stp>
        <stp/>
        <stp>T</stp>
        <tr r="L5" s="1"/>
        <tr r="L9" s="2"/>
      </tp>
      <tp>
        <v>30.43</v>
        <stp/>
        <stp>ContractData</stp>
        <stp>C.US.CLEN256350</stp>
        <stp>ImpliedVolatility</stp>
        <stp/>
        <stp>T</stp>
        <tr r="L11" s="2"/>
        <tr r="L7" s="1"/>
      </tp>
      <tp>
        <v>30.35</v>
        <stp/>
        <stp>ContractData</stp>
        <stp>C.US.CLEN256450</stp>
        <stp>ImpliedVolatility</stp>
        <stp/>
        <stp>T</stp>
        <tr r="L9" s="1"/>
        <tr r="L13" s="2"/>
      </tp>
      <tp>
        <v>30.31</v>
        <stp/>
        <stp>ContractData</stp>
        <stp>C.US.CLEN256550</stp>
        <stp>ImpliedVolatility</stp>
        <stp/>
        <stp>T</stp>
        <tr r="L15" s="2"/>
        <tr r="L11" s="1"/>
      </tp>
      <tp>
        <v>30.63</v>
        <stp/>
        <stp>ContractData</stp>
        <stp>C.US.CLEN256650</stp>
        <stp>ImpliedVolatility</stp>
        <stp/>
        <stp>T</stp>
        <tr r="L13" s="1"/>
        <tr r="L17" s="2"/>
      </tp>
      <tp>
        <v>31.87</v>
        <stp/>
        <stp>ContractData</stp>
        <stp>C.US.CLEN256750</stp>
        <stp>ImpliedVolatility</stp>
        <stp/>
        <stp>T</stp>
        <tr r="L19" s="2"/>
        <tr r="L15" s="1"/>
      </tp>
      <tp>
        <v>31.66</v>
        <stp/>
        <stp>ContractData</stp>
        <stp>P.US.CLEN256350</stp>
        <stp>ImpliedVolatility</stp>
        <stp/>
        <stp>T</stp>
        <tr r="L19" s="1"/>
        <tr r="L28" s="2"/>
      </tp>
      <tp>
        <v>31.92</v>
        <stp/>
        <stp>ContractData</stp>
        <stp>P.US.CLEN256250</stp>
        <stp>ImpliedVolatility</stp>
        <stp/>
        <stp>T</stp>
        <tr r="L26" s="2"/>
        <tr r="L17" s="1"/>
      </tp>
      <tp>
        <v>32.76</v>
        <stp/>
        <stp>ContractData</stp>
        <stp>P.US.CLEN256750</stp>
        <stp>ImpliedVolatility</stp>
        <stp/>
        <stp>T</stp>
        <tr r="L36" s="2"/>
        <tr r="L27" s="1"/>
      </tp>
      <tp>
        <v>30.97</v>
        <stp/>
        <stp>ContractData</stp>
        <stp>P.US.CLEN256650</stp>
        <stp>ImpliedVolatility</stp>
        <stp/>
        <stp>T</stp>
        <tr r="L25" s="1"/>
        <tr r="L34" s="2"/>
      </tp>
      <tp>
        <v>31.14</v>
        <stp/>
        <stp>ContractData</stp>
        <stp>P.US.CLEN256550</stp>
        <stp>ImpliedVolatility</stp>
        <stp/>
        <stp>T</stp>
        <tr r="L23" s="1"/>
        <tr r="L32" s="2"/>
      </tp>
      <tp>
        <v>30.62</v>
        <stp/>
        <stp>ContractData</stp>
        <stp>P.US.CLEN256450</stp>
        <stp>ImpliedVolatility</stp>
        <stp/>
        <stp>T</stp>
        <tr r="L21" s="1"/>
        <tr r="L30" s="2"/>
      </tp>
      <tp>
        <v>32.94</v>
        <stp/>
        <stp>ContractData</stp>
        <stp>C.US.CLEN256300</stp>
        <stp>ImpliedVolatility</stp>
        <stp/>
        <stp>T</stp>
        <tr r="L10" s="2"/>
        <tr r="L6" s="1"/>
      </tp>
      <tp>
        <v>30.2</v>
        <stp/>
        <stp>ContractData</stp>
        <stp>C.US.CLEN256400</stp>
        <stp>ImpliedVolatility</stp>
        <stp/>
        <stp>T</stp>
        <tr r="L8" s="1"/>
        <tr r="L12" s="2"/>
      </tp>
      <tp>
        <v>30.27</v>
        <stp/>
        <stp>ContractData</stp>
        <stp>C.US.CLEN256500</stp>
        <stp>ImpliedVolatility</stp>
        <stp/>
        <stp>T</stp>
        <tr r="L14" s="2"/>
        <tr r="L10" s="1"/>
      </tp>
      <tp>
        <v>31.07</v>
        <stp/>
        <stp>ContractData</stp>
        <stp>C.US.CLEN256600</stp>
        <stp>ImpliedVolatility</stp>
        <stp/>
        <stp>T</stp>
        <tr r="L12" s="1"/>
        <tr r="L16" s="2"/>
      </tp>
      <tp>
        <v>31.46</v>
        <stp/>
        <stp>ContractData</stp>
        <stp>C.US.CLEN256700</stp>
        <stp>ImpliedVolatility</stp>
        <stp/>
        <stp>T</stp>
        <tr r="L18" s="2"/>
        <tr r="L14" s="1"/>
      </tp>
      <tp>
        <v>31.91</v>
        <stp/>
        <stp>ContractData</stp>
        <stp>P.US.CLEN256300</stp>
        <stp>ImpliedVolatility</stp>
        <stp/>
        <stp>T</stp>
        <tr r="L27" s="2"/>
        <tr r="L18" s="1"/>
      </tp>
      <tp>
        <v>31.93</v>
        <stp/>
        <stp>ContractData</stp>
        <stp>P.US.CLEN256700</stp>
        <stp>ImpliedVolatility</stp>
        <stp/>
        <stp>T</stp>
        <tr r="L35" s="2"/>
        <tr r="L26" s="1"/>
      </tp>
      <tp>
        <v>30.06</v>
        <stp/>
        <stp>ContractData</stp>
        <stp>P.US.CLEN256600</stp>
        <stp>ImpliedVolatility</stp>
        <stp/>
        <stp>T</stp>
        <tr r="L24" s="1"/>
        <tr r="L33" s="2"/>
      </tp>
      <tp>
        <v>30.54</v>
        <stp/>
        <stp>ContractData</stp>
        <stp>P.US.CLEN256500</stp>
        <stp>ImpliedVolatility</stp>
        <stp/>
        <stp>T</stp>
        <tr r="L22" s="1"/>
        <tr r="L31" s="2"/>
      </tp>
      <tp>
        <v>31.44</v>
        <stp/>
        <stp>ContractData</stp>
        <stp>P.US.CLEN256400</stp>
        <stp>ImpliedVolatility</stp>
        <stp/>
        <stp>T</stp>
        <tr r="L29" s="2"/>
        <tr r="L20" s="1"/>
      </tp>
      <tp>
        <v>166</v>
        <stp/>
        <stp>ContractData</stp>
        <stp>P.US.CLEN256500</stp>
        <stp>MT_LastBidVolume</stp>
        <stp/>
        <stp>T</stp>
        <tr r="G22" s="1"/>
        <tr r="G31" s="2"/>
      </tp>
      <tp>
        <v>206</v>
        <stp/>
        <stp>ContractData</stp>
        <stp>P.US.CLEN256550</stp>
        <stp>MT_LastBidVolume</stp>
        <stp/>
        <stp>T</stp>
        <tr r="G32" s="2"/>
        <tr r="G23" s="1"/>
      </tp>
      <tp>
        <v>207</v>
        <stp/>
        <stp>ContractData</stp>
        <stp>P.US.CLEN256400</stp>
        <stp>MT_LastBidVolume</stp>
        <stp/>
        <stp>T</stp>
        <tr r="G29" s="2"/>
        <tr r="G20" s="1"/>
      </tp>
      <tp>
        <v>193</v>
        <stp/>
        <stp>ContractData</stp>
        <stp>P.US.CLEN256450</stp>
        <stp>MT_LastBidVolume</stp>
        <stp/>
        <stp>T</stp>
        <tr r="G21" s="1"/>
        <tr r="G30" s="2"/>
      </tp>
      <tp>
        <v>1</v>
        <stp/>
        <stp>ContractData</stp>
        <stp>P.US.CLEN256700</stp>
        <stp>MT_LastBidVolume</stp>
        <stp/>
        <stp>T</stp>
        <tr r="G26" s="1"/>
        <tr r="G35" s="2"/>
      </tp>
      <tp>
        <v>153</v>
        <stp/>
        <stp>ContractData</stp>
        <stp>P.US.CLEN256750</stp>
        <stp>MT_LastBidVolume</stp>
        <stp/>
        <stp>T</stp>
        <tr r="G27" s="1"/>
        <tr r="G36" s="2"/>
      </tp>
      <tp>
        <v>23</v>
        <stp/>
        <stp>ContractData</stp>
        <stp>P.US.CLEN256600</stp>
        <stp>MT_LastBidVolume</stp>
        <stp/>
        <stp>T</stp>
        <tr r="G33" s="2"/>
        <tr r="G24" s="1"/>
      </tp>
      <tp>
        <v>1</v>
        <stp/>
        <stp>ContractData</stp>
        <stp>P.US.CLEN256650</stp>
        <stp>MT_LastBidVolume</stp>
        <stp/>
        <stp>T</stp>
        <tr r="G34" s="2"/>
        <tr r="G25" s="1"/>
      </tp>
      <tp>
        <v>919</v>
        <stp/>
        <stp>ContractData</stp>
        <stp>P.US.CLEN256300</stp>
        <stp>MT_LastBidVolume</stp>
        <stp/>
        <stp>T</stp>
        <tr r="G27" s="2"/>
        <tr r="G18" s="1"/>
      </tp>
      <tp>
        <v>531</v>
        <stp/>
        <stp>ContractData</stp>
        <stp>P.US.CLEN256350</stp>
        <stp>MT_LastBidVolume</stp>
        <stp/>
        <stp>T</stp>
        <tr r="G19" s="1"/>
        <tr r="G28" s="2"/>
      </tp>
      <tp>
        <v>898</v>
        <stp/>
        <stp>ContractData</stp>
        <stp>P.US.CLEN256250</stp>
        <stp>MT_LastBidVolume</stp>
        <stp/>
        <stp>T</stp>
        <tr r="G17" s="1"/>
        <tr r="G26" s="2"/>
      </tp>
      <tp>
        <v>2</v>
        <stp/>
        <stp>ContractData</stp>
        <stp>C.US.CLEN256450</stp>
        <stp>MT_LastAskVolume</stp>
        <stp/>
        <stp>T</stp>
        <tr r="J9" s="1"/>
        <tr r="J13" s="2"/>
      </tp>
      <tp>
        <v>2</v>
        <stp/>
        <stp>ContractData</stp>
        <stp>C.US.CLEN256400</stp>
        <stp>MT_LastAskVolume</stp>
        <stp/>
        <stp>T</stp>
        <tr r="J12" s="2"/>
        <tr r="J8" s="1"/>
      </tp>
      <tp>
        <v>65</v>
        <stp/>
        <stp>ContractData</stp>
        <stp>C.US.CLEN256550</stp>
        <stp>MT_LastAskVolume</stp>
        <stp/>
        <stp>T</stp>
        <tr r="J11" s="1"/>
        <tr r="J15" s="2"/>
      </tp>
      <tp>
        <v>141</v>
        <stp/>
        <stp>ContractData</stp>
        <stp>C.US.CLEN256500</stp>
        <stp>MT_LastAskVolume</stp>
        <stp/>
        <stp>T</stp>
        <tr r="J10" s="1"/>
        <tr r="J14" s="2"/>
      </tp>
      <tp>
        <v>506</v>
        <stp/>
        <stp>ContractData</stp>
        <stp>C.US.CLEN256650</stp>
        <stp>MT_LastAskVolume</stp>
        <stp/>
        <stp>T</stp>
        <tr r="J13" s="1"/>
        <tr r="J17" s="2"/>
      </tp>
      <tp>
        <v>246</v>
        <stp/>
        <stp>ContractData</stp>
        <stp>C.US.CLEN256600</stp>
        <stp>MT_LastAskVolume</stp>
        <stp/>
        <stp>T</stp>
        <tr r="J16" s="2"/>
        <tr r="J12" s="1"/>
      </tp>
      <tp>
        <v>696</v>
        <stp/>
        <stp>ContractData</stp>
        <stp>C.US.CLEN256750</stp>
        <stp>MT_LastAskVolume</stp>
        <stp/>
        <stp>T</stp>
        <tr r="J19" s="2"/>
        <tr r="J15" s="1"/>
      </tp>
      <tp>
        <v>297</v>
        <stp/>
        <stp>ContractData</stp>
        <stp>C.US.CLEN256700</stp>
        <stp>MT_LastAskVolume</stp>
        <stp/>
        <stp>T</stp>
        <tr r="J18" s="2"/>
        <tr r="J14" s="1"/>
      </tp>
      <tp>
        <v>145</v>
        <stp/>
        <stp>ContractData</stp>
        <stp>C.US.CLEN256250</stp>
        <stp>MT_LastAskVolume</stp>
        <stp/>
        <stp>T</stp>
        <tr r="J9" s="2"/>
        <tr r="J5" s="1"/>
      </tp>
      <tp>
        <v>1</v>
        <stp/>
        <stp>ContractData</stp>
        <stp>C.US.CLEN256350</stp>
        <stp>MT_LastAskVolume</stp>
        <stp/>
        <stp>T</stp>
        <tr r="J11" s="2"/>
        <tr r="J7" s="1"/>
      </tp>
      <tp>
        <v>78</v>
        <stp/>
        <stp>ContractData</stp>
        <stp>C.US.CLEN256300</stp>
        <stp>MT_LastAskVolume</stp>
        <stp/>
        <stp>T</stp>
        <tr r="J10" s="2"/>
        <tr r="J6" s="1"/>
      </tp>
      <tp>
        <v>301</v>
        <stp/>
        <stp>ContractData</stp>
        <stp>C.US.CLEN256600</stp>
        <stp>MT_LastBidVolume</stp>
        <stp/>
        <stp>T</stp>
        <tr r="G12" s="1"/>
        <tr r="G16" s="2"/>
      </tp>
      <tp>
        <v>407</v>
        <stp/>
        <stp>ContractData</stp>
        <stp>C.US.CLEN256650</stp>
        <stp>MT_LastBidVolume</stp>
        <stp/>
        <stp>T</stp>
        <tr r="G17" s="2"/>
        <tr r="G13" s="1"/>
      </tp>
      <tp>
        <v>679</v>
        <stp/>
        <stp>ContractData</stp>
        <stp>C.US.CLEN256700</stp>
        <stp>MT_LastBidVolume</stp>
        <stp/>
        <stp>T</stp>
        <tr r="G14" s="1"/>
        <tr r="G18" s="2"/>
      </tp>
      <tp>
        <v>843</v>
        <stp/>
        <stp>ContractData</stp>
        <stp>C.US.CLEN256750</stp>
        <stp>MT_LastBidVolume</stp>
        <stp/>
        <stp>T</stp>
        <tr r="G15" s="1"/>
        <tr r="G19" s="2"/>
      </tp>
      <tp>
        <v>17</v>
        <stp/>
        <stp>ContractData</stp>
        <stp>C.US.CLEN256400</stp>
        <stp>MT_LastBidVolume</stp>
        <stp/>
        <stp>T</stp>
        <tr r="G8" s="1"/>
        <tr r="G12" s="2"/>
      </tp>
      <tp>
        <v>125</v>
        <stp/>
        <stp>ContractData</stp>
        <stp>C.US.CLEN256450</stp>
        <stp>MT_LastBidVolume</stp>
        <stp/>
        <stp>T</stp>
        <tr r="G9" s="1"/>
        <tr r="G13" s="2"/>
      </tp>
      <tp>
        <v>540</v>
        <stp/>
        <stp>ContractData</stp>
        <stp>C.US.CLEN256500</stp>
        <stp>MT_LastBidVolume</stp>
        <stp/>
        <stp>T</stp>
        <tr r="G14" s="2"/>
        <tr r="G10" s="1"/>
      </tp>
      <tp>
        <v>232</v>
        <stp/>
        <stp>ContractData</stp>
        <stp>C.US.CLEN256550</stp>
        <stp>MT_LastBidVolume</stp>
        <stp/>
        <stp>T</stp>
        <tr r="G15" s="2"/>
        <tr r="G11" s="1"/>
      </tp>
      <tp>
        <v>78</v>
        <stp/>
        <stp>ContractData</stp>
        <stp>C.US.CLEN256250</stp>
        <stp>MT_LastBidVolume</stp>
        <stp/>
        <stp>T</stp>
        <tr r="G9" s="2"/>
        <tr r="G5" s="1"/>
      </tp>
      <tp>
        <v>77</v>
        <stp/>
        <stp>ContractData</stp>
        <stp>C.US.CLEN256300</stp>
        <stp>MT_LastBidVolume</stp>
        <stp/>
        <stp>T</stp>
        <tr r="G10" s="2"/>
        <tr r="G6" s="1"/>
      </tp>
      <tp>
        <v>3</v>
        <stp/>
        <stp>ContractData</stp>
        <stp>C.US.CLEN256350</stp>
        <stp>MT_LastBidVolume</stp>
        <stp/>
        <stp>T</stp>
        <tr r="G7" s="1"/>
        <tr r="G11" s="2"/>
      </tp>
      <tp>
        <v>80</v>
        <stp/>
        <stp>ContractData</stp>
        <stp>P.US.CLEN256750</stp>
        <stp>MT_LastAskVolume</stp>
        <stp/>
        <stp>T</stp>
        <tr r="J27" s="1"/>
        <tr r="J36" s="2"/>
      </tp>
      <tp>
        <v>1</v>
        <stp/>
        <stp>ContractData</stp>
        <stp>P.US.CLEN256700</stp>
        <stp>MT_LastAskVolume</stp>
        <stp/>
        <stp>T</stp>
        <tr r="J26" s="1"/>
        <tr r="J35" s="2"/>
      </tp>
      <tp>
        <v>7</v>
        <stp/>
        <stp>ContractData</stp>
        <stp>P.US.CLEN256650</stp>
        <stp>MT_LastAskVolume</stp>
        <stp/>
        <stp>T</stp>
        <tr r="J25" s="1"/>
        <tr r="J34" s="2"/>
      </tp>
      <tp>
        <v>22</v>
        <stp/>
        <stp>ContractData</stp>
        <stp>P.US.CLEN256600</stp>
        <stp>MT_LastAskVolume</stp>
        <stp/>
        <stp>T</stp>
        <tr r="J24" s="1"/>
        <tr r="J33" s="2"/>
      </tp>
      <tp t="s">
        <v>{"C.US.CLEN256250";"C.US.CLEN256300";"C.US.CLEN256350";"C.US.CLEN256400";"C.US.CLEN256450";"C.US.CLEN256500";"C.US.CLEN256550";"C.US.CLEN256600";"C.US.CLEN256650";"C.US.CLEN256700";"C.US.CLEN256750"}</v>
        <stp/>
        <stp>Options</stp>
        <stp>CLE</stp>
        <stp>1</stp>
        <stp>Call</stp>
        <stp>longsymbol</stp>
        <stp>-5,5</stp>
        <tr r="C14" s="1"/>
        <tr r="C13" s="1"/>
        <tr r="C7" s="1"/>
        <tr r="C10" s="1"/>
        <tr r="C12" s="1"/>
        <tr r="C6" s="1"/>
        <tr r="C15" s="1"/>
        <tr r="C9" s="1"/>
        <tr r="C11" s="1"/>
        <tr r="C8" s="1"/>
        <tr r="C5" s="1"/>
      </tp>
      <tp>
        <v>65</v>
        <stp/>
        <stp>ContractData</stp>
        <stp>P.US.CLEN256550</stp>
        <stp>MT_LastAskVolume</stp>
        <stp/>
        <stp>T</stp>
        <tr r="J23" s="1"/>
        <tr r="J32" s="2"/>
      </tp>
      <tp>
        <v>2</v>
        <stp/>
        <stp>ContractData</stp>
        <stp>P.US.CLEN256500</stp>
        <stp>MT_LastAskVolume</stp>
        <stp/>
        <stp>T</stp>
        <tr r="J22" s="1"/>
        <tr r="J31" s="2"/>
      </tp>
      <tp>
        <v>165</v>
        <stp/>
        <stp>ContractData</stp>
        <stp>P.US.CLEN256450</stp>
        <stp>MT_LastAskVolume</stp>
        <stp/>
        <stp>T</stp>
        <tr r="J21" s="1"/>
        <tr r="J30" s="2"/>
      </tp>
      <tp>
        <v>523</v>
        <stp/>
        <stp>ContractData</stp>
        <stp>P.US.CLEN256400</stp>
        <stp>MT_LastAskVolume</stp>
        <stp/>
        <stp>T</stp>
        <tr r="J29" s="2"/>
        <tr r="J20" s="1"/>
      </tp>
      <tp>
        <v>679</v>
        <stp/>
        <stp>ContractData</stp>
        <stp>P.US.CLEN256350</stp>
        <stp>MT_LastAskVolume</stp>
        <stp/>
        <stp>T</stp>
        <tr r="J28" s="2"/>
        <tr r="J19" s="1"/>
      </tp>
      <tp>
        <v>88</v>
        <stp/>
        <stp>ContractData</stp>
        <stp>P.US.CLEN256300</stp>
        <stp>MT_LastAskVolume</stp>
        <stp/>
        <stp>T</stp>
        <tr r="J27" s="2"/>
        <tr r="J18" s="1"/>
      </tp>
      <tp>
        <v>2.37</v>
        <stp/>
        <stp>ContractData</stp>
        <stp>P.US.CLEN256700</stp>
        <stp>Bid</stp>
        <stp/>
        <stp>T</stp>
        <tr r="H35" s="2"/>
        <tr r="H26" s="1"/>
      </tp>
      <tp>
        <v>2.7600000000000002</v>
        <stp/>
        <stp>ContractData</stp>
        <stp>P.US.CLEN256750</stp>
        <stp>Bid</stp>
        <stp/>
        <stp>T</stp>
        <tr r="H27" s="1"/>
        <tr r="H36" s="2"/>
      </tp>
      <tp>
        <v>0.70000000000000007</v>
        <stp/>
        <stp>ContractData</stp>
        <stp>P.US.CLEN256400</stp>
        <stp>Ask</stp>
        <stp/>
        <stp>T</stp>
        <tr r="I29" s="2"/>
        <tr r="I20" s="1"/>
      </tp>
      <tp>
        <v>0.89</v>
        <stp/>
        <stp>ContractData</stp>
        <stp>P.US.CLEN256450</stp>
        <stp>Ask</stp>
        <stp/>
        <stp>T</stp>
        <tr r="I21" s="1"/>
        <tr r="I30" s="2"/>
      </tp>
      <tp>
        <v>1.6600000000000001</v>
        <stp/>
        <stp>ContractData</stp>
        <stp>P.US.CLEN256600</stp>
        <stp>Bid</stp>
        <stp/>
        <stp>T</stp>
        <tr r="H24" s="1"/>
        <tr r="H33" s="2"/>
      </tp>
      <tp>
        <v>2.02</v>
        <stp/>
        <stp>ContractData</stp>
        <stp>P.US.CLEN256650</stp>
        <stp>Bid</stp>
        <stp/>
        <stp>T</stp>
        <tr r="H25" s="1"/>
        <tr r="H34" s="2"/>
      </tp>
      <tp>
        <v>1.1200000000000001</v>
        <stp/>
        <stp>ContractData</stp>
        <stp>P.US.CLEN256500</stp>
        <stp>Ask</stp>
        <stp/>
        <stp>T</stp>
        <tr r="I31" s="2"/>
        <tr r="I22" s="1"/>
      </tp>
      <tp>
        <v>1.3900000000000001</v>
        <stp/>
        <stp>ContractData</stp>
        <stp>P.US.CLEN256550</stp>
        <stp>Ask</stp>
        <stp/>
        <stp>T</stp>
        <tr r="I23" s="1"/>
        <tr r="I32" s="2"/>
      </tp>
      <tp>
        <v>1.1000000000000001</v>
        <stp/>
        <stp>ContractData</stp>
        <stp>P.US.CLEN256500</stp>
        <stp>Bid</stp>
        <stp/>
        <stp>T</stp>
        <tr r="H22" s="1"/>
        <tr r="H31" s="2"/>
      </tp>
      <tp>
        <v>1.36</v>
        <stp/>
        <stp>ContractData</stp>
        <stp>P.US.CLEN256550</stp>
        <stp>Bid</stp>
        <stp/>
        <stp>T</stp>
        <tr r="H32" s="2"/>
        <tr r="H23" s="1"/>
      </tp>
      <tp>
        <v>1.7</v>
        <stp/>
        <stp>ContractData</stp>
        <stp>P.US.CLEN256600</stp>
        <stp>Ask</stp>
        <stp/>
        <stp>T</stp>
        <tr r="I24" s="1"/>
        <tr r="I33" s="2"/>
      </tp>
      <tp>
        <v>2.04</v>
        <stp/>
        <stp>ContractData</stp>
        <stp>P.US.CLEN256650</stp>
        <stp>Ask</stp>
        <stp/>
        <stp>T</stp>
        <tr r="I34" s="2"/>
        <tr r="I25" s="1"/>
      </tp>
      <tp>
        <v>0.68</v>
        <stp/>
        <stp>ContractData</stp>
        <stp>P.US.CLEN256400</stp>
        <stp>Bid</stp>
        <stp/>
        <stp>T</stp>
        <tr r="H20" s="1"/>
        <tr r="H29" s="2"/>
      </tp>
      <tp>
        <v>0.87</v>
        <stp/>
        <stp>ContractData</stp>
        <stp>P.US.CLEN256450</stp>
        <stp>Bid</stp>
        <stp/>
        <stp>T</stp>
        <tr r="H21" s="1"/>
        <tr r="H30" s="2"/>
      </tp>
      <tp>
        <v>2.42</v>
        <stp/>
        <stp>ContractData</stp>
        <stp>P.US.CLEN256700</stp>
        <stp>Ask</stp>
        <stp/>
        <stp>T</stp>
        <tr r="I35" s="2"/>
        <tr r="I26" s="1"/>
      </tp>
      <tp>
        <v>2.83</v>
        <stp/>
        <stp>ContractData</stp>
        <stp>P.US.CLEN256750</stp>
        <stp>Ask</stp>
        <stp/>
        <stp>T</stp>
        <tr r="I27" s="1"/>
        <tr r="I36" s="2"/>
      </tp>
      <tp>
        <v>0.39</v>
        <stp/>
        <stp>ContractData</stp>
        <stp>P.US.CLEN256300</stp>
        <stp>Bid</stp>
        <stp/>
        <stp>T</stp>
        <tr r="H18" s="1"/>
        <tr r="H27" s="2"/>
      </tp>
      <tp>
        <v>0.52</v>
        <stp/>
        <stp>ContractData</stp>
        <stp>P.US.CLEN256350</stp>
        <stp>Bid</stp>
        <stp/>
        <stp>T</stp>
        <tr r="H28" s="2"/>
        <tr r="H19" s="1"/>
      </tp>
      <tp>
        <v>0.3</v>
        <stp/>
        <stp>ContractData</stp>
        <stp>P.US.CLEN256250</stp>
        <stp>Bid</stp>
        <stp/>
        <stp>T</stp>
        <tr r="H17" s="1"/>
        <tr r="H26" s="2"/>
      </tp>
      <tp>
        <v>0.32</v>
        <stp/>
        <stp>ContractData</stp>
        <stp>P.US.CLEN256250</stp>
        <stp>Ask</stp>
        <stp/>
        <stp>T</stp>
        <tr r="I17" s="1"/>
        <tr r="I26" s="2"/>
      </tp>
      <tp>
        <v>0.41000000000000003</v>
        <stp/>
        <stp>ContractData</stp>
        <stp>P.US.CLEN256300</stp>
        <stp>Ask</stp>
        <stp/>
        <stp>T</stp>
        <tr r="I27" s="2"/>
        <tr r="I18" s="1"/>
      </tp>
      <tp>
        <v>0.54</v>
        <stp/>
        <stp>ContractData</stp>
        <stp>P.US.CLEN256350</stp>
        <stp>Ask</stp>
        <stp/>
        <stp>T</stp>
        <tr r="I19" s="1"/>
        <tr r="I28" s="2"/>
      </tp>
      <tp>
        <v>1.71</v>
        <stp/>
        <stp>ContractData</stp>
        <stp>C.US.CLEN256400</stp>
        <stp>Bid</stp>
        <stp/>
        <stp>T</stp>
        <tr r="H8" s="1"/>
        <tr r="H12" s="2"/>
      </tp>
      <tp>
        <v>1.41</v>
        <stp/>
        <stp>ContractData</stp>
        <stp>C.US.CLEN256450</stp>
        <stp>Bid</stp>
        <stp/>
        <stp>T</stp>
        <tr r="H9" s="1"/>
        <tr r="H13" s="2"/>
      </tp>
      <tp>
        <v>0.45</v>
        <stp/>
        <stp>ContractData</stp>
        <stp>C.US.CLEN256700</stp>
        <stp>Ask</stp>
        <stp/>
        <stp>T</stp>
        <tr r="I14" s="1"/>
        <tr r="I18" s="2"/>
      </tp>
      <tp>
        <v>0.35000000000000003</v>
        <stp/>
        <stp>ContractData</stp>
        <stp>C.US.CLEN256750</stp>
        <stp>Ask</stp>
        <stp/>
        <stp>T</stp>
        <tr r="I15" s="1"/>
        <tr r="I19" s="2"/>
      </tp>
      <tp>
        <v>1.1400000000000001</v>
        <stp/>
        <stp>ContractData</stp>
        <stp>C.US.CLEN256500</stp>
        <stp>Bid</stp>
        <stp/>
        <stp>T</stp>
        <tr r="H14" s="2"/>
        <tr r="H10" s="1"/>
      </tp>
      <tp>
        <v>0.91</v>
        <stp/>
        <stp>ContractData</stp>
        <stp>C.US.CLEN256550</stp>
        <stp>Bid</stp>
        <stp/>
        <stp>T</stp>
        <tr r="H15" s="2"/>
        <tr r="H11" s="1"/>
      </tp>
      <tp>
        <v>0.74</v>
        <stp/>
        <stp>ContractData</stp>
        <stp>C.US.CLEN256600</stp>
        <stp>Ask</stp>
        <stp/>
        <stp>T</stp>
        <tr r="I12" s="1"/>
        <tr r="I16" s="2"/>
      </tp>
      <tp>
        <v>0.57999999999999996</v>
        <stp/>
        <stp>ContractData</stp>
        <stp>C.US.CLEN256650</stp>
        <stp>Ask</stp>
        <stp/>
        <stp>T</stp>
        <tr r="I13" s="1"/>
        <tr r="I17" s="2"/>
      </tp>
      <tp>
        <v>0.72</v>
        <stp/>
        <stp>ContractData</stp>
        <stp>C.US.CLEN256600</stp>
        <stp>Bid</stp>
        <stp/>
        <stp>T</stp>
        <tr r="H12" s="1"/>
        <tr r="H16" s="2"/>
      </tp>
      <tp>
        <v>0.56000000000000005</v>
        <stp/>
        <stp>ContractData</stp>
        <stp>C.US.CLEN256650</stp>
        <stp>Bid</stp>
        <stp/>
        <stp>T</stp>
        <tr r="H13" s="1"/>
        <tr r="H17" s="2"/>
      </tp>
      <tp>
        <v>1.17</v>
        <stp/>
        <stp>ContractData</stp>
        <stp>C.US.CLEN256500</stp>
        <stp>Ask</stp>
        <stp/>
        <stp>T</stp>
        <tr r="I10" s="1"/>
        <tr r="I14" s="2"/>
      </tp>
      <tp>
        <v>0.93</v>
        <stp/>
        <stp>ContractData</stp>
        <stp>C.US.CLEN256550</stp>
        <stp>Ask</stp>
        <stp/>
        <stp>T</stp>
        <tr r="I11" s="1"/>
        <tr r="I15" s="2"/>
      </tp>
      <tp>
        <v>0.43</v>
        <stp/>
        <stp>ContractData</stp>
        <stp>C.US.CLEN256700</stp>
        <stp>Bid</stp>
        <stp/>
        <stp>T</stp>
        <tr r="H14" s="1"/>
        <tr r="H18" s="2"/>
      </tp>
      <tp>
        <v>0.33</v>
        <stp/>
        <stp>ContractData</stp>
        <stp>C.US.CLEN256750</stp>
        <stp>Bid</stp>
        <stp/>
        <stp>T</stp>
        <tr r="H15" s="1"/>
        <tr r="H19" s="2"/>
      </tp>
      <tp>
        <v>1.74</v>
        <stp/>
        <stp>ContractData</stp>
        <stp>C.US.CLEN256400</stp>
        <stp>Ask</stp>
        <stp/>
        <stp>T</stp>
        <tr r="I12" s="2"/>
        <tr r="I8" s="1"/>
      </tp>
      <tp>
        <v>1.43</v>
        <stp/>
        <stp>ContractData</stp>
        <stp>C.US.CLEN256450</stp>
        <stp>Ask</stp>
        <stp/>
        <stp>T</stp>
        <tr r="I9" s="1"/>
        <tr r="I13" s="2"/>
      </tp>
      <tp>
        <v>2.48</v>
        <stp/>
        <stp>ContractData</stp>
        <stp>C.US.CLEN256300</stp>
        <stp>Ask</stp>
        <stp/>
        <stp>T</stp>
        <tr r="I10" s="2"/>
        <tr r="I6" s="1"/>
      </tp>
      <tp>
        <v>2.09</v>
        <stp/>
        <stp>ContractData</stp>
        <stp>C.US.CLEN256350</stp>
        <stp>Ask</stp>
        <stp/>
        <stp>T</stp>
        <tr r="I11" s="2"/>
        <tr r="I7" s="1"/>
      </tp>
      <tp>
        <v>2.89</v>
        <stp/>
        <stp>ContractData</stp>
        <stp>C.US.CLEN256250</stp>
        <stp>Ask</stp>
        <stp/>
        <stp>T</stp>
        <tr r="I9" s="2"/>
        <tr r="I5" s="1"/>
      </tp>
      <tp>
        <v>2.82</v>
        <stp/>
        <stp>ContractData</stp>
        <stp>C.US.CLEN256250</stp>
        <stp>Bid</stp>
        <stp/>
        <stp>T</stp>
        <tr r="H5" s="1"/>
        <tr r="H9" s="2"/>
      </tp>
      <tp>
        <v>2.42</v>
        <stp/>
        <stp>ContractData</stp>
        <stp>C.US.CLEN256300</stp>
        <stp>Bid</stp>
        <stp/>
        <stp>T</stp>
        <tr r="H6" s="1"/>
        <tr r="H10" s="2"/>
      </tp>
      <tp>
        <v>2.0499999999999998</v>
        <stp/>
        <stp>ContractData</stp>
        <stp>C.US.CLEN256350</stp>
        <stp>Bid</stp>
        <stp/>
        <stp>T</stp>
        <tr r="H11" s="2"/>
        <tr r="H7" s="1"/>
      </tp>
      <tp>
        <v>819</v>
        <stp/>
        <stp>ContractData</stp>
        <stp>P.US.CLEN256250</stp>
        <stp>MT_LastAskVolume</stp>
        <stp/>
        <stp>T</stp>
        <tr r="J17" s="1"/>
        <tr r="J26" s="2"/>
      </tp>
      <tp>
        <v>65.05</v>
        <stp/>
        <stp>ContractData</stp>
        <stp>CLE</stp>
        <stp>Last</stp>
        <stp/>
        <stp>T</stp>
        <tr r="G2" s="2"/>
      </tp>
      <tp>
        <v>-23.38</v>
        <stp/>
        <stp>ContractData</stp>
        <stp>P.US.CLEN256300</stp>
        <stp>DElta</stp>
        <stp/>
        <stp>T</stp>
        <tr r="K27" s="2"/>
        <tr r="K18" s="1"/>
      </tp>
      <tp>
        <v>-48.67</v>
        <stp/>
        <stp>ContractData</stp>
        <stp>P.US.CLEN256500</stp>
        <stp>DElta</stp>
        <stp/>
        <stp>T</stp>
        <tr r="K31" s="2"/>
        <tr r="K22" s="1"/>
      </tp>
      <tp>
        <v>-35.1</v>
        <stp/>
        <stp>ContractData</stp>
        <stp>P.US.CLEN256400</stp>
        <stp>DElta</stp>
        <stp/>
        <stp>T</stp>
        <tr r="K20" s="1"/>
        <tr r="K29" s="2"/>
      </tp>
      <tp>
        <v>-73.599999999999994</v>
        <stp/>
        <stp>ContractData</stp>
        <stp>P.US.CLEN256700</stp>
        <stp>DElta</stp>
        <stp/>
        <stp>T</stp>
        <tr r="K26" s="1"/>
        <tr r="K35" s="2"/>
      </tp>
      <tp>
        <v>-62.78</v>
        <stp/>
        <stp>ContractData</stp>
        <stp>P.US.CLEN256600</stp>
        <stp>DElta</stp>
        <stp/>
        <stp>T</stp>
        <tr r="K24" s="1"/>
        <tr r="K33" s="2"/>
      </tp>
      <tp>
        <v>77.209999999999994</v>
        <stp/>
        <stp>ContractData</stp>
        <stp>C.US.CLEN256300</stp>
        <stp>DElta</stp>
        <stp/>
        <stp>T</stp>
        <tr r="K6" s="1"/>
        <tr r="K10" s="2"/>
      </tp>
      <tp>
        <v>37.64</v>
        <stp/>
        <stp>ContractData</stp>
        <stp>C.US.CLEN256600</stp>
        <stp>DElta</stp>
        <stp/>
        <stp>T</stp>
        <tr r="K12" s="1"/>
        <tr r="K16" s="2"/>
      </tp>
      <tp>
        <v>25.56</v>
        <stp/>
        <stp>ContractData</stp>
        <stp>C.US.CLEN256700</stp>
        <stp>DElta</stp>
        <stp/>
        <stp>T</stp>
        <tr r="K14" s="1"/>
        <tr r="K18" s="2"/>
      </tp>
      <tp>
        <v>64.69</v>
        <stp/>
        <stp>ContractData</stp>
        <stp>C.US.CLEN256400</stp>
        <stp>DElta</stp>
        <stp/>
        <stp>T</stp>
        <tr r="K8" s="1"/>
        <tr r="K12" s="2"/>
      </tp>
      <tp>
        <v>51.24</v>
        <stp/>
        <stp>ContractData</stp>
        <stp>C.US.CLEN256500</stp>
        <stp>DElta</stp>
        <stp/>
        <stp>T</stp>
        <tr r="K14" s="2"/>
        <tr r="K10" s="1"/>
      </tp>
      <tp t="s">
        <v>{"P.US.CLEN256250";"P.US.CLEN256300";"P.US.CLEN256350";"P.US.CLEN256400";"P.US.CLEN256450";"P.US.CLEN256500";"P.US.CLEN256550";"P.US.CLEN256600";"P.US.CLEN256650";"P.US.CLEN256700";"P.US.CLEN256750"}</v>
        <stp/>
        <stp>Options</stp>
        <stp>CLE</stp>
        <stp>1</stp>
        <stp>Put</stp>
        <stp>longsymbol</stp>
        <stp>-5,5</stp>
        <tr r="C21" s="1"/>
        <tr r="C27" s="1"/>
        <tr r="C25" s="1"/>
        <tr r="C23" s="1"/>
        <tr r="C22" s="1"/>
        <tr r="C20" s="1"/>
        <tr r="C18" s="1"/>
        <tr r="C26" s="1"/>
        <tr r="C24" s="1"/>
        <tr r="C19" s="1"/>
        <tr r="C17" s="1"/>
      </tp>
      <tp>
        <v>-28.58</v>
        <stp/>
        <stp>ContractData</stp>
        <stp>P.US.CLEN256350</stp>
        <stp>DElta</stp>
        <stp/>
        <stp>T</stp>
        <tr r="K28" s="2"/>
        <tr r="K19" s="1"/>
      </tp>
      <tp>
        <v>-18.399999999999999</v>
        <stp/>
        <stp>ContractData</stp>
        <stp>P.US.CLEN256250</stp>
        <stp>DElta</stp>
        <stp/>
        <stp>T</stp>
        <tr r="K17" s="1"/>
        <tr r="K26" s="2"/>
      </tp>
      <tp>
        <v>-55.82</v>
        <stp/>
        <stp>ContractData</stp>
        <stp>P.US.CLEN256550</stp>
        <stp>DElta</stp>
        <stp/>
        <stp>T</stp>
        <tr r="K23" s="1"/>
        <tr r="K32" s="2"/>
      </tp>
      <tp>
        <v>-41.66</v>
        <stp/>
        <stp>ContractData</stp>
        <stp>P.US.CLEN256450</stp>
        <stp>DElta</stp>
        <stp/>
        <stp>T</stp>
        <tr r="K30" s="2"/>
        <tr r="K21" s="1"/>
      </tp>
      <tp>
        <v>-78.3</v>
        <stp/>
        <stp>ContractData</stp>
        <stp>P.US.CLEN256750</stp>
        <stp>DElta</stp>
        <stp/>
        <stp>T</stp>
        <tr r="K27" s="1"/>
        <tr r="K36" s="2"/>
      </tp>
      <tp>
        <v>-68.290000000000006</v>
        <stp/>
        <stp>ContractData</stp>
        <stp>P.US.CLEN256650</stp>
        <stp>DElta</stp>
        <stp/>
        <stp>T</stp>
        <tr r="K25" s="1"/>
        <tr r="K34" s="2"/>
      </tp>
      <tp>
        <v>81.790000000000006</v>
        <stp/>
        <stp>ContractData</stp>
        <stp>C.US.CLEN256250</stp>
        <stp>DElta</stp>
        <stp/>
        <stp>T</stp>
        <tr r="K9" s="2"/>
        <tr r="K5" s="1"/>
      </tp>
      <tp>
        <v>71.5</v>
        <stp/>
        <stp>ContractData</stp>
        <stp>C.US.CLEN256350</stp>
        <stp>DElta</stp>
        <stp/>
        <stp>T</stp>
        <tr r="K7" s="1"/>
        <tr r="K11" s="2"/>
      </tp>
      <tp>
        <v>31.6</v>
        <stp/>
        <stp>ContractData</stp>
        <stp>C.US.CLEN256650</stp>
        <stp>DElta</stp>
        <stp/>
        <stp>T</stp>
        <tr r="K13" s="1"/>
        <tr r="K17" s="2"/>
      </tp>
      <tp>
        <v>21.27</v>
        <stp/>
        <stp>ContractData</stp>
        <stp>C.US.CLEN256750</stp>
        <stp>DElta</stp>
        <stp/>
        <stp>T</stp>
        <tr r="K15" s="1"/>
        <tr r="K19" s="2"/>
      </tp>
      <tp>
        <v>58.31</v>
        <stp/>
        <stp>ContractData</stp>
        <stp>C.US.CLEN256450</stp>
        <stp>DElta</stp>
        <stp/>
        <stp>T</stp>
        <tr r="K13" s="2"/>
        <tr r="K9" s="1"/>
      </tp>
      <tp>
        <v>44.23</v>
        <stp/>
        <stp>ContractData</stp>
        <stp>C.US.CLEN256550</stp>
        <stp>DElta</stp>
        <stp/>
        <stp>T</stp>
        <tr r="K11" s="1"/>
        <tr r="K15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FE56D-F6BF-4423-B7FA-0821630788F5}">
  <dimension ref="B1:W52"/>
  <sheetViews>
    <sheetView tabSelected="1" zoomScaleNormal="100" workbookViewId="0">
      <selection activeCell="B1" sqref="B1"/>
    </sheetView>
  </sheetViews>
  <sheetFormatPr defaultRowHeight="16.5" x14ac:dyDescent="0.3"/>
  <cols>
    <col min="1" max="1" width="2.5" customWidth="1"/>
    <col min="2" max="2" width="11.375" customWidth="1"/>
    <col min="3" max="3" width="18.125" customWidth="1"/>
    <col min="4" max="5" width="10.75" bestFit="1" customWidth="1"/>
    <col min="6" max="6" width="10.75" customWidth="1"/>
    <col min="7" max="12" width="9.125" customWidth="1"/>
    <col min="13" max="13" width="10.625" customWidth="1"/>
    <col min="14" max="14" width="37.75" customWidth="1"/>
    <col min="20" max="20" width="9" customWidth="1"/>
    <col min="23" max="23" width="9" customWidth="1"/>
  </cols>
  <sheetData>
    <row r="1" spans="2:14" ht="16.5" customHeight="1" x14ac:dyDescent="0.3"/>
    <row r="2" spans="2:14" ht="16.5" customHeight="1" x14ac:dyDescent="0.3">
      <c r="D2" s="3"/>
      <c r="E2" s="3" t="s">
        <v>6</v>
      </c>
      <c r="F2" s="3"/>
      <c r="G2" s="3"/>
      <c r="H2" s="3"/>
      <c r="I2" s="3"/>
      <c r="J2" s="3"/>
      <c r="K2" s="3"/>
      <c r="L2" s="3"/>
      <c r="M2" s="3"/>
      <c r="N2" s="3"/>
    </row>
    <row r="3" spans="2:14" ht="16.5" customHeight="1" x14ac:dyDescent="0.3">
      <c r="B3" s="2" t="s">
        <v>3</v>
      </c>
      <c r="D3" s="3" t="s">
        <v>4</v>
      </c>
      <c r="E3" s="3" t="s">
        <v>4</v>
      </c>
      <c r="F3" s="3" t="s">
        <v>25</v>
      </c>
      <c r="G3" s="3" t="s">
        <v>7</v>
      </c>
      <c r="H3" s="3" t="s">
        <v>9</v>
      </c>
      <c r="I3" s="3" t="s">
        <v>10</v>
      </c>
      <c r="J3" s="3" t="s">
        <v>11</v>
      </c>
      <c r="K3" s="3"/>
      <c r="L3" s="3" t="s">
        <v>12</v>
      </c>
      <c r="M3" s="3" t="s">
        <v>14</v>
      </c>
      <c r="N3" s="3"/>
    </row>
    <row r="4" spans="2:14" ht="16.5" customHeight="1" x14ac:dyDescent="0.3">
      <c r="B4" s="2" t="s">
        <v>0</v>
      </c>
      <c r="C4" s="3" t="s">
        <v>19</v>
      </c>
      <c r="D4" s="3" t="s">
        <v>5</v>
      </c>
      <c r="E4" s="3" t="s">
        <v>5</v>
      </c>
      <c r="F4" s="3" t="s">
        <v>8</v>
      </c>
      <c r="G4" s="3" t="s">
        <v>8</v>
      </c>
      <c r="H4" s="3" t="s">
        <v>7</v>
      </c>
      <c r="I4" s="3" t="s">
        <v>11</v>
      </c>
      <c r="J4" s="3" t="s">
        <v>8</v>
      </c>
      <c r="K4" s="3" t="s">
        <v>1</v>
      </c>
      <c r="L4" s="3" t="s">
        <v>13</v>
      </c>
      <c r="M4" s="3" t="s">
        <v>15</v>
      </c>
      <c r="N4" s="3" t="s">
        <v>16</v>
      </c>
    </row>
    <row r="5" spans="2:14" ht="16.5" customHeight="1" x14ac:dyDescent="0.3">
      <c r="C5" t="str">
        <f t="array" ref="C5:C15">_xll.CQGOptions(C4, "1", "-5,5", "Call")</f>
        <v>C.US.CLEN256250</v>
      </c>
      <c r="D5">
        <f>RTD("cqg.rtd", ,"ContractData", C5, "LastQuoteToday",, "T")</f>
        <v>2.89</v>
      </c>
      <c r="E5">
        <f>RTD("cqg.rtd", ,"ContractData", C5, "NetLastQuoteToday",, "T")</f>
        <v>0.36</v>
      </c>
      <c r="F5">
        <f>RTD("cqg.rtd", ,"ContractData", C5, "T_CVol",, "T")</f>
        <v>5</v>
      </c>
      <c r="G5">
        <f>RTD("cqg.rtd", ,"ContractData", C5, "MT_LastBidVolume",, "T")</f>
        <v>78</v>
      </c>
      <c r="H5">
        <f>RTD("cqg.rtd", ,"ContractData", C5, "Bid",, "T")</f>
        <v>2.82</v>
      </c>
      <c r="I5">
        <f>RTD("cqg.rtd", ,"ContractData", C5, "Ask",, "T")</f>
        <v>2.89</v>
      </c>
      <c r="J5">
        <f>RTD("cqg.rtd", ,"ContractData", C5, "MT_LastAskVolume",, "T")</f>
        <v>145</v>
      </c>
      <c r="K5">
        <f>RTD("cqg.rtd", ,"ContractData", C5, "DElta",, "T")</f>
        <v>81.790000000000006</v>
      </c>
      <c r="L5">
        <f>RTD("cqg.rtd", ,"ContractData", C5, "ImpliedVolatility",, "T")</f>
        <v>33.92</v>
      </c>
      <c r="M5" s="4">
        <f>RTD("cqg.rtd", ,"ContractData", C5, "ExpirationDate",, "T")</f>
        <v>45824</v>
      </c>
      <c r="N5" s="3" t="str">
        <f>RTD("cqg.rtd", ,"ContractData", C5, "LongDescription",, "T")</f>
        <v>Crude Light (Globex), Jul 25 6250 Call</v>
      </c>
    </row>
    <row r="6" spans="2:14" ht="16.5" customHeight="1" x14ac:dyDescent="0.3">
      <c r="C6" t="str">
        <v>C.US.CLEN256300</v>
      </c>
      <c r="D6">
        <f>RTD("cqg.rtd", ,"ContractData", C6, "LastQuoteToday",, "T")</f>
        <v>2.48</v>
      </c>
      <c r="E6">
        <f>RTD("cqg.rtd", ,"ContractData", C6, "NetLastQuoteToday",, "T")</f>
        <v>0.33</v>
      </c>
      <c r="F6">
        <f>RTD("cqg.rtd", ,"ContractData", C6, "T_CVol",, "T")</f>
        <v>260</v>
      </c>
      <c r="G6">
        <f>RTD("cqg.rtd", ,"ContractData", C6, "MT_LastBidVolume",, "T")</f>
        <v>77</v>
      </c>
      <c r="H6">
        <f>RTD("cqg.rtd", ,"ContractData", C6, "Bid",, "T")</f>
        <v>2.42</v>
      </c>
      <c r="I6">
        <f>RTD("cqg.rtd", ,"ContractData", C6, "Ask",, "T")</f>
        <v>2.48</v>
      </c>
      <c r="J6">
        <f>RTD("cqg.rtd", ,"ContractData", C6, "MT_LastAskVolume",, "T")</f>
        <v>78</v>
      </c>
      <c r="K6">
        <f>RTD("cqg.rtd", ,"ContractData", C6, "DElta",, "T")</f>
        <v>77.209999999999994</v>
      </c>
      <c r="L6">
        <f>RTD("cqg.rtd", ,"ContractData", C6, "ImpliedVolatility",, "T")</f>
        <v>32.94</v>
      </c>
      <c r="M6" s="4">
        <f>RTD("cqg.rtd", ,"ContractData", C6, "ExpirationDate",, "T")</f>
        <v>45824</v>
      </c>
      <c r="N6" s="3" t="str">
        <f>RTD("cqg.rtd", ,"ContractData", C6, "LongDescription",, "T")</f>
        <v>Crude Light (Globex), Jul 25 6300 Call</v>
      </c>
    </row>
    <row r="7" spans="2:14" ht="16.5" customHeight="1" x14ac:dyDescent="0.3">
      <c r="C7" t="str">
        <v>C.US.CLEN256350</v>
      </c>
      <c r="D7">
        <f>RTD("cqg.rtd", ,"ContractData", C7, "LastQuoteToday",, "T")</f>
        <v>2.0499999999999998</v>
      </c>
      <c r="E7">
        <f>RTD("cqg.rtd", ,"ContractData", C7, "NetLastQuoteToday",, "T")</f>
        <v>0.24</v>
      </c>
      <c r="F7">
        <f>RTD("cqg.rtd", ,"ContractData", C7, "T_CVol",, "T")</f>
        <v>15</v>
      </c>
      <c r="G7">
        <f>RTD("cqg.rtd", ,"ContractData", C7, "MT_LastBidVolume",, "T")</f>
        <v>3</v>
      </c>
      <c r="H7">
        <f>RTD("cqg.rtd", ,"ContractData", C7, "Bid",, "T")</f>
        <v>2.0499999999999998</v>
      </c>
      <c r="I7">
        <f>RTD("cqg.rtd", ,"ContractData", C7, "Ask",, "T")</f>
        <v>2.09</v>
      </c>
      <c r="J7">
        <f>RTD("cqg.rtd", ,"ContractData", C7, "MT_LastAskVolume",, "T")</f>
        <v>1</v>
      </c>
      <c r="K7">
        <f>RTD("cqg.rtd", ,"ContractData", C7, "DElta",, "T")</f>
        <v>71.5</v>
      </c>
      <c r="L7">
        <f>RTD("cqg.rtd", ,"ContractData", C7, "ImpliedVolatility",, "T")</f>
        <v>30.43</v>
      </c>
      <c r="M7" s="4">
        <f>RTD("cqg.rtd", ,"ContractData", C7, "ExpirationDate",, "T")</f>
        <v>45824</v>
      </c>
      <c r="N7" s="3" t="str">
        <f>RTD("cqg.rtd", ,"ContractData", C7, "LongDescription",, "T")</f>
        <v>Crude Light (Globex), Jul 25 6350 Call</v>
      </c>
    </row>
    <row r="8" spans="2:14" ht="16.5" customHeight="1" x14ac:dyDescent="0.3">
      <c r="C8" t="str">
        <v>C.US.CLEN256400</v>
      </c>
      <c r="D8">
        <f>RTD("cqg.rtd", ,"ContractData", C8, "LastQuoteToday",, "T")</f>
        <v>1.71</v>
      </c>
      <c r="E8">
        <f>RTD("cqg.rtd", ,"ContractData", C8, "NetLastQuoteToday",, "T")</f>
        <v>0.21</v>
      </c>
      <c r="F8">
        <f>RTD("cqg.rtd", ,"ContractData", C8, "T_CVol",, "T")</f>
        <v>162</v>
      </c>
      <c r="G8">
        <f>RTD("cqg.rtd", ,"ContractData", C8, "MT_LastBidVolume",, "T")</f>
        <v>17</v>
      </c>
      <c r="H8">
        <f>RTD("cqg.rtd", ,"ContractData", C8, "Bid",, "T")</f>
        <v>1.71</v>
      </c>
      <c r="I8">
        <f>RTD("cqg.rtd", ,"ContractData", C8, "Ask",, "T")</f>
        <v>1.74</v>
      </c>
      <c r="J8">
        <f>RTD("cqg.rtd", ,"ContractData", C8, "MT_LastAskVolume",, "T")</f>
        <v>2</v>
      </c>
      <c r="K8">
        <f>RTD("cqg.rtd", ,"ContractData", C8, "DElta",, "T")</f>
        <v>64.69</v>
      </c>
      <c r="L8">
        <f>RTD("cqg.rtd", ,"ContractData", C8, "ImpliedVolatility",, "T")</f>
        <v>30.2</v>
      </c>
      <c r="M8" s="4">
        <f>RTD("cqg.rtd", ,"ContractData", C8, "ExpirationDate",, "T")</f>
        <v>45824</v>
      </c>
      <c r="N8" s="3" t="str">
        <f>RTD("cqg.rtd", ,"ContractData", C8, "LongDescription",, "T")</f>
        <v>Crude Light (Globex), Jul 25 6400 Call</v>
      </c>
    </row>
    <row r="9" spans="2:14" ht="16.5" customHeight="1" x14ac:dyDescent="0.3">
      <c r="C9" t="str">
        <v>C.US.CLEN256450</v>
      </c>
      <c r="D9">
        <f>RTD("cqg.rtd", ,"ContractData", C9, "LastQuoteToday",, "T")</f>
        <v>1.41</v>
      </c>
      <c r="E9">
        <f>RTD("cqg.rtd", ,"ContractData", C9, "NetLastQuoteToday",, "T")</f>
        <v>0.19</v>
      </c>
      <c r="F9">
        <f>RTD("cqg.rtd", ,"ContractData", C9, "T_CVol",, "T")</f>
        <v>52</v>
      </c>
      <c r="G9">
        <f>RTD("cqg.rtd", ,"ContractData", C9, "MT_LastBidVolume",, "T")</f>
        <v>125</v>
      </c>
      <c r="H9">
        <f>RTD("cqg.rtd", ,"ContractData", C9, "Bid",, "T")</f>
        <v>1.41</v>
      </c>
      <c r="I9">
        <f>RTD("cqg.rtd", ,"ContractData", C9, "Ask",, "T")</f>
        <v>1.43</v>
      </c>
      <c r="J9">
        <f>RTD("cqg.rtd", ,"ContractData", C9, "MT_LastAskVolume",, "T")</f>
        <v>2</v>
      </c>
      <c r="K9">
        <f>RTD("cqg.rtd", ,"ContractData", C9, "DElta",, "T")</f>
        <v>58.31</v>
      </c>
      <c r="L9">
        <f>RTD("cqg.rtd", ,"ContractData", C9, "ImpliedVolatility",, "T")</f>
        <v>30.35</v>
      </c>
      <c r="M9" s="4">
        <f>RTD("cqg.rtd", ,"ContractData", C9, "ExpirationDate",, "T")</f>
        <v>45824</v>
      </c>
      <c r="N9" s="3" t="str">
        <f>RTD("cqg.rtd", ,"ContractData", C9, "LongDescription",, "T")</f>
        <v>Crude Light (Globex), Jul 25 6450 Call</v>
      </c>
    </row>
    <row r="10" spans="2:14" ht="16.5" customHeight="1" x14ac:dyDescent="0.3">
      <c r="C10" t="str">
        <v>C.US.CLEN256500</v>
      </c>
      <c r="D10">
        <f>RTD("cqg.rtd", ,"ContractData", C10, "LastQuoteToday",, "T")</f>
        <v>1.1400000000000001</v>
      </c>
      <c r="E10">
        <f>RTD("cqg.rtd", ,"ContractData", C10, "NetLastQuoteToday",, "T")</f>
        <v>0.15</v>
      </c>
      <c r="F10">
        <f>RTD("cqg.rtd", ,"ContractData", C10, "T_CVol",, "T")</f>
        <v>1023</v>
      </c>
      <c r="G10">
        <f>RTD("cqg.rtd", ,"ContractData", C10, "MT_LastBidVolume",, "T")</f>
        <v>540</v>
      </c>
      <c r="H10">
        <f>RTD("cqg.rtd", ,"ContractData", C10, "Bid",, "T")</f>
        <v>1.1400000000000001</v>
      </c>
      <c r="I10">
        <f>RTD("cqg.rtd", ,"ContractData", C10, "Ask",, "T")</f>
        <v>1.17</v>
      </c>
      <c r="J10">
        <f>RTD("cqg.rtd", ,"ContractData", C10, "MT_LastAskVolume",, "T")</f>
        <v>141</v>
      </c>
      <c r="K10">
        <f>RTD("cqg.rtd", ,"ContractData", C10, "DElta",, "T")</f>
        <v>51.24</v>
      </c>
      <c r="L10">
        <f>RTD("cqg.rtd", ,"ContractData", C10, "ImpliedVolatility",, "T")</f>
        <v>30.27</v>
      </c>
      <c r="M10" s="4">
        <f>RTD("cqg.rtd", ,"ContractData", C10, "ExpirationDate",, "T")</f>
        <v>45824</v>
      </c>
      <c r="N10" s="3" t="str">
        <f>RTD("cqg.rtd", ,"ContractData", C10, "LongDescription",, "T")</f>
        <v>Crude Light (Globex), Jul 25 6500 Call</v>
      </c>
    </row>
    <row r="11" spans="2:14" ht="16.5" customHeight="1" x14ac:dyDescent="0.3">
      <c r="C11" t="str">
        <v>C.US.CLEN256550</v>
      </c>
      <c r="D11">
        <f>RTD("cqg.rtd", ,"ContractData", C11, "LastQuoteToday",, "T")</f>
        <v>0.91</v>
      </c>
      <c r="E11">
        <f>RTD("cqg.rtd", ,"ContractData", C11, "NetLastQuoteToday",, "T")</f>
        <v>0.12</v>
      </c>
      <c r="F11">
        <f>RTD("cqg.rtd", ,"ContractData", C11, "T_CVol",, "T")</f>
        <v>410</v>
      </c>
      <c r="G11">
        <f>RTD("cqg.rtd", ,"ContractData", C11, "MT_LastBidVolume",, "T")</f>
        <v>232</v>
      </c>
      <c r="H11">
        <f>RTD("cqg.rtd", ,"ContractData", C11, "Bid",, "T")</f>
        <v>0.91</v>
      </c>
      <c r="I11">
        <f>RTD("cqg.rtd", ,"ContractData", C11, "Ask",, "T")</f>
        <v>0.93</v>
      </c>
      <c r="J11">
        <f>RTD("cqg.rtd", ,"ContractData", C11, "MT_LastAskVolume",, "T")</f>
        <v>65</v>
      </c>
      <c r="K11">
        <f>RTD("cqg.rtd", ,"ContractData", C11, "DElta",, "T")</f>
        <v>44.23</v>
      </c>
      <c r="L11">
        <f>RTD("cqg.rtd", ,"ContractData", C11, "ImpliedVolatility",, "T")</f>
        <v>30.31</v>
      </c>
      <c r="M11" s="4">
        <f>RTD("cqg.rtd", ,"ContractData", C11, "ExpirationDate",, "T")</f>
        <v>45824</v>
      </c>
      <c r="N11" s="3" t="str">
        <f>RTD("cqg.rtd", ,"ContractData", C11, "LongDescription",, "T")</f>
        <v>Crude Light (Globex), Jul 25 6550 Call</v>
      </c>
    </row>
    <row r="12" spans="2:14" ht="16.5" customHeight="1" x14ac:dyDescent="0.3">
      <c r="C12" t="str">
        <v>C.US.CLEN256600</v>
      </c>
      <c r="D12">
        <f>RTD("cqg.rtd", ,"ContractData", C12, "LastQuoteToday",, "T")</f>
        <v>0.74</v>
      </c>
      <c r="E12">
        <f>RTD("cqg.rtd", ,"ContractData", C12, "NetLastQuoteToday",, "T")</f>
        <v>0.12</v>
      </c>
      <c r="F12">
        <f>RTD("cqg.rtd", ,"ContractData", C12, "T_CVol",, "T")</f>
        <v>1078</v>
      </c>
      <c r="G12">
        <f>RTD("cqg.rtd", ,"ContractData", C12, "MT_LastBidVolume",, "T")</f>
        <v>301</v>
      </c>
      <c r="H12">
        <f>RTD("cqg.rtd", ,"ContractData", C12, "Bid",, "T")</f>
        <v>0.72</v>
      </c>
      <c r="I12">
        <f>RTD("cqg.rtd", ,"ContractData", C12, "Ask",, "T")</f>
        <v>0.74</v>
      </c>
      <c r="J12">
        <f>RTD("cqg.rtd", ,"ContractData", C12, "MT_LastAskVolume",, "T")</f>
        <v>246</v>
      </c>
      <c r="K12">
        <f>RTD("cqg.rtd", ,"ContractData", C12, "DElta",, "T")</f>
        <v>37.64</v>
      </c>
      <c r="L12">
        <f>RTD("cqg.rtd", ,"ContractData", C12, "ImpliedVolatility",, "T")</f>
        <v>31.07</v>
      </c>
      <c r="M12" s="4">
        <f>RTD("cqg.rtd", ,"ContractData", C12, "ExpirationDate",, "T")</f>
        <v>45824</v>
      </c>
      <c r="N12" s="3" t="str">
        <f>RTD("cqg.rtd", ,"ContractData", C12, "LongDescription",, "T")</f>
        <v>Crude Light (Globex), Jul 25 6600 Call</v>
      </c>
    </row>
    <row r="13" spans="2:14" ht="16.5" customHeight="1" x14ac:dyDescent="0.3">
      <c r="C13" t="str">
        <v>C.US.CLEN256650</v>
      </c>
      <c r="D13">
        <f>RTD("cqg.rtd", ,"ContractData", C13, "LastQuoteToday",, "T")</f>
        <v>0.56000000000000005</v>
      </c>
      <c r="E13">
        <f>RTD("cqg.rtd", ,"ContractData", C13, "NetLastQuoteToday",, "T")</f>
        <v>0.08</v>
      </c>
      <c r="F13">
        <f>RTD("cqg.rtd", ,"ContractData", C13, "T_CVol",, "T")</f>
        <v>271</v>
      </c>
      <c r="G13">
        <f>RTD("cqg.rtd", ,"ContractData", C13, "MT_LastBidVolume",, "T")</f>
        <v>407</v>
      </c>
      <c r="H13">
        <f>RTD("cqg.rtd", ,"ContractData", C13, "Bid",, "T")</f>
        <v>0.56000000000000005</v>
      </c>
      <c r="I13">
        <f>RTD("cqg.rtd", ,"ContractData", C13, "Ask",, "T")</f>
        <v>0.57999999999999996</v>
      </c>
      <c r="J13">
        <f>RTD("cqg.rtd", ,"ContractData", C13, "MT_LastAskVolume",, "T")</f>
        <v>506</v>
      </c>
      <c r="K13">
        <f>RTD("cqg.rtd", ,"ContractData", C13, "DElta",, "T")</f>
        <v>31.6</v>
      </c>
      <c r="L13">
        <f>RTD("cqg.rtd", ,"ContractData", C13, "ImpliedVolatility",, "T")</f>
        <v>30.63</v>
      </c>
      <c r="M13" s="4">
        <f>RTD("cqg.rtd", ,"ContractData", C13, "ExpirationDate",, "T")</f>
        <v>45824</v>
      </c>
      <c r="N13" s="3" t="str">
        <f>RTD("cqg.rtd", ,"ContractData", C13, "LongDescription",, "T")</f>
        <v>Crude Light (Globex), Jul 25 6650 Call</v>
      </c>
    </row>
    <row r="14" spans="2:14" ht="16.5" customHeight="1" x14ac:dyDescent="0.3">
      <c r="C14" t="str">
        <v>C.US.CLEN256700</v>
      </c>
      <c r="D14">
        <f>RTD("cqg.rtd", ,"ContractData", C14, "LastQuoteToday",, "T")</f>
        <v>0.45</v>
      </c>
      <c r="E14">
        <f>RTD("cqg.rtd", ,"ContractData", C14, "NetLastQuoteToday",, "T")</f>
        <v>0.08</v>
      </c>
      <c r="F14">
        <f>RTD("cqg.rtd", ,"ContractData", C14, "T_CVol",, "T")</f>
        <v>799</v>
      </c>
      <c r="G14">
        <f>RTD("cqg.rtd", ,"ContractData", C14, "MT_LastBidVolume",, "T")</f>
        <v>679</v>
      </c>
      <c r="H14">
        <f>RTD("cqg.rtd", ,"ContractData", C14, "Bid",, "T")</f>
        <v>0.43</v>
      </c>
      <c r="I14">
        <f>RTD("cqg.rtd", ,"ContractData", C14, "Ask",, "T")</f>
        <v>0.45</v>
      </c>
      <c r="J14">
        <f>RTD("cqg.rtd", ,"ContractData", C14, "MT_LastAskVolume",, "T")</f>
        <v>297</v>
      </c>
      <c r="K14">
        <f>RTD("cqg.rtd", ,"ContractData", C14, "DElta",, "T")</f>
        <v>25.56</v>
      </c>
      <c r="L14">
        <f>RTD("cqg.rtd", ,"ContractData", C14, "ImpliedVolatility",, "T")</f>
        <v>31.46</v>
      </c>
      <c r="M14" s="4">
        <f>RTD("cqg.rtd", ,"ContractData", C14, "ExpirationDate",, "T")</f>
        <v>45824</v>
      </c>
      <c r="N14" s="3" t="str">
        <f>RTD("cqg.rtd", ,"ContractData", C14, "LongDescription",, "T")</f>
        <v>Crude Light (Globex), Jul 25 6700 Call</v>
      </c>
    </row>
    <row r="15" spans="2:14" ht="16.5" customHeight="1" x14ac:dyDescent="0.3">
      <c r="C15" t="str">
        <v>C.US.CLEN256750</v>
      </c>
      <c r="D15">
        <f>RTD("cqg.rtd", ,"ContractData", C15, "LastQuoteToday",, "T")</f>
        <v>0.35000000000000003</v>
      </c>
      <c r="E15">
        <f>RTD("cqg.rtd", ,"ContractData", C15, "NetLastQuoteToday",, "T")</f>
        <v>7.0000000000000007E-2</v>
      </c>
      <c r="F15">
        <f>RTD("cqg.rtd", ,"ContractData", C15, "T_CVol",, "T")</f>
        <v>41</v>
      </c>
      <c r="G15">
        <f>RTD("cqg.rtd", ,"ContractData", C15, "MT_LastBidVolume",, "T")</f>
        <v>843</v>
      </c>
      <c r="H15">
        <f>RTD("cqg.rtd", ,"ContractData", C15, "Bid",, "T")</f>
        <v>0.33</v>
      </c>
      <c r="I15">
        <f>RTD("cqg.rtd", ,"ContractData", C15, "Ask",, "T")</f>
        <v>0.35000000000000003</v>
      </c>
      <c r="J15">
        <f>RTD("cqg.rtd", ,"ContractData", C15, "MT_LastAskVolume",, "T")</f>
        <v>696</v>
      </c>
      <c r="K15">
        <f>RTD("cqg.rtd", ,"ContractData", C15, "DElta",, "T")</f>
        <v>21.27</v>
      </c>
      <c r="L15">
        <f>RTD("cqg.rtd", ,"ContractData", C15, "ImpliedVolatility",, "T")</f>
        <v>31.87</v>
      </c>
      <c r="M15" s="4">
        <f>RTD("cqg.rtd", ,"ContractData", C15, "ExpirationDate",, "T")</f>
        <v>45824</v>
      </c>
      <c r="N15" s="3" t="str">
        <f>RTD("cqg.rtd", ,"ContractData", C15, "LongDescription",, "T")</f>
        <v>Crude Light (Globex), Jul 25 6750 Call</v>
      </c>
    </row>
    <row r="16" spans="2:14" ht="16.5" customHeight="1" x14ac:dyDescent="0.3">
      <c r="M16" s="4"/>
      <c r="N16" s="3"/>
    </row>
    <row r="17" spans="3:14" ht="16.5" customHeight="1" x14ac:dyDescent="0.3">
      <c r="C17" t="str">
        <f t="array" ref="C17:C27">_xll.CQGOptions(C4, "1", "-5,5", "Put")</f>
        <v>P.US.CLEN256250</v>
      </c>
      <c r="D17">
        <f>RTD("cqg.rtd", ,"ContractData", C17, "LastQuoteToday",, "T")</f>
        <v>0.3</v>
      </c>
      <c r="E17">
        <f>RTD("cqg.rtd", ,"ContractData", C17, "NetLastQuoteToday",, "T")</f>
        <v>-0.15</v>
      </c>
      <c r="F17">
        <f>RTD("cqg.rtd", ,"ContractData", C17, "T_CVol",, "T")</f>
        <v>41</v>
      </c>
      <c r="G17">
        <f>RTD("cqg.rtd", ,"ContractData", C17, "MT_LastBidVolume",, "T")</f>
        <v>898</v>
      </c>
      <c r="H17">
        <f>RTD("cqg.rtd", ,"ContractData", C17, "Bid",, "T")</f>
        <v>0.3</v>
      </c>
      <c r="I17">
        <f>RTD("cqg.rtd", ,"ContractData", C17, "Ask",, "T")</f>
        <v>0.32</v>
      </c>
      <c r="J17">
        <f>RTD("cqg.rtd", ,"ContractData", C17, "MT_LastAskVolume",, "T")</f>
        <v>819</v>
      </c>
      <c r="K17">
        <f>RTD("cqg.rtd", ,"ContractData", C17, "DElta",, "T")</f>
        <v>-18.399999999999999</v>
      </c>
      <c r="L17">
        <f>RTD("cqg.rtd", ,"ContractData", C17, "ImpliedVolatility",, "T")</f>
        <v>31.92</v>
      </c>
      <c r="M17" s="4">
        <f>RTD("cqg.rtd", ,"ContractData", C17, "ExpirationDate",, "T")</f>
        <v>45824</v>
      </c>
      <c r="N17" s="3" t="str">
        <f>RTD("cqg.rtd", ,"ContractData", C17, "LongDescription",, "T")</f>
        <v>Crude Light (Globex), Jul 25 6250 Put</v>
      </c>
    </row>
    <row r="18" spans="3:14" ht="16.5" customHeight="1" x14ac:dyDescent="0.3">
      <c r="C18" t="str">
        <v>P.US.CLEN256300</v>
      </c>
      <c r="D18">
        <f>RTD("cqg.rtd", ,"ContractData", C18, "LastQuoteToday",, "T")</f>
        <v>0.41000000000000003</v>
      </c>
      <c r="E18">
        <f>RTD("cqg.rtd", ,"ContractData", C18, "NetLastQuoteToday",, "T")</f>
        <v>-0.16</v>
      </c>
      <c r="F18">
        <f>RTD("cqg.rtd", ,"ContractData", C18, "T_CVol",, "T")</f>
        <v>345</v>
      </c>
      <c r="G18">
        <f>RTD("cqg.rtd", ,"ContractData", C18, "MT_LastBidVolume",, "T")</f>
        <v>919</v>
      </c>
      <c r="H18">
        <f>RTD("cqg.rtd", ,"ContractData", C18, "Bid",, "T")</f>
        <v>0.39</v>
      </c>
      <c r="I18">
        <f>RTD("cqg.rtd", ,"ContractData", C18, "Ask",, "T")</f>
        <v>0.41000000000000003</v>
      </c>
      <c r="J18">
        <f>RTD("cqg.rtd", ,"ContractData", C18, "MT_LastAskVolume",, "T")</f>
        <v>88</v>
      </c>
      <c r="K18">
        <f>RTD("cqg.rtd", ,"ContractData", C18, "DElta",, "T")</f>
        <v>-23.38</v>
      </c>
      <c r="L18">
        <f>RTD("cqg.rtd", ,"ContractData", C18, "ImpliedVolatility",, "T")</f>
        <v>31.91</v>
      </c>
      <c r="M18" s="4">
        <f>RTD("cqg.rtd", ,"ContractData", C18, "ExpirationDate",, "T")</f>
        <v>45824</v>
      </c>
      <c r="N18" s="3" t="str">
        <f>RTD("cqg.rtd", ,"ContractData", C18, "LongDescription",, "T")</f>
        <v>Crude Light (Globex), Jul 25 6300 Put</v>
      </c>
    </row>
    <row r="19" spans="3:14" ht="16.5" customHeight="1" x14ac:dyDescent="0.3">
      <c r="C19" t="str">
        <v>P.US.CLEN256350</v>
      </c>
      <c r="D19">
        <f>RTD("cqg.rtd", ,"ContractData", C19, "LastQuoteToday",, "T")</f>
        <v>0.54</v>
      </c>
      <c r="E19">
        <f>RTD("cqg.rtd", ,"ContractData", C19, "NetLastQuoteToday",, "T")</f>
        <v>-0.19</v>
      </c>
      <c r="F19">
        <f>RTD("cqg.rtd", ,"ContractData", C19, "T_CVol",, "T")</f>
        <v>177</v>
      </c>
      <c r="G19">
        <f>RTD("cqg.rtd", ,"ContractData", C19, "MT_LastBidVolume",, "T")</f>
        <v>531</v>
      </c>
      <c r="H19">
        <f>RTD("cqg.rtd", ,"ContractData", C19, "Bid",, "T")</f>
        <v>0.52</v>
      </c>
      <c r="I19">
        <f>RTD("cqg.rtd", ,"ContractData", C19, "Ask",, "T")</f>
        <v>0.54</v>
      </c>
      <c r="J19">
        <f>RTD("cqg.rtd", ,"ContractData", C19, "MT_LastAskVolume",, "T")</f>
        <v>679</v>
      </c>
      <c r="K19">
        <f>RTD("cqg.rtd", ,"ContractData", C19, "DElta",, "T")</f>
        <v>-28.58</v>
      </c>
      <c r="L19">
        <f>RTD("cqg.rtd", ,"ContractData", C19, "ImpliedVolatility",, "T")</f>
        <v>31.66</v>
      </c>
      <c r="M19" s="4">
        <f>RTD("cqg.rtd", ,"ContractData", C19, "ExpirationDate",, "T")</f>
        <v>45824</v>
      </c>
      <c r="N19" s="3" t="str">
        <f>RTD("cqg.rtd", ,"ContractData", C19, "LongDescription",, "T")</f>
        <v>Crude Light (Globex), Jul 25 6350 Put</v>
      </c>
    </row>
    <row r="20" spans="3:14" ht="16.5" customHeight="1" x14ac:dyDescent="0.3">
      <c r="C20" t="str">
        <v>P.US.CLEN256400</v>
      </c>
      <c r="D20">
        <f>RTD("cqg.rtd", ,"ContractData", C20, "LastQuoteToday",, "T")</f>
        <v>0.70000000000000007</v>
      </c>
      <c r="E20">
        <f>RTD("cqg.rtd", ,"ContractData", C20, "NetLastQuoteToday",, "T")</f>
        <v>-0.22</v>
      </c>
      <c r="F20">
        <f>RTD("cqg.rtd", ,"ContractData", C20, "T_CVol",, "T")</f>
        <v>322</v>
      </c>
      <c r="G20">
        <f>RTD("cqg.rtd", ,"ContractData", C20, "MT_LastBidVolume",, "T")</f>
        <v>207</v>
      </c>
      <c r="H20">
        <f>RTD("cqg.rtd", ,"ContractData", C20, "Bid",, "T")</f>
        <v>0.68</v>
      </c>
      <c r="I20">
        <f>RTD("cqg.rtd", ,"ContractData", C20, "Ask",, "T")</f>
        <v>0.70000000000000007</v>
      </c>
      <c r="J20">
        <f>RTD("cqg.rtd", ,"ContractData", C20, "MT_LastAskVolume",, "T")</f>
        <v>523</v>
      </c>
      <c r="K20">
        <f>RTD("cqg.rtd", ,"ContractData", C20, "DElta",, "T")</f>
        <v>-35.1</v>
      </c>
      <c r="L20">
        <f>RTD("cqg.rtd", ,"ContractData", C20, "ImpliedVolatility",, "T")</f>
        <v>31.44</v>
      </c>
      <c r="M20" s="4">
        <f>RTD("cqg.rtd", ,"ContractData", C20, "ExpirationDate",, "T")</f>
        <v>45824</v>
      </c>
      <c r="N20" s="3" t="str">
        <f>RTD("cqg.rtd", ,"ContractData", C20, "LongDescription",, "T")</f>
        <v>Crude Light (Globex), Jul 25 6400 Put</v>
      </c>
    </row>
    <row r="21" spans="3:14" ht="16.5" customHeight="1" x14ac:dyDescent="0.3">
      <c r="C21" t="str">
        <v>P.US.CLEN256450</v>
      </c>
      <c r="D21">
        <f>RTD("cqg.rtd", ,"ContractData", C21, "LastQuoteToday",, "T")</f>
        <v>0.87</v>
      </c>
      <c r="E21">
        <f>RTD("cqg.rtd", ,"ContractData", C21, "NetLastQuoteToday",, "T")</f>
        <v>-0.27</v>
      </c>
      <c r="F21">
        <f>RTD("cqg.rtd", ,"ContractData", C21, "T_CVol",, "T")</f>
        <v>573</v>
      </c>
      <c r="G21">
        <f>RTD("cqg.rtd", ,"ContractData", C21, "MT_LastBidVolume",, "T")</f>
        <v>193</v>
      </c>
      <c r="H21">
        <f>RTD("cqg.rtd", ,"ContractData", C21, "Bid",, "T")</f>
        <v>0.87</v>
      </c>
      <c r="I21">
        <f>RTD("cqg.rtd", ,"ContractData", C21, "Ask",, "T")</f>
        <v>0.89</v>
      </c>
      <c r="J21">
        <f>RTD("cqg.rtd", ,"ContractData", C21, "MT_LastAskVolume",, "T")</f>
        <v>165</v>
      </c>
      <c r="K21">
        <f>RTD("cqg.rtd", ,"ContractData", C21, "DElta",, "T")</f>
        <v>-41.66</v>
      </c>
      <c r="L21">
        <f>RTD("cqg.rtd", ,"ContractData", C21, "ImpliedVolatility",, "T")</f>
        <v>30.62</v>
      </c>
      <c r="M21" s="4">
        <f>RTD("cqg.rtd", ,"ContractData", C21, "ExpirationDate",, "T")</f>
        <v>45824</v>
      </c>
      <c r="N21" s="3" t="str">
        <f>RTD("cqg.rtd", ,"ContractData", C21, "LongDescription",, "T")</f>
        <v>Crude Light (Globex), Jul 25 6450 Put</v>
      </c>
    </row>
    <row r="22" spans="3:14" ht="16.5" customHeight="1" x14ac:dyDescent="0.3">
      <c r="C22" t="str">
        <v>P.US.CLEN256500</v>
      </c>
      <c r="D22">
        <f>RTD("cqg.rtd", ,"ContractData", C22, "LastQuoteToday",, "T")</f>
        <v>1.1000000000000001</v>
      </c>
      <c r="E22">
        <f>RTD("cqg.rtd", ,"ContractData", C22, "NetLastQuoteToday",, "T")</f>
        <v>-0.31</v>
      </c>
      <c r="F22">
        <f>RTD("cqg.rtd", ,"ContractData", C22, "T_CVol",, "T")</f>
        <v>59</v>
      </c>
      <c r="G22">
        <f>RTD("cqg.rtd", ,"ContractData", C22, "MT_LastBidVolume",, "T")</f>
        <v>166</v>
      </c>
      <c r="H22">
        <f>RTD("cqg.rtd", ,"ContractData", C22, "Bid",, "T")</f>
        <v>1.1000000000000001</v>
      </c>
      <c r="I22">
        <f>RTD("cqg.rtd", ,"ContractData", C22, "Ask",, "T")</f>
        <v>1.1200000000000001</v>
      </c>
      <c r="J22">
        <f>RTD("cqg.rtd", ,"ContractData", C22, "MT_LastAskVolume",, "T")</f>
        <v>2</v>
      </c>
      <c r="K22">
        <f>RTD("cqg.rtd", ,"ContractData", C22, "DElta",, "T")</f>
        <v>-48.67</v>
      </c>
      <c r="L22">
        <f>RTD("cqg.rtd", ,"ContractData", C22, "ImpliedVolatility",, "T")</f>
        <v>30.54</v>
      </c>
      <c r="M22" s="4">
        <f>RTD("cqg.rtd", ,"ContractData", C22, "ExpirationDate",, "T")</f>
        <v>45824</v>
      </c>
      <c r="N22" s="3" t="str">
        <f>RTD("cqg.rtd", ,"ContractData", C22, "LongDescription",, "T")</f>
        <v>Crude Light (Globex), Jul 25 6500 Put</v>
      </c>
    </row>
    <row r="23" spans="3:14" x14ac:dyDescent="0.3">
      <c r="C23" t="str">
        <v>P.US.CLEN256550</v>
      </c>
      <c r="D23">
        <f>RTD("cqg.rtd", ,"ContractData", C23, "LastQuoteToday",, "T")</f>
        <v>1.3900000000000001</v>
      </c>
      <c r="E23">
        <f>RTD("cqg.rtd", ,"ContractData", C23, "NetLastQuoteToday",, "T")</f>
        <v>-0.32</v>
      </c>
      <c r="F23">
        <f>RTD("cqg.rtd", ,"ContractData", C23, "T_CVol",, "T")</f>
        <v>5</v>
      </c>
      <c r="G23">
        <f>RTD("cqg.rtd", ,"ContractData", C23, "MT_LastBidVolume",, "T")</f>
        <v>206</v>
      </c>
      <c r="H23">
        <f>RTD("cqg.rtd", ,"ContractData", C23, "Bid",, "T")</f>
        <v>1.36</v>
      </c>
      <c r="I23">
        <f>RTD("cqg.rtd", ,"ContractData", C23, "Ask",, "T")</f>
        <v>1.3900000000000001</v>
      </c>
      <c r="J23">
        <f>RTD("cqg.rtd", ,"ContractData", C23, "MT_LastAskVolume",, "T")</f>
        <v>65</v>
      </c>
      <c r="K23">
        <f>RTD("cqg.rtd", ,"ContractData", C23, "DElta",, "T")</f>
        <v>-55.82</v>
      </c>
      <c r="L23">
        <f>RTD("cqg.rtd", ,"ContractData", C23, "ImpliedVolatility",, "T")</f>
        <v>31.14</v>
      </c>
      <c r="M23" s="4">
        <f>RTD("cqg.rtd", ,"ContractData", C23, "ExpirationDate",, "T")</f>
        <v>45824</v>
      </c>
      <c r="N23" s="3" t="str">
        <f>RTD("cqg.rtd", ,"ContractData", C23, "LongDescription",, "T")</f>
        <v>Crude Light (Globex), Jul 25 6550 Put</v>
      </c>
    </row>
    <row r="24" spans="3:14" x14ac:dyDescent="0.3">
      <c r="C24" t="str">
        <v>P.US.CLEN256600</v>
      </c>
      <c r="D24">
        <f>RTD("cqg.rtd", ,"ContractData", C24, "LastQuoteToday",, "T")</f>
        <v>1.6600000000000001</v>
      </c>
      <c r="E24">
        <f>RTD("cqg.rtd", ,"ContractData", C24, "NetLastQuoteToday",, "T")</f>
        <v>-0.38</v>
      </c>
      <c r="F24">
        <f>RTD("cqg.rtd", ,"ContractData", C24, "T_CVol",, "T")</f>
        <v>21</v>
      </c>
      <c r="G24">
        <f>RTD("cqg.rtd", ,"ContractData", C24, "MT_LastBidVolume",, "T")</f>
        <v>23</v>
      </c>
      <c r="H24">
        <f>RTD("cqg.rtd", ,"ContractData", C24, "Bid",, "T")</f>
        <v>1.6600000000000001</v>
      </c>
      <c r="I24">
        <f>RTD("cqg.rtd", ,"ContractData", C24, "Ask",, "T")</f>
        <v>1.7</v>
      </c>
      <c r="J24">
        <f>RTD("cqg.rtd", ,"ContractData", C24, "MT_LastAskVolume",, "T")</f>
        <v>22</v>
      </c>
      <c r="K24">
        <f>RTD("cqg.rtd", ,"ContractData", C24, "DElta",, "T")</f>
        <v>-62.78</v>
      </c>
      <c r="L24">
        <f>RTD("cqg.rtd", ,"ContractData", C24, "ImpliedVolatility",, "T")</f>
        <v>30.06</v>
      </c>
      <c r="M24" s="4">
        <f>RTD("cqg.rtd", ,"ContractData", C24, "ExpirationDate",, "T")</f>
        <v>45824</v>
      </c>
      <c r="N24" s="3" t="str">
        <f>RTD("cqg.rtd", ,"ContractData", C24, "LongDescription",, "T")</f>
        <v>Crude Light (Globex), Jul 25 6600 Put</v>
      </c>
    </row>
    <row r="25" spans="3:14" x14ac:dyDescent="0.3">
      <c r="C25" t="str">
        <v>P.US.CLEN256650</v>
      </c>
      <c r="D25">
        <f>RTD("cqg.rtd", ,"ContractData", C25, "LastQuoteToday",, "T")</f>
        <v>2.02</v>
      </c>
      <c r="E25">
        <f>RTD("cqg.rtd", ,"ContractData", C25, "NetLastQuoteToday",, "T")</f>
        <v>-0.37</v>
      </c>
      <c r="F25">
        <f>RTD("cqg.rtd", ,"ContractData", C25, "T_CVol",, "T")</f>
        <v>53</v>
      </c>
      <c r="G25">
        <f>RTD("cqg.rtd", ,"ContractData", C25, "MT_LastBidVolume",, "T")</f>
        <v>1</v>
      </c>
      <c r="H25">
        <f>RTD("cqg.rtd", ,"ContractData", C25, "Bid",, "T")</f>
        <v>2.02</v>
      </c>
      <c r="I25">
        <f>RTD("cqg.rtd", ,"ContractData", C25, "Ask",, "T")</f>
        <v>2.04</v>
      </c>
      <c r="J25">
        <f>RTD("cqg.rtd", ,"ContractData", C25, "MT_LastAskVolume",, "T")</f>
        <v>7</v>
      </c>
      <c r="K25">
        <f>RTD("cqg.rtd", ,"ContractData", C25, "DElta",, "T")</f>
        <v>-68.290000000000006</v>
      </c>
      <c r="L25">
        <f>RTD("cqg.rtd", ,"ContractData", C25, "ImpliedVolatility",, "T")</f>
        <v>30.97</v>
      </c>
      <c r="M25" s="4">
        <f>RTD("cqg.rtd", ,"ContractData", C25, "ExpirationDate",, "T")</f>
        <v>45824</v>
      </c>
      <c r="N25" s="3" t="str">
        <f>RTD("cqg.rtd", ,"ContractData", C25, "LongDescription",, "T")</f>
        <v>Crude Light (Globex), Jul 25 6650 Put</v>
      </c>
    </row>
    <row r="26" spans="3:14" x14ac:dyDescent="0.3">
      <c r="C26" t="str">
        <v>P.US.CLEN256700</v>
      </c>
      <c r="D26">
        <f>RTD("cqg.rtd", ,"ContractData", C26, "LastQuoteToday",, "T")</f>
        <v>2.37</v>
      </c>
      <c r="E26">
        <f>RTD("cqg.rtd", ,"ContractData", C26, "NetLastQuoteToday",, "T")</f>
        <v>-0.41000000000000003</v>
      </c>
      <c r="F26">
        <f>RTD("cqg.rtd", ,"ContractData", C26, "T_CVol",, "T")</f>
        <v>1</v>
      </c>
      <c r="G26">
        <f>RTD("cqg.rtd", ,"ContractData", C26, "MT_LastBidVolume",, "T")</f>
        <v>1</v>
      </c>
      <c r="H26">
        <f>RTD("cqg.rtd", ,"ContractData", C26, "Bid",, "T")</f>
        <v>2.37</v>
      </c>
      <c r="I26">
        <f>RTD("cqg.rtd", ,"ContractData", C26, "Ask",, "T")</f>
        <v>2.42</v>
      </c>
      <c r="J26">
        <f>RTD("cqg.rtd", ,"ContractData", C26, "MT_LastAskVolume",, "T")</f>
        <v>1</v>
      </c>
      <c r="K26">
        <f>RTD("cqg.rtd", ,"ContractData", C26, "DElta",, "T")</f>
        <v>-73.599999999999994</v>
      </c>
      <c r="L26">
        <f>RTD("cqg.rtd", ,"ContractData", C26, "ImpliedVolatility",, "T")</f>
        <v>31.93</v>
      </c>
      <c r="M26" s="4">
        <f>RTD("cqg.rtd", ,"ContractData", C26, "ExpirationDate",, "T")</f>
        <v>45824</v>
      </c>
      <c r="N26" s="3" t="str">
        <f>RTD("cqg.rtd", ,"ContractData", C26, "LongDescription",, "T")</f>
        <v>Crude Light (Globex), Jul 25 6700 Put</v>
      </c>
    </row>
    <row r="27" spans="3:14" x14ac:dyDescent="0.3">
      <c r="C27" t="str">
        <v>P.US.CLEN256750</v>
      </c>
      <c r="D27">
        <f>RTD("cqg.rtd", ,"ContractData", C27, "LastQuoteToday",, "T")</f>
        <v>2.83</v>
      </c>
      <c r="E27">
        <f>RTD("cqg.rtd", ,"ContractData", C27, "NetLastQuoteToday",, "T")</f>
        <v>-0.37</v>
      </c>
      <c r="F27">
        <f>RTD("cqg.rtd", ,"ContractData", C27, "T_CVol",, "T")</f>
        <v>0</v>
      </c>
      <c r="G27">
        <f>RTD("cqg.rtd", ,"ContractData", C27, "MT_LastBidVolume",, "T")</f>
        <v>153</v>
      </c>
      <c r="H27">
        <f>RTD("cqg.rtd", ,"ContractData", C27, "Bid",, "T")</f>
        <v>2.7600000000000002</v>
      </c>
      <c r="I27">
        <f>RTD("cqg.rtd", ,"ContractData", C27, "Ask",, "T")</f>
        <v>2.83</v>
      </c>
      <c r="J27">
        <f>RTD("cqg.rtd", ,"ContractData", C27, "MT_LastAskVolume",, "T")</f>
        <v>80</v>
      </c>
      <c r="K27">
        <f>RTD("cqg.rtd", ,"ContractData", C27, "DElta",, "T")</f>
        <v>-78.3</v>
      </c>
      <c r="L27">
        <f>RTD("cqg.rtd", ,"ContractData", C27, "ImpliedVolatility",, "T")</f>
        <v>32.76</v>
      </c>
      <c r="M27" s="4">
        <f>RTD("cqg.rtd", ,"ContractData", C27, "ExpirationDate",, "T")</f>
        <v>45824</v>
      </c>
      <c r="N27" s="3" t="str">
        <f>RTD("cqg.rtd", ,"ContractData", C27, "LongDescription",, "T")</f>
        <v>Crude Light (Globex), Jul 25 6750 Put</v>
      </c>
    </row>
    <row r="52" spans="23:23" x14ac:dyDescent="0.3">
      <c r="W52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D35D2-D299-4457-BDEA-B66BF1EDA150}">
  <dimension ref="A1:N36"/>
  <sheetViews>
    <sheetView zoomScaleNormal="100" workbookViewId="0">
      <selection activeCell="A3" sqref="A3:B4"/>
    </sheetView>
  </sheetViews>
  <sheetFormatPr defaultRowHeight="16.5" x14ac:dyDescent="0.3"/>
  <cols>
    <col min="3" max="3" width="19.875" customWidth="1"/>
    <col min="4" max="4" width="10.75" customWidth="1"/>
    <col min="5" max="5" width="12.625" customWidth="1"/>
    <col min="6" max="11" width="10.75" customWidth="1"/>
    <col min="12" max="12" width="11" customWidth="1"/>
    <col min="13" max="13" width="10.625" customWidth="1"/>
    <col min="14" max="14" width="40.625" customWidth="1"/>
  </cols>
  <sheetData>
    <row r="1" spans="1:14" x14ac:dyDescent="0.3">
      <c r="D1" t="s">
        <v>24</v>
      </c>
      <c r="F1" s="3" t="s">
        <v>2</v>
      </c>
      <c r="G1" s="3" t="str">
        <f>"Last "&amp;"("&amp;D5&amp;")"</f>
        <v>Last (CLE)</v>
      </c>
    </row>
    <row r="2" spans="1:14" x14ac:dyDescent="0.3">
      <c r="D2" t="str">
        <f>RTD("cqg.rtd", ,"ContractData","C."&amp;D5, "Symbol",, "T")</f>
        <v>C.US.CLEN256500</v>
      </c>
      <c r="F2" s="3">
        <f>RTD("cqg.rtd", ,"ContractData",D2, "Strike",, "T")</f>
        <v>6500</v>
      </c>
      <c r="G2" s="3">
        <f>RTD("cqg.rtd", ,"ContractData",D5, "Last",, "T")</f>
        <v>65.05</v>
      </c>
    </row>
    <row r="3" spans="1:14" x14ac:dyDescent="0.3">
      <c r="A3" s="5" t="s">
        <v>26</v>
      </c>
      <c r="B3" s="5"/>
    </row>
    <row r="4" spans="1:14" x14ac:dyDescent="0.3">
      <c r="A4" s="5"/>
      <c r="B4" s="5"/>
      <c r="D4" s="3" t="s">
        <v>0</v>
      </c>
      <c r="E4" s="3" t="s">
        <v>14</v>
      </c>
      <c r="F4" s="3" t="s">
        <v>2</v>
      </c>
      <c r="G4" s="3" t="s">
        <v>18</v>
      </c>
    </row>
    <row r="5" spans="1:14" x14ac:dyDescent="0.3">
      <c r="C5" s="3" t="s">
        <v>17</v>
      </c>
      <c r="D5" s="3" t="s">
        <v>19</v>
      </c>
      <c r="E5" s="3" t="s">
        <v>20</v>
      </c>
      <c r="F5" s="3">
        <v>6250</v>
      </c>
      <c r="G5" s="3">
        <v>50</v>
      </c>
    </row>
    <row r="6" spans="1:14" x14ac:dyDescent="0.3"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3">
      <c r="C7" s="3"/>
      <c r="D7" s="3" t="s">
        <v>4</v>
      </c>
      <c r="E7" s="3" t="s">
        <v>23</v>
      </c>
      <c r="F7" s="3" t="s">
        <v>25</v>
      </c>
      <c r="G7" s="3" t="s">
        <v>7</v>
      </c>
      <c r="H7" s="3" t="s">
        <v>9</v>
      </c>
      <c r="I7" s="3" t="s">
        <v>10</v>
      </c>
      <c r="J7" s="3" t="s">
        <v>11</v>
      </c>
      <c r="K7" s="3"/>
      <c r="L7" s="3" t="s">
        <v>12</v>
      </c>
      <c r="M7" s="3" t="s">
        <v>14</v>
      </c>
      <c r="N7" s="3"/>
    </row>
    <row r="8" spans="1:14" x14ac:dyDescent="0.3">
      <c r="D8" s="3" t="s">
        <v>5</v>
      </c>
      <c r="E8" s="3" t="s">
        <v>22</v>
      </c>
      <c r="F8" s="3" t="s">
        <v>8</v>
      </c>
      <c r="G8" s="3" t="s">
        <v>8</v>
      </c>
      <c r="H8" s="3" t="s">
        <v>7</v>
      </c>
      <c r="I8" s="3" t="s">
        <v>11</v>
      </c>
      <c r="J8" s="3" t="s">
        <v>8</v>
      </c>
      <c r="K8" s="3" t="s">
        <v>1</v>
      </c>
      <c r="L8" s="3" t="s">
        <v>13</v>
      </c>
      <c r="M8" s="3" t="s">
        <v>15</v>
      </c>
      <c r="N8" s="3" t="s">
        <v>16</v>
      </c>
    </row>
    <row r="9" spans="1:14" x14ac:dyDescent="0.3">
      <c r="C9" s="3" t="str">
        <f>CONCATENATE($C$5,$D$5,$E$5,$F$5)</f>
        <v>C.US.CLEN256250</v>
      </c>
      <c r="D9">
        <f>RTD("cqg.rtd", ,"ContractData", C9, "LastQuoteToday",, "T")</f>
        <v>2.89</v>
      </c>
      <c r="E9">
        <f>RTD("cqg.rtd", ,"ContractData", C9, "NetLastQuoteToday",, "T")</f>
        <v>0.36</v>
      </c>
      <c r="F9">
        <f>RTD("cqg.rtd", ,"ContractData", C9, "T_CVol",, "T")</f>
        <v>5</v>
      </c>
      <c r="G9">
        <f>RTD("cqg.rtd", ,"ContractData", C9, "MT_LastBidVolume",, "T")</f>
        <v>78</v>
      </c>
      <c r="H9">
        <f>RTD("cqg.rtd", ,"ContractData", C9, "Bid",, "T")</f>
        <v>2.82</v>
      </c>
      <c r="I9">
        <f>RTD("cqg.rtd", ,"ContractData", C9, "Ask",, "T")</f>
        <v>2.89</v>
      </c>
      <c r="J9">
        <f>RTD("cqg.rtd", ,"ContractData", C9, "MT_LastAskVolume",, "T")</f>
        <v>145</v>
      </c>
      <c r="K9">
        <f>RTD("cqg.rtd", ,"ContractData", C9, "DElta",, "T")</f>
        <v>81.790000000000006</v>
      </c>
      <c r="L9">
        <f>RTD("cqg.rtd", ,"ContractData", C9, "ImpliedVolatility",, "T")</f>
        <v>33.92</v>
      </c>
      <c r="M9" s="4">
        <f>RTD("cqg.rtd", ,"ContractData", C9, "ExpirationDate",, "T")</f>
        <v>45824</v>
      </c>
      <c r="N9" s="3" t="str">
        <f>RTD("cqg.rtd", ,"ContractData", C9, "LongDescription",, "T")</f>
        <v>Crude Light (Globex), Jul 25 6250 Call</v>
      </c>
    </row>
    <row r="10" spans="1:14" x14ac:dyDescent="0.3">
      <c r="C10" s="3" t="str">
        <f>CONCATENATE($C$5,$D$5,$E$5,($F$5+$G$5))</f>
        <v>C.US.CLEN256300</v>
      </c>
      <c r="D10">
        <f>RTD("cqg.rtd", ,"ContractData", C10, "LastQuoteToday",, "T")</f>
        <v>2.48</v>
      </c>
      <c r="E10">
        <f>RTD("cqg.rtd", ,"ContractData", C10, "NetLastQuoteToday",, "T")</f>
        <v>0.33</v>
      </c>
      <c r="F10">
        <f>RTD("cqg.rtd", ,"ContractData", C10, "T_CVol",, "T")</f>
        <v>260</v>
      </c>
      <c r="G10">
        <f>RTD("cqg.rtd", ,"ContractData", C10, "MT_LastBidVolume",, "T")</f>
        <v>77</v>
      </c>
      <c r="H10">
        <f>RTD("cqg.rtd", ,"ContractData", C10, "Bid",, "T")</f>
        <v>2.42</v>
      </c>
      <c r="I10">
        <f>RTD("cqg.rtd", ,"ContractData", C10, "Ask",, "T")</f>
        <v>2.48</v>
      </c>
      <c r="J10">
        <f>RTD("cqg.rtd", ,"ContractData", C10, "MT_LastAskVolume",, "T")</f>
        <v>78</v>
      </c>
      <c r="K10">
        <f>RTD("cqg.rtd", ,"ContractData", C10, "DElta",, "T")</f>
        <v>77.209999999999994</v>
      </c>
      <c r="L10">
        <f>RTD("cqg.rtd", ,"ContractData", C10, "ImpliedVolatility",, "T")</f>
        <v>32.94</v>
      </c>
      <c r="M10" s="4">
        <f>RTD("cqg.rtd", ,"ContractData", C10, "ExpirationDate",, "T")</f>
        <v>45824</v>
      </c>
      <c r="N10" s="3" t="str">
        <f>RTD("cqg.rtd", ,"ContractData", C10, "LongDescription",, "T")</f>
        <v>Crude Light (Globex), Jul 25 6300 Call</v>
      </c>
    </row>
    <row r="11" spans="1:14" x14ac:dyDescent="0.3">
      <c r="C11" s="3" t="str">
        <f>CONCATENATE($C$5,$D$5,$E$5,($F$5+(2*$G$5)))</f>
        <v>C.US.CLEN256350</v>
      </c>
      <c r="D11">
        <f>RTD("cqg.rtd", ,"ContractData", C11, "LastQuoteToday",, "T")</f>
        <v>2.0499999999999998</v>
      </c>
      <c r="E11">
        <f>RTD("cqg.rtd", ,"ContractData", C11, "NetLastQuoteToday",, "T")</f>
        <v>0.24</v>
      </c>
      <c r="F11">
        <f>RTD("cqg.rtd", ,"ContractData", C11, "T_CVol",, "T")</f>
        <v>15</v>
      </c>
      <c r="G11">
        <f>RTD("cqg.rtd", ,"ContractData", C11, "MT_LastBidVolume",, "T")</f>
        <v>3</v>
      </c>
      <c r="H11">
        <f>RTD("cqg.rtd", ,"ContractData", C11, "Bid",, "T")</f>
        <v>2.0499999999999998</v>
      </c>
      <c r="I11">
        <f>RTD("cqg.rtd", ,"ContractData", C11, "Ask",, "T")</f>
        <v>2.09</v>
      </c>
      <c r="J11">
        <f>RTD("cqg.rtd", ,"ContractData", C11, "MT_LastAskVolume",, "T")</f>
        <v>1</v>
      </c>
      <c r="K11">
        <f>RTD("cqg.rtd", ,"ContractData", C11, "DElta",, "T")</f>
        <v>71.5</v>
      </c>
      <c r="L11">
        <f>RTD("cqg.rtd", ,"ContractData", C11, "ImpliedVolatility",, "T")</f>
        <v>30.43</v>
      </c>
      <c r="M11" s="4">
        <f>RTD("cqg.rtd", ,"ContractData", C11, "ExpirationDate",, "T")</f>
        <v>45824</v>
      </c>
      <c r="N11" s="3" t="str">
        <f>RTD("cqg.rtd", ,"ContractData", C11, "LongDescription",, "T")</f>
        <v>Crude Light (Globex), Jul 25 6350 Call</v>
      </c>
    </row>
    <row r="12" spans="1:14" x14ac:dyDescent="0.3">
      <c r="C12" s="3" t="str">
        <f>CONCATENATE($C$5,$D$5,$E$5,($F$5+(3*$G$5)))</f>
        <v>C.US.CLEN256400</v>
      </c>
      <c r="D12">
        <f>RTD("cqg.rtd", ,"ContractData", C12, "LastQuoteToday",, "T")</f>
        <v>1.71</v>
      </c>
      <c r="E12">
        <f>RTD("cqg.rtd", ,"ContractData", C12, "NetLastQuoteToday",, "T")</f>
        <v>0.21</v>
      </c>
      <c r="F12">
        <f>RTD("cqg.rtd", ,"ContractData", C12, "T_CVol",, "T")</f>
        <v>162</v>
      </c>
      <c r="G12">
        <f>RTD("cqg.rtd", ,"ContractData", C12, "MT_LastBidVolume",, "T")</f>
        <v>17</v>
      </c>
      <c r="H12">
        <f>RTD("cqg.rtd", ,"ContractData", C12, "Bid",, "T")</f>
        <v>1.71</v>
      </c>
      <c r="I12">
        <f>RTD("cqg.rtd", ,"ContractData", C12, "Ask",, "T")</f>
        <v>1.74</v>
      </c>
      <c r="J12">
        <f>RTD("cqg.rtd", ,"ContractData", C12, "MT_LastAskVolume",, "T")</f>
        <v>2</v>
      </c>
      <c r="K12">
        <f>RTD("cqg.rtd", ,"ContractData", C12, "DElta",, "T")</f>
        <v>64.69</v>
      </c>
      <c r="L12">
        <f>RTD("cqg.rtd", ,"ContractData", C12, "ImpliedVolatility",, "T")</f>
        <v>30.2</v>
      </c>
      <c r="M12" s="4">
        <f>RTD("cqg.rtd", ,"ContractData", C12, "ExpirationDate",, "T")</f>
        <v>45824</v>
      </c>
      <c r="N12" s="3" t="str">
        <f>RTD("cqg.rtd", ,"ContractData", C12, "LongDescription",, "T")</f>
        <v>Crude Light (Globex), Jul 25 6400 Call</v>
      </c>
    </row>
    <row r="13" spans="1:14" x14ac:dyDescent="0.3">
      <c r="C13" s="3" t="str">
        <f>CONCATENATE($C$5,$D$5,$E$5,($F$5+(4*$G$5)))</f>
        <v>C.US.CLEN256450</v>
      </c>
      <c r="D13">
        <f>RTD("cqg.rtd", ,"ContractData", C13, "LastQuoteToday",, "T")</f>
        <v>1.41</v>
      </c>
      <c r="E13">
        <f>RTD("cqg.rtd", ,"ContractData", C13, "NetLastQuoteToday",, "T")</f>
        <v>0.19</v>
      </c>
      <c r="F13">
        <f>RTD("cqg.rtd", ,"ContractData", C13, "T_CVol",, "T")</f>
        <v>52</v>
      </c>
      <c r="G13">
        <f>RTD("cqg.rtd", ,"ContractData", C13, "MT_LastBidVolume",, "T")</f>
        <v>125</v>
      </c>
      <c r="H13">
        <f>RTD("cqg.rtd", ,"ContractData", C13, "Bid",, "T")</f>
        <v>1.41</v>
      </c>
      <c r="I13">
        <f>RTD("cqg.rtd", ,"ContractData", C13, "Ask",, "T")</f>
        <v>1.43</v>
      </c>
      <c r="J13">
        <f>RTD("cqg.rtd", ,"ContractData", C13, "MT_LastAskVolume",, "T")</f>
        <v>2</v>
      </c>
      <c r="K13">
        <f>RTD("cqg.rtd", ,"ContractData", C13, "DElta",, "T")</f>
        <v>58.31</v>
      </c>
      <c r="L13">
        <f>RTD("cqg.rtd", ,"ContractData", C13, "ImpliedVolatility",, "T")</f>
        <v>30.35</v>
      </c>
      <c r="M13" s="4">
        <f>RTD("cqg.rtd", ,"ContractData", C13, "ExpirationDate",, "T")</f>
        <v>45824</v>
      </c>
      <c r="N13" s="3" t="str">
        <f>RTD("cqg.rtd", ,"ContractData", C13, "LongDescription",, "T")</f>
        <v>Crude Light (Globex), Jul 25 6450 Call</v>
      </c>
    </row>
    <row r="14" spans="1:14" x14ac:dyDescent="0.3">
      <c r="C14" s="3" t="str">
        <f>CONCATENATE($C$5,$D$5,$E$5,($F$5+(5*$G$5)))</f>
        <v>C.US.CLEN256500</v>
      </c>
      <c r="D14">
        <f>RTD("cqg.rtd", ,"ContractData", C14, "LastQuoteToday",, "T")</f>
        <v>1.1400000000000001</v>
      </c>
      <c r="E14">
        <f>RTD("cqg.rtd", ,"ContractData", C14, "NetLastQuoteToday",, "T")</f>
        <v>0.15</v>
      </c>
      <c r="F14">
        <f>RTD("cqg.rtd", ,"ContractData", C14, "T_CVol",, "T")</f>
        <v>1023</v>
      </c>
      <c r="G14">
        <f>RTD("cqg.rtd", ,"ContractData", C14, "MT_LastBidVolume",, "T")</f>
        <v>540</v>
      </c>
      <c r="H14">
        <f>RTD("cqg.rtd", ,"ContractData", C14, "Bid",, "T")</f>
        <v>1.1400000000000001</v>
      </c>
      <c r="I14">
        <f>RTD("cqg.rtd", ,"ContractData", C14, "Ask",, "T")</f>
        <v>1.17</v>
      </c>
      <c r="J14">
        <f>RTD("cqg.rtd", ,"ContractData", C14, "MT_LastAskVolume",, "T")</f>
        <v>141</v>
      </c>
      <c r="K14">
        <f>RTD("cqg.rtd", ,"ContractData", C14, "DElta",, "T")</f>
        <v>51.24</v>
      </c>
      <c r="L14">
        <f>RTD("cqg.rtd", ,"ContractData", C14, "ImpliedVolatility",, "T")</f>
        <v>30.27</v>
      </c>
      <c r="M14" s="4">
        <f>RTD("cqg.rtd", ,"ContractData", C14, "ExpirationDate",, "T")</f>
        <v>45824</v>
      </c>
      <c r="N14" s="3" t="str">
        <f>RTD("cqg.rtd", ,"ContractData", C14, "LongDescription",, "T")</f>
        <v>Crude Light (Globex), Jul 25 6500 Call</v>
      </c>
    </row>
    <row r="15" spans="1:14" x14ac:dyDescent="0.3">
      <c r="C15" s="3" t="str">
        <f>CONCATENATE($C$5,$D$5,$E$5,($F$5+(6*$G$5)))</f>
        <v>C.US.CLEN256550</v>
      </c>
      <c r="D15">
        <f>RTD("cqg.rtd", ,"ContractData", C15, "LastQuoteToday",, "T")</f>
        <v>0.91</v>
      </c>
      <c r="E15">
        <f>RTD("cqg.rtd", ,"ContractData", C15, "NetLastQuoteToday",, "T")</f>
        <v>0.12</v>
      </c>
      <c r="F15">
        <f>RTD("cqg.rtd", ,"ContractData", C15, "T_CVol",, "T")</f>
        <v>410</v>
      </c>
      <c r="G15">
        <f>RTD("cqg.rtd", ,"ContractData", C15, "MT_LastBidVolume",, "T")</f>
        <v>232</v>
      </c>
      <c r="H15">
        <f>RTD("cqg.rtd", ,"ContractData", C15, "Bid",, "T")</f>
        <v>0.91</v>
      </c>
      <c r="I15">
        <f>RTD("cqg.rtd", ,"ContractData", C15, "Ask",, "T")</f>
        <v>0.93</v>
      </c>
      <c r="J15">
        <f>RTD("cqg.rtd", ,"ContractData", C15, "MT_LastAskVolume",, "T")</f>
        <v>65</v>
      </c>
      <c r="K15">
        <f>RTD("cqg.rtd", ,"ContractData", C15, "DElta",, "T")</f>
        <v>44.23</v>
      </c>
      <c r="L15">
        <f>RTD("cqg.rtd", ,"ContractData", C15, "ImpliedVolatility",, "T")</f>
        <v>30.31</v>
      </c>
      <c r="M15" s="4">
        <f>RTD("cqg.rtd", ,"ContractData", C15, "ExpirationDate",, "T")</f>
        <v>45824</v>
      </c>
      <c r="N15" s="3" t="str">
        <f>RTD("cqg.rtd", ,"ContractData", C15, "LongDescription",, "T")</f>
        <v>Crude Light (Globex), Jul 25 6550 Call</v>
      </c>
    </row>
    <row r="16" spans="1:14" x14ac:dyDescent="0.3">
      <c r="C16" s="3" t="str">
        <f>CONCATENATE($C$5,$D$5,$E$5,($F$5+(7*$G$5)))</f>
        <v>C.US.CLEN256600</v>
      </c>
      <c r="D16">
        <f>RTD("cqg.rtd", ,"ContractData", C16, "LastQuoteToday",, "T")</f>
        <v>0.74</v>
      </c>
      <c r="E16">
        <f>RTD("cqg.rtd", ,"ContractData", C16, "NetLastQuoteToday",, "T")</f>
        <v>0.12</v>
      </c>
      <c r="F16">
        <f>RTD("cqg.rtd", ,"ContractData", C16, "T_CVol",, "T")</f>
        <v>1078</v>
      </c>
      <c r="G16">
        <f>RTD("cqg.rtd", ,"ContractData", C16, "MT_LastBidVolume",, "T")</f>
        <v>301</v>
      </c>
      <c r="H16">
        <f>RTD("cqg.rtd", ,"ContractData", C16, "Bid",, "T")</f>
        <v>0.72</v>
      </c>
      <c r="I16">
        <f>RTD("cqg.rtd", ,"ContractData", C16, "Ask",, "T")</f>
        <v>0.74</v>
      </c>
      <c r="J16">
        <f>RTD("cqg.rtd", ,"ContractData", C16, "MT_LastAskVolume",, "T")</f>
        <v>246</v>
      </c>
      <c r="K16">
        <f>RTD("cqg.rtd", ,"ContractData", C16, "DElta",, "T")</f>
        <v>37.64</v>
      </c>
      <c r="L16">
        <f>RTD("cqg.rtd", ,"ContractData", C16, "ImpliedVolatility",, "T")</f>
        <v>31.07</v>
      </c>
      <c r="M16" s="4">
        <f>RTD("cqg.rtd", ,"ContractData", C16, "ExpirationDate",, "T")</f>
        <v>45824</v>
      </c>
      <c r="N16" s="3" t="str">
        <f>RTD("cqg.rtd", ,"ContractData", C16, "LongDescription",, "T")</f>
        <v>Crude Light (Globex), Jul 25 6600 Call</v>
      </c>
    </row>
    <row r="17" spans="3:14" x14ac:dyDescent="0.3">
      <c r="C17" s="3" t="str">
        <f>CONCATENATE($C$5,$D$5,$E$5,($F$5+(8*$G$5)))</f>
        <v>C.US.CLEN256650</v>
      </c>
      <c r="D17">
        <f>RTD("cqg.rtd", ,"ContractData", C17, "LastQuoteToday",, "T")</f>
        <v>0.56000000000000005</v>
      </c>
      <c r="E17">
        <f>RTD("cqg.rtd", ,"ContractData", C17, "NetLastQuoteToday",, "T")</f>
        <v>0.08</v>
      </c>
      <c r="F17">
        <f>RTD("cqg.rtd", ,"ContractData", C17, "T_CVol",, "T")</f>
        <v>271</v>
      </c>
      <c r="G17">
        <f>RTD("cqg.rtd", ,"ContractData", C17, "MT_LastBidVolume",, "T")</f>
        <v>407</v>
      </c>
      <c r="H17">
        <f>RTD("cqg.rtd", ,"ContractData", C17, "Bid",, "T")</f>
        <v>0.56000000000000005</v>
      </c>
      <c r="I17">
        <f>RTD("cqg.rtd", ,"ContractData", C17, "Ask",, "T")</f>
        <v>0.57999999999999996</v>
      </c>
      <c r="J17">
        <f>RTD("cqg.rtd", ,"ContractData", C17, "MT_LastAskVolume",, "T")</f>
        <v>506</v>
      </c>
      <c r="K17">
        <f>RTD("cqg.rtd", ,"ContractData", C17, "DElta",, "T")</f>
        <v>31.6</v>
      </c>
      <c r="L17">
        <f>RTD("cqg.rtd", ,"ContractData", C17, "ImpliedVolatility",, "T")</f>
        <v>30.63</v>
      </c>
      <c r="M17" s="4">
        <f>RTD("cqg.rtd", ,"ContractData", C17, "ExpirationDate",, "T")</f>
        <v>45824</v>
      </c>
      <c r="N17" s="3" t="str">
        <f>RTD("cqg.rtd", ,"ContractData", C17, "LongDescription",, "T")</f>
        <v>Crude Light (Globex), Jul 25 6650 Call</v>
      </c>
    </row>
    <row r="18" spans="3:14" x14ac:dyDescent="0.3">
      <c r="C18" s="3" t="str">
        <f>CONCATENATE($C$5,$D$5,$E$5,($F$5+(9*$G$5)))</f>
        <v>C.US.CLEN256700</v>
      </c>
      <c r="D18">
        <f>RTD("cqg.rtd", ,"ContractData", C18, "LastQuoteToday",, "T")</f>
        <v>0.45</v>
      </c>
      <c r="E18">
        <f>RTD("cqg.rtd", ,"ContractData", C18, "NetLastQuoteToday",, "T")</f>
        <v>0.08</v>
      </c>
      <c r="F18">
        <f>RTD("cqg.rtd", ,"ContractData", C18, "T_CVol",, "T")</f>
        <v>799</v>
      </c>
      <c r="G18">
        <f>RTD("cqg.rtd", ,"ContractData", C18, "MT_LastBidVolume",, "T")</f>
        <v>679</v>
      </c>
      <c r="H18">
        <f>RTD("cqg.rtd", ,"ContractData", C18, "Bid",, "T")</f>
        <v>0.43</v>
      </c>
      <c r="I18">
        <f>RTD("cqg.rtd", ,"ContractData", C18, "Ask",, "T")</f>
        <v>0.45</v>
      </c>
      <c r="J18">
        <f>RTD("cqg.rtd", ,"ContractData", C18, "MT_LastAskVolume",, "T")</f>
        <v>297</v>
      </c>
      <c r="K18">
        <f>RTD("cqg.rtd", ,"ContractData", C18, "DElta",, "T")</f>
        <v>25.56</v>
      </c>
      <c r="L18">
        <f>RTD("cqg.rtd", ,"ContractData", C18, "ImpliedVolatility",, "T")</f>
        <v>31.46</v>
      </c>
      <c r="M18" s="4">
        <f>RTD("cqg.rtd", ,"ContractData", C18, "ExpirationDate",, "T")</f>
        <v>45824</v>
      </c>
      <c r="N18" s="3" t="str">
        <f>RTD("cqg.rtd", ,"ContractData", C18, "LongDescription",, "T")</f>
        <v>Crude Light (Globex), Jul 25 6700 Call</v>
      </c>
    </row>
    <row r="19" spans="3:14" x14ac:dyDescent="0.3">
      <c r="C19" s="3" t="str">
        <f>CONCATENATE($C$5,$D$5,$E$5,($F$5+(10*$G$5)))</f>
        <v>C.US.CLEN256750</v>
      </c>
      <c r="D19">
        <f>RTD("cqg.rtd", ,"ContractData", C19, "LastQuoteToday",, "T")</f>
        <v>0.35000000000000003</v>
      </c>
      <c r="E19">
        <f>RTD("cqg.rtd", ,"ContractData", C19, "NetLastQuoteToday",, "T")</f>
        <v>7.0000000000000007E-2</v>
      </c>
      <c r="F19">
        <f>RTD("cqg.rtd", ,"ContractData", C19, "T_CVol",, "T")</f>
        <v>41</v>
      </c>
      <c r="G19">
        <f>RTD("cqg.rtd", ,"ContractData", C19, "MT_LastBidVolume",, "T")</f>
        <v>843</v>
      </c>
      <c r="H19">
        <f>RTD("cqg.rtd", ,"ContractData", C19, "Bid",, "T")</f>
        <v>0.33</v>
      </c>
      <c r="I19">
        <f>RTD("cqg.rtd", ,"ContractData", C19, "Ask",, "T")</f>
        <v>0.35000000000000003</v>
      </c>
      <c r="J19">
        <f>RTD("cqg.rtd", ,"ContractData", C19, "MT_LastAskVolume",, "T")</f>
        <v>696</v>
      </c>
      <c r="K19">
        <f>RTD("cqg.rtd", ,"ContractData", C19, "DElta",, "T")</f>
        <v>21.27</v>
      </c>
      <c r="L19">
        <f>RTD("cqg.rtd", ,"ContractData", C19, "ImpliedVolatility",, "T")</f>
        <v>31.87</v>
      </c>
      <c r="M19" s="4">
        <f>RTD("cqg.rtd", ,"ContractData", C19, "ExpirationDate",, "T")</f>
        <v>45824</v>
      </c>
      <c r="N19" s="3" t="str">
        <f>RTD("cqg.rtd", ,"ContractData", C19, "LongDescription",, "T")</f>
        <v>Crude Light (Globex), Jul 25 6750 Call</v>
      </c>
    </row>
    <row r="21" spans="3:14" x14ac:dyDescent="0.3">
      <c r="D21" s="3" t="s">
        <v>0</v>
      </c>
      <c r="E21" s="3" t="s">
        <v>14</v>
      </c>
      <c r="F21" s="3" t="s">
        <v>2</v>
      </c>
      <c r="G21" s="3" t="s">
        <v>18</v>
      </c>
    </row>
    <row r="22" spans="3:14" x14ac:dyDescent="0.3">
      <c r="C22" s="3" t="s">
        <v>21</v>
      </c>
      <c r="D22" s="3" t="s">
        <v>19</v>
      </c>
      <c r="E22" s="3" t="s">
        <v>20</v>
      </c>
      <c r="F22" s="3">
        <v>6250</v>
      </c>
      <c r="G22" s="3">
        <v>50</v>
      </c>
    </row>
    <row r="23" spans="3:14" x14ac:dyDescent="0.3">
      <c r="C23" s="3"/>
      <c r="D23" s="3"/>
      <c r="E23" s="3"/>
      <c r="F23" s="3"/>
      <c r="G23" s="3"/>
    </row>
    <row r="24" spans="3:14" x14ac:dyDescent="0.3">
      <c r="C24" s="3"/>
      <c r="D24" s="3" t="s">
        <v>4</v>
      </c>
      <c r="E24" s="3" t="s">
        <v>23</v>
      </c>
      <c r="F24" s="3" t="s">
        <v>25</v>
      </c>
      <c r="G24" s="3" t="s">
        <v>7</v>
      </c>
      <c r="H24" s="3" t="s">
        <v>9</v>
      </c>
      <c r="I24" s="3" t="s">
        <v>10</v>
      </c>
      <c r="J24" s="3" t="s">
        <v>11</v>
      </c>
      <c r="K24" s="3"/>
      <c r="L24" s="3" t="s">
        <v>12</v>
      </c>
      <c r="M24" s="3" t="s">
        <v>14</v>
      </c>
      <c r="N24" s="3"/>
    </row>
    <row r="25" spans="3:14" x14ac:dyDescent="0.3">
      <c r="C25" s="3"/>
      <c r="D25" s="3" t="s">
        <v>5</v>
      </c>
      <c r="E25" s="3" t="s">
        <v>22</v>
      </c>
      <c r="F25" s="3" t="s">
        <v>8</v>
      </c>
      <c r="G25" s="3" t="s">
        <v>8</v>
      </c>
      <c r="H25" s="3" t="s">
        <v>7</v>
      </c>
      <c r="I25" s="3" t="s">
        <v>11</v>
      </c>
      <c r="J25" s="3" t="s">
        <v>8</v>
      </c>
      <c r="K25" s="3" t="s">
        <v>1</v>
      </c>
      <c r="L25" s="3" t="s">
        <v>13</v>
      </c>
      <c r="M25" s="3" t="s">
        <v>15</v>
      </c>
      <c r="N25" s="3" t="s">
        <v>16</v>
      </c>
    </row>
    <row r="26" spans="3:14" x14ac:dyDescent="0.3">
      <c r="C26" t="str">
        <f>CONCATENATE($C$22,$D$22,$E$22,$F$22)</f>
        <v>P.US.CLEN256250</v>
      </c>
      <c r="D26">
        <f>RTD("cqg.rtd", ,"ContractData", C26, "LastQuoteToday",, "T")</f>
        <v>0.3</v>
      </c>
      <c r="E26">
        <f>RTD("cqg.rtd", ,"ContractData", C26, "NetLastQuoteToday",, "T")</f>
        <v>-0.15</v>
      </c>
      <c r="F26">
        <f>RTD("cqg.rtd", ,"ContractData", C26, "T_CVol",, "T")</f>
        <v>41</v>
      </c>
      <c r="G26">
        <f>RTD("cqg.rtd", ,"ContractData", C26, "MT_LastBidVolume",, "T")</f>
        <v>898</v>
      </c>
      <c r="H26">
        <f>RTD("cqg.rtd", ,"ContractData", C26, "Bid",, "T")</f>
        <v>0.3</v>
      </c>
      <c r="I26">
        <f>RTD("cqg.rtd", ,"ContractData", C26, "Ask",, "T")</f>
        <v>0.32</v>
      </c>
      <c r="J26">
        <f>RTD("cqg.rtd", ,"ContractData", C26, "MT_LastAskVolume",, "T")</f>
        <v>819</v>
      </c>
      <c r="K26">
        <f>RTD("cqg.rtd", ,"ContractData", C26, "DElta",, "T")</f>
        <v>-18.399999999999999</v>
      </c>
      <c r="L26">
        <f>RTD("cqg.rtd", ,"ContractData", C26, "ImpliedVolatility",, "T")</f>
        <v>31.92</v>
      </c>
      <c r="M26" s="4">
        <f>RTD("cqg.rtd", ,"ContractData", C26, "ExpirationDate",, "T")</f>
        <v>45824</v>
      </c>
      <c r="N26" s="3" t="str">
        <f>RTD("cqg.rtd", ,"ContractData", C26, "LongDescription",, "T")</f>
        <v>Crude Light (Globex), Jul 25 6250 Put</v>
      </c>
    </row>
    <row r="27" spans="3:14" x14ac:dyDescent="0.3">
      <c r="C27" t="str">
        <f>CONCATENATE($C$22,$D$22,$E$22,($F$22+$G$22))</f>
        <v>P.US.CLEN256300</v>
      </c>
      <c r="D27">
        <f>RTD("cqg.rtd", ,"ContractData", C27, "LastQuoteToday",, "T")</f>
        <v>0.41000000000000003</v>
      </c>
      <c r="E27">
        <f>RTD("cqg.rtd", ,"ContractData", C27, "NetLastQuoteToday",, "T")</f>
        <v>-0.16</v>
      </c>
      <c r="F27">
        <f>RTD("cqg.rtd", ,"ContractData", C27, "T_CVol",, "T")</f>
        <v>345</v>
      </c>
      <c r="G27">
        <f>RTD("cqg.rtd", ,"ContractData", C27, "MT_LastBidVolume",, "T")</f>
        <v>919</v>
      </c>
      <c r="H27">
        <f>RTD("cqg.rtd", ,"ContractData", C27, "Bid",, "T")</f>
        <v>0.39</v>
      </c>
      <c r="I27">
        <f>RTD("cqg.rtd", ,"ContractData", C27, "Ask",, "T")</f>
        <v>0.41000000000000003</v>
      </c>
      <c r="J27">
        <f>RTD("cqg.rtd", ,"ContractData", C27, "MT_LastAskVolume",, "T")</f>
        <v>88</v>
      </c>
      <c r="K27">
        <f>RTD("cqg.rtd", ,"ContractData", C27, "DElta",, "T")</f>
        <v>-23.38</v>
      </c>
      <c r="L27">
        <f>RTD("cqg.rtd", ,"ContractData", C27, "ImpliedVolatility",, "T")</f>
        <v>31.91</v>
      </c>
      <c r="M27" s="4">
        <f>RTD("cqg.rtd", ,"ContractData", C27, "ExpirationDate",, "T")</f>
        <v>45824</v>
      </c>
      <c r="N27" s="3" t="str">
        <f>RTD("cqg.rtd", ,"ContractData", C27, "LongDescription",, "T")</f>
        <v>Crude Light (Globex), Jul 25 6300 Put</v>
      </c>
    </row>
    <row r="28" spans="3:14" x14ac:dyDescent="0.3">
      <c r="C28" t="str">
        <f>CONCATENATE($C$22,$D$22,$E$22,($F$22+(2*$G$22)))</f>
        <v>P.US.CLEN256350</v>
      </c>
      <c r="D28">
        <f>RTD("cqg.rtd", ,"ContractData", C28, "LastQuoteToday",, "T")</f>
        <v>0.54</v>
      </c>
      <c r="E28">
        <f>RTD("cqg.rtd", ,"ContractData", C28, "NetLastQuoteToday",, "T")</f>
        <v>-0.19</v>
      </c>
      <c r="F28">
        <f>RTD("cqg.rtd", ,"ContractData", C28, "T_CVol",, "T")</f>
        <v>177</v>
      </c>
      <c r="G28">
        <f>RTD("cqg.rtd", ,"ContractData", C28, "MT_LastBidVolume",, "T")</f>
        <v>531</v>
      </c>
      <c r="H28">
        <f>RTD("cqg.rtd", ,"ContractData", C28, "Bid",, "T")</f>
        <v>0.52</v>
      </c>
      <c r="I28">
        <f>RTD("cqg.rtd", ,"ContractData", C28, "Ask",, "T")</f>
        <v>0.54</v>
      </c>
      <c r="J28">
        <f>RTD("cqg.rtd", ,"ContractData", C28, "MT_LastAskVolume",, "T")</f>
        <v>679</v>
      </c>
      <c r="K28">
        <f>RTD("cqg.rtd", ,"ContractData", C28, "DElta",, "T")</f>
        <v>-28.58</v>
      </c>
      <c r="L28">
        <f>RTD("cqg.rtd", ,"ContractData", C28, "ImpliedVolatility",, "T")</f>
        <v>31.66</v>
      </c>
      <c r="M28" s="4">
        <f>RTD("cqg.rtd", ,"ContractData", C28, "ExpirationDate",, "T")</f>
        <v>45824</v>
      </c>
      <c r="N28" s="3" t="str">
        <f>RTD("cqg.rtd", ,"ContractData", C28, "LongDescription",, "T")</f>
        <v>Crude Light (Globex), Jul 25 6350 Put</v>
      </c>
    </row>
    <row r="29" spans="3:14" x14ac:dyDescent="0.3">
      <c r="C29" t="str">
        <f>CONCATENATE($C$22,$D$22,$E$22,($F$22+(3*$G$22)))</f>
        <v>P.US.CLEN256400</v>
      </c>
      <c r="D29">
        <f>RTD("cqg.rtd", ,"ContractData", C29, "LastQuoteToday",, "T")</f>
        <v>0.70000000000000007</v>
      </c>
      <c r="E29">
        <f>RTD("cqg.rtd", ,"ContractData", C29, "NetLastQuoteToday",, "T")</f>
        <v>-0.22</v>
      </c>
      <c r="F29">
        <f>RTD("cqg.rtd", ,"ContractData", C29, "T_CVol",, "T")</f>
        <v>322</v>
      </c>
      <c r="G29">
        <f>RTD("cqg.rtd", ,"ContractData", C29, "MT_LastBidVolume",, "T")</f>
        <v>207</v>
      </c>
      <c r="H29">
        <f>RTD("cqg.rtd", ,"ContractData", C29, "Bid",, "T")</f>
        <v>0.68</v>
      </c>
      <c r="I29">
        <f>RTD("cqg.rtd", ,"ContractData", C29, "Ask",, "T")</f>
        <v>0.70000000000000007</v>
      </c>
      <c r="J29">
        <f>RTD("cqg.rtd", ,"ContractData", C29, "MT_LastAskVolume",, "T")</f>
        <v>523</v>
      </c>
      <c r="K29">
        <f>RTD("cqg.rtd", ,"ContractData", C29, "DElta",, "T")</f>
        <v>-35.1</v>
      </c>
      <c r="L29">
        <f>RTD("cqg.rtd", ,"ContractData", C29, "ImpliedVolatility",, "T")</f>
        <v>31.44</v>
      </c>
      <c r="M29" s="4">
        <f>RTD("cqg.rtd", ,"ContractData", C29, "ExpirationDate",, "T")</f>
        <v>45824</v>
      </c>
      <c r="N29" s="3" t="str">
        <f>RTD("cqg.rtd", ,"ContractData", C29, "LongDescription",, "T")</f>
        <v>Crude Light (Globex), Jul 25 6400 Put</v>
      </c>
    </row>
    <row r="30" spans="3:14" x14ac:dyDescent="0.3">
      <c r="C30" t="str">
        <f>CONCATENATE($C$22,$D$22,$E$22,($F$22+(4*$G$22)))</f>
        <v>P.US.CLEN256450</v>
      </c>
      <c r="D30">
        <f>RTD("cqg.rtd", ,"ContractData", C30, "LastQuoteToday",, "T")</f>
        <v>0.87</v>
      </c>
      <c r="E30">
        <f>RTD("cqg.rtd", ,"ContractData", C30, "NetLastQuoteToday",, "T")</f>
        <v>-0.27</v>
      </c>
      <c r="F30">
        <f>RTD("cqg.rtd", ,"ContractData", C30, "T_CVol",, "T")</f>
        <v>573</v>
      </c>
      <c r="G30">
        <f>RTD("cqg.rtd", ,"ContractData", C30, "MT_LastBidVolume",, "T")</f>
        <v>193</v>
      </c>
      <c r="H30">
        <f>RTD("cqg.rtd", ,"ContractData", C30, "Bid",, "T")</f>
        <v>0.87</v>
      </c>
      <c r="I30">
        <f>RTD("cqg.rtd", ,"ContractData", C30, "Ask",, "T")</f>
        <v>0.89</v>
      </c>
      <c r="J30">
        <f>RTD("cqg.rtd", ,"ContractData", C30, "MT_LastAskVolume",, "T")</f>
        <v>165</v>
      </c>
      <c r="K30">
        <f>RTD("cqg.rtd", ,"ContractData", C30, "DElta",, "T")</f>
        <v>-41.66</v>
      </c>
      <c r="L30">
        <f>RTD("cqg.rtd", ,"ContractData", C30, "ImpliedVolatility",, "T")</f>
        <v>30.62</v>
      </c>
      <c r="M30" s="4">
        <f>RTD("cqg.rtd", ,"ContractData", C30, "ExpirationDate",, "T")</f>
        <v>45824</v>
      </c>
      <c r="N30" s="3" t="str">
        <f>RTD("cqg.rtd", ,"ContractData", C30, "LongDescription",, "T")</f>
        <v>Crude Light (Globex), Jul 25 6450 Put</v>
      </c>
    </row>
    <row r="31" spans="3:14" x14ac:dyDescent="0.3">
      <c r="C31" t="str">
        <f>CONCATENATE($C$22,$D$22,$E$22,($F$22+(5*$G$22)))</f>
        <v>P.US.CLEN256500</v>
      </c>
      <c r="D31">
        <f>RTD("cqg.rtd", ,"ContractData", C31, "LastQuoteToday",, "T")</f>
        <v>1.1000000000000001</v>
      </c>
      <c r="E31">
        <f>RTD("cqg.rtd", ,"ContractData", C31, "NetLastQuoteToday",, "T")</f>
        <v>-0.31</v>
      </c>
      <c r="F31">
        <f>RTD("cqg.rtd", ,"ContractData", C31, "T_CVol",, "T")</f>
        <v>59</v>
      </c>
      <c r="G31">
        <f>RTD("cqg.rtd", ,"ContractData", C31, "MT_LastBidVolume",, "T")</f>
        <v>166</v>
      </c>
      <c r="H31">
        <f>RTD("cqg.rtd", ,"ContractData", C31, "Bid",, "T")</f>
        <v>1.1000000000000001</v>
      </c>
      <c r="I31">
        <f>RTD("cqg.rtd", ,"ContractData", C31, "Ask",, "T")</f>
        <v>1.1200000000000001</v>
      </c>
      <c r="J31">
        <f>RTD("cqg.rtd", ,"ContractData", C31, "MT_LastAskVolume",, "T")</f>
        <v>2</v>
      </c>
      <c r="K31">
        <f>RTD("cqg.rtd", ,"ContractData", C31, "DElta",, "T")</f>
        <v>-48.67</v>
      </c>
      <c r="L31">
        <f>RTD("cqg.rtd", ,"ContractData", C31, "ImpliedVolatility",, "T")</f>
        <v>30.54</v>
      </c>
      <c r="M31" s="4">
        <f>RTD("cqg.rtd", ,"ContractData", C31, "ExpirationDate",, "T")</f>
        <v>45824</v>
      </c>
      <c r="N31" s="3" t="str">
        <f>RTD("cqg.rtd", ,"ContractData", C31, "LongDescription",, "T")</f>
        <v>Crude Light (Globex), Jul 25 6500 Put</v>
      </c>
    </row>
    <row r="32" spans="3:14" x14ac:dyDescent="0.3">
      <c r="C32" t="str">
        <f>CONCATENATE($C$22,$D$22,$E$22,($F$22+(6*$G$22)))</f>
        <v>P.US.CLEN256550</v>
      </c>
      <c r="D32">
        <f>RTD("cqg.rtd", ,"ContractData", C32, "LastQuoteToday",, "T")</f>
        <v>1.3900000000000001</v>
      </c>
      <c r="E32">
        <f>RTD("cqg.rtd", ,"ContractData", C32, "NetLastQuoteToday",, "T")</f>
        <v>-0.32</v>
      </c>
      <c r="F32">
        <f>RTD("cqg.rtd", ,"ContractData", C32, "T_CVol",, "T")</f>
        <v>5</v>
      </c>
      <c r="G32">
        <f>RTD("cqg.rtd", ,"ContractData", C32, "MT_LastBidVolume",, "T")</f>
        <v>206</v>
      </c>
      <c r="H32">
        <f>RTD("cqg.rtd", ,"ContractData", C32, "Bid",, "T")</f>
        <v>1.36</v>
      </c>
      <c r="I32">
        <f>RTD("cqg.rtd", ,"ContractData", C32, "Ask",, "T")</f>
        <v>1.3900000000000001</v>
      </c>
      <c r="J32">
        <f>RTD("cqg.rtd", ,"ContractData", C32, "MT_LastAskVolume",, "T")</f>
        <v>65</v>
      </c>
      <c r="K32">
        <f>RTD("cqg.rtd", ,"ContractData", C32, "DElta",, "T")</f>
        <v>-55.82</v>
      </c>
      <c r="L32">
        <f>RTD("cqg.rtd", ,"ContractData", C32, "ImpliedVolatility",, "T")</f>
        <v>31.14</v>
      </c>
      <c r="M32" s="4">
        <f>RTD("cqg.rtd", ,"ContractData", C32, "ExpirationDate",, "T")</f>
        <v>45824</v>
      </c>
      <c r="N32" s="3" t="str">
        <f>RTD("cqg.rtd", ,"ContractData", C32, "LongDescription",, "T")</f>
        <v>Crude Light (Globex), Jul 25 6550 Put</v>
      </c>
    </row>
    <row r="33" spans="3:14" x14ac:dyDescent="0.3">
      <c r="C33" t="str">
        <f>CONCATENATE($C$22,$D$22,$E$22,($F$22+(7*$G$22)))</f>
        <v>P.US.CLEN256600</v>
      </c>
      <c r="D33">
        <f>RTD("cqg.rtd", ,"ContractData", C33, "LastQuoteToday",, "T")</f>
        <v>1.6600000000000001</v>
      </c>
      <c r="E33">
        <f>RTD("cqg.rtd", ,"ContractData", C33, "NetLastQuoteToday",, "T")</f>
        <v>-0.38</v>
      </c>
      <c r="F33">
        <f>RTD("cqg.rtd", ,"ContractData", C33, "T_CVol",, "T")</f>
        <v>21</v>
      </c>
      <c r="G33">
        <f>RTD("cqg.rtd", ,"ContractData", C33, "MT_LastBidVolume",, "T")</f>
        <v>23</v>
      </c>
      <c r="H33">
        <f>RTD("cqg.rtd", ,"ContractData", C33, "Bid",, "T")</f>
        <v>1.6600000000000001</v>
      </c>
      <c r="I33">
        <f>RTD("cqg.rtd", ,"ContractData", C33, "Ask",, "T")</f>
        <v>1.7</v>
      </c>
      <c r="J33">
        <f>RTD("cqg.rtd", ,"ContractData", C33, "MT_LastAskVolume",, "T")</f>
        <v>22</v>
      </c>
      <c r="K33">
        <f>RTD("cqg.rtd", ,"ContractData", C33, "DElta",, "T")</f>
        <v>-62.78</v>
      </c>
      <c r="L33">
        <f>RTD("cqg.rtd", ,"ContractData", C33, "ImpliedVolatility",, "T")</f>
        <v>30.06</v>
      </c>
      <c r="M33" s="4">
        <f>RTD("cqg.rtd", ,"ContractData", C33, "ExpirationDate",, "T")</f>
        <v>45824</v>
      </c>
      <c r="N33" s="3" t="str">
        <f>RTD("cqg.rtd", ,"ContractData", C33, "LongDescription",, "T")</f>
        <v>Crude Light (Globex), Jul 25 6600 Put</v>
      </c>
    </row>
    <row r="34" spans="3:14" x14ac:dyDescent="0.3">
      <c r="C34" t="str">
        <f>CONCATENATE($C$22,$D$22,$E$22,($F$22+(8*$G$22)))</f>
        <v>P.US.CLEN256650</v>
      </c>
      <c r="D34">
        <f>RTD("cqg.rtd", ,"ContractData", C34, "LastQuoteToday",, "T")</f>
        <v>2.02</v>
      </c>
      <c r="E34">
        <f>RTD("cqg.rtd", ,"ContractData", C34, "NetLastQuoteToday",, "T")</f>
        <v>-0.37</v>
      </c>
      <c r="F34">
        <f>RTD("cqg.rtd", ,"ContractData", C34, "T_CVol",, "T")</f>
        <v>53</v>
      </c>
      <c r="G34">
        <f>RTD("cqg.rtd", ,"ContractData", C34, "MT_LastBidVolume",, "T")</f>
        <v>1</v>
      </c>
      <c r="H34">
        <f>RTD("cqg.rtd", ,"ContractData", C34, "Bid",, "T")</f>
        <v>2.02</v>
      </c>
      <c r="I34">
        <f>RTD("cqg.rtd", ,"ContractData", C34, "Ask",, "T")</f>
        <v>2.04</v>
      </c>
      <c r="J34">
        <f>RTD("cqg.rtd", ,"ContractData", C34, "MT_LastAskVolume",, "T")</f>
        <v>7</v>
      </c>
      <c r="K34">
        <f>RTD("cqg.rtd", ,"ContractData", C34, "DElta",, "T")</f>
        <v>-68.290000000000006</v>
      </c>
      <c r="L34">
        <f>RTD("cqg.rtd", ,"ContractData", C34, "ImpliedVolatility",, "T")</f>
        <v>30.97</v>
      </c>
      <c r="M34" s="4">
        <f>RTD("cqg.rtd", ,"ContractData", C34, "ExpirationDate",, "T")</f>
        <v>45824</v>
      </c>
      <c r="N34" s="3" t="str">
        <f>RTD("cqg.rtd", ,"ContractData", C34, "LongDescription",, "T")</f>
        <v>Crude Light (Globex), Jul 25 6650 Put</v>
      </c>
    </row>
    <row r="35" spans="3:14" x14ac:dyDescent="0.3">
      <c r="C35" t="str">
        <f>CONCATENATE($C$22,$D$22,$E$22,($F$22+(9*$G$22)))</f>
        <v>P.US.CLEN256700</v>
      </c>
      <c r="D35">
        <f>RTD("cqg.rtd", ,"ContractData", C35, "LastQuoteToday",, "T")</f>
        <v>2.37</v>
      </c>
      <c r="E35">
        <f>RTD("cqg.rtd", ,"ContractData", C35, "NetLastQuoteToday",, "T")</f>
        <v>-0.41000000000000003</v>
      </c>
      <c r="F35">
        <f>RTD("cqg.rtd", ,"ContractData", C35, "T_CVol",, "T")</f>
        <v>1</v>
      </c>
      <c r="G35">
        <f>RTD("cqg.rtd", ,"ContractData", C35, "MT_LastBidVolume",, "T")</f>
        <v>1</v>
      </c>
      <c r="H35">
        <f>RTD("cqg.rtd", ,"ContractData", C35, "Bid",, "T")</f>
        <v>2.37</v>
      </c>
      <c r="I35">
        <f>RTD("cqg.rtd", ,"ContractData", C35, "Ask",, "T")</f>
        <v>2.42</v>
      </c>
      <c r="J35">
        <f>RTD("cqg.rtd", ,"ContractData", C35, "MT_LastAskVolume",, "T")</f>
        <v>1</v>
      </c>
      <c r="K35">
        <f>RTD("cqg.rtd", ,"ContractData", C35, "DElta",, "T")</f>
        <v>-73.599999999999994</v>
      </c>
      <c r="L35">
        <f>RTD("cqg.rtd", ,"ContractData", C35, "ImpliedVolatility",, "T")</f>
        <v>31.93</v>
      </c>
      <c r="M35" s="4">
        <f>RTD("cqg.rtd", ,"ContractData", C35, "ExpirationDate",, "T")</f>
        <v>45824</v>
      </c>
      <c r="N35" s="3" t="str">
        <f>RTD("cqg.rtd", ,"ContractData", C35, "LongDescription",, "T")</f>
        <v>Crude Light (Globex), Jul 25 6700 Put</v>
      </c>
    </row>
    <row r="36" spans="3:14" x14ac:dyDescent="0.3">
      <c r="C36" t="str">
        <f>CONCATENATE($C$22,$D$22,$E$22,($F$22+(10*$G$22)))</f>
        <v>P.US.CLEN256750</v>
      </c>
      <c r="D36">
        <f>RTD("cqg.rtd", ,"ContractData", C36, "LastQuoteToday",, "T")</f>
        <v>2.83</v>
      </c>
      <c r="E36">
        <f>RTD("cqg.rtd", ,"ContractData", C36, "NetLastQuoteToday",, "T")</f>
        <v>-0.37</v>
      </c>
      <c r="F36">
        <f>RTD("cqg.rtd", ,"ContractData", C36, "T_CVol",, "T")</f>
        <v>0</v>
      </c>
      <c r="G36">
        <f>RTD("cqg.rtd", ,"ContractData", C36, "MT_LastBidVolume",, "T")</f>
        <v>153</v>
      </c>
      <c r="H36">
        <f>RTD("cqg.rtd", ,"ContractData", C36, "Bid",, "T")</f>
        <v>2.7600000000000002</v>
      </c>
      <c r="I36">
        <f>RTD("cqg.rtd", ,"ContractData", C36, "Ask",, "T")</f>
        <v>2.83</v>
      </c>
      <c r="J36">
        <f>RTD("cqg.rtd", ,"ContractData", C36, "MT_LastAskVolume",, "T")</f>
        <v>80</v>
      </c>
      <c r="K36">
        <f>RTD("cqg.rtd", ,"ContractData", C36, "DElta",, "T")</f>
        <v>-78.3</v>
      </c>
      <c r="L36">
        <f>RTD("cqg.rtd", ,"ContractData", C36, "ImpliedVolatility",, "T")</f>
        <v>32.76</v>
      </c>
      <c r="M36" s="4">
        <f>RTD("cqg.rtd", ,"ContractData", C36, "ExpirationDate",, "T")</f>
        <v>45824</v>
      </c>
      <c r="N36" s="3" t="str">
        <f>RTD("cqg.rtd", ,"ContractData", C36, "LongDescription",, "T")</f>
        <v>Crude Light (Globex), Jul 25 6750 Put</v>
      </c>
    </row>
  </sheetData>
  <mergeCells count="1">
    <mergeCell ref="A3:B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2025-06-07T12:33:48Z</dcterms:created>
  <dcterms:modified xsi:type="dcterms:W3CDTF">2025-06-09T12:30:07Z</dcterms:modified>
</cp:coreProperties>
</file>