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8_{44F3787C-D0B1-414C-B3D5-855A911AEDA2}" xr6:coauthVersionLast="47" xr6:coauthVersionMax="47" xr10:uidLastSave="{00000000-0000-0000-0000-000000000000}"/>
  <bookViews>
    <workbookView xWindow="-120" yWindow="-120" windowWidth="29040" windowHeight="16440" activeTab="1" xr2:uid="{CA5F97E2-E559-45AE-A96A-54DD92477B32}"/>
  </bookViews>
  <sheets>
    <sheet name="Symbols &amp; Data" sheetId="1" r:id="rId1"/>
    <sheet name="First Quartile" sheetId="2" r:id="rId2"/>
    <sheet name="Second Quartile" sheetId="3" r:id="rId3"/>
    <sheet name="Third Quartile" sheetId="4" r:id="rId4"/>
    <sheet name="Fourth Quartil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52" i="1" l="1"/>
  <c r="C52" i="1"/>
  <c r="B51" i="1"/>
  <c r="C51" i="1"/>
  <c r="B50" i="1"/>
  <c r="C50" i="1"/>
  <c r="B49" i="1"/>
  <c r="C49" i="1"/>
  <c r="B48" i="1"/>
  <c r="C48" i="1"/>
  <c r="B47" i="1"/>
  <c r="C47" i="1"/>
  <c r="B46" i="1"/>
  <c r="C46" i="1"/>
  <c r="B45" i="1"/>
  <c r="C45" i="1"/>
  <c r="B44" i="1"/>
  <c r="C44" i="1"/>
  <c r="B43" i="1"/>
  <c r="C43" i="1"/>
  <c r="B42" i="1"/>
  <c r="C42" i="1"/>
  <c r="B41" i="1"/>
  <c r="C41" i="1"/>
  <c r="B40" i="1"/>
  <c r="C40" i="1"/>
  <c r="B39" i="1"/>
  <c r="C39" i="1"/>
  <c r="B38" i="1"/>
  <c r="C38" i="1"/>
  <c r="B37" i="1"/>
  <c r="C37" i="1"/>
  <c r="B36" i="1"/>
  <c r="C36" i="1"/>
  <c r="B35" i="1"/>
  <c r="C35" i="1"/>
  <c r="B34" i="1"/>
  <c r="C34" i="1"/>
  <c r="B33" i="1"/>
  <c r="C33" i="1"/>
  <c r="B32" i="1"/>
  <c r="C32" i="1"/>
  <c r="B31" i="1"/>
  <c r="C31" i="1"/>
  <c r="B30" i="1"/>
  <c r="C30" i="1"/>
  <c r="B29" i="1"/>
  <c r="C29" i="1"/>
  <c r="B28" i="1"/>
  <c r="C28" i="1"/>
  <c r="B27" i="1"/>
  <c r="C27" i="1"/>
  <c r="B26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25" i="1"/>
  <c r="B24" i="1"/>
  <c r="C2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F50" i="1" l="1"/>
  <c r="F44" i="1"/>
  <c r="F38" i="1"/>
  <c r="F32" i="1"/>
  <c r="F26" i="1"/>
  <c r="F20" i="1"/>
  <c r="F14" i="1"/>
  <c r="F8" i="1"/>
  <c r="F2" i="1"/>
  <c r="F49" i="1"/>
  <c r="F43" i="1"/>
  <c r="F37" i="1"/>
  <c r="F31" i="1"/>
  <c r="F25" i="1"/>
  <c r="F19" i="1"/>
  <c r="F13" i="1"/>
  <c r="F7" i="1"/>
  <c r="F48" i="1"/>
  <c r="F42" i="1"/>
  <c r="F36" i="1"/>
  <c r="F30" i="1"/>
  <c r="F24" i="1"/>
  <c r="F18" i="1"/>
  <c r="F12" i="1"/>
  <c r="F6" i="1"/>
  <c r="F21" i="1"/>
  <c r="F9" i="1"/>
  <c r="F47" i="1"/>
  <c r="F41" i="1"/>
  <c r="F35" i="1"/>
  <c r="F29" i="1"/>
  <c r="F23" i="1"/>
  <c r="F17" i="1"/>
  <c r="F11" i="1"/>
  <c r="F5" i="1"/>
  <c r="F52" i="1"/>
  <c r="F46" i="1"/>
  <c r="F40" i="1"/>
  <c r="F34" i="1"/>
  <c r="F28" i="1"/>
  <c r="F22" i="1"/>
  <c r="F16" i="1"/>
  <c r="F10" i="1"/>
  <c r="F4" i="1"/>
  <c r="F51" i="1"/>
  <c r="F45" i="1"/>
  <c r="F39" i="1"/>
  <c r="F33" i="1"/>
  <c r="F27" i="1"/>
  <c r="F15" i="1"/>
  <c r="F3" i="1"/>
  <c r="I42" i="1" l="1"/>
  <c r="I30" i="1"/>
  <c r="I18" i="1"/>
  <c r="I6" i="1"/>
  <c r="I29" i="1"/>
  <c r="I17" i="1"/>
  <c r="I5" i="1"/>
  <c r="I40" i="1"/>
  <c r="I28" i="1"/>
  <c r="I16" i="1"/>
  <c r="I4" i="1"/>
  <c r="I39" i="1"/>
  <c r="I27" i="1"/>
  <c r="I15" i="1"/>
  <c r="I3" i="1"/>
  <c r="I38" i="1"/>
  <c r="I26" i="1"/>
  <c r="I14" i="1"/>
  <c r="I2" i="1"/>
  <c r="I37" i="1"/>
  <c r="I25" i="1"/>
  <c r="I13" i="1"/>
  <c r="I36" i="1"/>
  <c r="I24" i="1"/>
  <c r="I12" i="1"/>
  <c r="I41" i="1"/>
  <c r="I52" i="1"/>
  <c r="I51" i="1"/>
  <c r="I50" i="1"/>
  <c r="I49" i="1"/>
  <c r="I48" i="1"/>
  <c r="I47" i="1"/>
  <c r="I35" i="1"/>
  <c r="I23" i="1"/>
  <c r="I11" i="1"/>
  <c r="I34" i="1"/>
  <c r="I22" i="1"/>
  <c r="I10" i="1"/>
  <c r="I33" i="1"/>
  <c r="I21" i="1"/>
  <c r="I9" i="1"/>
  <c r="I32" i="1"/>
  <c r="I20" i="1"/>
  <c r="I8" i="1"/>
  <c r="I31" i="1"/>
  <c r="I19" i="1"/>
  <c r="I7" i="1"/>
  <c r="I46" i="1"/>
  <c r="I45" i="1"/>
  <c r="I44" i="1"/>
  <c r="I43" i="1"/>
  <c r="L1" i="1" l="1"/>
  <c r="K1" i="1"/>
  <c r="E39" i="3"/>
  <c r="J24" i="1"/>
  <c r="F39" i="3" s="1"/>
  <c r="E35" i="2"/>
  <c r="J7" i="1"/>
  <c r="F35" i="2" s="1"/>
  <c r="E38" i="4"/>
  <c r="J36" i="1"/>
  <c r="J4" i="1"/>
  <c r="F32" i="2" s="1"/>
  <c r="E32" i="2"/>
  <c r="E41" i="2"/>
  <c r="J13" i="1"/>
  <c r="F41" i="2" s="1"/>
  <c r="J31" i="1"/>
  <c r="E33" i="4"/>
  <c r="E40" i="3"/>
  <c r="J25" i="1"/>
  <c r="F40" i="3" s="1"/>
  <c r="J47" i="1"/>
  <c r="F36" i="5" s="1"/>
  <c r="E36" i="5"/>
  <c r="E39" i="4"/>
  <c r="J37" i="1"/>
  <c r="J20" i="1"/>
  <c r="F35" i="3" s="1"/>
  <c r="E35" i="3"/>
  <c r="J5" i="1"/>
  <c r="F33" i="2" s="1"/>
  <c r="E33" i="2"/>
  <c r="E34" i="4"/>
  <c r="J32" i="1"/>
  <c r="E42" i="2"/>
  <c r="J14" i="1"/>
  <c r="F42" i="2" s="1"/>
  <c r="E37" i="2"/>
  <c r="J9" i="1"/>
  <c r="F37" i="2" s="1"/>
  <c r="E39" i="5"/>
  <c r="J50" i="1"/>
  <c r="F39" i="5" s="1"/>
  <c r="E31" i="4"/>
  <c r="J29" i="1"/>
  <c r="E40" i="5"/>
  <c r="J51" i="1"/>
  <c r="F40" i="5" s="1"/>
  <c r="J43" i="1"/>
  <c r="F32" i="5" s="1"/>
  <c r="E32" i="5"/>
  <c r="E41" i="5"/>
  <c r="J52" i="1"/>
  <c r="F41" i="5" s="1"/>
  <c r="J18" i="1"/>
  <c r="F33" i="3" s="1"/>
  <c r="E33" i="3"/>
  <c r="J44" i="1"/>
  <c r="F33" i="5" s="1"/>
  <c r="E33" i="5"/>
  <c r="E38" i="2"/>
  <c r="J10" i="1"/>
  <c r="F38" i="2" s="1"/>
  <c r="J41" i="1"/>
  <c r="F30" i="5" s="1"/>
  <c r="E30" i="5"/>
  <c r="E30" i="3"/>
  <c r="J15" i="1"/>
  <c r="F30" i="3" s="1"/>
  <c r="J30" i="1"/>
  <c r="E32" i="4"/>
  <c r="J46" i="1"/>
  <c r="F35" i="5" s="1"/>
  <c r="E35" i="5"/>
  <c r="J34" i="1"/>
  <c r="E36" i="4"/>
  <c r="E41" i="4"/>
  <c r="J39" i="1"/>
  <c r="E39" i="2"/>
  <c r="J11" i="1"/>
  <c r="F39" i="2" s="1"/>
  <c r="J19" i="1"/>
  <c r="F34" i="3" s="1"/>
  <c r="E34" i="3"/>
  <c r="J23" i="1"/>
  <c r="F38" i="3" s="1"/>
  <c r="E38" i="3"/>
  <c r="J16" i="1"/>
  <c r="F31" i="3" s="1"/>
  <c r="E31" i="3"/>
  <c r="J35" i="1"/>
  <c r="E37" i="4"/>
  <c r="J28" i="1"/>
  <c r="E30" i="4"/>
  <c r="J8" i="1"/>
  <c r="F36" i="2" s="1"/>
  <c r="E36" i="2"/>
  <c r="E42" i="4"/>
  <c r="J40" i="1"/>
  <c r="F42" i="4" s="1"/>
  <c r="E37" i="5"/>
  <c r="J48" i="1"/>
  <c r="F37" i="5" s="1"/>
  <c r="J2" i="1"/>
  <c r="F30" i="2" s="1"/>
  <c r="E30" i="2"/>
  <c r="E38" i="5"/>
  <c r="J49" i="1"/>
  <c r="F38" i="5" s="1"/>
  <c r="J17" i="1"/>
  <c r="F32" i="3" s="1"/>
  <c r="E32" i="3"/>
  <c r="E41" i="3"/>
  <c r="J26" i="1"/>
  <c r="F41" i="3" s="1"/>
  <c r="E36" i="3"/>
  <c r="J21" i="1"/>
  <c r="F36" i="3" s="1"/>
  <c r="E40" i="4"/>
  <c r="J38" i="1"/>
  <c r="E34" i="2"/>
  <c r="J6" i="1"/>
  <c r="F34" i="2" s="1"/>
  <c r="E35" i="4"/>
  <c r="J33" i="1"/>
  <c r="E31" i="2"/>
  <c r="J3" i="1"/>
  <c r="F31" i="2" s="1"/>
  <c r="J45" i="1"/>
  <c r="F34" i="5" s="1"/>
  <c r="E34" i="5"/>
  <c r="J22" i="1"/>
  <c r="F37" i="3" s="1"/>
  <c r="E37" i="3"/>
  <c r="E40" i="2"/>
  <c r="G40" i="2" s="1"/>
  <c r="J12" i="1"/>
  <c r="F40" i="2" s="1"/>
  <c r="E42" i="3"/>
  <c r="J27" i="1"/>
  <c r="F42" i="3" s="1"/>
  <c r="J42" i="1"/>
  <c r="F31" i="5" s="1"/>
  <c r="E31" i="5"/>
  <c r="L34" i="1"/>
  <c r="K34" i="1"/>
  <c r="L39" i="1"/>
  <c r="K39" i="1"/>
  <c r="L36" i="1"/>
  <c r="K36" i="1"/>
  <c r="L23" i="1"/>
  <c r="K23" i="1"/>
  <c r="L31" i="1"/>
  <c r="K31" i="1"/>
  <c r="L28" i="1"/>
  <c r="K28" i="1"/>
  <c r="L37" i="1"/>
  <c r="K37" i="1"/>
  <c r="L20" i="1"/>
  <c r="K20" i="1"/>
  <c r="L5" i="1"/>
  <c r="K5" i="1"/>
  <c r="L9" i="1"/>
  <c r="K9" i="1"/>
  <c r="L29" i="1"/>
  <c r="K29" i="1"/>
  <c r="L38" i="1"/>
  <c r="K38" i="1"/>
  <c r="L43" i="1"/>
  <c r="K43" i="1"/>
  <c r="L33" i="1"/>
  <c r="K33" i="1"/>
  <c r="L52" i="1"/>
  <c r="K52" i="1"/>
  <c r="L3" i="1"/>
  <c r="K3" i="1"/>
  <c r="L18" i="1"/>
  <c r="K18" i="1"/>
  <c r="L24" i="1"/>
  <c r="K24" i="1"/>
  <c r="L7" i="1"/>
  <c r="K7" i="1"/>
  <c r="L19" i="1"/>
  <c r="K19" i="1"/>
  <c r="L16" i="1"/>
  <c r="K16" i="1"/>
  <c r="L35" i="1"/>
  <c r="K35" i="1"/>
  <c r="L47" i="1"/>
  <c r="K47" i="1"/>
  <c r="L48" i="1"/>
  <c r="K48" i="1"/>
  <c r="L49" i="1"/>
  <c r="K49" i="1"/>
  <c r="L14" i="1"/>
  <c r="K14" i="1"/>
  <c r="L26" i="1"/>
  <c r="K26" i="1"/>
  <c r="L51" i="1"/>
  <c r="K51" i="1"/>
  <c r="L44" i="1"/>
  <c r="K44" i="1"/>
  <c r="L10" i="1"/>
  <c r="K10" i="1"/>
  <c r="L41" i="1"/>
  <c r="K41" i="1"/>
  <c r="L15" i="1"/>
  <c r="K15" i="1"/>
  <c r="L30" i="1"/>
  <c r="K30" i="1"/>
  <c r="L46" i="1"/>
  <c r="K46" i="1"/>
  <c r="L11" i="1"/>
  <c r="K11" i="1"/>
  <c r="L4" i="1"/>
  <c r="K4" i="1"/>
  <c r="L13" i="1"/>
  <c r="K13" i="1"/>
  <c r="L25" i="1"/>
  <c r="K25" i="1"/>
  <c r="L8" i="1"/>
  <c r="K8" i="1"/>
  <c r="L40" i="1"/>
  <c r="K40" i="1"/>
  <c r="L2" i="1"/>
  <c r="K2" i="1"/>
  <c r="L32" i="1"/>
  <c r="K32" i="1"/>
  <c r="L17" i="1"/>
  <c r="K17" i="1"/>
  <c r="L50" i="1"/>
  <c r="K50" i="1"/>
  <c r="L21" i="1"/>
  <c r="K21" i="1"/>
  <c r="L6" i="1"/>
  <c r="K6" i="1"/>
  <c r="L45" i="1"/>
  <c r="K45" i="1"/>
  <c r="L22" i="1"/>
  <c r="K22" i="1"/>
  <c r="L12" i="1"/>
  <c r="K12" i="1"/>
  <c r="L27" i="1"/>
  <c r="K27" i="1"/>
  <c r="L42" i="1"/>
  <c r="K42" i="1"/>
  <c r="N46" i="1"/>
  <c r="M46" i="1"/>
  <c r="N39" i="1"/>
  <c r="M39" i="1"/>
  <c r="N36" i="1"/>
  <c r="M36" i="1"/>
  <c r="M23" i="1"/>
  <c r="N23" i="1"/>
  <c r="M13" i="1"/>
  <c r="N13" i="1"/>
  <c r="N25" i="1"/>
  <c r="M25" i="1"/>
  <c r="N8" i="1"/>
  <c r="M8" i="1"/>
  <c r="N47" i="1"/>
  <c r="M47" i="1"/>
  <c r="M37" i="1"/>
  <c r="N37" i="1"/>
  <c r="N40" i="1"/>
  <c r="M40" i="1"/>
  <c r="N20" i="1"/>
  <c r="M20" i="1"/>
  <c r="N48" i="1"/>
  <c r="M48" i="1"/>
  <c r="N2" i="1"/>
  <c r="M2" i="1"/>
  <c r="M5" i="1"/>
  <c r="N5" i="1"/>
  <c r="N32" i="1"/>
  <c r="M32" i="1"/>
  <c r="N49" i="1"/>
  <c r="M49" i="1"/>
  <c r="N14" i="1"/>
  <c r="M14" i="1"/>
  <c r="N17" i="1"/>
  <c r="M17" i="1"/>
  <c r="N24" i="1"/>
  <c r="M24" i="1"/>
  <c r="M7" i="1"/>
  <c r="N7" i="1"/>
  <c r="N4" i="1"/>
  <c r="M4" i="1"/>
  <c r="N16" i="1"/>
  <c r="M16" i="1"/>
  <c r="N35" i="1"/>
  <c r="M35" i="1"/>
  <c r="N9" i="1"/>
  <c r="M9" i="1"/>
  <c r="M50" i="1"/>
  <c r="N50" i="1"/>
  <c r="N21" i="1"/>
  <c r="M21" i="1"/>
  <c r="N38" i="1"/>
  <c r="M38" i="1"/>
  <c r="N6" i="1"/>
  <c r="M6" i="1"/>
  <c r="N33" i="1"/>
  <c r="M33" i="1"/>
  <c r="N3" i="1"/>
  <c r="M3" i="1"/>
  <c r="N44" i="1"/>
  <c r="M44" i="1"/>
  <c r="N10" i="1"/>
  <c r="M10" i="1"/>
  <c r="N41" i="1"/>
  <c r="M41" i="1"/>
  <c r="N15" i="1"/>
  <c r="M15" i="1"/>
  <c r="N30" i="1"/>
  <c r="M30" i="1"/>
  <c r="M34" i="1"/>
  <c r="N34" i="1"/>
  <c r="N11" i="1"/>
  <c r="M11" i="1"/>
  <c r="N19" i="1"/>
  <c r="M19" i="1"/>
  <c r="M31" i="1"/>
  <c r="N31" i="1"/>
  <c r="N28" i="1"/>
  <c r="M28" i="1"/>
  <c r="N26" i="1"/>
  <c r="M26" i="1"/>
  <c r="M29" i="1"/>
  <c r="N29" i="1"/>
  <c r="M51" i="1"/>
  <c r="N51" i="1"/>
  <c r="N43" i="1"/>
  <c r="M43" i="1"/>
  <c r="N52" i="1"/>
  <c r="M52" i="1"/>
  <c r="N18" i="1"/>
  <c r="M18" i="1"/>
  <c r="N45" i="1"/>
  <c r="M45" i="1"/>
  <c r="M22" i="1"/>
  <c r="N22" i="1"/>
  <c r="N12" i="1"/>
  <c r="M12" i="1"/>
  <c r="M27" i="1"/>
  <c r="N27" i="1"/>
  <c r="M42" i="1"/>
  <c r="N42" i="1"/>
  <c r="P12" i="1" l="1"/>
  <c r="P27" i="1"/>
  <c r="P50" i="1"/>
  <c r="P15" i="1"/>
  <c r="P41" i="1"/>
  <c r="P7" i="1"/>
  <c r="P43" i="1"/>
  <c r="P21" i="1"/>
  <c r="P39" i="1"/>
  <c r="P19" i="1"/>
  <c r="P37" i="1"/>
  <c r="P24" i="1"/>
  <c r="P10" i="1"/>
  <c r="P42" i="1"/>
  <c r="P8" i="1"/>
  <c r="P30" i="1"/>
  <c r="P26" i="1"/>
  <c r="P16" i="1"/>
  <c r="P52" i="1"/>
  <c r="P5" i="1"/>
  <c r="P36" i="1"/>
  <c r="G30" i="3"/>
  <c r="K30" i="3"/>
  <c r="R30" i="3"/>
  <c r="N30" i="3"/>
  <c r="H30" i="3"/>
  <c r="J30" i="3"/>
  <c r="I30" i="3"/>
  <c r="M30" i="3"/>
  <c r="P30" i="3"/>
  <c r="O30" i="3"/>
  <c r="L30" i="3"/>
  <c r="Q30" i="3"/>
  <c r="O34" i="4"/>
  <c r="N34" i="4"/>
  <c r="L34" i="4"/>
  <c r="K34" i="4"/>
  <c r="H34" i="4"/>
  <c r="M34" i="4"/>
  <c r="I34" i="4"/>
  <c r="J34" i="4"/>
  <c r="G34" i="4"/>
  <c r="R34" i="4"/>
  <c r="P34" i="4"/>
  <c r="Q34" i="4"/>
  <c r="O34" i="5"/>
  <c r="P34" i="5"/>
  <c r="R34" i="5"/>
  <c r="G34" i="5"/>
  <c r="Q34" i="5"/>
  <c r="K34" i="5"/>
  <c r="N34" i="5"/>
  <c r="H34" i="5"/>
  <c r="I34" i="5"/>
  <c r="L34" i="5"/>
  <c r="J34" i="5"/>
  <c r="M34" i="5"/>
  <c r="H30" i="5"/>
  <c r="G30" i="5"/>
  <c r="Q30" i="5"/>
  <c r="O30" i="5"/>
  <c r="N30" i="5"/>
  <c r="P30" i="5"/>
  <c r="R30" i="5"/>
  <c r="K30" i="5"/>
  <c r="L30" i="5"/>
  <c r="I30" i="5"/>
  <c r="M30" i="5"/>
  <c r="J30" i="5"/>
  <c r="P33" i="2"/>
  <c r="J33" i="2"/>
  <c r="H33" i="2"/>
  <c r="G33" i="2"/>
  <c r="L33" i="2"/>
  <c r="I33" i="2"/>
  <c r="M33" i="2"/>
  <c r="R33" i="2"/>
  <c r="K33" i="2"/>
  <c r="O33" i="2"/>
  <c r="N33" i="2"/>
  <c r="Q33" i="2"/>
  <c r="P25" i="1"/>
  <c r="P33" i="1"/>
  <c r="H40" i="5"/>
  <c r="M40" i="5"/>
  <c r="I40" i="5"/>
  <c r="Q40" i="5"/>
  <c r="L40" i="5"/>
  <c r="K40" i="5"/>
  <c r="J40" i="5"/>
  <c r="O40" i="5"/>
  <c r="P40" i="5"/>
  <c r="R40" i="5"/>
  <c r="G40" i="5"/>
  <c r="N40" i="5"/>
  <c r="P41" i="2"/>
  <c r="R41" i="2"/>
  <c r="G41" i="2"/>
  <c r="H41" i="2"/>
  <c r="K41" i="2"/>
  <c r="J41" i="2"/>
  <c r="I41" i="2"/>
  <c r="Q41" i="2"/>
  <c r="L41" i="2"/>
  <c r="M41" i="2"/>
  <c r="N41" i="2"/>
  <c r="O41" i="2"/>
  <c r="O32" i="3"/>
  <c r="N32" i="3"/>
  <c r="P32" i="3"/>
  <c r="I32" i="3"/>
  <c r="M32" i="3"/>
  <c r="H32" i="3"/>
  <c r="Q32" i="3"/>
  <c r="G32" i="3"/>
  <c r="J32" i="3"/>
  <c r="L32" i="3"/>
  <c r="K32" i="3"/>
  <c r="R32" i="3"/>
  <c r="F41" i="4"/>
  <c r="F31" i="4"/>
  <c r="R32" i="2"/>
  <c r="I32" i="2"/>
  <c r="N32" i="2"/>
  <c r="O32" i="2"/>
  <c r="P32" i="2"/>
  <c r="G32" i="2"/>
  <c r="L32" i="2"/>
  <c r="M32" i="2"/>
  <c r="Q32" i="2"/>
  <c r="K32" i="2"/>
  <c r="J32" i="2"/>
  <c r="H32" i="2"/>
  <c r="P17" i="1"/>
  <c r="P13" i="1"/>
  <c r="P49" i="1"/>
  <c r="P34" i="1"/>
  <c r="N31" i="2"/>
  <c r="H31" i="2"/>
  <c r="M31" i="2"/>
  <c r="I31" i="2"/>
  <c r="L31" i="2"/>
  <c r="O31" i="2"/>
  <c r="R31" i="2"/>
  <c r="Q31" i="2"/>
  <c r="G31" i="2"/>
  <c r="P31" i="2"/>
  <c r="J31" i="2"/>
  <c r="K31" i="2"/>
  <c r="F30" i="4"/>
  <c r="J41" i="4"/>
  <c r="I41" i="4"/>
  <c r="Q41" i="4"/>
  <c r="P41" i="4"/>
  <c r="H41" i="4"/>
  <c r="N41" i="4"/>
  <c r="O41" i="4"/>
  <c r="R41" i="4"/>
  <c r="M41" i="4"/>
  <c r="L41" i="4"/>
  <c r="G41" i="4"/>
  <c r="K41" i="4"/>
  <c r="N38" i="2"/>
  <c r="I38" i="2"/>
  <c r="R38" i="2"/>
  <c r="L38" i="2"/>
  <c r="K38" i="2"/>
  <c r="J38" i="2"/>
  <c r="H38" i="2"/>
  <c r="G38" i="2"/>
  <c r="O38" i="2"/>
  <c r="M38" i="2"/>
  <c r="P38" i="2"/>
  <c r="Q38" i="2"/>
  <c r="P31" i="4"/>
  <c r="H31" i="4"/>
  <c r="O31" i="4"/>
  <c r="R31" i="4"/>
  <c r="L31" i="4"/>
  <c r="G31" i="4"/>
  <c r="Q31" i="4"/>
  <c r="J31" i="4"/>
  <c r="K31" i="4"/>
  <c r="M31" i="4"/>
  <c r="I31" i="4"/>
  <c r="N31" i="4"/>
  <c r="P31" i="5"/>
  <c r="H31" i="5"/>
  <c r="M31" i="5"/>
  <c r="L31" i="5"/>
  <c r="O31" i="5"/>
  <c r="Q31" i="5"/>
  <c r="R31" i="5"/>
  <c r="K31" i="5"/>
  <c r="G31" i="5"/>
  <c r="I31" i="5"/>
  <c r="J31" i="5"/>
  <c r="N31" i="5"/>
  <c r="F35" i="4"/>
  <c r="P37" i="4"/>
  <c r="H37" i="4"/>
  <c r="R37" i="4"/>
  <c r="M37" i="4"/>
  <c r="L37" i="4"/>
  <c r="Q37" i="4"/>
  <c r="O37" i="4"/>
  <c r="I37" i="4"/>
  <c r="N37" i="4"/>
  <c r="J37" i="4"/>
  <c r="G37" i="4"/>
  <c r="K37" i="4"/>
  <c r="L33" i="5"/>
  <c r="N33" i="5"/>
  <c r="M33" i="5"/>
  <c r="G33" i="5"/>
  <c r="P33" i="5"/>
  <c r="J33" i="5"/>
  <c r="O33" i="5"/>
  <c r="Q33" i="5"/>
  <c r="H33" i="5"/>
  <c r="K33" i="5"/>
  <c r="R33" i="5"/>
  <c r="I33" i="5"/>
  <c r="F39" i="4"/>
  <c r="P22" i="1"/>
  <c r="P4" i="1"/>
  <c r="P38" i="1"/>
  <c r="F36" i="4"/>
  <c r="N39" i="5"/>
  <c r="M39" i="5"/>
  <c r="L39" i="5"/>
  <c r="K39" i="5"/>
  <c r="R39" i="5"/>
  <c r="J39" i="5"/>
  <c r="Q39" i="5"/>
  <c r="H39" i="5"/>
  <c r="P39" i="5"/>
  <c r="G39" i="5"/>
  <c r="I39" i="5"/>
  <c r="O39" i="5"/>
  <c r="J38" i="4"/>
  <c r="N38" i="4"/>
  <c r="K38" i="4"/>
  <c r="P38" i="4"/>
  <c r="O38" i="4"/>
  <c r="G38" i="4"/>
  <c r="R38" i="4"/>
  <c r="H38" i="4"/>
  <c r="M38" i="4"/>
  <c r="Q38" i="4"/>
  <c r="I38" i="4"/>
  <c r="L38" i="4"/>
  <c r="J30" i="2"/>
  <c r="Q30" i="2"/>
  <c r="I30" i="2"/>
  <c r="H30" i="2"/>
  <c r="M30" i="2"/>
  <c r="K30" i="2"/>
  <c r="N30" i="2"/>
  <c r="P30" i="2"/>
  <c r="O30" i="2"/>
  <c r="R30" i="2"/>
  <c r="G30" i="2"/>
  <c r="L30" i="2"/>
  <c r="P31" i="3"/>
  <c r="J31" i="3"/>
  <c r="G31" i="3"/>
  <c r="R31" i="3"/>
  <c r="I31" i="3"/>
  <c r="H31" i="3"/>
  <c r="O31" i="3"/>
  <c r="M31" i="3"/>
  <c r="Q31" i="3"/>
  <c r="K31" i="3"/>
  <c r="N31" i="3"/>
  <c r="L31" i="3"/>
  <c r="R36" i="5"/>
  <c r="H36" i="5"/>
  <c r="N36" i="5"/>
  <c r="L36" i="5"/>
  <c r="P36" i="5"/>
  <c r="O36" i="5"/>
  <c r="K36" i="5"/>
  <c r="I36" i="5"/>
  <c r="G36" i="5"/>
  <c r="J36" i="5"/>
  <c r="Q36" i="5"/>
  <c r="M36" i="5"/>
  <c r="P45" i="1"/>
  <c r="P2" i="1"/>
  <c r="P11" i="1"/>
  <c r="P44" i="1"/>
  <c r="P47" i="1"/>
  <c r="P18" i="1"/>
  <c r="P29" i="1"/>
  <c r="P31" i="1"/>
  <c r="J42" i="3"/>
  <c r="R42" i="3"/>
  <c r="I42" i="3"/>
  <c r="H42" i="3"/>
  <c r="G42" i="3"/>
  <c r="N42" i="3"/>
  <c r="K42" i="3"/>
  <c r="P42" i="3"/>
  <c r="O42" i="3"/>
  <c r="L42" i="3"/>
  <c r="Q42" i="3"/>
  <c r="M42" i="3"/>
  <c r="N34" i="2"/>
  <c r="K34" i="2"/>
  <c r="G34" i="2"/>
  <c r="J34" i="2"/>
  <c r="H34" i="2"/>
  <c r="R34" i="2"/>
  <c r="L34" i="2"/>
  <c r="P34" i="2"/>
  <c r="Q34" i="2"/>
  <c r="I34" i="2"/>
  <c r="M34" i="2"/>
  <c r="O34" i="2"/>
  <c r="L37" i="2"/>
  <c r="P37" i="2"/>
  <c r="M37" i="2"/>
  <c r="J37" i="2"/>
  <c r="H37" i="2"/>
  <c r="Q37" i="2"/>
  <c r="I37" i="2"/>
  <c r="K37" i="2"/>
  <c r="N37" i="2"/>
  <c r="O37" i="2"/>
  <c r="G37" i="2"/>
  <c r="R37" i="2"/>
  <c r="N35" i="2"/>
  <c r="M35" i="2"/>
  <c r="L35" i="2"/>
  <c r="R35" i="2"/>
  <c r="Q35" i="2"/>
  <c r="H35" i="2"/>
  <c r="I35" i="2"/>
  <c r="O35" i="2"/>
  <c r="G35" i="2"/>
  <c r="K35" i="2"/>
  <c r="P35" i="2"/>
  <c r="J35" i="2"/>
  <c r="F40" i="4"/>
  <c r="O38" i="3"/>
  <c r="N38" i="3"/>
  <c r="P38" i="3"/>
  <c r="K38" i="3"/>
  <c r="I38" i="3"/>
  <c r="Q38" i="3"/>
  <c r="L38" i="3"/>
  <c r="J38" i="3"/>
  <c r="M38" i="3"/>
  <c r="H38" i="3"/>
  <c r="G38" i="3"/>
  <c r="R38" i="3"/>
  <c r="P32" i="4"/>
  <c r="O32" i="4"/>
  <c r="K32" i="4"/>
  <c r="J32" i="4"/>
  <c r="N32" i="4"/>
  <c r="H32" i="4"/>
  <c r="R32" i="4"/>
  <c r="I32" i="4"/>
  <c r="M32" i="4"/>
  <c r="G32" i="4"/>
  <c r="Q32" i="4"/>
  <c r="L32" i="4"/>
  <c r="P37" i="3"/>
  <c r="N37" i="3"/>
  <c r="Q37" i="3"/>
  <c r="M37" i="3"/>
  <c r="L37" i="3"/>
  <c r="H37" i="3"/>
  <c r="O37" i="3"/>
  <c r="G37" i="3"/>
  <c r="J37" i="3"/>
  <c r="K37" i="3"/>
  <c r="I37" i="3"/>
  <c r="R37" i="3"/>
  <c r="O34" i="3"/>
  <c r="N34" i="3"/>
  <c r="K34" i="3"/>
  <c r="I34" i="3"/>
  <c r="M34" i="3"/>
  <c r="H34" i="3"/>
  <c r="L34" i="3"/>
  <c r="J34" i="3"/>
  <c r="G34" i="3"/>
  <c r="P34" i="3"/>
  <c r="R34" i="3"/>
  <c r="Q34" i="3"/>
  <c r="J32" i="5"/>
  <c r="N32" i="5"/>
  <c r="G32" i="5"/>
  <c r="R32" i="5"/>
  <c r="H32" i="5"/>
  <c r="P32" i="5"/>
  <c r="M32" i="5"/>
  <c r="Q32" i="5"/>
  <c r="O32" i="5"/>
  <c r="I32" i="5"/>
  <c r="K32" i="5"/>
  <c r="L32" i="5"/>
  <c r="F34" i="4"/>
  <c r="N33" i="4"/>
  <c r="M33" i="4"/>
  <c r="L33" i="4"/>
  <c r="J33" i="4"/>
  <c r="H33" i="4"/>
  <c r="I33" i="4"/>
  <c r="P33" i="4"/>
  <c r="O33" i="4"/>
  <c r="K33" i="4"/>
  <c r="G33" i="4"/>
  <c r="R33" i="4"/>
  <c r="Q33" i="4"/>
  <c r="G36" i="3"/>
  <c r="R36" i="3"/>
  <c r="N36" i="3"/>
  <c r="K36" i="3"/>
  <c r="J36" i="3"/>
  <c r="I36" i="3"/>
  <c r="H36" i="3"/>
  <c r="O36" i="3"/>
  <c r="L36" i="3"/>
  <c r="Q36" i="3"/>
  <c r="M36" i="3"/>
  <c r="P36" i="3"/>
  <c r="H42" i="4"/>
  <c r="N42" i="4"/>
  <c r="G42" i="4"/>
  <c r="R42" i="4"/>
  <c r="O42" i="4"/>
  <c r="P42" i="4"/>
  <c r="K42" i="4"/>
  <c r="J42" i="4"/>
  <c r="I42" i="4"/>
  <c r="L42" i="4"/>
  <c r="M42" i="4"/>
  <c r="Q42" i="4"/>
  <c r="F33" i="4"/>
  <c r="J36" i="2"/>
  <c r="O36" i="2"/>
  <c r="K36" i="2"/>
  <c r="N36" i="2"/>
  <c r="L36" i="2"/>
  <c r="M36" i="2"/>
  <c r="P36" i="2"/>
  <c r="I36" i="2"/>
  <c r="G36" i="2"/>
  <c r="R36" i="2"/>
  <c r="Q36" i="2"/>
  <c r="H36" i="2"/>
  <c r="P14" i="1"/>
  <c r="P20" i="1"/>
  <c r="K41" i="3"/>
  <c r="M41" i="3"/>
  <c r="L41" i="3"/>
  <c r="I41" i="3"/>
  <c r="J41" i="3"/>
  <c r="G41" i="3"/>
  <c r="H41" i="3"/>
  <c r="P41" i="3"/>
  <c r="Q41" i="3"/>
  <c r="R41" i="3"/>
  <c r="O41" i="3"/>
  <c r="N41" i="3"/>
  <c r="R39" i="2"/>
  <c r="L39" i="2"/>
  <c r="K39" i="2"/>
  <c r="N39" i="2"/>
  <c r="M39" i="2"/>
  <c r="J39" i="2"/>
  <c r="I39" i="2"/>
  <c r="H39" i="2"/>
  <c r="O39" i="2"/>
  <c r="P39" i="2"/>
  <c r="Q39" i="2"/>
  <c r="G39" i="2"/>
  <c r="P30" i="4"/>
  <c r="I30" i="4"/>
  <c r="O30" i="4"/>
  <c r="G30" i="4"/>
  <c r="N30" i="4"/>
  <c r="J30" i="4"/>
  <c r="H30" i="4"/>
  <c r="R30" i="4"/>
  <c r="Q30" i="4"/>
  <c r="M30" i="4"/>
  <c r="K30" i="4"/>
  <c r="L30" i="4"/>
  <c r="J35" i="3"/>
  <c r="I35" i="3"/>
  <c r="G35" i="3"/>
  <c r="M35" i="3"/>
  <c r="P35" i="3"/>
  <c r="L35" i="3"/>
  <c r="K35" i="3"/>
  <c r="H35" i="3"/>
  <c r="N35" i="3"/>
  <c r="O35" i="3"/>
  <c r="Q35" i="3"/>
  <c r="R35" i="3"/>
  <c r="K36" i="4"/>
  <c r="J36" i="4"/>
  <c r="R36" i="4"/>
  <c r="I36" i="4"/>
  <c r="H36" i="4"/>
  <c r="G36" i="4"/>
  <c r="O36" i="4"/>
  <c r="P36" i="4"/>
  <c r="N36" i="4"/>
  <c r="Q36" i="4"/>
  <c r="L36" i="4"/>
  <c r="M36" i="4"/>
  <c r="F38" i="4"/>
  <c r="P32" i="1"/>
  <c r="P48" i="1"/>
  <c r="P28" i="1"/>
  <c r="I35" i="4"/>
  <c r="P35" i="4"/>
  <c r="J35" i="4"/>
  <c r="H35" i="4"/>
  <c r="L35" i="4"/>
  <c r="Q35" i="4"/>
  <c r="O35" i="4"/>
  <c r="G35" i="4"/>
  <c r="K35" i="4"/>
  <c r="M35" i="4"/>
  <c r="N35" i="4"/>
  <c r="R35" i="4"/>
  <c r="K38" i="5"/>
  <c r="O38" i="5"/>
  <c r="N38" i="5"/>
  <c r="P38" i="5"/>
  <c r="G38" i="5"/>
  <c r="Q38" i="5"/>
  <c r="H38" i="5"/>
  <c r="I38" i="5"/>
  <c r="R38" i="5"/>
  <c r="J38" i="5"/>
  <c r="M38" i="5"/>
  <c r="L38" i="5"/>
  <c r="F37" i="4"/>
  <c r="I39" i="4"/>
  <c r="H39" i="4"/>
  <c r="L39" i="4"/>
  <c r="P39" i="4"/>
  <c r="O39" i="4"/>
  <c r="N39" i="4"/>
  <c r="J39" i="4"/>
  <c r="M39" i="4"/>
  <c r="Q39" i="4"/>
  <c r="R39" i="4"/>
  <c r="G39" i="4"/>
  <c r="K39" i="4"/>
  <c r="M35" i="5"/>
  <c r="P35" i="5"/>
  <c r="I35" i="5"/>
  <c r="N35" i="5"/>
  <c r="H35" i="5"/>
  <c r="J35" i="5"/>
  <c r="R35" i="5"/>
  <c r="Q35" i="5"/>
  <c r="L35" i="5"/>
  <c r="K35" i="5"/>
  <c r="O35" i="5"/>
  <c r="G35" i="5"/>
  <c r="M33" i="3"/>
  <c r="H33" i="3"/>
  <c r="L33" i="3"/>
  <c r="O33" i="3"/>
  <c r="P33" i="3"/>
  <c r="N33" i="3"/>
  <c r="G33" i="3"/>
  <c r="K33" i="3"/>
  <c r="R33" i="3"/>
  <c r="Q33" i="3"/>
  <c r="I33" i="3"/>
  <c r="J33" i="3"/>
  <c r="P6" i="1"/>
  <c r="P40" i="1"/>
  <c r="P46" i="1"/>
  <c r="P51" i="1"/>
  <c r="P35" i="1"/>
  <c r="P3" i="1"/>
  <c r="P9" i="1"/>
  <c r="P23" i="1"/>
  <c r="R40" i="2"/>
  <c r="O40" i="2"/>
  <c r="L40" i="2"/>
  <c r="M40" i="2"/>
  <c r="N40" i="2"/>
  <c r="H40" i="2"/>
  <c r="J40" i="2"/>
  <c r="P40" i="2"/>
  <c r="I40" i="2"/>
  <c r="Q40" i="2"/>
  <c r="K40" i="2"/>
  <c r="M40" i="4"/>
  <c r="H40" i="4"/>
  <c r="G40" i="4"/>
  <c r="L40" i="4"/>
  <c r="R40" i="4"/>
  <c r="K40" i="4"/>
  <c r="J40" i="4"/>
  <c r="I40" i="4"/>
  <c r="O40" i="4"/>
  <c r="N40" i="4"/>
  <c r="P40" i="4"/>
  <c r="Q40" i="4"/>
  <c r="P37" i="5"/>
  <c r="J37" i="5"/>
  <c r="L37" i="5"/>
  <c r="Q37" i="5"/>
  <c r="N37" i="5"/>
  <c r="H37" i="5"/>
  <c r="R37" i="5"/>
  <c r="M37" i="5"/>
  <c r="I37" i="5"/>
  <c r="K37" i="5"/>
  <c r="O37" i="5"/>
  <c r="G37" i="5"/>
  <c r="F32" i="4"/>
  <c r="H41" i="5"/>
  <c r="M41" i="5"/>
  <c r="J41" i="5"/>
  <c r="I41" i="5"/>
  <c r="P41" i="5"/>
  <c r="O41" i="5"/>
  <c r="G41" i="5"/>
  <c r="N41" i="5"/>
  <c r="K41" i="5"/>
  <c r="L41" i="5"/>
  <c r="Q41" i="5"/>
  <c r="R41" i="5"/>
  <c r="H42" i="2"/>
  <c r="P42" i="2"/>
  <c r="O42" i="2"/>
  <c r="G42" i="2"/>
  <c r="Q42" i="2"/>
  <c r="M42" i="2"/>
  <c r="R42" i="2"/>
  <c r="N42" i="2"/>
  <c r="L42" i="2"/>
  <c r="K42" i="2"/>
  <c r="J42" i="2"/>
  <c r="I42" i="2"/>
  <c r="P40" i="3"/>
  <c r="I40" i="3"/>
  <c r="G40" i="3"/>
  <c r="O40" i="3"/>
  <c r="M40" i="3"/>
  <c r="N40" i="3"/>
  <c r="K40" i="3"/>
  <c r="J40" i="3"/>
  <c r="L40" i="3"/>
  <c r="R40" i="3"/>
  <c r="H40" i="3"/>
  <c r="Q40" i="3"/>
  <c r="M39" i="3"/>
  <c r="H39" i="3"/>
  <c r="L39" i="3"/>
  <c r="P39" i="3"/>
  <c r="O39" i="3"/>
  <c r="N39" i="3"/>
  <c r="K39" i="3"/>
  <c r="J39" i="3"/>
  <c r="I39" i="3"/>
  <c r="Q39" i="3"/>
  <c r="R39" i="3"/>
  <c r="G39" i="3"/>
</calcChain>
</file>

<file path=xl/sharedStrings.xml><?xml version="1.0" encoding="utf-8"?>
<sst xmlns="http://schemas.openxmlformats.org/spreadsheetml/2006/main" count="107" uniqueCount="64">
  <si>
    <t>S.EWW</t>
  </si>
  <si>
    <t>S.KWT</t>
  </si>
  <si>
    <t>S.EPOL</t>
  </si>
  <si>
    <t>S.EWO</t>
  </si>
  <si>
    <t>S.EWP</t>
  </si>
  <si>
    <t>S.GREK</t>
  </si>
  <si>
    <t>S.EWG</t>
  </si>
  <si>
    <t>S.EWI</t>
  </si>
  <si>
    <t>S.EWZ</t>
  </si>
  <si>
    <t>S.EZU</t>
  </si>
  <si>
    <t>S.EFNL</t>
  </si>
  <si>
    <t>S.EZA</t>
  </si>
  <si>
    <t>S.EWD</t>
  </si>
  <si>
    <t>S.EWL</t>
  </si>
  <si>
    <t>S.VGK</t>
  </si>
  <si>
    <t>S.NORW</t>
  </si>
  <si>
    <t>S.EWQ</t>
  </si>
  <si>
    <t>S.MCHI</t>
  </si>
  <si>
    <t>S.EWK</t>
  </si>
  <si>
    <t>S.EPU</t>
  </si>
  <si>
    <t>S.EWS</t>
  </si>
  <si>
    <t>S.EWN</t>
  </si>
  <si>
    <t>S.ECH</t>
  </si>
  <si>
    <t>S.IEFA</t>
  </si>
  <si>
    <t>S.EWU</t>
  </si>
  <si>
    <t>S.EWY</t>
  </si>
  <si>
    <t>S.ACWx</t>
  </si>
  <si>
    <t>S.UAE</t>
  </si>
  <si>
    <t>S.VNM</t>
  </si>
  <si>
    <t>S.EWH</t>
  </si>
  <si>
    <t>S.EPHE</t>
  </si>
  <si>
    <t>S.EIS</t>
  </si>
  <si>
    <t>S.EWJ</t>
  </si>
  <si>
    <t>S.EIRL</t>
  </si>
  <si>
    <t>S.EWC</t>
  </si>
  <si>
    <t>S.IEMG</t>
  </si>
  <si>
    <t>S.ARGT</t>
  </si>
  <si>
    <t>S.EWA</t>
  </si>
  <si>
    <t>S.QAT</t>
  </si>
  <si>
    <t>S.VT</t>
  </si>
  <si>
    <t>S.EDEN</t>
  </si>
  <si>
    <t>S.EWM</t>
  </si>
  <si>
    <t>S.EWT</t>
  </si>
  <si>
    <t>S.INDA</t>
  </si>
  <si>
    <t>S.ENZL</t>
  </si>
  <si>
    <t>S.SPY</t>
  </si>
  <si>
    <t>S.KSA</t>
  </si>
  <si>
    <t>S.EIDO</t>
  </si>
  <si>
    <t>S.THD</t>
  </si>
  <si>
    <t>S.TUR</t>
  </si>
  <si>
    <t>Symbol</t>
  </si>
  <si>
    <t>Description</t>
  </si>
  <si>
    <t>Last</t>
  </si>
  <si>
    <t>NC</t>
  </si>
  <si>
    <t>%NC</t>
  </si>
  <si>
    <t>Bid Vol</t>
  </si>
  <si>
    <t>Bid</t>
  </si>
  <si>
    <t>Ask</t>
  </si>
  <si>
    <t>Ask Vol</t>
  </si>
  <si>
    <t>Open</t>
  </si>
  <si>
    <t>High</t>
  </si>
  <si>
    <t>Low</t>
  </si>
  <si>
    <t>Volume</t>
  </si>
  <si>
    <t>S.COLO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</si>
</sst>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00B0F0"/>
        </stop>
        <stop position="0.5">
          <color theme="0"/>
        </stop>
        <stop position="1">
          <color rgb="FF00B0F0"/>
        </stop>
      </gradient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0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shrinkToFi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 shrinkToFi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ContractData</stp>
        <stp>S.UAE</stp>
        <stp>MT_LastBidVolume</stp>
        <stp/>
        <stp>T</stp>
        <tr r="K38" s="4"/>
      </tp>
      <tp>
        <v>54.63</v>
        <stp/>
        <stp>ContractData</stp>
        <stp>S.EWL</stp>
        <stp>LastQuoteToday</stp>
        <stp/>
        <stp>T</stp>
        <tr r="G40" s="3"/>
      </tp>
      <tp>
        <v>1000</v>
        <stp/>
        <stp>ContractData</stp>
        <stp>S.IEFA</stp>
        <stp>MT_LastAskVolume</stp>
        <stp/>
        <stp>T</stp>
        <tr r="N30" s="4"/>
      </tp>
      <tp>
        <v>100</v>
        <stp/>
        <stp>ContractData</stp>
        <stp>S.IEMG</stp>
        <stp>MT_LastAskVolume</stp>
        <stp/>
        <stp>T</stp>
        <tr r="N35" s="4"/>
      </tp>
      <tp>
        <v>100</v>
        <stp/>
        <stp>ContractData</stp>
        <stp>S.THD</stp>
        <stp>MT_LastBidVolume</stp>
        <stp/>
        <stp>T</stp>
        <tr r="K41" s="5"/>
      </tp>
      <tp>
        <v>13.73</v>
        <stp/>
        <stp>ContractData</stp>
        <stp>S.VNM</stp>
        <stp>LastQuoteToday</stp>
        <stp/>
        <stp>T</stp>
        <tr r="G37" s="3"/>
      </tp>
      <tp>
        <v>24.07</v>
        <stp/>
        <stp>ContractData</stp>
        <stp>S.EWM</stp>
        <stp>LastQuoteToday</stp>
        <stp/>
        <stp>T</stp>
        <tr r="G37" s="5"/>
      </tp>
      <tp>
        <v>1600</v>
        <stp/>
        <stp>ContractData</stp>
        <stp>S.TUR</stp>
        <stp>MT_LastBidVolume</stp>
        <stp/>
        <stp>T</stp>
        <tr r="K40" s="5"/>
      </tp>
      <tp t="s">
        <v>iShares MSCI Kuwait ETF</v>
        <stp/>
        <stp>ContractData</stp>
        <stp>S.KWT</stp>
        <stp>LongDescription</stp>
        <stp/>
        <stp>T</stp>
        <tr r="B42" s="1"/>
        <tr r="J32" s="1"/>
      </tp>
      <tp t="s">
        <v>iShares MSCI Saudi Arabia ETF</v>
        <stp/>
        <stp>ContractData</stp>
        <stp>S.KSA</stp>
        <stp>LongDescription</stp>
        <stp/>
        <stp>T</stp>
        <tr r="J50" s="1"/>
        <tr r="B41" s="1"/>
      </tp>
      <tp t="s">
        <v>iShares MSCI Israel Capped ETF</v>
        <stp/>
        <stp>ContractData</stp>
        <stp>S.EIS</stp>
        <stp>LongDescription</stp>
        <stp/>
        <stp>T</stp>
        <tr r="J23" s="1"/>
        <tr r="B9" s="1"/>
      </tp>
      <tp t="s">
        <v>iShares MSCI Chile Capped ETF</v>
        <stp/>
        <stp>ContractData</stp>
        <stp>S.ECH</stp>
        <stp>LongDescription</stp>
        <stp/>
        <stp>T</stp>
        <tr r="J16" s="1"/>
        <tr r="B4" s="1"/>
      </tp>
      <tp t="s">
        <v>iShares MSCI EMU ETF</v>
        <stp/>
        <stp>ContractData</stp>
        <stp>S.EZU</stp>
        <stp>LongDescription</stp>
        <stp/>
        <stp>T</stp>
        <tr r="J13" s="1"/>
        <tr r="B35" s="1"/>
      </tp>
      <tp t="s">
        <v>iShares MSCI South Africa ETF</v>
        <stp/>
        <stp>ContractData</stp>
        <stp>S.EZA</stp>
        <stp>LongDescription</stp>
        <stp/>
        <stp>T</stp>
        <tr r="J12" s="1"/>
        <tr r="B34" s="1"/>
      </tp>
      <tp t="s">
        <v>iShares MSCI South Korea Capped ETF</v>
        <stp/>
        <stp>ContractData</stp>
        <stp>S.EWY</stp>
        <stp>LongDescription</stp>
        <stp/>
        <stp>T</stp>
        <tr r="J5" s="1"/>
        <tr r="B32" s="1"/>
      </tp>
      <tp t="s">
        <v>iShares MSCI Brazil Capped ETF</v>
        <stp/>
        <stp>ContractData</stp>
        <stp>S.EWZ</stp>
        <stp>LongDescription</stp>
        <stp/>
        <stp>T</stp>
        <tr r="J14" s="1"/>
        <tr r="B33" s="1"/>
      </tp>
      <tp t="s">
        <v>iShares MSCI Taiwan ETF</v>
        <stp/>
        <stp>ContractData</stp>
        <stp>S.EWT</stp>
        <stp>LongDescription</stp>
        <stp/>
        <stp>T</stp>
        <tr r="J38" s="1"/>
        <tr r="B29" s="1"/>
      </tp>
      <tp t="s">
        <v>iShares MSCI United Kingdom ETF</v>
        <stp/>
        <stp>ContractData</stp>
        <stp>S.EWU</stp>
        <stp>LongDescription</stp>
        <stp/>
        <stp>T</stp>
        <tr r="J30" s="1"/>
        <tr r="B30" s="1"/>
      </tp>
      <tp t="s">
        <v>iShares MSCI Mexico Capped ETF</v>
        <stp/>
        <stp>ContractData</stp>
        <stp>S.EWW</stp>
        <stp>LongDescription</stp>
        <stp/>
        <stp>T</stp>
        <tr r="J9" s="1"/>
        <tr r="B31" s="1"/>
      </tp>
      <tp t="s">
        <v>iShares MSCI Spain Capped ETF</v>
        <stp/>
        <stp>ContractData</stp>
        <stp>S.EWP</stp>
        <stp>LongDescription</stp>
        <stp/>
        <stp>T</stp>
        <tr r="J4" s="1"/>
        <tr r="B26" s="1"/>
      </tp>
      <tp t="s">
        <v>iShares MSCI France ETF</v>
        <stp/>
        <stp>ContractData</stp>
        <stp>S.EWQ</stp>
        <stp>LongDescription</stp>
        <stp/>
        <stp>T</stp>
        <tr r="J26" s="1"/>
        <tr r="B27" s="1"/>
      </tp>
      <tp t="s">
        <v>iShares MSCI Singapore ETF</v>
        <stp/>
        <stp>ContractData</stp>
        <stp>S.EWS</stp>
        <stp>LongDescription</stp>
        <stp/>
        <stp>T</stp>
        <tr r="J27" s="1"/>
        <tr r="B28" s="1"/>
      </tp>
      <tp t="s">
        <v>iShares MSCI Switzerland Capped ETF</v>
        <stp/>
        <stp>ContractData</stp>
        <stp>S.EWL</stp>
        <stp>LongDescription</stp>
        <stp/>
        <stp>T</stp>
        <tr r="J25" s="1"/>
        <tr r="B22" s="1"/>
      </tp>
      <tp t="s">
        <v>iShares MSCI Malaysia ETF</v>
        <stp/>
        <stp>ContractData</stp>
        <stp>S.EWM</stp>
        <stp>LongDescription</stp>
        <stp/>
        <stp>T</stp>
        <tr r="J48" s="1"/>
        <tr r="B23" s="1"/>
      </tp>
      <tp t="s">
        <v>iShares MSCI Netherlands ETF</v>
        <stp/>
        <stp>ContractData</stp>
        <stp>S.EWN</stp>
        <stp>LongDescription</stp>
        <stp/>
        <stp>T</stp>
        <tr r="J19" s="1"/>
        <tr r="B24" s="1"/>
      </tp>
      <tp t="s">
        <v>iShares MSCI Austria Capped ETF</v>
        <stp/>
        <stp>ContractData</stp>
        <stp>S.EWO</stp>
        <stp>LongDescription</stp>
        <stp/>
        <stp>T</stp>
        <tr r="J6" s="1"/>
        <tr r="B25" s="1"/>
      </tp>
      <tp t="s">
        <v>iShares MSCI Hong Kong ETF</v>
        <stp/>
        <stp>ContractData</stp>
        <stp>S.EWH</stp>
        <stp>LongDescription</stp>
        <stp/>
        <stp>T</stp>
        <tr r="J24" s="1"/>
        <tr r="B18" s="1"/>
      </tp>
      <tp t="s">
        <v>iShares MSCI Italy Capped ETF</v>
        <stp/>
        <stp>ContractData</stp>
        <stp>S.EWI</stp>
        <stp>LongDescription</stp>
        <stp/>
        <stp>T</stp>
        <tr r="J7" s="1"/>
        <tr r="B19" s="1"/>
      </tp>
      <tp t="s">
        <v>iShares MSCI Japan ETF</v>
        <stp/>
        <stp>ContractData</stp>
        <stp>S.EWJ</stp>
        <stp>LongDescription</stp>
        <stp/>
        <stp>T</stp>
        <tr r="J37" s="1"/>
        <tr r="B20" s="1"/>
      </tp>
      <tp t="s">
        <v>iShares MSCI Belgium Capped ETF</v>
        <stp/>
        <stp>ContractData</stp>
        <stp>S.EWK</stp>
        <stp>LongDescription</stp>
        <stp/>
        <stp>T</stp>
        <tr r="J21" s="1"/>
        <tr r="B21" s="1"/>
      </tp>
      <tp t="s">
        <v>iShares MSCI Sweden ETF</v>
        <stp/>
        <stp>ContractData</stp>
        <stp>S.EWD</stp>
        <stp>LongDescription</stp>
        <stp/>
        <stp>T</stp>
        <tr r="J17" s="1"/>
        <tr r="B16" s="1"/>
      </tp>
      <tp t="s">
        <v>iShares MSCI Germany ETF</v>
        <stp/>
        <stp>ContractData</stp>
        <stp>S.EWG</stp>
        <stp>LongDescription</stp>
        <stp/>
        <stp>T</stp>
        <tr r="J8" s="1"/>
        <tr r="B17" s="1"/>
      </tp>
      <tp t="s">
        <v>iShares MSCI Australia ETF</v>
        <stp/>
        <stp>ContractData</stp>
        <stp>S.EWA</stp>
        <stp>LongDescription</stp>
        <stp/>
        <stp>T</stp>
        <tr r="J39" s="1"/>
        <tr r="B14" s="1"/>
      </tp>
      <tp t="s">
        <v>iShares MSCI Canada ETF</v>
        <stp/>
        <stp>ContractData</stp>
        <stp>S.EWC</stp>
        <stp>LongDescription</stp>
        <stp/>
        <stp>T</stp>
        <tr r="J35" s="1"/>
        <tr r="B15" s="1"/>
      </tp>
      <tp t="s">
        <v>iShares MSCI Peru and Global Exposure ETF</v>
        <stp/>
        <stp>ContractData</stp>
        <stp>S.EPU</stp>
        <stp>LongDescription</stp>
        <stp/>
        <stp>T</stp>
        <tr r="J18" s="1"/>
        <tr r="B13" s="1"/>
      </tp>
      <tp t="s">
        <v>Market Vectors Vietnam ETF</v>
        <stp/>
        <stp>ContractData</stp>
        <stp>S.VNM</stp>
        <stp>LongDescription</stp>
        <stp/>
        <stp>T</stp>
        <tr r="B51" s="1"/>
        <tr r="J22" s="1"/>
      </tp>
      <tp t="s">
        <v>Vanguard MSCI Europe ETF</v>
        <stp/>
        <stp>ContractData</stp>
        <stp>S.VGK</stp>
        <stp>LongDescription</stp>
        <stp/>
        <stp>T</stp>
        <tr r="J20" s="1"/>
        <tr r="B50" s="1"/>
      </tp>
      <tp t="s">
        <v>iShares MSCI Thailand Capped ETF</v>
        <stp/>
        <stp>ContractData</stp>
        <stp>S.THD</stp>
        <stp>LongDescription</stp>
        <stp/>
        <stp>T</stp>
        <tr r="J52" s="1"/>
        <tr r="B47" s="1"/>
      </tp>
      <tp t="s">
        <v>iShares MSCI Turkey ETF</v>
        <stp/>
        <stp>ContractData</stp>
        <stp>S.TUR</stp>
        <stp>LongDescription</stp>
        <stp/>
        <stp>T</stp>
        <tr r="B48" s="1"/>
        <tr r="J51" s="1"/>
      </tp>
      <tp t="s">
        <v>iShares Trust iShares MSCI UAE ETF</v>
        <stp/>
        <stp>ContractData</stp>
        <stp>S.UAE</stp>
        <stp>LongDescription</stp>
        <stp/>
        <stp>T</stp>
        <tr r="B49" s="1"/>
        <tr r="J36" s="1"/>
      </tp>
      <tp>
        <v>2.0362992474546298</v>
        <stp/>
        <stp>StudyData</stp>
        <stp>S.ENZL</stp>
        <stp>PCB</stp>
        <stp>BaseType=Index,Index=1</stp>
        <stp>High</stp>
        <stp>A</stp>
        <stp>0</stp>
        <stp>all</stp>
        <stp/>
        <stp/>
        <stp/>
        <stp>T</stp>
        <tr r="M47" s="1"/>
      </tp>
      <tp t="s">
        <v>SPDR S&amp;P 500</v>
        <stp/>
        <stp>ContractData</stp>
        <stp>S.SPY</stp>
        <stp>LongDescription</stp>
        <stp/>
        <stp>T</stp>
        <tr r="J44" s="1"/>
        <tr r="B46" s="1"/>
      </tp>
      <tp t="s">
        <v>iShares Trust iShares MSCI Qatar ETF</v>
        <stp/>
        <stp>ContractData</stp>
        <stp>S.QAT</stp>
        <stp>LongDescription</stp>
        <stp/>
        <stp>T</stp>
        <tr r="J45" s="1"/>
        <tr r="B45" s="1"/>
      </tp>
      <tp>
        <v>200</v>
        <stp/>
        <stp>ContractData</stp>
        <stp>S.EDEN</stp>
        <stp>MT_LastAskVolume</stp>
        <stp/>
        <stp>T</stp>
        <tr r="N31" s="5"/>
      </tp>
      <tp>
        <v>23.304790557741274</v>
        <stp/>
        <stp>StudyData</stp>
        <stp>S.SPY</stp>
        <stp>PCB</stp>
        <stp>BaseType=Index,Index=2</stp>
        <stp>Close</stp>
        <stp>A</stp>
        <stp>-1</stp>
        <stp>all</stp>
        <stp/>
        <stp/>
        <stp/>
        <stp>T</stp>
        <tr r="K44" s="1"/>
        <tr r="D46" s="1"/>
      </tp>
      <tp>
        <v>-1.1031439602868136</v>
        <stp/>
        <stp>StudyData</stp>
        <stp>S.QAT</stp>
        <stp>PCB</stp>
        <stp>BaseType=Index,Index=2</stp>
        <stp>Close</stp>
        <stp>A</stp>
        <stp>-1</stp>
        <stp>all</stp>
        <stp/>
        <stp/>
        <stp/>
        <stp>T</stp>
        <tr r="K45" s="1"/>
        <tr r="D45" s="1"/>
      </tp>
      <tp>
        <v>-1.5663771712158887</v>
        <stp/>
        <stp>StudyData</stp>
        <stp>S.VGK</stp>
        <stp>PCB</stp>
        <stp>BaseType=Index,Index=2</stp>
        <stp>Close</stp>
        <stp>A</stp>
        <stp>-1</stp>
        <stp>all</stp>
        <stp/>
        <stp/>
        <stp/>
        <stp>T</stp>
        <tr r="K20" s="1"/>
        <tr r="D50" s="1"/>
      </tp>
      <tp>
        <v>-11.145510835913308</v>
        <stp/>
        <stp>StudyData</stp>
        <stp>S.VNM</stp>
        <stp>PCB</stp>
        <stp>BaseType=Index,Index=2</stp>
        <stp>Close</stp>
        <stp>A</stp>
        <stp>-1</stp>
        <stp>all</stp>
        <stp/>
        <stp/>
        <stp/>
        <stp>T</stp>
        <tr r="K22" s="1"/>
        <tr r="D51" s="1"/>
      </tp>
      <tp>
        <v>11.090458488228</v>
        <stp/>
        <stp>StudyData</stp>
        <stp>S.TUR</stp>
        <stp>PCB</stp>
        <stp>BaseType=Index,Index=2</stp>
        <stp>Close</stp>
        <stp>A</stp>
        <stp>-1</stp>
        <stp>all</stp>
        <stp/>
        <stp/>
        <stp/>
        <stp>T</stp>
        <tr r="K51" s="1"/>
        <tr r="D48" s="1"/>
      </tp>
      <tp>
        <v>-5.355465079862201</v>
        <stp/>
        <stp>StudyData</stp>
        <stp>S.THD</stp>
        <stp>PCB</stp>
        <stp>BaseType=Index,Index=2</stp>
        <stp>Close</stp>
        <stp>A</stp>
        <stp>-1</stp>
        <stp>all</stp>
        <stp/>
        <stp/>
        <stp/>
        <stp>T</stp>
        <tr r="K52" s="1"/>
        <tr r="D47" s="1"/>
      </tp>
      <tp>
        <v>10.767160161507412</v>
        <stp/>
        <stp>StudyData</stp>
        <stp>S.UAE</stp>
        <stp>PCB</stp>
        <stp>BaseType=Index,Index=2</stp>
        <stp>Close</stp>
        <stp>A</stp>
        <stp>-1</stp>
        <stp>all</stp>
        <stp/>
        <stp/>
        <stp/>
        <stp>T</stp>
        <tr r="K36" s="1"/>
        <tr r="D49" s="1"/>
      </tp>
      <tp>
        <v>15.212332751599757</v>
        <stp/>
        <stp>StudyData</stp>
        <stp>S.EPU</stp>
        <stp>PCB</stp>
        <stp>BaseType=Index,Index=2</stp>
        <stp>Close</stp>
        <stp>A</stp>
        <stp>-1</stp>
        <stp>all</stp>
        <stp/>
        <stp/>
        <stp/>
        <stp>T</stp>
        <tr r="K18" s="1"/>
        <tr r="D13" s="1"/>
      </tp>
      <tp>
        <v>-22.340912559133223</v>
        <stp/>
        <stp>StudyData</stp>
        <stp>S.EWY</stp>
        <stp>PCB</stp>
        <stp>BaseType=Index,Index=2</stp>
        <stp>Close</stp>
        <stp>A</stp>
        <stp>-1</stp>
        <stp>all</stp>
        <stp/>
        <stp/>
        <stp/>
        <stp>T</stp>
        <tr r="K5" s="1"/>
        <tr r="D32" s="1"/>
      </tp>
      <tp>
        <v>-35.612128146453088</v>
        <stp/>
        <stp>StudyData</stp>
        <stp>S.EWZ</stp>
        <stp>PCB</stp>
        <stp>BaseType=Index,Index=2</stp>
        <stp>Close</stp>
        <stp>A</stp>
        <stp>-1</stp>
        <stp>all</stp>
        <stp/>
        <stp/>
        <stp/>
        <stp>T</stp>
        <tr r="K14" s="1"/>
        <tr r="D33" s="1"/>
      </tp>
      <tp>
        <v>2.5718608169440289</v>
        <stp/>
        <stp>StudyData</stp>
        <stp>S.EWU</stp>
        <stp>PCB</stp>
        <stp>BaseType=Index,Index=2</stp>
        <stp>Close</stp>
        <stp>A</stp>
        <stp>-1</stp>
        <stp>all</stp>
        <stp/>
        <stp/>
        <stp/>
        <stp>T</stp>
        <tr r="K30" s="1"/>
        <tr r="D30" s="1"/>
      </tp>
      <tp>
        <v>12.448403215294364</v>
        <stp/>
        <stp>StudyData</stp>
        <stp>S.EWT</stp>
        <stp>PCB</stp>
        <stp>BaseType=Index,Index=2</stp>
        <stp>Close</stp>
        <stp>A</stp>
        <stp>-1</stp>
        <stp>all</stp>
        <stp/>
        <stp/>
        <stp/>
        <stp>T</stp>
        <tr r="K38" s="1"/>
        <tr r="D29" s="1"/>
      </tp>
      <tp>
        <v>-30.994841562269709</v>
        <stp/>
        <stp>StudyData</stp>
        <stp>S.EWW</stp>
        <stp>PCB</stp>
        <stp>BaseType=Index,Index=2</stp>
        <stp>Close</stp>
        <stp>A</stp>
        <stp>-1</stp>
        <stp>all</stp>
        <stp/>
        <stp/>
        <stp/>
        <stp>T</stp>
        <tr r="K9" s="1"/>
        <tr r="D31" s="1"/>
      </tp>
      <tp>
        <v>-8.4226646248085686</v>
        <stp/>
        <stp>StudyData</stp>
        <stp>S.EWQ</stp>
        <stp>PCB</stp>
        <stp>BaseType=Index,Index=2</stp>
        <stp>Close</stp>
        <stp>A</stp>
        <stp>-1</stp>
        <stp>all</stp>
        <stp/>
        <stp/>
        <stp/>
        <stp>T</stp>
        <tr r="K26" s="1"/>
        <tr r="D27" s="1"/>
      </tp>
      <tp>
        <v>1.40431090790333</v>
        <stp/>
        <stp>StudyData</stp>
        <stp>S.EWP</stp>
        <stp>PCB</stp>
        <stp>BaseType=Index,Index=2</stp>
        <stp>Close</stp>
        <stp>A</stp>
        <stp>-1</stp>
        <stp>all</stp>
        <stp/>
        <stp/>
        <stp/>
        <stp>T</stp>
        <tr r="K4" s="1"/>
        <tr r="D26" s="1"/>
      </tp>
      <tp>
        <v>16.84491978609627</v>
        <stp/>
        <stp>StudyData</stp>
        <stp>S.EWS</stp>
        <stp>PCB</stp>
        <stp>BaseType=Index,Index=2</stp>
        <stp>Close</stp>
        <stp>A</stp>
        <stp>-1</stp>
        <stp>all</stp>
        <stp/>
        <stp/>
        <stp/>
        <stp>T</stp>
        <tr r="K27" s="1"/>
        <tr r="D28" s="1"/>
      </tp>
      <tp>
        <v>15.435294117647064</v>
        <stp/>
        <stp>StudyData</stp>
        <stp>S.EWM</stp>
        <stp>PCB</stp>
        <stp>BaseType=Index,Index=2</stp>
        <stp>Close</stp>
        <stp>A</stp>
        <stp>-1</stp>
        <stp>all</stp>
        <stp/>
        <stp/>
        <stp/>
        <stp>T</stp>
        <tr r="K48" s="1"/>
        <tr r="D23" s="1"/>
      </tp>
      <tp>
        <v>-4.7855811062771947</v>
        <stp/>
        <stp>StudyData</stp>
        <stp>S.EWL</stp>
        <stp>PCB</stp>
        <stp>BaseType=Index,Index=2</stp>
        <stp>Close</stp>
        <stp>A</stp>
        <stp>-1</stp>
        <stp>all</stp>
        <stp/>
        <stp/>
        <stp/>
        <stp>T</stp>
        <tr r="K25" s="1"/>
        <tr r="D22" s="1"/>
      </tp>
      <tp>
        <v>-3.0078667283664906</v>
        <stp/>
        <stp>StudyData</stp>
        <stp>S.EWO</stp>
        <stp>PCB</stp>
        <stp>BaseType=Index,Index=2</stp>
        <stp>Close</stp>
        <stp>A</stp>
        <stp>-1</stp>
        <stp>all</stp>
        <stp/>
        <stp/>
        <stp/>
        <stp>T</stp>
        <tr r="K6" s="1"/>
        <tr r="D25" s="1"/>
      </tp>
      <tp>
        <v>-0.31369034281873304</v>
        <stp/>
        <stp>StudyData</stp>
        <stp>S.EWN</stp>
        <stp>PCB</stp>
        <stp>BaseType=Index,Index=2</stp>
        <stp>Close</stp>
        <stp>A</stp>
        <stp>-1</stp>
        <stp>all</stp>
        <stp/>
        <stp/>
        <stp/>
        <stp>T</stp>
        <tr r="K19" s="1"/>
        <tr r="D24" s="1"/>
      </tp>
      <tp>
        <v>6.0123784261715265</v>
        <stp/>
        <stp>StudyData</stp>
        <stp>S.EWI</stp>
        <stp>PCB</stp>
        <stp>BaseType=Index,Index=2</stp>
        <stp>Close</stp>
        <stp>A</stp>
        <stp>-1</stp>
        <stp>all</stp>
        <stp/>
        <stp/>
        <stp/>
        <stp>T</stp>
        <tr r="K7" s="1"/>
        <tr r="D19" s="1"/>
      </tp>
      <tp>
        <v>-4.0875071963154914</v>
        <stp/>
        <stp>StudyData</stp>
        <stp>S.EWH</stp>
        <stp>PCB</stp>
        <stp>BaseType=Index,Index=2</stp>
        <stp>Close</stp>
        <stp>A</stp>
        <stp>-1</stp>
        <stp>all</stp>
        <stp/>
        <stp/>
        <stp/>
        <stp>T</stp>
        <tr r="K24" s="1"/>
        <tr r="D18" s="1"/>
      </tp>
      <tp>
        <v>-2.9723991507430929</v>
        <stp/>
        <stp>StudyData</stp>
        <stp>S.EWK</stp>
        <stp>PCB</stp>
        <stp>BaseType=Index,Index=2</stp>
        <stp>Close</stp>
        <stp>A</stp>
        <stp>-1</stp>
        <stp>all</stp>
        <stp/>
        <stp/>
        <stp/>
        <stp>T</stp>
        <tr r="K21" s="1"/>
        <tr r="D21" s="1"/>
      </tp>
      <tp>
        <v>4.6149048955409944</v>
        <stp/>
        <stp>StudyData</stp>
        <stp>S.EWJ</stp>
        <stp>PCB</stp>
        <stp>BaseType=Index,Index=2</stp>
        <stp>Close</stp>
        <stp>A</stp>
        <stp>-1</stp>
        <stp>all</stp>
        <stp/>
        <stp/>
        <stp/>
        <stp>T</stp>
        <tr r="K37" s="1"/>
        <tr r="D20" s="1"/>
      </tp>
      <tp>
        <v>-5.4218393716746913</v>
        <stp/>
        <stp>StudyData</stp>
        <stp>S.EWD</stp>
        <stp>PCB</stp>
        <stp>BaseType=Index,Index=2</stp>
        <stp>Close</stp>
        <stp>A</stp>
        <stp>-1</stp>
        <stp>all</stp>
        <stp/>
        <stp/>
        <stp/>
        <stp>T</stp>
        <tr r="K17" s="1"/>
        <tr r="D16" s="1"/>
      </tp>
      <tp>
        <v>7.1741327046143439</v>
        <stp/>
        <stp>StudyData</stp>
        <stp>S.EWG</stp>
        <stp>PCB</stp>
        <stp>BaseType=Index,Index=2</stp>
        <stp>Close</stp>
        <stp>A</stp>
        <stp>-1</stp>
        <stp>all</stp>
        <stp/>
        <stp/>
        <stp/>
        <stp>T</stp>
        <tr r="K8" s="1"/>
        <tr r="D17" s="1"/>
      </tp>
      <tp>
        <v>-1.9720624486442087</v>
        <stp/>
        <stp>StudyData</stp>
        <stp>S.EWA</stp>
        <stp>PCB</stp>
        <stp>BaseType=Index,Index=2</stp>
        <stp>Close</stp>
        <stp>A</stp>
        <stp>-1</stp>
        <stp>all</stp>
        <stp/>
        <stp/>
        <stp/>
        <stp>T</stp>
        <tr r="K39" s="1"/>
        <tr r="D14" s="1"/>
      </tp>
      <tp>
        <v>9.8691384950927059</v>
        <stp/>
        <stp>StudyData</stp>
        <stp>S.EWC</stp>
        <stp>PCB</stp>
        <stp>BaseType=Index,Index=2</stp>
        <stp>Close</stp>
        <stp>A</stp>
        <stp>-1</stp>
        <stp>all</stp>
        <stp/>
        <stp/>
        <stp/>
        <stp>T</stp>
        <tr r="K35" s="1"/>
        <tr r="D15" s="1"/>
      </tp>
      <tp>
        <v>-0.50590219224282229</v>
        <stp/>
        <stp>StudyData</stp>
        <stp>S.EZU</stp>
        <stp>PCB</stp>
        <stp>BaseType=Index,Index=2</stp>
        <stp>Close</stp>
        <stp>A</stp>
        <stp>-1</stp>
        <stp>all</stp>
        <stp/>
        <stp/>
        <stp/>
        <stp>T</stp>
        <tr r="K13" s="1"/>
        <tr r="D35" s="1"/>
      </tp>
      <tp>
        <v>0.28715003589376537</v>
        <stp/>
        <stp>StudyData</stp>
        <stp>S.EZA</stp>
        <stp>PCB</stp>
        <stp>BaseType=Index,Index=2</stp>
        <stp>Close</stp>
        <stp>A</stp>
        <stp>-1</stp>
        <stp>all</stp>
        <stp/>
        <stp/>
        <stp/>
        <stp>T</stp>
        <tr r="K12" s="1"/>
        <tr r="D34" s="1"/>
      </tp>
      <tp>
        <v>-11.237149946827373</v>
        <stp/>
        <stp>StudyData</stp>
        <stp>S.ECH</stp>
        <stp>PCB</stp>
        <stp>BaseType=Index,Index=2</stp>
        <stp>Close</stp>
        <stp>A</stp>
        <stp>-1</stp>
        <stp>all</stp>
        <stp/>
        <stp/>
        <stp/>
        <stp>T</stp>
        <tr r="K16" s="1"/>
        <tr r="D4" s="1"/>
      </tp>
      <tp>
        <v>32.411067193675891</v>
        <stp/>
        <stp>StudyData</stp>
        <stp>S.EIS</stp>
        <stp>PCB</stp>
        <stp>BaseType=Index,Index=2</stp>
        <stp>Close</stp>
        <stp>A</stp>
        <stp>-1</stp>
        <stp>all</stp>
        <stp/>
        <stp/>
        <stp/>
        <stp>T</stp>
        <tr r="K23" s="1"/>
        <tr r="D9" s="1"/>
      </tp>
      <tp>
        <v>-3.5199622017481573</v>
        <stp/>
        <stp>StudyData</stp>
        <stp>S.KSA</stp>
        <stp>PCB</stp>
        <stp>BaseType=Index,Index=2</stp>
        <stp>Close</stp>
        <stp>A</stp>
        <stp>-1</stp>
        <stp>all</stp>
        <stp/>
        <stp/>
        <stp/>
        <stp>T</stp>
        <tr r="K50" s="1"/>
        <tr r="D41" s="1"/>
      </tp>
      <tp>
        <v>4.7464239271781441</v>
        <stp/>
        <stp>StudyData</stp>
        <stp>S.KWT</stp>
        <stp>PCB</stp>
        <stp>BaseType=Index,Index=2</stp>
        <stp>Close</stp>
        <stp>A</stp>
        <stp>-1</stp>
        <stp>all</stp>
        <stp/>
        <stp/>
        <stp/>
        <stp>T</stp>
        <tr r="K32" s="1"/>
        <tr r="D42" s="1"/>
      </tp>
      <tp>
        <v>54.36</v>
        <stp/>
        <stp>ContractData</stp>
        <stp>S.EWN</stp>
        <stp>LastQuoteToday</stp>
        <stp/>
        <stp>T</stp>
        <tr r="G34" s="3"/>
      </tp>
      <tp>
        <v>2900</v>
        <stp/>
        <stp>ContractData</stp>
        <stp>S.VGK</stp>
        <stp>MT_LastBidVolume</stp>
        <stp/>
        <stp>T</stp>
        <tr r="K35" s="3"/>
      </tp>
      <tp>
        <v>100</v>
        <stp/>
        <stp>ContractData</stp>
        <stp>S.VNM</stp>
        <stp>MT_LastBidVolume</stp>
        <stp/>
        <stp>T</stp>
        <tr r="K37" s="3"/>
      </tp>
      <tp>
        <v>26.25</v>
        <stp/>
        <stp>ContractData</stp>
        <stp>S.EWO</stp>
        <stp>LastQuoteToday</stp>
        <stp/>
        <stp>T</stp>
        <tr r="G34" s="2"/>
      </tp>
      <tp>
        <v>0</v>
        <stp/>
        <stp>ContractData</stp>
        <stp>S.EFNL</stp>
        <stp>MT_LastAskVolume</stp>
        <stp/>
        <stp>T</stp>
        <tr r="N39" s="2"/>
      </tp>
      <tp>
        <v>1000</v>
        <stp/>
        <stp>ContractData</stp>
        <stp>S.QAT</stp>
        <stp>MT_LastBidVolume</stp>
        <stp/>
        <stp>T</stp>
        <tr r="K34" s="5"/>
      </tp>
      <tp>
        <v>31.05</v>
        <stp/>
        <stp>ContractData</stp>
        <stp>S.ECH</stp>
        <stp>LastQuoteToday</stp>
        <stp/>
        <stp>T</stp>
        <tr r="G31" s="3"/>
      </tp>
      <tp>
        <v>19.91</v>
        <stp/>
        <stp>ContractData</stp>
        <stp>S.EWH</stp>
        <stp>LastQuoteToday</stp>
        <stp/>
        <stp>T</stp>
        <tr r="G39" s="3"/>
      </tp>
      <tp>
        <v>100</v>
        <stp/>
        <stp>ContractData</stp>
        <stp>S.KWT</stp>
        <stp>MT_LastAskVolume</stp>
        <stp/>
        <stp>T</stp>
        <tr r="N34" s="4"/>
      </tp>
      <tp>
        <v>100</v>
        <stp/>
        <stp>ContractData</stp>
        <stp>S.KSA</stp>
        <stp>MT_LastAskVolume</stp>
        <stp/>
        <stp>T</stp>
        <tr r="N39" s="5"/>
      </tp>
      <tp>
        <v>47.86</v>
        <stp/>
        <stp>ContractData</stp>
        <stp>S.EWI</stp>
        <stp>LastQuoteToday</stp>
        <stp/>
        <stp>T</stp>
        <tr r="G35" s="2"/>
      </tp>
      <tp>
        <v>1000</v>
        <stp/>
        <stp>ContractData</stp>
        <stp>S.SPY</stp>
        <stp>MT_LastBidVolume</stp>
        <stp/>
        <stp>T</stp>
        <tr r="K33" s="5"/>
      </tp>
      <tp>
        <v>75.28</v>
        <stp/>
        <stp>ContractData</stp>
        <stp>S.EWJ</stp>
        <stp>LastQuoteToday</stp>
        <stp/>
        <stp>T</stp>
        <tr r="G39" s="4"/>
      </tp>
      <tp>
        <v>100</v>
        <stp/>
        <stp>ContractData</stp>
        <stp>S.MCHI</stp>
        <stp>MT_LastAskVolume</stp>
        <stp/>
        <stp>T</stp>
        <tr r="N31" s="4"/>
      </tp>
      <tp>
        <v>200</v>
        <stp/>
        <stp>ContractData</stp>
        <stp>S.ACWx</stp>
        <stp>MT_LastAskVolume</stp>
        <stp/>
        <stp>T</stp>
        <tr r="N33" s="4"/>
      </tp>
      <tp>
        <v>77.320000000000007</v>
        <stp/>
        <stp>ContractData</stp>
        <stp>S.VGK</stp>
        <stp>LastQuoteToday</stp>
        <stp/>
        <stp>T</stp>
        <tr r="G35" s="3"/>
      </tp>
      <tp>
        <v>22.080000000000002</v>
        <stp/>
        <stp>ContractData</stp>
        <stp>S.EWK</stp>
        <stp>LastQuoteToday</stp>
        <stp/>
        <stp>T</stp>
        <tr r="G36" s="3"/>
      </tp>
      <tp>
        <v>49.74</v>
        <stp/>
        <stp>ContractData</stp>
        <stp>S.THD</stp>
        <stp>LastQuoteToday</stp>
        <stp/>
        <stp>T</stp>
        <tr r="G41" s="5"/>
      </tp>
      <tp>
        <v>46.02</v>
        <stp/>
        <stp>ContractData</stp>
        <stp>S.EWD</stp>
        <stp>LastQuoteToday</stp>
        <stp/>
        <stp>T</stp>
        <tr r="G32" s="3"/>
      </tp>
      <tp>
        <v>18.57</v>
        <stp/>
        <stp>ContractData</stp>
        <stp>S.UAE</stp>
        <stp>LastQuoteToday</stp>
        <stp/>
        <stp>T</stp>
        <tr r="G38" s="4"/>
      </tp>
      <tp>
        <v>32.310315430520028</v>
        <stp/>
        <stp>StudyData</stp>
        <stp>S.NORW</stp>
        <stp>PCB</stp>
        <stp>BaseType=Index,Index=1</stp>
        <stp>High</stp>
        <stp>A</stp>
        <stp>0</stp>
        <stp>all</stp>
        <stp/>
        <stp/>
        <stp/>
        <stp>T</stp>
        <tr r="M15" s="1"/>
      </tp>
      <tp>
        <v>16.689373297002721</v>
        <stp/>
        <stp>StudyData</stp>
        <stp>S.EIRL</stp>
        <stp>PCB</stp>
        <stp>BaseType=Index,Index=1</stp>
        <stp>High</stp>
        <stp>A</stp>
        <stp>0</stp>
        <stp>all</stp>
        <stp/>
        <stp/>
        <stp/>
        <stp>T</stp>
        <tr r="M34" s="1"/>
      </tp>
      <tp>
        <v>100</v>
        <stp/>
        <stp>ContractData</stp>
        <stp>S.EIS</stp>
        <stp>MT_LastAskVolume</stp>
        <stp/>
        <stp>T</stp>
        <tr r="N38" s="3"/>
      </tp>
      <tp>
        <v>1000</v>
        <stp/>
        <stp>ContractData</stp>
        <stp>S.ECH</stp>
        <stp>MT_LastAskVolume</stp>
        <stp/>
        <stp>T</stp>
        <tr r="N31" s="3"/>
      </tp>
      <tp>
        <v>200</v>
        <stp/>
        <stp>ContractData</stp>
        <stp>S.EZU</stp>
        <stp>MT_LastAskVolume</stp>
        <stp/>
        <stp>T</stp>
        <tr r="N41" s="2"/>
      </tp>
      <tp>
        <v>200</v>
        <stp/>
        <stp>ContractData</stp>
        <stp>S.EZA</stp>
        <stp>MT_LastAskVolume</stp>
        <stp/>
        <stp>T</stp>
        <tr r="N40" s="2"/>
      </tp>
      <tp>
        <v>100</v>
        <stp/>
        <stp>ContractData</stp>
        <stp>S.EWZ</stp>
        <stp>MT_LastAskVolume</stp>
        <stp/>
        <stp>T</stp>
        <tr r="N42" s="2"/>
      </tp>
      <tp>
        <v>200</v>
        <stp/>
        <stp>ContractData</stp>
        <stp>S.EWY</stp>
        <stp>MT_LastAskVolume</stp>
        <stp/>
        <stp>T</stp>
        <tr r="N33" s="2"/>
      </tp>
      <tp>
        <v>100</v>
        <stp/>
        <stp>ContractData</stp>
        <stp>S.EWS</stp>
        <stp>MT_LastAskVolume</stp>
        <stp/>
        <stp>T</stp>
        <tr r="N42" s="3"/>
      </tp>
      <tp>
        <v>100</v>
        <stp/>
        <stp>ContractData</stp>
        <stp>S.EWQ</stp>
        <stp>MT_LastAskVolume</stp>
        <stp/>
        <stp>T</stp>
        <tr r="N41" s="3"/>
      </tp>
      <tp>
        <v>100</v>
        <stp/>
        <stp>ContractData</stp>
        <stp>S.EWP</stp>
        <stp>MT_LastAskVolume</stp>
        <stp/>
        <stp>T</stp>
        <tr r="N32" s="2"/>
      </tp>
      <tp>
        <v>100</v>
        <stp/>
        <stp>ContractData</stp>
        <stp>S.EWW</stp>
        <stp>MT_LastAskVolume</stp>
        <stp/>
        <stp>T</stp>
        <tr r="N37" s="2"/>
      </tp>
      <tp>
        <v>200</v>
        <stp/>
        <stp>ContractData</stp>
        <stp>S.EWU</stp>
        <stp>MT_LastAskVolume</stp>
        <stp/>
        <stp>T</stp>
        <tr r="N32" s="4"/>
      </tp>
      <tp>
        <v>100</v>
        <stp/>
        <stp>ContractData</stp>
        <stp>S.EWT</stp>
        <stp>MT_LastAskVolume</stp>
        <stp/>
        <stp>T</stp>
        <tr r="N40" s="4"/>
      </tp>
      <tp>
        <v>0</v>
        <stp/>
        <stp>ContractData</stp>
        <stp>S.EWK</stp>
        <stp>MT_LastAskVolume</stp>
        <stp/>
        <stp>T</stp>
        <tr r="N36" s="3"/>
      </tp>
      <tp>
        <v>2000</v>
        <stp/>
        <stp>ContractData</stp>
        <stp>S.EWJ</stp>
        <stp>MT_LastAskVolume</stp>
        <stp/>
        <stp>T</stp>
        <tr r="N39" s="4"/>
      </tp>
      <tp>
        <v>100</v>
        <stp/>
        <stp>ContractData</stp>
        <stp>S.EWI</stp>
        <stp>MT_LastAskVolume</stp>
        <stp/>
        <stp>T</stp>
        <tr r="N35" s="2"/>
      </tp>
      <tp>
        <v>100</v>
        <stp/>
        <stp>ContractData</stp>
        <stp>S.EWH</stp>
        <stp>MT_LastAskVolume</stp>
        <stp/>
        <stp>T</stp>
        <tr r="N39" s="3"/>
      </tp>
      <tp>
        <v>200</v>
        <stp/>
        <stp>ContractData</stp>
        <stp>S.EWO</stp>
        <stp>MT_LastAskVolume</stp>
        <stp/>
        <stp>T</stp>
        <tr r="N34" s="2"/>
      </tp>
      <tp>
        <v>200</v>
        <stp/>
        <stp>ContractData</stp>
        <stp>S.EWN</stp>
        <stp>MT_LastAskVolume</stp>
        <stp/>
        <stp>T</stp>
        <tr r="N34" s="3"/>
      </tp>
      <tp>
        <v>200</v>
        <stp/>
        <stp>ContractData</stp>
        <stp>S.EWM</stp>
        <stp>MT_LastAskVolume</stp>
        <stp/>
        <stp>T</stp>
        <tr r="N37" s="5"/>
      </tp>
      <tp>
        <v>300</v>
        <stp/>
        <stp>ContractData</stp>
        <stp>S.EWL</stp>
        <stp>MT_LastAskVolume</stp>
        <stp/>
        <stp>T</stp>
        <tr r="N40" s="3"/>
      </tp>
      <tp>
        <v>500</v>
        <stp/>
        <stp>ContractData</stp>
        <stp>S.EWC</stp>
        <stp>MT_LastAskVolume</stp>
        <stp/>
        <stp>T</stp>
        <tr r="N37" s="4"/>
      </tp>
      <tp>
        <v>100</v>
        <stp/>
        <stp>ContractData</stp>
        <stp>S.EWA</stp>
        <stp>MT_LastAskVolume</stp>
        <stp/>
        <stp>T</stp>
        <tr r="N41" s="4"/>
      </tp>
      <tp>
        <v>100</v>
        <stp/>
        <stp>ContractData</stp>
        <stp>S.EWG</stp>
        <stp>MT_LastAskVolume</stp>
        <stp/>
        <stp>T</stp>
        <tr r="N36" s="2"/>
      </tp>
      <tp>
        <v>100</v>
        <stp/>
        <stp>ContractData</stp>
        <stp>S.EWD</stp>
        <stp>MT_LastAskVolume</stp>
        <stp/>
        <stp>T</stp>
        <tr r="N32" s="3"/>
      </tp>
      <tp>
        <v>100</v>
        <stp/>
        <stp>ContractData</stp>
        <stp>S.EPU</stp>
        <stp>MT_LastAskVolume</stp>
        <stp/>
        <stp>T</stp>
        <tr r="N33" s="3"/>
      </tp>
      <tp>
        <v>0</v>
        <stp/>
        <stp>ContractData</stp>
        <stp>S.COLO</stp>
        <stp>MT_LastAskVolume</stp>
        <stp/>
        <stp>T</stp>
        <tr r="N38" s="2"/>
      </tp>
      <tp>
        <v>100</v>
        <stp/>
        <stp>ContractData</stp>
        <stp>S.NORW</stp>
        <stp>MT_LastAskVolume</stp>
        <stp/>
        <stp>T</stp>
        <tr r="N30" s="3"/>
      </tp>
      <tp>
        <v>42.300000000000004</v>
        <stp/>
        <stp>ContractData</stp>
        <stp>S.EWG</stp>
        <stp>LastQuoteToday</stp>
        <stp/>
        <stp>T</stp>
        <tr r="G36" s="2"/>
      </tp>
      <tp>
        <v>200</v>
        <stp/>
        <stp>ContractData</stp>
        <stp>S.INDA</stp>
        <stp>MT_LastAskVolume</stp>
        <stp/>
        <stp>T</stp>
        <tr r="N32" s="5"/>
      </tp>
      <tp>
        <v>100</v>
        <stp/>
        <stp>ContractData</stp>
        <stp>S.ENZL</stp>
        <stp>MT_LastAskVolume</stp>
        <stp/>
        <stp>T</stp>
        <tr r="N36" s="5"/>
      </tp>
      <tp>
        <v>17.484662576687111</v>
        <stp/>
        <stp>StudyData</stp>
        <stp>S.ACWx</stp>
        <stp>PCB</stp>
        <stp>BaseType=Index,Index=1</stp>
        <stp>High</stp>
        <stp>A</stp>
        <stp>0</stp>
        <stp>all</stp>
        <stp/>
        <stp/>
        <stp/>
        <stp>T</stp>
        <tr r="M31" s="1"/>
      </tp>
      <tp>
        <v>24.168797953964187</v>
        <stp/>
        <stp>StudyData</stp>
        <stp>S.NORW</stp>
        <stp>PCB</stp>
        <stp>BaseType=Index,Index=1</stp>
        <stp>Close</stp>
        <stp>A</stp>
        <stp>0</stp>
        <stp>all</stp>
        <stp/>
        <stp/>
        <stp/>
        <stp>T</stp>
        <tr r="C44" s="1"/>
      </tp>
      <tp>
        <v>300</v>
        <stp/>
        <stp>ContractData</stp>
        <stp>S.EIDO</stp>
        <stp>MT_LastAskVolume</stp>
        <stp/>
        <stp>T</stp>
        <tr r="N38" s="5"/>
      </tp>
      <tp>
        <v>200</v>
        <stp/>
        <stp>ContractData</stp>
        <stp>S.EIRL</stp>
        <stp>MT_LastAskVolume</stp>
        <stp/>
        <stp>T</stp>
        <tr r="N36" s="4"/>
      </tp>
      <tp>
        <v>52.64</v>
        <stp/>
        <stp>ContractData</stp>
        <stp>S.EZA</stp>
        <stp>LastQuoteToday</stp>
        <stp/>
        <stp>T</stp>
        <tr r="G40" s="2"/>
      </tp>
      <tp>
        <v>26.09</v>
        <stp/>
        <stp>ContractData</stp>
        <stp>S.EWA</stp>
        <stp>LastQuoteToday</stp>
        <stp/>
        <stp>T</stp>
        <tr r="G41" s="4"/>
      </tp>
      <tp>
        <v>38.26</v>
        <stp/>
        <stp>ContractData</stp>
        <stp>S.KSA</stp>
        <stp>LastQuoteToday</stp>
        <stp/>
        <stp>T</stp>
        <tr r="G39" s="5"/>
      </tp>
      <tp>
        <v>2000</v>
        <stp/>
        <stp>ContractData</stp>
        <stp>S.GREK</stp>
        <stp>MT_LastBidVolume</stp>
        <stp/>
        <stp>T</stp>
        <tr r="K31" s="2"/>
      </tp>
      <tp>
        <v>400</v>
        <stp/>
        <stp>ContractData</stp>
        <stp>S.ARGT</stp>
        <stp>MT_LastBidVolume</stp>
        <stp/>
        <stp>T</stp>
        <tr r="K35" s="5"/>
      </tp>
      <tp>
        <v>45.65</v>
        <stp/>
        <stp>ContractData</stp>
        <stp>S.EWC</stp>
        <stp>LastQuoteToday</stp>
        <stp/>
        <stp>T</stp>
        <tr r="G37" s="4"/>
      </tp>
      <tp>
        <v>3.2418047659368656</v>
        <stp/>
        <stp>StudyData</stp>
        <stp>S.ARGT</stp>
        <stp>PCB</stp>
        <stp>BaseType=Index,Index=1</stp>
        <stp>Close</stp>
        <stp>A</stp>
        <stp>0</stp>
        <stp>all</stp>
        <stp/>
        <stp/>
        <stp/>
        <stp>T</stp>
        <tr r="C3" s="1"/>
      </tp>
      <tp>
        <v>100</v>
        <stp/>
        <stp>ContractData</stp>
        <stp>S.EPHE</stp>
        <stp>MT_LastBidVolume</stp>
        <stp/>
        <stp>T</stp>
        <tr r="K30" s="5"/>
      </tp>
      <tp>
        <v>1300</v>
        <stp/>
        <stp>ContractData</stp>
        <stp>S.EPOL</stp>
        <stp>MT_LastBidVolume</stp>
        <stp/>
        <stp>T</stp>
        <tr r="K30" s="2"/>
      </tp>
      <tp>
        <v>100</v>
        <stp/>
        <stp>ContractData</stp>
        <stp>S.ECH</stp>
        <stp>MT_LastBidVolume</stp>
        <stp/>
        <stp>T</stp>
        <tr r="K31" s="3"/>
      </tp>
      <tp>
        <v>1000</v>
        <stp/>
        <stp>ContractData</stp>
        <stp>S.EIS</stp>
        <stp>MT_LastBidVolume</stp>
        <stp/>
        <stp>T</stp>
        <tr r="K38" s="3"/>
      </tp>
      <tp>
        <v>100</v>
        <stp/>
        <stp>ContractData</stp>
        <stp>S.EPU</stp>
        <stp>MT_LastBidVolume</stp>
        <stp/>
        <stp>T</stp>
        <tr r="K33" s="3"/>
      </tp>
      <tp>
        <v>800</v>
        <stp/>
        <stp>ContractData</stp>
        <stp>S.EWZ</stp>
        <stp>MT_LastBidVolume</stp>
        <stp/>
        <stp>T</stp>
        <tr r="K42" s="2"/>
      </tp>
      <tp>
        <v>200</v>
        <stp/>
        <stp>ContractData</stp>
        <stp>S.EWY</stp>
        <stp>MT_LastBidVolume</stp>
        <stp/>
        <stp>T</stp>
        <tr r="K33" s="2"/>
      </tp>
      <tp>
        <v>100</v>
        <stp/>
        <stp>ContractData</stp>
        <stp>S.EWS</stp>
        <stp>MT_LastBidVolume</stp>
        <stp/>
        <stp>T</stp>
        <tr r="K42" s="3"/>
      </tp>
      <tp>
        <v>100</v>
        <stp/>
        <stp>ContractData</stp>
        <stp>S.EWQ</stp>
        <stp>MT_LastBidVolume</stp>
        <stp/>
        <stp>T</stp>
        <tr r="K41" s="3"/>
      </tp>
      <tp>
        <v>300</v>
        <stp/>
        <stp>ContractData</stp>
        <stp>S.EWP</stp>
        <stp>MT_LastBidVolume</stp>
        <stp/>
        <stp>T</stp>
        <tr r="K32" s="2"/>
      </tp>
      <tp>
        <v>100</v>
        <stp/>
        <stp>ContractData</stp>
        <stp>S.EWW</stp>
        <stp>MT_LastBidVolume</stp>
        <stp/>
        <stp>T</stp>
        <tr r="K37" s="2"/>
      </tp>
      <tp>
        <v>100</v>
        <stp/>
        <stp>ContractData</stp>
        <stp>S.EWU</stp>
        <stp>MT_LastBidVolume</stp>
        <stp/>
        <stp>T</stp>
        <tr r="K32" s="4"/>
      </tp>
      <tp>
        <v>100</v>
        <stp/>
        <stp>ContractData</stp>
        <stp>S.EWT</stp>
        <stp>MT_LastBidVolume</stp>
        <stp/>
        <stp>T</stp>
        <tr r="K40" s="4"/>
      </tp>
      <tp>
        <v>0</v>
        <stp/>
        <stp>ContractData</stp>
        <stp>S.EWK</stp>
        <stp>MT_LastBidVolume</stp>
        <stp/>
        <stp>T</stp>
        <tr r="K36" s="3"/>
      </tp>
      <tp>
        <v>100</v>
        <stp/>
        <stp>ContractData</stp>
        <stp>S.EWJ</stp>
        <stp>MT_LastBidVolume</stp>
        <stp/>
        <stp>T</stp>
        <tr r="K39" s="4"/>
      </tp>
      <tp>
        <v>100</v>
        <stp/>
        <stp>ContractData</stp>
        <stp>S.EWI</stp>
        <stp>MT_LastBidVolume</stp>
        <stp/>
        <stp>T</stp>
        <tr r="K35" s="2"/>
      </tp>
      <tp>
        <v>100</v>
        <stp/>
        <stp>ContractData</stp>
        <stp>S.EWH</stp>
        <stp>MT_LastBidVolume</stp>
        <stp/>
        <stp>T</stp>
        <tr r="K39" s="3"/>
      </tp>
      <tp>
        <v>100</v>
        <stp/>
        <stp>ContractData</stp>
        <stp>S.EWO</stp>
        <stp>MT_LastBidVolume</stp>
        <stp/>
        <stp>T</stp>
        <tr r="K34" s="2"/>
      </tp>
      <tp>
        <v>200</v>
        <stp/>
        <stp>ContractData</stp>
        <stp>S.EWN</stp>
        <stp>MT_LastBidVolume</stp>
        <stp/>
        <stp>T</stp>
        <tr r="K34" s="3"/>
      </tp>
      <tp>
        <v>100</v>
        <stp/>
        <stp>ContractData</stp>
        <stp>S.EWM</stp>
        <stp>MT_LastBidVolume</stp>
        <stp/>
        <stp>T</stp>
        <tr r="K37" s="5"/>
      </tp>
      <tp>
        <v>100</v>
        <stp/>
        <stp>ContractData</stp>
        <stp>S.EWL</stp>
        <stp>MT_LastBidVolume</stp>
        <stp/>
        <stp>T</stp>
        <tr r="K40" s="3"/>
      </tp>
      <tp>
        <v>100</v>
        <stp/>
        <stp>ContractData</stp>
        <stp>S.EWC</stp>
        <stp>MT_LastBidVolume</stp>
        <stp/>
        <stp>T</stp>
        <tr r="K37" s="4"/>
      </tp>
      <tp>
        <v>100</v>
        <stp/>
        <stp>ContractData</stp>
        <stp>S.EWA</stp>
        <stp>MT_LastBidVolume</stp>
        <stp/>
        <stp>T</stp>
        <tr r="K41" s="4"/>
      </tp>
      <tp>
        <v>1500</v>
        <stp/>
        <stp>ContractData</stp>
        <stp>S.EWG</stp>
        <stp>MT_LastBidVolume</stp>
        <stp/>
        <stp>T</stp>
        <tr r="K36" s="2"/>
      </tp>
      <tp>
        <v>100</v>
        <stp/>
        <stp>ContractData</stp>
        <stp>S.EWD</stp>
        <stp>MT_LastBidVolume</stp>
        <stp/>
        <stp>T</stp>
        <tr r="K32" s="3"/>
      </tp>
      <tp>
        <v>100</v>
        <stp/>
        <stp>ContractData</stp>
        <stp>S.EZU</stp>
        <stp>MT_LastBidVolume</stp>
        <stp/>
        <stp>T</stp>
        <tr r="K41" s="2"/>
      </tp>
      <tp>
        <v>100</v>
        <stp/>
        <stp>ContractData</stp>
        <stp>S.EZA</stp>
        <stp>MT_LastBidVolume</stp>
        <stp/>
        <stp>T</stp>
        <tr r="K40" s="2"/>
      </tp>
      <tp>
        <v>49.961330239752527</v>
        <stp/>
        <stp>StudyData</stp>
        <stp>S.GREK</stp>
        <stp>PCB</stp>
        <stp>BaseType=Index,Index=1</stp>
        <stp>Close</stp>
        <stp>A</stp>
        <stp>0</stp>
        <stp>all</stp>
        <stp/>
        <stp/>
        <stp/>
        <stp>T</stp>
        <tr r="C36" s="1"/>
      </tp>
      <tp>
        <v>0</v>
        <stp/>
        <stp>ContractData</stp>
        <stp>S.COLO</stp>
        <stp>MT_LastBidVolume</stp>
        <stp/>
        <stp>T</stp>
        <tr r="K38" s="2"/>
      </tp>
      <tp>
        <v>100</v>
        <stp/>
        <stp>ContractData</stp>
        <stp>S.NORW</stp>
        <stp>MT_LastBidVolume</stp>
        <stp/>
        <stp>T</stp>
        <tr r="K30" s="3"/>
      </tp>
      <tp>
        <v>200</v>
        <stp/>
        <stp>ContractData</stp>
        <stp>S.INDA</stp>
        <stp>MT_LastBidVolume</stp>
        <stp/>
        <stp>T</stp>
        <tr r="K32" s="5"/>
      </tp>
      <tp>
        <v>100</v>
        <stp/>
        <stp>ContractData</stp>
        <stp>S.ENZL</stp>
        <stp>MT_LastBidVolume</stp>
        <stp/>
        <stp>T</stp>
        <tr r="K36" s="5"/>
      </tp>
      <tp>
        <v>17.755014938113529</v>
        <stp/>
        <stp>StudyData</stp>
        <stp>S.MCHI</stp>
        <stp>PCB</stp>
        <stp>BaseType=Index,Index=1</stp>
        <stp>Close</stp>
        <stp>A</stp>
        <stp>0</stp>
        <stp>all</stp>
        <stp/>
        <stp/>
        <stp/>
        <stp>T</stp>
        <tr r="C43" s="1"/>
      </tp>
      <tp>
        <v>12.664802237315214</v>
        <stp/>
        <stp>StudyData</stp>
        <stp>S.EPHE</stp>
        <stp>PCB</stp>
        <stp>BaseType=Index,Index=1</stp>
        <stp>High</stp>
        <stp>A</stp>
        <stp>0</stp>
        <stp>all</stp>
        <stp/>
        <stp/>
        <stp/>
        <stp>T</stp>
        <tr r="M41" s="1"/>
      </tp>
      <tp>
        <v>25.714895433205299</v>
        <stp/>
        <stp>StudyData</stp>
        <stp>S.MCHI</stp>
        <stp>PCB</stp>
        <stp>BaseType=Index,Index=1</stp>
        <stp>High</stp>
        <stp>A</stp>
        <stp>0</stp>
        <stp>all</stp>
        <stp/>
        <stp/>
        <stp/>
        <stp>T</stp>
        <tr r="M29" s="1"/>
      </tp>
      <tp>
        <v>-5.3571428571428479</v>
        <stp/>
        <stp>StudyData</stp>
        <stp>S.EIDO</stp>
        <stp>PCB</stp>
        <stp>BaseType=Index,Index=1</stp>
        <stp>Close</stp>
        <stp>A</stp>
        <stp>0</stp>
        <stp>all</stp>
        <stp/>
        <stp/>
        <stp/>
        <stp>T</stp>
        <tr r="C7" s="1"/>
      </tp>
      <tp>
        <v>26.18421052631578</v>
        <stp/>
        <stp>StudyData</stp>
        <stp>S.COLO</stp>
        <stp>PCB</stp>
        <stp>BaseType=Index,Index=1</stp>
        <stp>Close</stp>
        <stp>A</stp>
        <stp>0</stp>
        <stp>all</stp>
        <stp/>
        <stp/>
        <stp/>
        <stp>T</stp>
        <tr r="C37" s="1"/>
      </tp>
      <tp>
        <v>52.371825586966935</v>
        <stp/>
        <stp>StudyData</stp>
        <stp>S.EPOL</stp>
        <stp>PCB</stp>
        <stp>BaseType=Index,Index=1</stp>
        <stp>High</stp>
        <stp>A</stp>
        <stp>0</stp>
        <stp>all</stp>
        <stp/>
        <stp/>
        <stp/>
        <stp>T</stp>
        <tr r="M2" s="1"/>
      </tp>
      <tp>
        <v>614.91</v>
        <stp/>
        <stp>ContractData</stp>
        <stp>S.SPY</stp>
        <stp>LastQuoteToday</stp>
        <stp/>
        <stp>T</stp>
        <tr r="G33" s="5"/>
      </tp>
      <tp>
        <v>70.739999999999995</v>
        <stp/>
        <stp>ContractData</stp>
        <stp>S.EWY</stp>
        <stp>LastQuoteToday</stp>
        <stp/>
        <stp>T</stp>
        <tr r="G33" s="2"/>
      </tp>
      <tp>
        <v>6.7549793310785393</v>
        <stp/>
        <stp>StudyData</stp>
        <stp>S.EDEN</stp>
        <stp>PCB</stp>
        <stp>BaseType=Index,Index=1</stp>
        <stp>Close</stp>
        <stp>A</stp>
        <stp>0</stp>
        <stp>all</stp>
        <stp/>
        <stp/>
        <stp/>
        <stp>T</stp>
        <tr r="C5" s="1"/>
      </tp>
      <tp>
        <v>28.743439333127512</v>
        <stp/>
        <stp>StudyData</stp>
        <stp>S.EFNL</stp>
        <stp>PCB</stp>
        <stp>BaseType=Index,Index=1</stp>
        <stp>High</stp>
        <stp>A</stp>
        <stp>0</stp>
        <stp>all</stp>
        <stp/>
        <stp/>
        <stp/>
        <stp>T</stp>
        <tr r="M11" s="1"/>
      </tp>
      <tp>
        <v>200</v>
        <stp/>
        <stp>ContractData</stp>
        <stp>S.EPOL</stp>
        <stp>MT_LastAskVolume</stp>
        <stp/>
        <stp>T</stp>
        <tr r="N30" s="2"/>
      </tp>
      <tp>
        <v>400</v>
        <stp/>
        <stp>ContractData</stp>
        <stp>S.EPHE</stp>
        <stp>MT_LastAskVolume</stp>
        <stp/>
        <stp>T</stp>
        <tr r="N30" s="5"/>
      </tp>
      <tp>
        <v>28.14</v>
        <stp/>
        <stp>ContractData</stp>
        <stp>S.EWZ</stp>
        <stp>LastQuoteToday</stp>
        <stp/>
        <stp>T</stp>
        <tr r="G42" s="2"/>
      </tp>
      <tp>
        <v>14.955955572577562</v>
        <stp/>
        <stp>StudyData</stp>
        <stp>S.IEMG</stp>
        <stp>PCB</stp>
        <stp>BaseType=Index,Index=1</stp>
        <stp>High</stp>
        <stp>A</stp>
        <stp>0</stp>
        <stp>all</stp>
        <stp/>
        <stp/>
        <stp/>
        <stp>T</stp>
        <tr r="M33" s="1"/>
      </tp>
      <tp>
        <v>100</v>
        <stp/>
        <stp>ContractData</stp>
        <stp>S.EIDO</stp>
        <stp>MT_LastBidVolume</stp>
        <stp/>
        <stp>T</stp>
        <tr r="K38" s="5"/>
      </tp>
      <tp>
        <v>200</v>
        <stp/>
        <stp>ContractData</stp>
        <stp>S.EIRL</stp>
        <stp>MT_LastBidVolume</stp>
        <stp/>
        <stp>T</stp>
        <tr r="K36" s="4"/>
      </tp>
      <tp>
        <v>26.180920037048459</v>
        <stp/>
        <stp>StudyData</stp>
        <stp>S.EFNL</stp>
        <stp>PCB</stp>
        <stp>BaseType=Index,Index=1</stp>
        <stp>Close</stp>
        <stp>A</stp>
        <stp>0</stp>
        <stp>all</stp>
        <stp/>
        <stp/>
        <stp/>
        <stp>T</stp>
        <tr r="C6" s="1"/>
      </tp>
      <tp>
        <v>13.91348773841962</v>
        <stp/>
        <stp>StudyData</stp>
        <stp>S.EIRL</stp>
        <stp>PCB</stp>
        <stp>BaseType=Index,Index=1</stp>
        <stp>Close</stp>
        <stp>A</stp>
        <stp>0</stp>
        <stp>all</stp>
        <stp/>
        <stp/>
        <stp/>
        <stp>T</stp>
        <tr r="C8" s="1"/>
      </tp>
      <tp>
        <v>0.42054006197431987</v>
        <stp/>
        <stp>StudyData</stp>
        <stp>S.ENZL</stp>
        <stp>PCB</stp>
        <stp>BaseType=Index,Index=1</stp>
        <stp>Close</stp>
        <stp>A</stp>
        <stp>0</stp>
        <stp>all</stp>
        <stp/>
        <stp/>
        <stp/>
        <stp>T</stp>
        <tr r="C10" s="1"/>
      </tp>
      <tp>
        <v>51.844753234307618</v>
        <stp/>
        <stp>StudyData</stp>
        <stp>S.EPOL</stp>
        <stp>PCB</stp>
        <stp>BaseType=Index,Index=1</stp>
        <stp>Close</stp>
        <stp>A</stp>
        <stp>0</stp>
        <stp>all</stp>
        <stp/>
        <stp/>
        <stp/>
        <stp>T</stp>
        <tr r="C12" s="1"/>
      </tp>
      <tp>
        <v>33.377192982456137</v>
        <stp/>
        <stp>StudyData</stp>
        <stp>S.COLO</stp>
        <stp>PCB</stp>
        <stp>BaseType=Index,Index=1</stp>
        <stp>High</stp>
        <stp>A</stp>
        <stp>0</stp>
        <stp>all</stp>
        <stp/>
        <stp/>
        <stp/>
        <stp>T</stp>
        <tr r="M10" s="1"/>
      </tp>
      <tp>
        <v>4600</v>
        <stp/>
        <stp>ContractData</stp>
        <stp>S.ARGT</stp>
        <stp>MT_LastAskVolume</stp>
        <stp/>
        <stp>T</stp>
        <tr r="N35" s="5"/>
      </tp>
      <tp>
        <v>200</v>
        <stp/>
        <stp>ContractData</stp>
        <stp>S.GREK</stp>
        <stp>MT_LastAskVolume</stp>
        <stp/>
        <stp>T</stp>
        <tr r="N31" s="2"/>
      </tp>
      <tp>
        <v>18.57</v>
        <stp/>
        <stp>ContractData</stp>
        <stp>S.QAT</stp>
        <stp>LastQuoteToday</stp>
        <stp/>
        <stp>T</stp>
        <tr r="G34" s="5"/>
      </tp>
      <tp>
        <v>57.85</v>
        <stp/>
        <stp>ContractData</stp>
        <stp>S.EWT</stp>
        <stp>LastQuoteToday</stp>
        <stp/>
        <stp>T</stp>
        <tr r="G40" s="4"/>
      </tp>
      <tp>
        <v>37.21</v>
        <stp/>
        <stp>ContractData</stp>
        <stp>S.KWT</stp>
        <stp>LastQuoteToday</stp>
        <stp/>
        <stp>T</stp>
        <tr r="G34" s="4"/>
      </tp>
      <tp>
        <v>100</v>
        <stp/>
        <stp>ContractData</stp>
        <stp>S.VNM</stp>
        <stp>MT_LastAskVolume</stp>
        <stp/>
        <stp>T</stp>
        <tr r="N37" s="3"/>
      </tp>
      <tp>
        <v>500</v>
        <stp/>
        <stp>ContractData</stp>
        <stp>S.VGK</stp>
        <stp>MT_LastAskVolume</stp>
        <stp/>
        <stp>T</stp>
        <tr r="N35" s="3"/>
      </tp>
      <tp>
        <v>58.99</v>
        <stp/>
        <stp>ContractData</stp>
        <stp>S.EZU</stp>
        <stp>LastQuoteToday</stp>
        <stp/>
        <stp>T</stp>
        <tr r="G41" s="2"/>
      </tp>
      <tp>
        <v>39.72</v>
        <stp/>
        <stp>ContractData</stp>
        <stp>S.EWU</stp>
        <stp>LastQuoteToday</stp>
        <stp/>
        <stp>T</stp>
        <tr r="G32" s="4"/>
      </tp>
      <tp>
        <v>48.49</v>
        <stp/>
        <stp>ContractData</stp>
        <stp>S.EPU</stp>
        <stp>LastQuoteToday</stp>
        <stp/>
        <stp>T</stp>
        <tr r="G33" s="3"/>
      </tp>
      <tp>
        <v>100</v>
        <stp/>
        <stp>ContractData</stp>
        <stp>S.EFNL</stp>
        <stp>MT_LastBidVolume</stp>
        <stp/>
        <stp>T</stp>
        <tr r="K39" s="2"/>
      </tp>
      <tp>
        <v>0</v>
        <stp/>
        <stp>ContractData</stp>
        <stp>S.UAE</stp>
        <stp>MT_LastAskVolume</stp>
        <stp/>
        <stp>T</stp>
        <tr r="N38" s="4"/>
      </tp>
      <tp>
        <v>18.540125213431988</v>
        <stp/>
        <stp>StudyData</stp>
        <stp>S.IEFA</stp>
        <stp>PCB</stp>
        <stp>BaseType=Index,Index=1</stp>
        <stp>Close</stp>
        <stp>A</stp>
        <stp>0</stp>
        <stp>all</stp>
        <stp/>
        <stp/>
        <stp/>
        <stp>T</stp>
        <tr r="C38" s="1"/>
      </tp>
      <tp>
        <v>6.1170212765957421</v>
        <stp/>
        <stp>StudyData</stp>
        <stp>S.INDA</stp>
        <stp>PCB</stp>
        <stp>BaseType=Index,Index=1</stp>
        <stp>Close</stp>
        <stp>A</stp>
        <stp>0</stp>
        <stp>all</stp>
        <stp/>
        <stp/>
        <stp/>
        <stp>T</stp>
        <tr r="C40" s="1"/>
      </tp>
      <tp>
        <v>100</v>
        <stp/>
        <stp>ContractData</stp>
        <stp>S.IEMG</stp>
        <stp>MT_LastBidVolume</stp>
        <stp/>
        <stp>T</stp>
        <tr r="K35" s="4"/>
      </tp>
      <tp>
        <v>100</v>
        <stp/>
        <stp>ContractData</stp>
        <stp>S.IEFA</stp>
        <stp>MT_LastBidVolume</stp>
        <stp/>
        <stp>T</stp>
        <tr r="K30" s="4"/>
      </tp>
      <tp>
        <v>100</v>
        <stp/>
        <stp>ContractData</stp>
        <stp>S.THD</stp>
        <stp>MT_LastAskVolume</stp>
        <stp/>
        <stp>T</stp>
        <tr r="N41" s="5"/>
      </tp>
      <tp>
        <v>60.32</v>
        <stp/>
        <stp>ContractData</stp>
        <stp>S.EWW</stp>
        <stp>LastQuoteToday</stp>
        <stp/>
        <stp>T</stp>
        <tr r="G37" s="2"/>
      </tp>
      <tp>
        <v>400</v>
        <stp/>
        <stp>ContractData</stp>
        <stp>S.TUR</stp>
        <stp>MT_LastAskVolume</stp>
        <stp/>
        <stp>T</stp>
        <tr r="N40" s="5"/>
      </tp>
      <tp>
        <v>200</v>
        <stp/>
        <stp>ContractData</stp>
        <stp>S.EDEN</stp>
        <stp>MT_LastBidVolume</stp>
        <stp/>
        <stp>T</stp>
        <tr r="K31" s="5"/>
      </tp>
      <tp>
        <v>43.730000000000004</v>
        <stp/>
        <stp>ContractData</stp>
        <stp>S.EWP</stp>
        <stp>LastQuoteToday</stp>
        <stp/>
        <stp>T</stp>
        <tr r="G32" s="2"/>
      </tp>
      <tp>
        <v>200</v>
        <stp/>
        <stp>ContractData</stp>
        <stp>S.SPY</stp>
        <stp>MT_LastAskVolume</stp>
        <stp/>
        <stp>T</stp>
        <tr r="N33" s="5"/>
      </tp>
      <tp>
        <v>15.967098100883032</v>
        <stp/>
        <stp>StudyData</stp>
        <stp>S.ARGT</stp>
        <stp>PCB</stp>
        <stp>BaseType=Index,Index=1</stp>
        <stp>High</stp>
        <stp>A</stp>
        <stp>0</stp>
        <stp>all</stp>
        <stp/>
        <stp/>
        <stp/>
        <stp>T</stp>
        <tr r="M46" s="1"/>
      </tp>
      <tp>
        <v>14.419762543086943</v>
        <stp/>
        <stp>StudyData</stp>
        <stp>S.IEMG</stp>
        <stp>PCB</stp>
        <stp>BaseType=Index,Index=1</stp>
        <stp>Close</stp>
        <stp>A</stp>
        <stp>0</stp>
        <stp>all</stp>
        <stp/>
        <stp/>
        <stp/>
        <stp>T</stp>
        <tr r="C39" s="1"/>
      </tp>
      <tp>
        <v>100</v>
        <stp/>
        <stp>ContractData</stp>
        <stp>S.MCHI</stp>
        <stp>MT_LastBidVolume</stp>
        <stp/>
        <stp>T</stp>
        <tr r="K31" s="4"/>
      </tp>
      <tp>
        <v>100</v>
        <stp/>
        <stp>ContractData</stp>
        <stp>S.ACWx</stp>
        <stp>MT_LastBidVolume</stp>
        <stp/>
        <stp>T</stp>
        <tr r="K33" s="4"/>
      </tp>
      <tp>
        <v>42.61</v>
        <stp/>
        <stp>ContractData</stp>
        <stp>S.EWQ</stp>
        <stp>LastQuoteToday</stp>
        <stp/>
        <stp>T</stp>
        <tr r="G41" s="3"/>
      </tp>
      <tp>
        <v>45659</v>
        <stp/>
        <stp>StudyData</stp>
        <stp>S.EPOL</stp>
        <stp>PCB</stp>
        <stp>BaseType=Index,Index=2</stp>
        <stp>Time</stp>
        <stp>A</stp>
        <stp>0</stp>
        <stp>all</stp>
        <stp/>
        <stp/>
        <stp/>
        <stp>T</stp>
        <tr r="L1" s="1"/>
      </tp>
      <tp>
        <v>19.820717131474112</v>
        <stp/>
        <stp>StudyData</stp>
        <stp>S.IEFA</stp>
        <stp>PCB</stp>
        <stp>BaseType=Index,Index=1</stp>
        <stp>High</stp>
        <stp>A</stp>
        <stp>0</stp>
        <stp>all</stp>
        <stp/>
        <stp/>
        <stp/>
        <stp>T</stp>
        <tr r="M28" s="1"/>
      </tp>
      <tp>
        <v>200</v>
        <stp/>
        <stp>ContractData</stp>
        <stp>S.QAT</stp>
        <stp>MT_LastAskVolume</stp>
        <stp/>
        <stp>T</stp>
        <tr r="N34" s="5"/>
      </tp>
      <tp>
        <v>500</v>
        <stp/>
        <stp>ContractData</stp>
        <stp>S.KSA</stp>
        <stp>MT_LastBidVolume</stp>
        <stp/>
        <stp>T</stp>
        <tr r="K39" s="5"/>
      </tp>
      <tp>
        <v>100</v>
        <stp/>
        <stp>ContractData</stp>
        <stp>S.KWT</stp>
        <stp>MT_LastBidVolume</stp>
        <stp/>
        <stp>T</stp>
        <tr r="K34" s="4"/>
      </tp>
      <tp>
        <v>30.490000000000002</v>
        <stp/>
        <stp>ContractData</stp>
        <stp>S.TUR</stp>
        <stp>LastQuoteToday</stp>
        <stp/>
        <stp>T</stp>
        <tr r="G40" s="5"/>
      </tp>
      <tp>
        <v>8.7894526568118234</v>
        <stp/>
        <stp>StudyData</stp>
        <stp>S.EPHE</stp>
        <stp>PCB</stp>
        <stp>BaseType=Index,Index=1</stp>
        <stp>Close</stp>
        <stp>A</stp>
        <stp>0</stp>
        <stp>all</stp>
        <stp/>
        <stp/>
        <stp/>
        <stp>T</stp>
        <tr r="C11" s="1"/>
      </tp>
      <tp>
        <v>53.647847383346232</v>
        <stp/>
        <stp>StudyData</stp>
        <stp>S.GREK</stp>
        <stp>PCB</stp>
        <stp>BaseType=Index,Index=1</stp>
        <stp>High</stp>
        <stp>A</stp>
        <stp>0</stp>
        <stp>all</stp>
        <stp/>
        <stp/>
        <stp/>
        <stp>T</stp>
        <tr r="M3" s="1"/>
      </tp>
      <tp>
        <v>15.360766629086816</v>
        <stp/>
        <stp>StudyData</stp>
        <stp>S.EDEN</stp>
        <stp>PCB</stp>
        <stp>BaseType=Index,Index=1</stp>
        <stp>High</stp>
        <stp>A</stp>
        <stp>0</stp>
        <stp>all</stp>
        <stp/>
        <stp/>
        <stp/>
        <stp>T</stp>
        <tr r="M42" s="1"/>
      </tp>
      <tp>
        <v>8.9547156962887264</v>
        <stp/>
        <stp>StudyData</stp>
        <stp>S.VT</stp>
        <stp>PCB</stp>
        <stp>BaseType=Index,Index=1</stp>
        <stp>Close</stp>
        <stp>A</stp>
        <stp>0</stp>
        <stp>all</stp>
        <stp/>
        <stp/>
        <stp/>
        <stp>T</stp>
        <tr r="C52" s="1"/>
      </tp>
      <tp>
        <v>92.09</v>
        <stp/>
        <stp>ContractData</stp>
        <stp>S.EIS</stp>
        <stp>LastQuoteToday</stp>
        <stp/>
        <stp>T</stp>
        <tr r="G38" s="3"/>
      </tp>
      <tp>
        <v>25.91</v>
        <stp/>
        <stp>ContractData</stp>
        <stp>S.EWS</stp>
        <stp>LastQuoteToday</stp>
        <stp/>
        <stp>T</stp>
        <tr r="G42" s="3"/>
      </tp>
      <tp>
        <v>6.4019756838905719</v>
        <stp/>
        <stp>StudyData</stp>
        <stp>S.INDA</stp>
        <stp>PCB</stp>
        <stp>BaseType=Index,Index=1</stp>
        <stp>High</stp>
        <stp>A</stp>
        <stp>0</stp>
        <stp>all</stp>
        <stp/>
        <stp/>
        <stp/>
        <stp>T</stp>
        <tr r="M43" s="1"/>
      </tp>
      <tp>
        <v>3.7878787878787836</v>
        <stp/>
        <stp>StudyData</stp>
        <stp>S.EIDO</stp>
        <stp>PCB</stp>
        <stp>BaseType=Index,Index=1</stp>
        <stp>High</stp>
        <stp>A</stp>
        <stp>0</stp>
        <stp>all</stp>
        <stp/>
        <stp/>
        <stp/>
        <stp>T</stp>
        <tr r="M49" s="1"/>
      </tp>
      <tp>
        <v>7.8467527146076579</v>
        <stp/>
        <stp>StudyData</stp>
        <stp>S.INDA</stp>
        <stp>PCB</stp>
        <stp>BaseType=Index,Index=2</stp>
        <stp>Close</stp>
        <stp>A</stp>
        <stp>-1</stp>
        <stp>all</stp>
        <stp/>
        <stp/>
        <stp/>
        <stp>T</stp>
        <tr r="K43" s="1"/>
        <tr r="D40" s="1"/>
      </tp>
      <tp>
        <v>3.2423882957690799</v>
        <stp/>
        <stp>StudyData</stp>
        <stp>S.IEMG</stp>
        <stp>PCB</stp>
        <stp>BaseType=Index,Index=2</stp>
        <stp>Close</stp>
        <stp>A</stp>
        <stp>-1</stp>
        <stp>all</stp>
        <stp/>
        <stp/>
        <stp/>
        <stp>T</stp>
        <tr r="K33" s="1"/>
        <tr r="D39" s="1"/>
      </tp>
      <tp>
        <v>-9.9502487562199537E-2</v>
        <stp/>
        <stp>StudyData</stp>
        <stp>S.IEFA</stp>
        <stp>PCB</stp>
        <stp>BaseType=Index,Index=2</stp>
        <stp>Close</stp>
        <stp>A</stp>
        <stp>-1</stp>
        <stp>all</stp>
        <stp/>
        <stp/>
        <stp/>
        <stp>T</stp>
        <tr r="K28" s="1"/>
        <tr r="D38" s="1"/>
      </tp>
      <tp>
        <v>-0.21</v>
        <stp/>
        <stp>ContractData</stp>
        <stp>S.ECH</stp>
        <stp>NetLastQuoteToday</stp>
        <stp/>
        <stp>T</stp>
        <tr r="H31" s="3"/>
      </tp>
      <tp>
        <v>7.0000000000000007E-2</v>
        <stp/>
        <stp>ContractData</stp>
        <stp>S.UAE</stp>
        <stp>NetLastQuoteToday</stp>
        <stp/>
        <stp>T</stp>
        <tr r="H38" s="4"/>
      </tp>
      <tp>
        <v>0.04</v>
        <stp/>
        <stp>ContractData</stp>
        <stp>S.QAT</stp>
        <stp>NetLastQuoteToday</stp>
        <stp/>
        <stp>T</stp>
        <tr r="H34" s="5"/>
      </tp>
      <tp>
        <v>16.602760736196309</v>
        <stp/>
        <stp>StudyData</stp>
        <stp>S.ACWx</stp>
        <stp>PCB</stp>
        <stp>BaseType=Index,Index=1</stp>
        <stp>Close</stp>
        <stp>A</stp>
        <stp>0</stp>
        <stp>all</stp>
        <stp/>
        <stp/>
        <stp/>
        <stp>T</stp>
        <tr r="C2" s="1"/>
      </tp>
      <tp>
        <v>15.022091310751097</v>
        <stp/>
        <stp>StudyData</stp>
        <stp>S.MCHI</stp>
        <stp>PCB</stp>
        <stp>BaseType=Index,Index=2</stp>
        <stp>Close</stp>
        <stp>A</stp>
        <stp>-1</stp>
        <stp>all</stp>
        <stp/>
        <stp/>
        <stp/>
        <stp>T</stp>
        <tr r="K29" s="1"/>
        <tr r="D43" s="1"/>
      </tp>
      <tp>
        <v>0.71</v>
        <stp/>
        <stp>ContractData</stp>
        <stp>S.VGK</stp>
        <stp>NetLastQuoteToday</stp>
        <stp/>
        <stp>T</stp>
        <tr r="H35" s="3"/>
      </tp>
      <tp>
        <v>86258398</v>
        <stp/>
        <stp>ContractData</stp>
        <stp>S.SPY</stp>
        <stp>T_CVol</stp>
        <stp/>
        <stp>T</stp>
        <tr r="R33" s="5"/>
      </tp>
      <tp>
        <v>6292137</v>
        <stp/>
        <stp>ContractData</stp>
        <stp>S.EWY</stp>
        <stp>T_CVol</stp>
        <stp/>
        <stp>T</stp>
        <tr r="R33" s="2"/>
      </tp>
      <tp>
        <v>18680658</v>
        <stp/>
        <stp>ContractData</stp>
        <stp>S.EWZ</stp>
        <stp>T_CVol</stp>
        <stp/>
        <stp>T</stp>
        <tr r="R42" s="2"/>
      </tp>
      <tp>
        <v>-7.8916372202591205</v>
        <stp/>
        <stp>StudyData</stp>
        <stp>S.NORW</stp>
        <stp>PCB</stp>
        <stp>BaseType=Index,Index=2</stp>
        <stp>Close</stp>
        <stp>A</stp>
        <stp>-1</stp>
        <stp>all</stp>
        <stp/>
        <stp/>
        <stp/>
        <stp>T</stp>
        <tr r="K15" s="1"/>
        <tr r="D44" s="1"/>
      </tp>
      <tp>
        <v>2.1943573667711691</v>
        <stp/>
        <stp>StudyData</stp>
        <stp>S.ACWx</stp>
        <stp>PCB</stp>
        <stp>BaseType=Index,Index=2</stp>
        <stp>Close</stp>
        <stp>A</stp>
        <stp>-1</stp>
        <stp>all</stp>
        <stp/>
        <stp/>
        <stp/>
        <stp>T</stp>
        <tr r="K31" s="1"/>
        <tr r="D2" s="1"/>
      </tp>
      <tp>
        <v>61.024542267238012</v>
        <stp/>
        <stp>StudyData</stp>
        <stp>S.ARGT</stp>
        <stp>PCB</stp>
        <stp>BaseType=Index,Index=2</stp>
        <stp>Close</stp>
        <stp>A</stp>
        <stp>-1</stp>
        <stp>all</stp>
        <stp/>
        <stp/>
        <stp/>
        <stp>T</stp>
        <tr r="K46" s="1"/>
        <tr r="D3" s="1"/>
      </tp>
      <tp>
        <v>14582</v>
        <stp/>
        <stp>ContractData</stp>
        <stp>S.QAT</stp>
        <stp>T_CVol</stp>
        <stp/>
        <stp>T</stp>
        <tr r="R34" s="5"/>
      </tp>
      <tp>
        <v>4126079</v>
        <stp/>
        <stp>ContractData</stp>
        <stp>S.EWT</stp>
        <stp>T_CVol</stp>
        <stp/>
        <stp>T</stp>
        <tr r="R40" s="4"/>
      </tp>
      <tp>
        <v>560</v>
        <stp/>
        <stp>ContractData</stp>
        <stp>S.KWT</stp>
        <stp>T_CVol</stp>
        <stp/>
        <stp>T</stp>
        <tr r="R34" s="4"/>
      </tp>
      <tp>
        <v>-17.406556187250512</v>
        <stp/>
        <stp>StudyData</stp>
        <stp>S.ARGT</stp>
        <stp>PCB</stp>
        <stp>BaseType=Index,Index=1</stp>
        <stp>Low</stp>
        <stp>A</stp>
        <stp>0</stp>
        <stp>all</stp>
        <stp/>
        <stp/>
        <stp/>
        <stp>T</stp>
        <tr r="N46" s="1"/>
      </tp>
      <tp>
        <v>-0.28357824181489932</v>
        <stp/>
        <stp>StudyData</stp>
        <stp>S.GREK</stp>
        <stp>PCB</stp>
        <stp>BaseType=Index,Index=1</stp>
        <stp>Low</stp>
        <stp>A</stp>
        <stp>0</stp>
        <stp>all</stp>
        <stp/>
        <stp/>
        <stp/>
        <stp>T</stp>
        <tr r="N3" s="1"/>
      </tp>
      <tp>
        <v>3613714</v>
        <stp/>
        <stp>ContractData</stp>
        <stp>S.EWU</stp>
        <stp>T_CVol</stp>
        <stp/>
        <stp>T</stp>
        <tr r="R32" s="4"/>
      </tp>
      <tp>
        <v>9401</v>
        <stp/>
        <stp>ContractData</stp>
        <stp>S.EPU</stp>
        <stp>T_CVol</stp>
        <stp/>
        <stp>T</stp>
        <tr r="R33" s="3"/>
      </tp>
      <tp>
        <v>1400944</v>
        <stp/>
        <stp>ContractData</stp>
        <stp>S.EZU</stp>
        <stp>T_CVol</stp>
        <stp/>
        <stp>T</stp>
        <tr r="R41" s="2"/>
      </tp>
      <tp>
        <v>-1.2987012987013018</v>
        <stp/>
        <stp>StudyData</stp>
        <stp>S.COLO</stp>
        <stp>PCB</stp>
        <stp>BaseType=Index,Index=2</stp>
        <stp>Close</stp>
        <stp>A</stp>
        <stp>-1</stp>
        <stp>all</stp>
        <stp/>
        <stp/>
        <stp/>
        <stp>T</stp>
        <tr r="K10" s="1"/>
        <tr r="D37" s="1"/>
      </tp>
      <tp>
        <v>-7.7906512185377519</v>
        <stp/>
        <stp>StudyData</stp>
        <stp>S.EPHE</stp>
        <stp>PCB</stp>
        <stp>BaseType=Index,Index=1</stp>
        <stp>Low</stp>
        <stp>A</stp>
        <stp>0</stp>
        <stp>all</stp>
        <stp/>
        <stp/>
        <stp/>
        <stp>T</stp>
        <tr r="N41" s="1"/>
      </tp>
      <tp>
        <v>-0.19166267369429396</v>
        <stp/>
        <stp>StudyData</stp>
        <stp>S.EPOL</stp>
        <stp>PCB</stp>
        <stp>BaseType=Index,Index=1</stp>
        <stp>Low</stp>
        <stp>A</stp>
        <stp>0</stp>
        <stp>all</stp>
        <stp/>
        <stp/>
        <stp/>
        <stp>T</stp>
        <tr r="N2" s="1"/>
      </tp>
      <tp>
        <v>0.02</v>
        <stp/>
        <stp>ContractData</stp>
        <stp>S.EIS</stp>
        <stp>NetLastQuoteToday</stp>
        <stp/>
        <stp>T</stp>
        <tr r="H38" s="3"/>
      </tp>
      <tp>
        <v>1213326</v>
        <stp/>
        <stp>ContractData</stp>
        <stp>S.EWW</stp>
        <stp>T_CVol</stp>
        <stp/>
        <stp>T</stp>
        <tr r="R37" s="2"/>
      </tp>
      <tp>
        <v>-1.73</v>
        <stp/>
        <stp>ContractData</stp>
        <stp>S.THD</stp>
        <stp>NetLastQuoteToday</stp>
        <stp/>
        <stp>T</stp>
        <tr r="H41" s="5"/>
      </tp>
      <tp>
        <v>-17.204301075268816</v>
        <stp/>
        <stp>StudyData</stp>
        <stp>S.EIDO</stp>
        <stp>PCB</stp>
        <stp>BaseType=Index,Index=2</stp>
        <stp>Close</stp>
        <stp>A</stp>
        <stp>-1</stp>
        <stp>all</stp>
        <stp/>
        <stp/>
        <stp/>
        <stp>T</stp>
        <tr r="K49" s="1"/>
        <tr r="D7" s="1"/>
      </tp>
      <tp>
        <v>-3.9424177981351276</v>
        <stp/>
        <stp>StudyData</stp>
        <stp>S.EIRL</stp>
        <stp>PCB</stp>
        <stp>BaseType=Index,Index=2</stp>
        <stp>Close</stp>
        <stp>A</stp>
        <stp>-1</stp>
        <stp>all</stp>
        <stp/>
        <stp/>
        <stp/>
        <stp>T</stp>
        <tr r="K34" s="1"/>
        <tr r="D8" s="1"/>
      </tp>
      <tp>
        <v>-6.8261497215920857</v>
        <stp/>
        <stp>StudyData</stp>
        <stp>S.ENZL</stp>
        <stp>PCB</stp>
        <stp>BaseType=Index,Index=2</stp>
        <stp>Close</stp>
        <stp>A</stp>
        <stp>-1</stp>
        <stp>all</stp>
        <stp/>
        <stp/>
        <stp/>
        <stp>T</stp>
        <tr r="K47" s="1"/>
        <tr r="D10" s="1"/>
      </tp>
      <tp>
        <v>-5.0913954525189551</v>
        <stp/>
        <stp>StudyData</stp>
        <stp>S.EDEN</stp>
        <stp>PCB</stp>
        <stp>BaseType=Index,Index=2</stp>
        <stp>Close</stp>
        <stp>A</stp>
        <stp>-1</stp>
        <stp>all</stp>
        <stp/>
        <stp/>
        <stp/>
        <stp>T</stp>
        <tr r="K42" s="1"/>
        <tr r="D5" s="1"/>
      </tp>
      <tp>
        <v>-9.4998602961721108</v>
        <stp/>
        <stp>StudyData</stp>
        <stp>S.EFNL</stp>
        <stp>PCB</stp>
        <stp>BaseType=Index,Index=2</stp>
        <stp>Close</stp>
        <stp>A</stp>
        <stp>-1</stp>
        <stp>all</stp>
        <stp/>
        <stp/>
        <stp/>
        <stp>T</stp>
        <tr r="K11" s="1"/>
        <tr r="D6" s="1"/>
      </tp>
      <tp>
        <v>-3.6937283570604107</v>
        <stp/>
        <stp>StudyData</stp>
        <stp>S.EPHE</stp>
        <stp>PCB</stp>
        <stp>BaseType=Index,Index=2</stp>
        <stp>Close</stp>
        <stp>A</stp>
        <stp>-1</stp>
        <stp>all</stp>
        <stp/>
        <stp/>
        <stp/>
        <stp>T</stp>
        <tr r="K41" s="1"/>
        <tr r="D11" s="1"/>
      </tp>
      <tp>
        <v>-7.8587196467991207</v>
        <stp/>
        <stp>StudyData</stp>
        <stp>S.EPOL</stp>
        <stp>PCB</stp>
        <stp>BaseType=Index,Index=2</stp>
        <stp>Close</stp>
        <stp>A</stp>
        <stp>-1</stp>
        <stp>all</stp>
        <stp/>
        <stp/>
        <stp/>
        <stp>T</stp>
        <tr r="K2" s="1"/>
        <tr r="D12" s="1"/>
      </tp>
      <tp>
        <v>302619</v>
        <stp/>
        <stp>ContractData</stp>
        <stp>S.EWP</stp>
        <stp>T_CVol</stp>
        <stp/>
        <stp>T</stp>
        <tr r="R32" s="2"/>
      </tp>
      <tp>
        <v>45293</v>
        <stp/>
        <stp>StudyData</stp>
        <stp>S.EPOL</stp>
        <stp>PCB</stp>
        <stp>BaseType=Index,Index=2</stp>
        <stp>Time</stp>
        <stp>A</stp>
        <stp>-1</stp>
        <stp>all</stp>
        <stp/>
        <stp/>
        <stp/>
        <stp>T</stp>
        <tr r="K1" s="1"/>
      </tp>
      <tp>
        <v>2882659</v>
        <stp/>
        <stp>ContractData</stp>
        <stp>S.EWQ</stp>
        <stp>T_CVol</stp>
        <stp/>
        <stp>T</stp>
        <tr r="R41" s="3"/>
      </tp>
      <tp>
        <v>9.2781750085120791</v>
        <stp/>
        <stp>StudyData</stp>
        <stp>S.VT</stp>
        <stp>PCB</stp>
        <stp>BaseType=Index,Index=1</stp>
        <stp>High</stp>
        <stp>A</stp>
        <stp>0</stp>
        <stp>all</stp>
        <stp/>
        <stp/>
        <stp/>
        <stp>T</stp>
        <tr r="M40" s="1"/>
      </tp>
      <tp>
        <v>0.12</v>
        <stp/>
        <stp>ContractData</stp>
        <stp>S.VNM</stp>
        <stp>NetLastQuoteToday</stp>
        <stp/>
        <stp>T</stp>
        <tr r="H37" s="3"/>
      </tp>
      <tp>
        <v>4.6963562753036294</v>
        <stp/>
        <stp>StudyData</stp>
        <stp>S.GREK</stp>
        <stp>PCB</stp>
        <stp>BaseType=Index,Index=2</stp>
        <stp>Close</stp>
        <stp>A</stp>
        <stp>-1</stp>
        <stp>all</stp>
        <stp/>
        <stp/>
        <stp/>
        <stp>T</stp>
        <tr r="K3" s="1"/>
        <tr r="D36" s="1"/>
      </tp>
      <tp>
        <v>39497</v>
        <stp/>
        <stp>ContractData</stp>
        <stp>S.TUR</stp>
        <stp>T_CVol</stp>
        <stp/>
        <stp>T</stp>
        <tr r="R40" s="5"/>
      </tp>
      <tp>
        <v>47083</v>
        <stp/>
        <stp>ContractData</stp>
        <stp>S.EIS</stp>
        <stp>T_CVol</stp>
        <stp/>
        <stp>T</stp>
        <tr r="R38" s="3"/>
      </tp>
      <tp>
        <v>809272</v>
        <stp/>
        <stp>ContractData</stp>
        <stp>S.EWS</stp>
        <stp>T_CVol</stp>
        <stp/>
        <stp>T</stp>
        <tr r="R42" s="3"/>
      </tp>
      <tp>
        <v>333967</v>
        <stp/>
        <stp>ContractData</stp>
        <stp>S.EWL</stp>
        <stp>T_CVol</stp>
        <stp/>
        <stp>T</stp>
        <tr r="R40" s="3"/>
      </tp>
      <tp>
        <v>0.1</v>
        <stp/>
        <stp>ContractData</stp>
        <stp>S.KSA</stp>
        <stp>NetLastQuoteToday</stp>
        <stp/>
        <stp>T</stp>
        <tr r="H39" s="5"/>
      </tp>
      <tp>
        <v>976307</v>
        <stp/>
        <stp>ContractData</stp>
        <stp>S.VNM</stp>
        <stp>T_CVol</stp>
        <stp/>
        <stp>T</stp>
        <tr r="R37" s="3"/>
      </tp>
      <tp>
        <v>171775</v>
        <stp/>
        <stp>ContractData</stp>
        <stp>S.EWM</stp>
        <stp>T_CVol</stp>
        <stp/>
        <stp>T</stp>
        <tr r="R37" s="5"/>
      </tp>
      <tp>
        <v>127.8</v>
        <stp/>
        <stp>ContractData</stp>
        <stp>S.VT</stp>
        <stp>Open</stp>
        <stp/>
        <stp>T</stp>
        <tr r="O42" s="4"/>
      </tp>
      <tp>
        <v>-1.9221041982802225</v>
        <stp/>
        <stp>ContractData</stp>
        <stp>S.GREK</stp>
        <stp>PerCentNetLastQuote</stp>
        <stp/>
        <stp>T</stp>
        <tr r="I31" s="2"/>
        <tr r="J31" s="2"/>
      </tp>
      <tp>
        <v>28.93</v>
        <stp/>
        <stp>ContractData</stp>
        <stp>S.NORW</stp>
        <stp>Low</stp>
        <stp/>
        <stp>T</stp>
        <tr r="Q30" s="3"/>
      </tp>
      <tp>
        <v>31.78</v>
        <stp/>
        <stp>ContractData</stp>
        <stp>S.NORW</stp>
        <stp>Ask</stp>
        <stp/>
        <stp>T</stp>
        <tr r="M30" s="3"/>
      </tp>
      <tp>
        <v>26.39</v>
        <stp/>
        <stp>ContractData</stp>
        <stp>S.NORW</stp>
        <stp>Bid</stp>
        <stp/>
        <stp>T</stp>
        <tr r="L30" s="3"/>
      </tp>
      <tp>
        <v>7339</v>
        <stp/>
        <stp>ContractData</stp>
        <stp>S.EWN</stp>
        <stp>T_CVol</stp>
        <stp/>
        <stp>T</stp>
        <tr r="R34" s="3"/>
      </tp>
      <tp>
        <v>55.35</v>
        <stp/>
        <stp>ContractData</stp>
        <stp>S.MCHI</stp>
        <stp>Ask</stp>
        <stp/>
        <stp>T</stp>
        <tr r="M31" s="4"/>
      </tp>
      <tp>
        <v>54.550000000000004</v>
        <stp/>
        <stp>ContractData</stp>
        <stp>S.MCHI</stp>
        <stp>Bid</stp>
        <stp/>
        <stp>T</stp>
        <tr r="L31" s="4"/>
      </tp>
      <tp>
        <v>55.01</v>
        <stp/>
        <stp>ContractData</stp>
        <stp>S.MCHI</stp>
        <stp>Low</stp>
        <stp/>
        <stp>T</stp>
        <tr r="Q31" s="4"/>
      </tp>
      <tp>
        <v>-8.8726158038147158</v>
        <stp/>
        <stp>StudyData</stp>
        <stp>S.EIRL</stp>
        <stp>PCB</stp>
        <stp>BaseType=Index,Index=1</stp>
        <stp>Low</stp>
        <stp>A</stp>
        <stp>0</stp>
        <stp>all</stp>
        <stp/>
        <stp/>
        <stp/>
        <stp>T</stp>
        <tr r="N34" s="1"/>
      </tp>
      <tp>
        <v>28862</v>
        <stp/>
        <stp>ContractData</stp>
        <stp>S.EWO</stp>
        <stp>T_CVol</stp>
        <stp/>
        <stp>T</stp>
        <tr r="R34" s="2"/>
      </tp>
      <tp>
        <v>-23.160173160173155</v>
        <stp/>
        <stp>StudyData</stp>
        <stp>S.EIDO</stp>
        <stp>PCB</stp>
        <stp>BaseType=Index,Index=1</stp>
        <stp>Low</stp>
        <stp>A</stp>
        <stp>0</stp>
        <stp>all</stp>
        <stp/>
        <stp/>
        <stp/>
        <stp>T</stp>
        <tr r="N49" s="1"/>
      </tp>
      <tp>
        <v>0.1263823064770932</v>
        <stp/>
        <stp>ContractData</stp>
        <stp>S.EPOL</stp>
        <stp>PerCentNetLastQuote</stp>
        <stp/>
        <stp>T</stp>
        <tr r="I30" s="2"/>
        <tr r="J30" s="2"/>
      </tp>
      <tp>
        <v>1.415270018621974</v>
        <stp/>
        <stp>ContractData</stp>
        <stp>S.EPHE</stp>
        <stp>PerCentNetLastQuote</stp>
        <stp/>
        <stp>T</stp>
        <tr r="I30" s="5"/>
        <tr r="J30" s="5"/>
      </tp>
      <tp>
        <v>0.48069701066546494</v>
        <stp/>
        <stp>ContractData</stp>
        <stp>S.EIRL</stp>
        <stp>PerCentNetLastQuote</stp>
        <stp/>
        <stp>T</stp>
        <tr r="I36" s="4"/>
        <tr r="J36" s="4"/>
      </tp>
      <tp>
        <v>-0.11422044545973729</v>
        <stp/>
        <stp>ContractData</stp>
        <stp>S.EIDO</stp>
        <stp>PerCentNetLastQuote</stp>
        <stp/>
        <stp>T</stp>
        <tr r="J38" s="5"/>
        <tr r="I38" s="5"/>
      </tp>
      <tp>
        <v>0.11032656663724624</v>
        <stp/>
        <stp>ContractData</stp>
        <stp>S.ENZL</stp>
        <stp>PerCentNetLastQuote</stp>
        <stp/>
        <stp>T</stp>
        <tr r="I36" s="5"/>
        <tr r="J36" s="5"/>
      </tp>
      <tp>
        <v>3.04</v>
        <stp/>
        <stp>ContractData</stp>
        <stp>S.SPY</stp>
        <stp>NetLastQuoteToday</stp>
        <stp/>
        <stp>T</stp>
        <tr r="H33" s="5"/>
      </tp>
      <tp>
        <v>-0.61</v>
        <stp/>
        <stp>ContractData</stp>
        <stp>S.EPU</stp>
        <stp>NetLastQuoteToday</stp>
        <stp/>
        <stp>T</stp>
        <tr r="H33" s="3"/>
      </tp>
      <tp>
        <v>1.0633036597428289</v>
        <stp/>
        <stp>ContractData</stp>
        <stp>S.EFNL</stp>
        <stp>PerCentNetLastQuote</stp>
        <stp/>
        <stp>T</stp>
        <tr r="J39" s="2"/>
        <tr r="I39" s="2"/>
      </tp>
      <tp>
        <v>6.7483573077606112</v>
        <stp/>
        <stp>ContractData</stp>
        <stp>S.EDEN</stp>
        <stp>PerCentNetLastQuote</stp>
        <stp/>
        <stp>T</stp>
        <tr r="J31" s="5"/>
        <tr r="I31" s="5"/>
      </tp>
      <tp>
        <v>-13.833554670208056</v>
        <stp/>
        <stp>StudyData</stp>
        <stp>S.ENZL</stp>
        <stp>PCB</stp>
        <stp>BaseType=Index,Index=1</stp>
        <stp>Low</stp>
        <stp>A</stp>
        <stp>0</stp>
        <stp>all</stp>
        <stp/>
        <stp/>
        <stp/>
        <stp>T</stp>
        <tr r="N47" s="1"/>
      </tp>
      <tp>
        <v>207257</v>
        <stp/>
        <stp>ContractData</stp>
        <stp>S.ECH</stp>
        <stp>T_CVol</stp>
        <stp/>
        <stp>T</stp>
        <tr r="R31" s="3"/>
      </tp>
      <tp>
        <v>2401059</v>
        <stp/>
        <stp>ContractData</stp>
        <stp>S.EWH</stp>
        <stp>T_CVol</stp>
        <stp/>
        <stp>T</stp>
        <tr r="R39" s="3"/>
      </tp>
      <tp>
        <v>-9.5934650455926995</v>
        <stp/>
        <stp>StudyData</stp>
        <stp>S.INDA</stp>
        <stp>PCB</stp>
        <stp>BaseType=Index,Index=1</stp>
        <stp>Low</stp>
        <stp>A</stp>
        <stp>0</stp>
        <stp>all</stp>
        <stp/>
        <stp/>
        <stp/>
        <stp>T</stp>
        <tr r="N43" s="1"/>
      </tp>
      <tp>
        <v>0.39</v>
        <stp/>
        <stp>ContractData</stp>
        <stp>S.EWN</stp>
        <stp>NetLastQuoteToday</stp>
        <stp/>
        <stp>T</stp>
        <tr r="H34" s="3"/>
      </tp>
      <tp>
        <v>-2.5100000000000002</v>
        <stp/>
        <stp>ContractData</stp>
        <stp>S.EWO</stp>
        <stp>NetLastQuoteToday</stp>
        <stp/>
        <stp>T</stp>
        <tr r="H34" s="2"/>
      </tp>
      <tp>
        <v>0.37</v>
        <stp/>
        <stp>ContractData</stp>
        <stp>S.EWL</stp>
        <stp>NetLastQuoteToday</stp>
        <stp/>
        <stp>T</stp>
        <tr r="H40" s="3"/>
      </tp>
      <tp>
        <v>0</v>
        <stp/>
        <stp>ContractData</stp>
        <stp>S.EWM</stp>
        <stp>NetLastQuoteToday</stp>
        <stp/>
        <stp>T</stp>
        <tr r="H37" s="5"/>
      </tp>
      <tp>
        <v>1.31</v>
        <stp/>
        <stp>ContractData</stp>
        <stp>S.EWJ</stp>
        <stp>NetLastQuoteToday</stp>
        <stp/>
        <stp>T</stp>
        <tr r="H39" s="4"/>
      </tp>
      <tp>
        <v>0.09</v>
        <stp/>
        <stp>ContractData</stp>
        <stp>S.EWK</stp>
        <stp>NetLastQuoteToday</stp>
        <stp/>
        <stp>T</stp>
        <tr r="H36" s="3"/>
      </tp>
      <tp>
        <v>-0.01</v>
        <stp/>
        <stp>ContractData</stp>
        <stp>S.EWH</stp>
        <stp>NetLastQuoteToday</stp>
        <stp/>
        <stp>T</stp>
        <tr r="H39" s="3"/>
      </tp>
      <tp>
        <v>0.36</v>
        <stp/>
        <stp>ContractData</stp>
        <stp>S.EWI</stp>
        <stp>NetLastQuoteToday</stp>
        <stp/>
        <stp>T</stp>
        <tr r="H35" s="2"/>
      </tp>
      <tp>
        <v>0.66</v>
        <stp/>
        <stp>ContractData</stp>
        <stp>S.EWG</stp>
        <stp>NetLastQuoteToday</stp>
        <stp/>
        <stp>T</stp>
        <tr r="H36" s="2"/>
      </tp>
      <tp>
        <v>0.69000000000000006</v>
        <stp/>
        <stp>ContractData</stp>
        <stp>S.EWD</stp>
        <stp>NetLastQuoteToday</stp>
        <stp/>
        <stp>T</stp>
        <tr r="H32" s="3"/>
      </tp>
      <tp>
        <v>-0.27</v>
        <stp/>
        <stp>ContractData</stp>
        <stp>S.EWC</stp>
        <stp>NetLastQuoteToday</stp>
        <stp/>
        <stp>T</stp>
        <tr r="H37" s="4"/>
      </tp>
      <tp>
        <v>-0.34</v>
        <stp/>
        <stp>ContractData</stp>
        <stp>S.EWA</stp>
        <stp>NetLastQuoteToday</stp>
        <stp/>
        <stp>T</stp>
        <tr r="H41" s="4"/>
      </tp>
      <tp>
        <v>0.01</v>
        <stp/>
        <stp>ContractData</stp>
        <stp>S.EWZ</stp>
        <stp>NetLastQuoteToday</stp>
        <stp/>
        <stp>T</stp>
        <tr r="H42" s="2"/>
      </tp>
      <tp>
        <v>-1.2</v>
        <stp/>
        <stp>ContractData</stp>
        <stp>S.EWY</stp>
        <stp>NetLastQuoteToday</stp>
        <stp/>
        <stp>T</stp>
        <tr r="H33" s="2"/>
      </tp>
      <tp>
        <v>0.01</v>
        <stp/>
        <stp>ContractData</stp>
        <stp>S.EWW</stp>
        <stp>NetLastQuoteToday</stp>
        <stp/>
        <stp>T</stp>
        <tr r="H37" s="2"/>
      </tp>
      <tp>
        <v>7.0000000000000007E-2</v>
        <stp/>
        <stp>ContractData</stp>
        <stp>S.KWT</stp>
        <stp>NetLastQuoteToday</stp>
        <stp/>
        <stp>T</stp>
        <tr r="H34" s="4"/>
      </tp>
      <tp>
        <v>0</v>
        <stp/>
        <stp>ContractData</stp>
        <stp>S.EWT</stp>
        <stp>NetLastQuoteToday</stp>
        <stp/>
        <stp>T</stp>
        <tr r="H40" s="4"/>
      </tp>
      <tp>
        <v>0.03</v>
        <stp/>
        <stp>ContractData</stp>
        <stp>S.EWU</stp>
        <stp>NetLastQuoteToday</stp>
        <stp/>
        <stp>T</stp>
        <tr r="H32" s="4"/>
      </tp>
      <tp>
        <v>0.1</v>
        <stp/>
        <stp>ContractData</stp>
        <stp>S.EWS</stp>
        <stp>NetLastQuoteToday</stp>
        <stp/>
        <stp>T</stp>
        <tr r="H42" s="3"/>
      </tp>
      <tp>
        <v>0.4</v>
        <stp/>
        <stp>ContractData</stp>
        <stp>S.EWP</stp>
        <stp>NetLastQuoteToday</stp>
        <stp/>
        <stp>T</stp>
        <tr r="H32" s="2"/>
      </tp>
      <tp>
        <v>0.47000000000000003</v>
        <stp/>
        <stp>ContractData</stp>
        <stp>S.EWQ</stp>
        <stp>NetLastQuoteToday</stp>
        <stp/>
        <stp>T</stp>
        <tr r="H41" s="3"/>
      </tp>
      <tp>
        <v>-2.6427962489343608</v>
        <stp/>
        <stp>StudyData</stp>
        <stp>S.NORW</stp>
        <stp>PCB</stp>
        <stp>BaseType=Index,Index=1</stp>
        <stp>Low</stp>
        <stp>A</stp>
        <stp>0</stp>
        <stp>all</stp>
        <stp/>
        <stp/>
        <stp/>
        <stp>T</stp>
        <tr r="N15" s="1"/>
      </tp>
      <tp>
        <v>180964</v>
        <stp/>
        <stp>ContractData</stp>
        <stp>S.EWI</stp>
        <stp>T_CVol</stp>
        <stp/>
        <stp>T</stp>
        <tr r="R35" s="2"/>
      </tp>
      <tp>
        <v>0.4315417810906238</v>
        <stp/>
        <stp>ContractData</stp>
        <stp>S.VT</stp>
        <stp>PerCentNetLastQuote</stp>
        <stp/>
        <stp>T</stp>
        <tr r="I42" s="4"/>
        <tr r="J42" s="4"/>
      </tp>
      <tp>
        <v>-0.13157894736842601</v>
        <stp/>
        <stp>StudyData</stp>
        <stp>S.COLO</stp>
        <stp>PCB</stp>
        <stp>BaseType=Index,Index=1</stp>
        <stp>Low</stp>
        <stp>A</stp>
        <stp>0</stp>
        <stp>all</stp>
        <stp/>
        <stp/>
        <stp/>
        <stp>T</stp>
        <tr r="N10" s="1"/>
      </tp>
      <tp>
        <v>-4.1319560146617791</v>
        <stp/>
        <stp>ContractData</stp>
        <stp>S.COLO</stp>
        <stp>PerCentNetLastQuote</stp>
        <stp/>
        <stp>T</stp>
        <tr r="I38" s="2"/>
        <tr r="J38" s="2"/>
      </tp>
      <tp>
        <v>10262559</v>
        <stp/>
        <stp>ContractData</stp>
        <stp>S.EWJ</stp>
        <stp>T_CVol</stp>
        <stp/>
        <stp>T</stp>
        <tr r="R39" s="4"/>
      </tp>
      <tp>
        <v>128.38</v>
        <stp/>
        <stp>ContractData</stp>
        <stp>S.VT</stp>
        <stp>High</stp>
        <stp/>
        <stp>T</stp>
        <tr r="P42" s="4"/>
      </tp>
      <tp>
        <v>82.87</v>
        <stp/>
        <stp>ContractData</stp>
        <stp>S.IEFA</stp>
        <stp>Bid</stp>
        <stp/>
        <stp>T</stp>
        <tr r="L30" s="4"/>
      </tp>
      <tp>
        <v>59.6</v>
        <stp/>
        <stp>ContractData</stp>
        <stp>S.IEMG</stp>
        <stp>Bid</stp>
        <stp/>
        <stp>T</stp>
        <tr r="L35" s="4"/>
      </tp>
      <tp>
        <v>60</v>
        <stp/>
        <stp>ContractData</stp>
        <stp>S.IEMG</stp>
        <stp>Ask</stp>
        <stp/>
        <stp>T</stp>
        <tr r="M35" s="4"/>
      </tp>
      <tp>
        <v>84.13</v>
        <stp/>
        <stp>ContractData</stp>
        <stp>S.IEFA</stp>
        <stp>Ask</stp>
        <stp/>
        <stp>T</stp>
        <tr r="M30" s="4"/>
      </tp>
      <tp>
        <v>55.81</v>
        <stp/>
        <stp>ContractData</stp>
        <stp>S.INDA</stp>
        <stp>Low</stp>
        <stp/>
        <stp>T</stp>
        <tr r="Q32" s="5"/>
      </tp>
      <tp>
        <v>56</v>
        <stp/>
        <stp>ContractData</stp>
        <stp>S.INDA</stp>
        <stp>Ask</stp>
        <stp/>
        <stp>T</stp>
        <tr r="M32" s="5"/>
      </tp>
      <tp>
        <v>55.75</v>
        <stp/>
        <stp>ContractData</stp>
        <stp>S.INDA</stp>
        <stp>Bid</stp>
        <stp/>
        <stp>T</stp>
        <tr r="L32" s="5"/>
      </tp>
      <tp>
        <v>0.3</v>
        <stp/>
        <stp>ContractData</stp>
        <stp>S.TUR</stp>
        <stp>NetLastQuoteToday</stp>
        <stp/>
        <stp>T</stp>
        <tr r="H40" s="5"/>
      </tp>
      <tp>
        <v>82.93</v>
        <stp/>
        <stp>ContractData</stp>
        <stp>S.IEFA</stp>
        <stp>Low</stp>
        <stp/>
        <stp>T</stp>
        <tr r="Q30" s="4"/>
      </tp>
      <tp>
        <v>59.59</v>
        <stp/>
        <stp>ContractData</stp>
        <stp>S.IEMG</stp>
        <stp>Low</stp>
        <stp/>
        <stp>T</stp>
        <tr r="Q35" s="4"/>
      </tp>
      <tp>
        <v>4180222</v>
        <stp/>
        <stp>ContractData</stp>
        <stp>S.VGK</stp>
        <stp>T_CVol</stp>
        <stp/>
        <stp>T</stp>
        <tr r="R35" s="3"/>
      </tp>
      <tp>
        <v>43025</v>
        <stp/>
        <stp>ContractData</stp>
        <stp>S.EWK</stp>
        <stp>T_CVol</stp>
        <stp/>
        <stp>T</stp>
        <tr r="R36" s="3"/>
      </tp>
      <tp>
        <v>-0.24544179523141654</v>
        <stp/>
        <stp>ContractData</stp>
        <stp>S.ARGT</stp>
        <stp>PerCentNetLastQuote</stp>
        <stp/>
        <stp>T</stp>
        <tr r="I35" s="5"/>
        <tr r="J35" s="5"/>
      </tp>
      <tp>
        <v>0.37960059415745173</v>
        <stp/>
        <stp>ContractData</stp>
        <stp>S.ACWx</stp>
        <stp>PerCentNetLastQuote</stp>
        <stp/>
        <stp>T</stp>
        <tr r="I33" s="4"/>
        <tr r="J33" s="4"/>
      </tp>
      <tp>
        <v>108312</v>
        <stp/>
        <stp>ContractData</stp>
        <stp>S.THD</stp>
        <stp>T_CVol</stp>
        <stp/>
        <stp>T</stp>
        <tr r="R41" s="5"/>
      </tp>
      <tp>
        <v>59454</v>
        <stp/>
        <stp>ContractData</stp>
        <stp>S.EWD</stp>
        <stp>T_CVol</stp>
        <stp/>
        <stp>T</stp>
        <tr r="R32" s="3"/>
      </tp>
      <tp>
        <v>61.38</v>
        <stp/>
        <stp>ContractData</stp>
        <stp>S.GREK</stp>
        <stp>Ask</stp>
        <stp/>
        <stp>T</stp>
        <tr r="M31" s="2"/>
      </tp>
      <tp>
        <v>57.800000000000004</v>
        <stp/>
        <stp>ContractData</stp>
        <stp>S.GREK</stp>
        <stp>Bid</stp>
        <stp/>
        <stp>T</stp>
        <tr r="L31" s="2"/>
      </tp>
      <tp>
        <v>57.800000000000004</v>
        <stp/>
        <stp>ContractData</stp>
        <stp>S.GREK</stp>
        <stp>Low</stp>
        <stp/>
        <stp>T</stp>
        <tr r="Q31" s="2"/>
      </tp>
      <tp>
        <v>-1.0865874363327674</v>
        <stp/>
        <stp>ContractData</stp>
        <stp>S.NORW</stp>
        <stp>PerCentNetLastQuote</stp>
        <stp/>
        <stp>T</stp>
        <tr r="I30" s="3"/>
        <tr r="J30" s="3"/>
      </tp>
      <tp>
        <v>-6.0774539877300642</v>
        <stp/>
        <stp>StudyData</stp>
        <stp>S.ACWx</stp>
        <stp>PCB</stp>
        <stp>BaseType=Index,Index=1</stp>
        <stp>Low</stp>
        <stp>A</stp>
        <stp>0</stp>
        <stp>all</stp>
        <stp/>
        <stp/>
        <stp/>
        <stp>T</stp>
        <tr r="N31" s="1"/>
      </tp>
      <tp>
        <v>40082</v>
        <stp/>
        <stp>ContractData</stp>
        <stp>S.UAE</stp>
        <stp>T_CVol</stp>
        <stp/>
        <stp>T</stp>
        <tr r="R38" s="4"/>
      </tp>
      <tp>
        <v>-6.7434912505334967</v>
        <stp/>
        <stp>StudyData</stp>
        <stp>S.MCHI</stp>
        <stp>PCB</stp>
        <stp>BaseType=Index,Index=1</stp>
        <stp>Low</stp>
        <stp>A</stp>
        <stp>0</stp>
        <stp>all</stp>
        <stp/>
        <stp/>
        <stp/>
        <stp>T</stp>
        <tr r="N29" s="1"/>
      </tp>
      <tp>
        <v>-0.34</v>
        <stp/>
        <stp>ContractData</stp>
        <stp>S.EZA</stp>
        <stp>NetLastQuoteToday</stp>
        <stp/>
        <stp>T</stp>
        <tr r="H40" s="2"/>
      </tp>
      <tp>
        <v>0.45</v>
        <stp/>
        <stp>ContractData</stp>
        <stp>S.EZU</stp>
        <stp>NetLastQuoteToday</stp>
        <stp/>
        <stp>T</stp>
        <tr r="H41" s="2"/>
      </tp>
      <tp>
        <v>25.5</v>
        <stp/>
        <stp>ContractData</stp>
        <stp>S.EPHE</stp>
        <stp>Bid</stp>
        <stp/>
        <stp>T</stp>
        <tr r="L30" s="5"/>
      </tp>
      <tp>
        <v>30.7</v>
        <stp/>
        <stp>ContractData</stp>
        <stp>S.EPOL</stp>
        <stp>Bid</stp>
        <stp/>
        <stp>T</stp>
        <tr r="L30" s="2"/>
      </tp>
      <tp>
        <v>27.990000000000002</v>
        <stp/>
        <stp>ContractData</stp>
        <stp>S.EPHE</stp>
        <stp>Ask</stp>
        <stp/>
        <stp>T</stp>
        <tr r="M30" s="5"/>
      </tp>
      <tp>
        <v>32</v>
        <stp/>
        <stp>ContractData</stp>
        <stp>S.EPOL</stp>
        <stp>Ask</stp>
        <stp/>
        <stp>T</stp>
        <tr r="M30" s="2"/>
      </tp>
      <tp>
        <v>31.51</v>
        <stp/>
        <stp>ContractData</stp>
        <stp>S.EPOL</stp>
        <stp>Low</stp>
        <stp/>
        <stp>T</stp>
        <tr r="Q30" s="2"/>
      </tp>
      <tp>
        <v>27.04</v>
        <stp/>
        <stp>ContractData</stp>
        <stp>S.EPHE</stp>
        <stp>Low</stp>
        <stp/>
        <stp>T</stp>
        <tr r="Q30" s="5"/>
      </tp>
      <tp t="s">
        <v/>
        <stp/>
        <stp>ContractData</stp>
        <stp>S.EFNL</stp>
        <stp>Ask</stp>
        <stp/>
        <stp>T</stp>
        <tr r="M39" s="2"/>
      </tp>
      <tp>
        <v>107.26</v>
        <stp/>
        <stp>ContractData</stp>
        <stp>S.EDEN</stp>
        <stp>Bid</stp>
        <stp/>
        <stp>T</stp>
        <tr r="L31" s="5"/>
      </tp>
      <tp>
        <v>17.43</v>
        <stp/>
        <stp>ContractData</stp>
        <stp>S.EIDO</stp>
        <stp>Low</stp>
        <stp/>
        <stp>T</stp>
        <tr r="Q38" s="5"/>
      </tp>
      <tp>
        <v>66.739999999999995</v>
        <stp/>
        <stp>ContractData</stp>
        <stp>S.EIRL</stp>
        <stp>Low</stp>
        <stp/>
        <stp>T</stp>
        <tr r="Q36" s="4"/>
      </tp>
      <tp>
        <v>120.22</v>
        <stp/>
        <stp>ContractData</stp>
        <stp>S.EDEN</stp>
        <stp>Ask</stp>
        <stp/>
        <stp>T</stp>
        <tr r="M31" s="5"/>
      </tp>
      <tp>
        <v>36.83</v>
        <stp/>
        <stp>ContractData</stp>
        <stp>S.EFNL</stp>
        <stp>Bid</stp>
        <stp/>
        <stp>T</stp>
        <tr r="L39" s="2"/>
      </tp>
      <tp>
        <v>45.11</v>
        <stp/>
        <stp>ContractData</stp>
        <stp>S.ENZL</stp>
        <stp>Low</stp>
        <stp/>
        <stp>T</stp>
        <tr r="Q36" s="5"/>
      </tp>
      <tp>
        <v>49</v>
        <stp/>
        <stp>ContractData</stp>
        <stp>S.ENZL</stp>
        <stp>Ask</stp>
        <stp/>
        <stp>T</stp>
        <tr r="M36" s="5"/>
      </tp>
      <tp>
        <v>41</v>
        <stp/>
        <stp>ContractData</stp>
        <stp>S.ENZL</stp>
        <stp>Bid</stp>
        <stp/>
        <stp>T</stp>
        <tr r="L36" s="5"/>
      </tp>
      <tp>
        <v>17.3</v>
        <stp/>
        <stp>ContractData</stp>
        <stp>S.EIDO</stp>
        <stp>Bid</stp>
        <stp/>
        <stp>T</stp>
        <tr r="L38" s="5"/>
      </tp>
      <tp>
        <v>62.97</v>
        <stp/>
        <stp>ContractData</stp>
        <stp>S.EIRL</stp>
        <stp>Bid</stp>
        <stp/>
        <stp>T</stp>
        <tr r="L36" s="4"/>
      </tp>
      <tp>
        <v>40.71</v>
        <stp/>
        <stp>ContractData</stp>
        <stp>S.EFNL</stp>
        <stp>Low</stp>
        <stp/>
        <stp>T</stp>
        <tr r="Q39" s="2"/>
      </tp>
      <tp>
        <v>113.63</v>
        <stp/>
        <stp>ContractData</stp>
        <stp>S.EDEN</stp>
        <stp>Low</stp>
        <stp/>
        <stp>T</stp>
        <tr r="Q31" s="5"/>
      </tp>
      <tp>
        <v>70.58</v>
        <stp/>
        <stp>ContractData</stp>
        <stp>S.EIRL</stp>
        <stp>Ask</stp>
        <stp/>
        <stp>T</stp>
        <tr r="M36" s="4"/>
      </tp>
      <tp>
        <v>17.490000000000002</v>
        <stp/>
        <stp>ContractData</stp>
        <stp>S.EIDO</stp>
        <stp>Ask</stp>
        <stp/>
        <stp>T</stp>
        <tr r="M38" s="5"/>
      </tp>
      <tp>
        <v>4540643</v>
        <stp/>
        <stp>ContractData</stp>
        <stp>S.EWG</stp>
        <stp>T_CVol</stp>
        <stp/>
        <stp>T</stp>
        <tr r="R36" s="2"/>
      </tp>
      <tp>
        <v>-0.64818149081742893</v>
        <stp/>
        <stp>ContractData</stp>
        <stp>S.MCHI</stp>
        <stp>PerCentNetLastQuote</stp>
        <stp/>
        <stp>T</stp>
        <tr r="I31" s="4"/>
        <tr r="J31" s="4"/>
      </tp>
      <tp>
        <v>0.55000000000000004</v>
        <stp/>
        <stp>ContractData</stp>
        <stp>S.VT</stp>
        <stp>NetLastQuoteToday</stp>
        <stp/>
        <stp>T</stp>
        <tr r="H42" s="4"/>
      </tp>
      <tp>
        <v>127.32000000000001</v>
        <stp/>
        <stp>ContractData</stp>
        <stp>S.VT</stp>
        <stp>Low</stp>
        <stp/>
        <stp>T</stp>
        <tr r="Q42" s="4"/>
      </tp>
      <tp>
        <v>-1.2349490583513385</v>
        <stp/>
        <stp>StudyData</stp>
        <stp>S.EFNL</stp>
        <stp>PCB</stp>
        <stp>BaseType=Index,Index=1</stp>
        <stp>Low</stp>
        <stp>A</stp>
        <stp>0</stp>
        <stp>all</stp>
        <stp/>
        <stp/>
        <stp/>
        <stp>T</stp>
        <tr r="N11" s="1"/>
      </tp>
      <tp>
        <v>127.67</v>
        <stp/>
        <stp>ContractData</stp>
        <stp>S.VT</stp>
        <stp>Bid</stp>
        <stp/>
        <stp>T</stp>
        <tr r="L42" s="4"/>
      </tp>
      <tp>
        <v>127.99000000000001</v>
        <stp/>
        <stp>ContractData</stp>
        <stp>S.VT</stp>
        <stp>Ask</stp>
        <stp/>
        <stp>T</stp>
        <tr r="M42" s="4"/>
      </tp>
      <tp>
        <v>28.37</v>
        <stp/>
        <stp>ContractData</stp>
        <stp>S.COLO</stp>
        <stp>Low</stp>
        <stp/>
        <stp>T</stp>
        <tr r="Q38" s="2"/>
      </tp>
      <tp t="s">
        <v/>
        <stp/>
        <stp>ContractData</stp>
        <stp>S.COLO</stp>
        <stp>Ask</stp>
        <stp/>
        <stp>T</stp>
        <tr r="M38" s="2"/>
      </tp>
      <tp t="s">
        <v/>
        <stp/>
        <stp>ContractData</stp>
        <stp>S.COLO</stp>
        <stp>Bid</stp>
        <stp/>
        <stp>T</stp>
        <tr r="L38" s="2"/>
      </tp>
      <tp>
        <v>2326166</v>
        <stp/>
        <stp>ContractData</stp>
        <stp>S.EWA</stp>
        <stp>T_CVol</stp>
        <stp/>
        <stp>T</stp>
        <tr r="R41" s="4"/>
      </tp>
      <tp>
        <v>73176</v>
        <stp/>
        <stp>ContractData</stp>
        <stp>S.EZA</stp>
        <stp>T_CVol</stp>
        <stp/>
        <stp>T</stp>
        <tr r="R40" s="2"/>
      </tp>
      <tp>
        <v>619012</v>
        <stp/>
        <stp>ContractData</stp>
        <stp>S.KSA</stp>
        <stp>T_CVol</stp>
        <stp/>
        <stp>T</stp>
        <tr r="R39" s="5"/>
      </tp>
      <tp>
        <v>-14.205186020293114</v>
        <stp/>
        <stp>StudyData</stp>
        <stp>S.EDEN</stp>
        <stp>PCB</stp>
        <stp>BaseType=Index,Index=1</stp>
        <stp>Low</stp>
        <stp>A</stp>
        <stp>0</stp>
        <stp>all</stp>
        <stp/>
        <stp/>
        <stp/>
        <stp>T</stp>
        <tr r="N42" s="1"/>
      </tp>
      <tp>
        <v>87</v>
        <stp/>
        <stp>ContractData</stp>
        <stp>S.ARGT</stp>
        <stp>Ask</stp>
        <stp/>
        <stp>T</stp>
        <tr r="M35" s="5"/>
      </tp>
      <tp>
        <v>84</v>
        <stp/>
        <stp>ContractData</stp>
        <stp>S.ARGT</stp>
        <stp>Bid</stp>
        <stp/>
        <stp>T</stp>
        <tr r="L35" s="5"/>
      </tp>
      <tp>
        <v>84.7</v>
        <stp/>
        <stp>ContractData</stp>
        <stp>S.ARGT</stp>
        <stp>Low</stp>
        <stp/>
        <stp>T</stp>
        <tr r="Q35" s="5"/>
      </tp>
      <tp>
        <v>61.5</v>
        <stp/>
        <stp>ContractData</stp>
        <stp>S.ACWx</stp>
        <stp>Ask</stp>
        <stp/>
        <stp>T</stp>
        <tr r="M33" s="4"/>
      </tp>
      <tp>
        <v>59.88</v>
        <stp/>
        <stp>ContractData</stp>
        <stp>S.ACWx</stp>
        <stp>Bid</stp>
        <stp/>
        <stp>T</stp>
        <tr r="L33" s="4"/>
      </tp>
      <tp>
        <v>60.57</v>
        <stp/>
        <stp>ContractData</stp>
        <stp>S.ACWx</stp>
        <stp>Low</stp>
        <stp/>
        <stp>T</stp>
        <tr r="Q33" s="4"/>
      </tp>
      <tp>
        <v>7997553</v>
        <stp/>
        <stp>ContractData</stp>
        <stp>S.EWC</stp>
        <stp>T_CVol</stp>
        <stp/>
        <stp>T</stp>
        <tr r="R37" s="4"/>
      </tp>
      <tp>
        <v>-9.4408272692454993</v>
        <stp/>
        <stp>StudyData</stp>
        <stp>S.IEMG</stp>
        <stp>PCB</stp>
        <stp>BaseType=Index,Index=1</stp>
        <stp>Low</stp>
        <stp>A</stp>
        <stp>0</stp>
        <stp>all</stp>
        <stp/>
        <stp/>
        <stp/>
        <stp>T</stp>
        <tr r="N33" s="1"/>
      </tp>
      <tp>
        <v>-4.7381900967558312</v>
        <stp/>
        <stp>StudyData</stp>
        <stp>S.IEFA</stp>
        <stp>PCB</stp>
        <stp>BaseType=Index,Index=1</stp>
        <stp>Low</stp>
        <stp>A</stp>
        <stp>0</stp>
        <stp>all</stp>
        <stp/>
        <stp/>
        <stp/>
        <stp>T</stp>
        <tr r="N28" s="1"/>
      </tp>
      <tp>
        <v>0.26925148088314488</v>
        <stp/>
        <stp>ContractData</stp>
        <stp>S.INDA</stp>
        <stp>PerCentNetLastQuote</stp>
        <stp/>
        <stp>T</stp>
        <tr r="I32" s="5"/>
        <tr r="J32" s="5"/>
      </tp>
      <tp>
        <v>0.94511086877499095</v>
        <stp/>
        <stp>ContractData</stp>
        <stp>S.IEFA</stp>
        <stp>PerCentNetLastQuote</stp>
        <stp/>
        <stp>T</stp>
        <tr r="J30" s="4"/>
        <tr r="I30" s="4"/>
      </tp>
      <tp>
        <v>-0.35023348899266177</v>
        <stp/>
        <stp>ContractData</stp>
        <stp>S.IEMG</stp>
        <stp>PerCentNetLastQuote</stp>
        <stp/>
        <stp>T</stp>
        <tr r="I35" s="4"/>
        <tr r="J35" s="4"/>
      </tp>
      <tp>
        <v>19.519792342634663</v>
        <stp/>
        <stp>StudyData</stp>
        <stp>S.EIS</stp>
        <stp>PCB</stp>
        <stp>BaseType=Index,Index=1</stp>
        <stp>Close</stp>
        <stp>A</stp>
        <stp>0</stp>
        <stp>all</stp>
        <stp/>
        <stp/>
        <stp/>
        <stp>T</stp>
        <tr r="C9" s="1"/>
      </tp>
      <tp>
        <v>18.581235697940496</v>
        <stp/>
        <stp>StudyData</stp>
        <stp>S.EWS</stp>
        <stp>PCB</stp>
        <stp>BaseType=Index,Index=1</stp>
        <stp>Close</stp>
        <stp>A</stp>
        <stp>0</stp>
        <stp>all</stp>
        <stp/>
        <stp/>
        <stp/>
        <stp>T</stp>
        <tr r="C28" s="1"/>
      </tp>
      <tp t="s">
        <v>Global X MSCI Colombia ETF</v>
        <stp/>
        <stp>ContractData</stp>
        <stp>S.COLO</stp>
        <stp>LongDescription</stp>
        <stp/>
        <stp>T</stp>
        <tr r="J10" s="1"/>
        <tr r="B37" s="1"/>
      </tp>
      <tp t="s">
        <v>Vanguard Total World Stock Idx Fd (ETF)</v>
        <stp/>
        <stp>ContractData</stp>
        <stp>S.VT</stp>
        <stp>LongDescription</stp>
        <stp/>
        <stp>T</stp>
        <tr r="J40" s="1"/>
        <tr r="B52" s="1"/>
      </tp>
      <tp>
        <v>32.827476038338652</v>
        <stp/>
        <stp>StudyData</stp>
        <stp>S.ECH</stp>
        <stp>PCB</stp>
        <stp>BaseType=Index,Index=1</stp>
        <stp>High</stp>
        <stp>A</stp>
        <stp>0</stp>
        <stp>all</stp>
        <stp/>
        <stp/>
        <stp/>
        <stp>T</stp>
        <tr r="M16" s="1"/>
      </tp>
      <tp>
        <v>-14.974902398215274</v>
        <stp/>
        <stp>StudyData</stp>
        <stp>S.TUR</stp>
        <stp>PCB</stp>
        <stp>BaseType=Index,Index=1</stp>
        <stp>Close</stp>
        <stp>A</stp>
        <stp>0</stp>
        <stp>all</stp>
        <stp/>
        <stp/>
        <stp/>
        <stp>T</stp>
        <tr r="C48" s="1"/>
      </tp>
      <tp>
        <v>31.69</v>
        <stp/>
        <stp>ContractData</stp>
        <stp>S.EPOL</stp>
        <stp>LastQuoteToday</stp>
        <stp/>
        <stp>T</stp>
        <tr r="G30" s="2"/>
      </tp>
      <tp>
        <v>66.89</v>
        <stp/>
        <stp>ContractData</stp>
        <stp>S.EIRL</stp>
        <stp>LastQuoteToday</stp>
        <stp/>
        <stp>T</stp>
        <tr r="G36" s="4"/>
      </tp>
      <tp>
        <v>45.37</v>
        <stp/>
        <stp>ContractData</stp>
        <stp>S.ENZL</stp>
        <stp>LastQuoteToday</stp>
        <stp/>
        <stp>T</stp>
        <tr r="G36" s="5"/>
      </tp>
      <tp>
        <v>40.869999999999997</v>
        <stp/>
        <stp>ContractData</stp>
        <stp>S.EFNL</stp>
        <stp>LastQuoteToday</stp>
        <stp/>
        <stp>T</stp>
        <tr r="G39" s="2"/>
      </tp>
      <tp>
        <v>18.756967670011139</v>
        <stp/>
        <stp>StudyData</stp>
        <stp>S.EWQ</stp>
        <stp>PCB</stp>
        <stp>BaseType=Index,Index=1</stp>
        <stp>Close</stp>
        <stp>A</stp>
        <stp>0</stp>
        <stp>all</stp>
        <stp/>
        <stp/>
        <stp/>
        <stp>T</stp>
        <tr r="C27" s="1"/>
      </tp>
      <tp t="s">
        <v>iShares MSCI ACWI ex US ETF</v>
        <stp/>
        <stp>ContractData</stp>
        <stp>S.ACWx</stp>
        <stp>LongDescription</stp>
        <stp/>
        <stp>T</stp>
        <tr r="J31" s="1"/>
        <tr r="B2" s="1"/>
      </tp>
      <tp t="s">
        <v>Global X MSCI Argentina ETF</v>
        <stp/>
        <stp>ContractData</stp>
        <stp>S.ARGT</stp>
        <stp>LongDescription</stp>
        <stp/>
        <stp>T</stp>
        <tr r="J46" s="1"/>
        <tr r="B3" s="1"/>
      </tp>
      <tp>
        <v>17.490000000000002</v>
        <stp/>
        <stp>ContractData</stp>
        <stp>S.EIDO</stp>
        <stp>LastQuoteToday</stp>
        <stp/>
        <stp>T</stp>
        <tr r="G38" s="5"/>
      </tp>
      <tp>
        <v>28.77</v>
        <stp/>
        <stp>ContractData</stp>
        <stp>S.COLO</stp>
        <stp>LastQuoteToday</stp>
        <stp/>
        <stp>T</stp>
        <tr r="G38" s="2"/>
      </tp>
      <tp>
        <v>7.1388733965421141</v>
        <stp/>
        <stp>StudyData</stp>
        <stp>S.QAT</stp>
        <stp>PCB</stp>
        <stp>BaseType=Index,Index=1</stp>
        <stp>High</stp>
        <stp>A</stp>
        <stp>0</stp>
        <stp>all</stp>
        <stp/>
        <stp/>
        <stp/>
        <stp>T</stp>
        <tr r="M45" s="1"/>
      </tp>
      <tp>
        <v>14.945321992709603</v>
        <stp/>
        <stp>StudyData</stp>
        <stp>S.UAE</stp>
        <stp>PCB</stp>
        <stp>BaseType=Index,Index=1</stp>
        <stp>High</stp>
        <stp>A</stp>
        <stp>0</stp>
        <stp>all</stp>
        <stp/>
        <stp/>
        <stp/>
        <stp>T</stp>
        <tr r="M36" s="1"/>
      </tp>
      <tp>
        <v>40.837359098228674</v>
        <stp/>
        <stp>StudyData</stp>
        <stp>S.EWP</stp>
        <stp>PCB</stp>
        <stp>BaseType=Index,Index=1</stp>
        <stp>Close</stp>
        <stp>A</stp>
        <stp>0</stp>
        <stp>all</stp>
        <stp/>
        <stp/>
        <stp/>
        <stp>T</stp>
        <tr r="C26" s="1"/>
      </tp>
      <tp>
        <v>120.22</v>
        <stp/>
        <stp>ContractData</stp>
        <stp>S.EDEN</stp>
        <stp>LastQuoteToday</stp>
        <stp/>
        <stp>T</stp>
        <tr r="G31" s="5"/>
      </tp>
      <tp>
        <v>28.833831695856471</v>
        <stp/>
        <stp>StudyData</stp>
        <stp>S.EWW</stp>
        <stp>PCB</stp>
        <stp>BaseType=Index,Index=1</stp>
        <stp>Close</stp>
        <stp>A</stp>
        <stp>0</stp>
        <stp>all</stp>
        <stp/>
        <stp/>
        <stp/>
        <stp>T</stp>
        <tr r="C31" s="1"/>
      </tp>
      <tp t="s">
        <v>Global X FTSE Greece 20 ETF</v>
        <stp/>
        <stp>ContractData</stp>
        <stp>S.GREK</stp>
        <stp>LongDescription</stp>
        <stp/>
        <stp>T</stp>
        <tr r="J3" s="1"/>
        <tr r="B36" s="1"/>
      </tp>
      <tp>
        <v>55.18</v>
        <stp/>
        <stp>ContractData</stp>
        <stp>S.MCHI</stp>
        <stp>LastQuoteToday</stp>
        <stp/>
        <stp>T</stp>
        <tr r="G31" s="4"/>
      </tp>
      <tp>
        <v>-2.4361022364217231</v>
        <stp/>
        <stp>StudyData</stp>
        <stp>S.ECH</stp>
        <stp>PCB</stp>
        <stp>BaseType=Index,Index=1</stp>
        <stp>Low</stp>
        <stp>A</stp>
        <stp>0</stp>
        <stp>all</stp>
        <stp/>
        <stp/>
        <stp/>
        <stp>T</stp>
        <tr r="N16" s="1"/>
      </tp>
      <tp>
        <v>-11.79753406878649</v>
        <stp/>
        <stp>StudyData</stp>
        <stp>S.EIS</stp>
        <stp>PCB</stp>
        <stp>BaseType=Index,Index=1</stp>
        <stp>Low</stp>
        <stp>A</stp>
        <stp>0</stp>
        <stp>all</stp>
        <stp/>
        <stp/>
        <stp/>
        <stp>T</stp>
        <tr r="N23" s="1"/>
      </tp>
      <tp>
        <v>23.790767291633856</v>
        <stp/>
        <stp>StudyData</stp>
        <stp>S.VGK</stp>
        <stp>PCB</stp>
        <stp>BaseType=Index,Index=1</stp>
        <stp>High</stp>
        <stp>A</stp>
        <stp>0</stp>
        <stp>all</stp>
        <stp/>
        <stp/>
        <stp/>
        <stp>T</stp>
        <tr r="M20" s="1"/>
      </tp>
      <tp>
        <v>-2.8275687957586402</v>
        <stp/>
        <stp>StudyData</stp>
        <stp>S.EPU</stp>
        <stp>PCB</stp>
        <stp>BaseType=Index,Index=1</stp>
        <stp>Low</stp>
        <stp>A</stp>
        <stp>0</stp>
        <stp>all</stp>
        <stp/>
        <stp/>
        <stp/>
        <stp>T</stp>
        <tr r="N18" s="1"/>
      </tp>
      <tp>
        <v>-4.7160542346236953</v>
        <stp/>
        <stp>StudyData</stp>
        <stp>S.EWY</stp>
        <stp>PCB</stp>
        <stp>BaseType=Index,Index=1</stp>
        <stp>Low</stp>
        <stp>A</stp>
        <stp>0</stp>
        <stp>all</stp>
        <stp/>
        <stp/>
        <stp/>
        <stp>T</stp>
        <tr r="N5" s="1"/>
      </tp>
      <tp>
        <v>-1.1106175033318524</v>
        <stp/>
        <stp>StudyData</stp>
        <stp>S.EWZ</stp>
        <stp>PCB</stp>
        <stp>BaseType=Index,Index=1</stp>
        <stp>Low</stp>
        <stp>A</stp>
        <stp>0</stp>
        <stp>all</stp>
        <stp/>
        <stp/>
        <stp/>
        <stp>T</stp>
        <tr r="N14" s="1"/>
      </tp>
      <tp>
        <v>-3.3628318584070818</v>
        <stp/>
        <stp>StudyData</stp>
        <stp>S.EWU</stp>
        <stp>PCB</stp>
        <stp>BaseType=Index,Index=1</stp>
        <stp>Low</stp>
        <stp>A</stp>
        <stp>0</stp>
        <stp>all</stp>
        <stp/>
        <stp/>
        <stp/>
        <stp>T</stp>
        <tr r="N30" s="1"/>
      </tp>
      <tp>
        <v>-23.802163833075735</v>
        <stp/>
        <stp>StudyData</stp>
        <stp>S.EWT</stp>
        <stp>PCB</stp>
        <stp>BaseType=Index,Index=1</stp>
        <stp>Low</stp>
        <stp>A</stp>
        <stp>0</stp>
        <stp>all</stp>
        <stp/>
        <stp/>
        <stp/>
        <stp>T</stp>
        <tr r="N38" s="1"/>
      </tp>
      <tp>
        <v>-0.29901751388295722</v>
        <stp/>
        <stp>StudyData</stp>
        <stp>S.EWW</stp>
        <stp>PCB</stp>
        <stp>BaseType=Index,Index=1</stp>
        <stp>Low</stp>
        <stp>A</stp>
        <stp>0</stp>
        <stp>all</stp>
        <stp/>
        <stp/>
        <stp/>
        <stp>T</stp>
        <tr r="N9" s="1"/>
      </tp>
      <tp>
        <v>-1.8394648829431539</v>
        <stp/>
        <stp>StudyData</stp>
        <stp>S.EWQ</stp>
        <stp>PCB</stp>
        <stp>BaseType=Index,Index=1</stp>
        <stp>Low</stp>
        <stp>A</stp>
        <stp>0</stp>
        <stp>all</stp>
        <stp/>
        <stp/>
        <stp/>
        <stp>T</stp>
        <tr r="N26" s="1"/>
      </tp>
      <tp>
        <v>-0.67632850241546172</v>
        <stp/>
        <stp>StudyData</stp>
        <stp>S.EWP</stp>
        <stp>PCB</stp>
        <stp>BaseType=Index,Index=1</stp>
        <stp>Low</stp>
        <stp>A</stp>
        <stp>0</stp>
        <stp>all</stp>
        <stp/>
        <stp/>
        <stp/>
        <stp>T</stp>
        <tr r="N4" s="1"/>
      </tp>
      <tp>
        <v>-8.1006864988558327</v>
        <stp/>
        <stp>StudyData</stp>
        <stp>S.EWS</stp>
        <stp>PCB</stp>
        <stp>BaseType=Index,Index=1</stp>
        <stp>Low</stp>
        <stp>A</stp>
        <stp>0</stp>
        <stp>all</stp>
        <stp/>
        <stp/>
        <stp/>
        <stp>T</stp>
        <tr r="N27" s="1"/>
      </tp>
      <tp>
        <v>-15.205870362821036</v>
        <stp/>
        <stp>StudyData</stp>
        <stp>S.EWM</stp>
        <stp>PCB</stp>
        <stp>BaseType=Index,Index=1</stp>
        <stp>Low</stp>
        <stp>A</stp>
        <stp>0</stp>
        <stp>all</stp>
        <stp/>
        <stp/>
        <stp/>
        <stp>T</stp>
        <tr r="N48" s="1"/>
      </tp>
      <tp>
        <v>-0.34812880765882637</v>
        <stp/>
        <stp>StudyData</stp>
        <stp>S.EWL</stp>
        <stp>PCB</stp>
        <stp>BaseType=Index,Index=1</stp>
        <stp>Low</stp>
        <stp>A</stp>
        <stp>0</stp>
        <stp>all</stp>
        <stp/>
        <stp/>
        <stp/>
        <stp>T</stp>
        <tr r="N25" s="1"/>
      </tp>
      <tp>
        <v>-1.8129770992366363</v>
        <stp/>
        <stp>StudyData</stp>
        <stp>S.EWO</stp>
        <stp>PCB</stp>
        <stp>BaseType=Index,Index=1</stp>
        <stp>Low</stp>
        <stp>A</stp>
        <stp>0</stp>
        <stp>all</stp>
        <stp/>
        <stp/>
        <stp/>
        <stp>T</stp>
        <tr r="N6" s="1"/>
      </tp>
      <tp>
        <v>-6.9453809844909049</v>
        <stp/>
        <stp>StudyData</stp>
        <stp>S.EWN</stp>
        <stp>PCB</stp>
        <stp>BaseType=Index,Index=1</stp>
        <stp>Low</stp>
        <stp>A</stp>
        <stp>0</stp>
        <stp>all</stp>
        <stp/>
        <stp/>
        <stp/>
        <stp>T</stp>
        <tr r="N19" s="1"/>
      </tp>
      <tp>
        <v>-1.3344453711426101</v>
        <stp/>
        <stp>StudyData</stp>
        <stp>S.EWI</stp>
        <stp>PCB</stp>
        <stp>BaseType=Index,Index=1</stp>
        <stp>Low</stp>
        <stp>A</stp>
        <stp>0</stp>
        <stp>all</stp>
        <stp/>
        <stp/>
        <stp/>
        <stp>T</stp>
        <tr r="N7" s="1"/>
      </tp>
      <tp>
        <v>-9.7839135654261646</v>
        <stp/>
        <stp>StudyData</stp>
        <stp>S.EWH</stp>
        <stp>PCB</stp>
        <stp>BaseType=Index,Index=1</stp>
        <stp>Low</stp>
        <stp>A</stp>
        <stp>0</stp>
        <stp>all</stp>
        <stp/>
        <stp/>
        <stp/>
        <stp>T</stp>
        <tr r="N24" s="1"/>
      </tp>
      <tp>
        <v>-2.954048140043759</v>
        <stp/>
        <stp>StudyData</stp>
        <stp>S.EWK</stp>
        <stp>PCB</stp>
        <stp>BaseType=Index,Index=1</stp>
        <stp>Low</stp>
        <stp>A</stp>
        <stp>0</stp>
        <stp>all</stp>
        <stp/>
        <stp/>
        <stp/>
        <stp>T</stp>
        <tr r="N21" s="1"/>
      </tp>
      <tp>
        <v>-10.819672131147527</v>
        <stp/>
        <stp>StudyData</stp>
        <stp>S.EWJ</stp>
        <stp>PCB</stp>
        <stp>BaseType=Index,Index=1</stp>
        <stp>Low</stp>
        <stp>A</stp>
        <stp>0</stp>
        <stp>all</stp>
        <stp/>
        <stp/>
        <stp/>
        <stp>T</stp>
        <tr r="N37" s="1"/>
      </tp>
      <tp>
        <v>-2.2234128047147022</v>
        <stp/>
        <stp>StudyData</stp>
        <stp>S.EWD</stp>
        <stp>PCB</stp>
        <stp>BaseType=Index,Index=1</stp>
        <stp>Low</stp>
        <stp>A</stp>
        <stp>0</stp>
        <stp>all</stp>
        <stp/>
        <stp/>
        <stp/>
        <stp>T</stp>
        <tr r="N17" s="1"/>
      </tp>
      <tp>
        <v>-1.0685103708359518</v>
        <stp/>
        <stp>StudyData</stp>
        <stp>S.EWG</stp>
        <stp>PCB</stp>
        <stp>BaseType=Index,Index=1</stp>
        <stp>Low</stp>
        <stp>A</stp>
        <stp>0</stp>
        <stp>all</stp>
        <stp/>
        <stp/>
        <stp/>
        <stp>T</stp>
        <tr r="N8" s="1"/>
      </tp>
      <tp>
        <v>-14.08214585079631</v>
        <stp/>
        <stp>StudyData</stp>
        <stp>S.EWA</stp>
        <stp>PCB</stp>
        <stp>BaseType=Index,Index=1</stp>
        <stp>Low</stp>
        <stp>A</stp>
        <stp>0</stp>
        <stp>all</stp>
        <stp/>
        <stp/>
        <stp/>
        <stp>T</stp>
        <tr r="N39" s="1"/>
      </tp>
      <tp>
        <v>-8.9330024813895808</v>
        <stp/>
        <stp>StudyData</stp>
        <stp>S.EWC</stp>
        <stp>PCB</stp>
        <stp>BaseType=Index,Index=1</stp>
        <stp>Low</stp>
        <stp>A</stp>
        <stp>0</stp>
        <stp>all</stp>
        <stp/>
        <stp/>
        <stp/>
        <stp>T</stp>
        <tr r="N35" s="1"/>
      </tp>
      <tp>
        <v>-1.1228813559322057</v>
        <stp/>
        <stp>StudyData</stp>
        <stp>S.EZU</stp>
        <stp>PCB</stp>
        <stp>BaseType=Index,Index=1</stp>
        <stp>Low</stp>
        <stp>A</stp>
        <stp>0</stp>
        <stp>all</stp>
        <stp/>
        <stp/>
        <stp/>
        <stp>T</stp>
        <tr r="N13" s="1"/>
      </tp>
      <tp>
        <v>-5.1777618706752602</v>
        <stp/>
        <stp>StudyData</stp>
        <stp>S.EZA</stp>
        <stp>PCB</stp>
        <stp>BaseType=Index,Index=1</stp>
        <stp>Low</stp>
        <stp>A</stp>
        <stp>0</stp>
        <stp>all</stp>
        <stp/>
        <stp/>
        <stp/>
        <stp>T</stp>
        <tr r="N12" s="1"/>
      </tp>
      <tp>
        <v>1141795</v>
        <stp/>
        <stp>ContractData</stp>
        <stp>S.ACWx</stp>
        <stp>T_CVol</stp>
        <stp/>
        <stp>T</stp>
        <tr r="R33" s="4"/>
      </tp>
      <tp>
        <v>17.168141592920357</v>
        <stp/>
        <stp>StudyData</stp>
        <stp>S.EWU</stp>
        <stp>PCB</stp>
        <stp>BaseType=Index,Index=1</stp>
        <stp>Close</stp>
        <stp>A</stp>
        <stp>0</stp>
        <stp>all</stp>
        <stp/>
        <stp/>
        <stp/>
        <stp>T</stp>
        <tr r="C30" s="1"/>
      </tp>
      <tp>
        <v>22.418581166372135</v>
        <stp/>
        <stp>StudyData</stp>
        <stp>S.EPU</stp>
        <stp>PCB</stp>
        <stp>BaseType=Index,Index=1</stp>
        <stp>Close</stp>
        <stp>A</stp>
        <stp>0</stp>
        <stp>all</stp>
        <stp/>
        <stp/>
        <stp/>
        <stp>T</stp>
        <tr r="C13" s="1"/>
      </tp>
      <tp>
        <v>25.593220338983045</v>
        <stp/>
        <stp>StudyData</stp>
        <stp>S.EZU</stp>
        <stp>PCB</stp>
        <stp>BaseType=Index,Index=1</stp>
        <stp>Close</stp>
        <stp>A</stp>
        <stp>0</stp>
        <stp>all</stp>
        <stp/>
        <stp/>
        <stp/>
        <stp>T</stp>
        <tr r="C35" s="1"/>
      </tp>
      <tp t="s">
        <v>iShares MSCI Denmark ETF</v>
        <stp/>
        <stp>ContractData</stp>
        <stp>S.EDEN</stp>
        <stp>LongDescription</stp>
        <stp/>
        <stp>T</stp>
        <tr r="J42" s="1"/>
        <tr r="B5" s="1"/>
      </tp>
      <tp t="s">
        <v>Ishares Msci Finland ETF</v>
        <stp/>
        <stp>ContractData</stp>
        <stp>S.EFNL</stp>
        <stp>LongDescription</stp>
        <stp/>
        <stp>T</stp>
        <tr r="J11" s="1"/>
        <tr r="B6" s="1"/>
      </tp>
      <tp t="s">
        <v>iShares Trust iShares MSCI New Zealand ETF</v>
        <stp/>
        <stp>ContractData</stp>
        <stp>S.ENZL</stp>
        <stp>LongDescription</stp>
        <stp/>
        <stp>T</stp>
        <tr r="J47" s="1"/>
        <tr r="B10" s="1"/>
      </tp>
      <tp t="s">
        <v>iShares MSCI Indonesia ETF</v>
        <stp/>
        <stp>ContractData</stp>
        <stp>S.EIDO</stp>
        <stp>LongDescription</stp>
        <stp/>
        <stp>T</stp>
        <tr r="J49" s="1"/>
        <tr r="B7" s="1"/>
      </tp>
      <tp t="s">
        <v>iShares MSCI Ireland Capped ETF</v>
        <stp/>
        <stp>ContractData</stp>
        <stp>S.EIRL</stp>
        <stp>LongDescription</stp>
        <stp/>
        <stp>T</stp>
        <tr r="J34" s="1"/>
        <tr r="B8" s="1"/>
      </tp>
      <tp t="s">
        <v>iShares MSCI Poland Capped ETF</v>
        <stp/>
        <stp>ContractData</stp>
        <stp>S.EPOL</stp>
        <stp>LongDescription</stp>
        <stp/>
        <stp>T</stp>
        <tr r="J2" s="1"/>
        <tr r="B12" s="1"/>
      </tp>
      <tp t="s">
        <v>iShares MSCI Philippines ETF</v>
        <stp/>
        <stp>ContractData</stp>
        <stp>S.EPHE</stp>
        <stp>LongDescription</stp>
        <stp/>
        <stp>T</stp>
        <tr r="J41" s="1"/>
        <tr r="B11" s="1"/>
      </tp>
      <tp>
        <v>58.17</v>
        <stp/>
        <stp>ContractData</stp>
        <stp>S.GREK</stp>
        <stp>LastQuoteToday</stp>
        <stp/>
        <stp>T</stp>
        <tr r="G31" s="2"/>
      </tp>
      <tp>
        <v>3.569436698271057</v>
        <stp/>
        <stp>StudyData</stp>
        <stp>S.QAT</stp>
        <stp>PCB</stp>
        <stp>BaseType=Index,Index=1</stp>
        <stp>Close</stp>
        <stp>A</stp>
        <stp>0</stp>
        <stp>all</stp>
        <stp/>
        <stp/>
        <stp/>
        <stp>T</stp>
        <tr r="C45" s="1"/>
      </tp>
      <tp>
        <v>15.487274984481695</v>
        <stp/>
        <stp>StudyData</stp>
        <stp>S.KWT</stp>
        <stp>PCB</stp>
        <stp>BaseType=Index,Index=1</stp>
        <stp>Close</stp>
        <stp>A</stp>
        <stp>0</stp>
        <stp>all</stp>
        <stp/>
        <stp/>
        <stp/>
        <stp>T</stp>
        <tr r="C42" s="1"/>
      </tp>
      <tp>
        <v>11.76584234930449</v>
        <stp/>
        <stp>StudyData</stp>
        <stp>S.EWT</stp>
        <stp>PCB</stp>
        <stp>BaseType=Index,Index=1</stp>
        <stp>Close</stp>
        <stp>A</stp>
        <stp>0</stp>
        <stp>all</stp>
        <stp/>
        <stp/>
        <stp/>
        <stp>T</stp>
        <tr r="C29" s="1"/>
      </tp>
      <tp>
        <v>27.23</v>
        <stp/>
        <stp>ContractData</stp>
        <stp>S.EPHE</stp>
        <stp>LastQuoteToday</stp>
        <stp/>
        <stp>T</stp>
        <tr r="G30" s="5"/>
      </tp>
      <tp>
        <v>25.011106175033312</v>
        <stp/>
        <stp>StudyData</stp>
        <stp>S.EWZ</stp>
        <stp>PCB</stp>
        <stp>BaseType=Index,Index=1</stp>
        <stp>Close</stp>
        <stp>A</stp>
        <stp>0</stp>
        <stp>all</stp>
        <stp/>
        <stp/>
        <stp/>
        <stp>T</stp>
        <tr r="C33" s="1"/>
      </tp>
      <tp>
        <v>14.191290824261285</v>
        <stp/>
        <stp>StudyData</stp>
        <stp>S.VT</stp>
        <stp>PCB</stp>
        <stp>BaseType=Index,Index=2</stp>
        <stp>Close</stp>
        <stp>A</stp>
        <stp>-1</stp>
        <stp>all</stp>
        <stp/>
        <stp/>
        <stp/>
        <stp>T</stp>
        <tr r="K40" s="1"/>
        <tr r="D52" s="1"/>
      </tp>
      <tp>
        <v>4.919123669123656</v>
        <stp/>
        <stp>StudyData</stp>
        <stp>S.SPY</stp>
        <stp>PCB</stp>
        <stp>BaseType=Index,Index=1</stp>
        <stp>Close</stp>
        <stp>A</stp>
        <stp>0</stp>
        <stp>all</stp>
        <stp/>
        <stp/>
        <stp/>
        <stp>T</stp>
        <tr r="C46" s="1"/>
      </tp>
      <tp>
        <v>39.005698565533493</v>
        <stp/>
        <stp>StudyData</stp>
        <stp>S.EWY</stp>
        <stp>PCB</stp>
        <stp>BaseType=Index,Index=1</stp>
        <stp>Close</stp>
        <stp>A</stp>
        <stp>0</stp>
        <stp>all</stp>
        <stp/>
        <stp/>
        <stp/>
        <stp>T</stp>
        <tr r="C32" s="1"/>
      </tp>
      <tp t="s">
        <v>iShares Core MSCI EAFE ETF</v>
        <stp/>
        <stp>ContractData</stp>
        <stp>S.IEFA</stp>
        <stp>LongDescription</stp>
        <stp/>
        <stp>T</stp>
        <tr r="J28" s="1"/>
        <tr r="B38" s="1"/>
      </tp>
      <tp t="s">
        <v>iShares Core MSCI Emerging Markets ETF</v>
        <stp/>
        <stp>ContractData</stp>
        <stp>S.IEMG</stp>
        <stp>LongDescription</stp>
        <stp/>
        <stp>T</stp>
        <tr r="J33" s="1"/>
        <tr r="B39" s="1"/>
      </tp>
      <tp t="s">
        <v>iShares MSCI India</v>
        <stp/>
        <stp>ContractData</stp>
        <stp>S.INDA</stp>
        <stp>LongDescription</stp>
        <stp/>
        <stp>T</stp>
        <tr r="J43" s="1"/>
        <tr r="B40" s="1"/>
      </tp>
      <tp>
        <v>59.75</v>
        <stp/>
        <stp>ContractData</stp>
        <stp>S.IEMG</stp>
        <stp>LastQuoteToday</stp>
        <stp/>
        <stp>T</stp>
        <tr r="G35" s="4"/>
      </tp>
      <tp>
        <v>20.45425048669696</v>
        <stp/>
        <stp>StudyData</stp>
        <stp>S.EIS</stp>
        <stp>PCB</stp>
        <stp>BaseType=Index,Index=1</stp>
        <stp>High</stp>
        <stp>A</stp>
        <stp>0</stp>
        <stp>all</stp>
        <stp/>
        <stp/>
        <stp/>
        <stp>T</stp>
        <tr r="M23" s="1"/>
      </tp>
      <tp>
        <v>-10.969637610186101</v>
        <stp/>
        <stp>StudyData</stp>
        <stp>S.KSA</stp>
        <stp>PCB</stp>
        <stp>BaseType=Index,Index=1</stp>
        <stp>Low</stp>
        <stp>A</stp>
        <stp>0</stp>
        <stp>all</stp>
        <stp/>
        <stp/>
        <stp/>
        <stp>T</stp>
        <tr r="N50" s="1"/>
      </tp>
      <tp>
        <v>-6.2073246430775983E-2</v>
        <stp/>
        <stp>StudyData</stp>
        <stp>S.KWT</stp>
        <stp>PCB</stp>
        <stp>BaseType=Index,Index=1</stp>
        <stp>Low</stp>
        <stp>A</stp>
        <stp>0</stp>
        <stp>all</stp>
        <stp/>
        <stp/>
        <stp/>
        <stp>T</stp>
        <tr r="N32" s="1"/>
      </tp>
      <tp>
        <v>-0.33090668431501613</v>
        <stp/>
        <stp>StudyData</stp>
        <stp>S.THD</stp>
        <stp>PCB</stp>
        <stp>BaseType=Index,Index=1</stp>
        <stp>High</stp>
        <stp>A</stp>
        <stp>0</stp>
        <stp>all</stp>
        <stp/>
        <stp/>
        <stp/>
        <stp>T</stp>
        <tr r="M52" s="1"/>
      </tp>
      <tp>
        <v>55.86</v>
        <stp/>
        <stp>ContractData</stp>
        <stp>S.INDA</stp>
        <stp>LastQuoteToday</stp>
        <stp/>
        <stp>T</stp>
        <tr r="G32" s="5"/>
      </tp>
      <tp>
        <v>83.31</v>
        <stp/>
        <stp>ContractData</stp>
        <stp>S.IEFA</stp>
        <stp>LastQuoteToday</stp>
        <stp/>
        <stp>T</stp>
        <tr r="G30" s="4"/>
      </tp>
      <tp>
        <v>100</v>
        <stp/>
        <stp>ContractData</stp>
        <stp>S.VT</stp>
        <stp>MT_LastAskVolume</stp>
        <stp/>
        <stp>T</stp>
        <tr r="N42" s="4"/>
      </tp>
      <tp t="s">
        <v>Global X MSCI Norway ETF</v>
        <stp/>
        <stp>ContractData</stp>
        <stp>S.NORW</stp>
        <stp>LongDescription</stp>
        <stp/>
        <stp>T</stp>
        <tr r="B44" s="1"/>
        <tr r="J15" s="1"/>
      </tp>
      <tp>
        <v>21.777003484320559</v>
        <stp/>
        <stp>StudyData</stp>
        <stp>S.VNM</stp>
        <stp>PCB</stp>
        <stp>BaseType=Index,Index=1</stp>
        <stp>High</stp>
        <stp>A</stp>
        <stp>0</stp>
        <stp>all</stp>
        <stp/>
        <stp/>
        <stp/>
        <stp>T</stp>
        <tr r="M22" s="1"/>
      </tp>
      <tp t="s">
        <v>iShares MSCI China ETF</v>
        <stp/>
        <stp>ContractData</stp>
        <stp>S.MCHI</stp>
        <stp>LongDescription</stp>
        <stp/>
        <stp>T</stp>
        <tr r="B43" s="1"/>
        <tr r="J29" s="1"/>
      </tp>
      <tp>
        <v>13.1017369727047</v>
        <stp/>
        <stp>StudyData</stp>
        <stp>S.EWC</stp>
        <stp>PCB</stp>
        <stp>BaseType=Index,Index=1</stp>
        <stp>Close</stp>
        <stp>A</stp>
        <stp>0</stp>
        <stp>all</stp>
        <stp/>
        <stp/>
        <stp/>
        <stp>T</stp>
        <tr r="C15" s="1"/>
      </tp>
      <tp>
        <v>-6.4138315672057917</v>
        <stp/>
        <stp>StudyData</stp>
        <stp>S.QAT</stp>
        <stp>PCB</stp>
        <stp>BaseType=Index,Index=1</stp>
        <stp>Low</stp>
        <stp>A</stp>
        <stp>0</stp>
        <stp>all</stp>
        <stp/>
        <stp/>
        <stp/>
        <stp>T</stp>
        <tr r="N45" s="1"/>
      </tp>
      <tp>
        <v>4.1870714985308544</v>
        <stp/>
        <stp>StudyData</stp>
        <stp>S.KSA</stp>
        <stp>PCB</stp>
        <stp>BaseType=Index,Index=1</stp>
        <stp>High</stp>
        <stp>A</stp>
        <stp>0</stp>
        <stp>all</stp>
        <stp/>
        <stp/>
        <stp/>
        <stp>T</stp>
        <tr r="M50" s="1"/>
      </tp>
      <tp>
        <v>-6.3173359451518252</v>
        <stp/>
        <stp>StudyData</stp>
        <stp>S.KSA</stp>
        <stp>PCB</stp>
        <stp>BaseType=Index,Index=1</stp>
        <stp>Close</stp>
        <stp>A</stp>
        <stp>0</stp>
        <stp>all</stp>
        <stp/>
        <stp/>
        <stp/>
        <stp>T</stp>
        <tr r="C41" s="1"/>
      </tp>
      <tp>
        <v>9.3461860854987453</v>
        <stp/>
        <stp>StudyData</stp>
        <stp>S.EWA</stp>
        <stp>PCB</stp>
        <stp>BaseType=Index,Index=1</stp>
        <stp>Close</stp>
        <stp>A</stp>
        <stp>0</stp>
        <stp>all</stp>
        <stp/>
        <stp/>
        <stp/>
        <stp>T</stp>
        <tr r="C14" s="1"/>
      </tp>
      <tp>
        <v>25.602481507993307</v>
        <stp/>
        <stp>StudyData</stp>
        <stp>S.EZA</stp>
        <stp>PCB</stp>
        <stp>BaseType=Index,Index=1</stp>
        <stp>Close</stp>
        <stp>A</stp>
        <stp>0</stp>
        <stp>all</stp>
        <stp/>
        <stp/>
        <stp/>
        <stp>T</stp>
        <tr r="C34" s="1"/>
      </tp>
      <tp>
        <v>-17.792792792792795</v>
        <stp/>
        <stp>StudyData</stp>
        <stp>S.SPY</stp>
        <stp>PCB</stp>
        <stp>BaseType=Index,Index=1</stp>
        <stp>Low</stp>
        <stp>A</stp>
        <stp>0</stp>
        <stp>all</stp>
        <stp/>
        <stp/>
        <stp/>
        <stp>T</stp>
        <tr r="N44" s="1"/>
      </tp>
      <tp>
        <v>128</v>
        <stp/>
        <stp>ContractData</stp>
        <stp>S.VT</stp>
        <stp>LastQuoteToday</stp>
        <stp/>
        <stp>T</stp>
        <tr r="G42" s="4"/>
      </tp>
      <tp>
        <v>5.1716489216489112</v>
        <stp/>
        <stp>StudyData</stp>
        <stp>S.SPY</stp>
        <stp>PCB</stp>
        <stp>BaseType=Index,Index=1</stp>
        <stp>High</stp>
        <stp>A</stp>
        <stp>0</stp>
        <stp>all</stp>
        <stp/>
        <stp/>
        <stp/>
        <stp>T</stp>
        <tr r="M44" s="1"/>
      </tp>
      <tp>
        <v>24.286796263569816</v>
        <stp/>
        <stp>StudyData</stp>
        <stp>S.EPU</stp>
        <stp>PCB</stp>
        <stp>BaseType=Index,Index=1</stp>
        <stp>High</stp>
        <stp>A</stp>
        <stp>0</stp>
        <stp>all</stp>
        <stp/>
        <stp/>
        <stp/>
        <stp>T</stp>
        <tr r="M18" s="1"/>
      </tp>
      <tp>
        <v>32.935260842237597</v>
        <stp/>
        <stp>StudyData</stp>
        <stp>S.EWG</stp>
        <stp>PCB</stp>
        <stp>BaseType=Index,Index=1</stp>
        <stp>Close</stp>
        <stp>A</stp>
        <stp>0</stp>
        <stp>all</stp>
        <stp/>
        <stp/>
        <stp/>
        <stp>T</stp>
        <tr r="C17" s="1"/>
      </tp>
      <tp>
        <v>42.817842405187676</v>
        <stp/>
        <stp>StudyData</stp>
        <stp>S.EWY</stp>
        <stp>PCB</stp>
        <stp>BaseType=Index,Index=1</stp>
        <stp>High</stp>
        <stp>A</stp>
        <stp>0</stp>
        <stp>all</stp>
        <stp/>
        <stp/>
        <stp/>
        <stp>T</stp>
        <tr r="M5" s="1"/>
      </tp>
      <tp>
        <v>-6.4398541919805616</v>
        <stp/>
        <stp>StudyData</stp>
        <stp>S.UAE</stp>
        <stp>PCB</stp>
        <stp>BaseType=Index,Index=1</stp>
        <stp>Low</stp>
        <stp>A</stp>
        <stp>0</stp>
        <stp>all</stp>
        <stp/>
        <stp/>
        <stp/>
        <stp>T</stp>
        <tr r="N36" s="1"/>
      </tp>
      <tp>
        <v>26.388271879164801</v>
        <stp/>
        <stp>StudyData</stp>
        <stp>S.EWZ</stp>
        <stp>PCB</stp>
        <stp>BaseType=Index,Index=1</stp>
        <stp>High</stp>
        <stp>A</stp>
        <stp>0</stp>
        <stp>all</stp>
        <stp/>
        <stp/>
        <stp/>
        <stp>T</stp>
        <tr r="M14" s="1"/>
      </tp>
      <tp>
        <v>21.62764771460423</v>
        <stp/>
        <stp>StudyData</stp>
        <stp>S.EWQ</stp>
        <stp>PCB</stp>
        <stp>BaseType=Index,Index=1</stp>
        <stp>High</stp>
        <stp>A</stp>
        <stp>0</stp>
        <stp>all</stp>
        <stp/>
        <stp/>
        <stp/>
        <stp>T</stp>
        <tr r="M26" s="1"/>
      </tp>
      <tp>
        <v>41.932367149758456</v>
        <stp/>
        <stp>StudyData</stp>
        <stp>S.EWP</stp>
        <stp>PCB</stp>
        <stp>BaseType=Index,Index=1</stp>
        <stp>High</stp>
        <stp>A</stp>
        <stp>0</stp>
        <stp>all</stp>
        <stp/>
        <stp/>
        <stp/>
        <stp>T</stp>
        <tr r="M4" s="1"/>
      </tp>
      <tp>
        <v>21.18993135011441</v>
        <stp/>
        <stp>StudyData</stp>
        <stp>S.EWS</stp>
        <stp>PCB</stp>
        <stp>BaseType=Index,Index=1</stp>
        <stp>High</stp>
        <stp>A</stp>
        <stp>0</stp>
        <stp>all</stp>
        <stp/>
        <stp/>
        <stp/>
        <stp>T</stp>
        <tr r="M27" s="1"/>
      </tp>
      <tp>
        <v>20.294985250737472</v>
        <stp/>
        <stp>StudyData</stp>
        <stp>S.EWU</stp>
        <stp>PCB</stp>
        <stp>BaseType=Index,Index=1</stp>
        <stp>High</stp>
        <stp>A</stp>
        <stp>0</stp>
        <stp>all</stp>
        <stp/>
        <stp/>
        <stp/>
        <stp>T</stp>
        <tr r="M30" s="1"/>
      </tp>
      <tp>
        <v>22.28429546865301</v>
        <stp/>
        <stp>StudyData</stp>
        <stp>S.KWT</stp>
        <stp>PCB</stp>
        <stp>BaseType=Index,Index=1</stp>
        <stp>High</stp>
        <stp>A</stp>
        <stp>0</stp>
        <stp>all</stp>
        <stp/>
        <stp/>
        <stp/>
        <stp>T</stp>
        <tr r="M32" s="1"/>
      </tp>
      <tp>
        <v>12.03632148377126</v>
        <stp/>
        <stp>StudyData</stp>
        <stp>S.EWT</stp>
        <stp>PCB</stp>
        <stp>BaseType=Index,Index=1</stp>
        <stp>High</stp>
        <stp>A</stp>
        <stp>0</stp>
        <stp>all</stp>
        <stp/>
        <stp/>
        <stp/>
        <stp>T</stp>
        <tr r="M38" s="1"/>
      </tp>
      <tp>
        <v>33.297736010252038</v>
        <stp/>
        <stp>StudyData</stp>
        <stp>S.EWW</stp>
        <stp>PCB</stp>
        <stp>BaseType=Index,Index=1</stp>
        <stp>High</stp>
        <stp>A</stp>
        <stp>0</stp>
        <stp>all</stp>
        <stp/>
        <stp/>
        <stp/>
        <stp>T</stp>
        <tr r="M9" s="1"/>
      </tp>
      <tp>
        <v>34.584375868779553</v>
        <stp/>
        <stp>StudyData</stp>
        <stp>S.EWI</stp>
        <stp>PCB</stp>
        <stp>BaseType=Index,Index=1</stp>
        <stp>High</stp>
        <stp>A</stp>
        <stp>0</stp>
        <stp>all</stp>
        <stp/>
        <stp/>
        <stp/>
        <stp>T</stp>
        <tr r="M7" s="1"/>
      </tp>
      <tp>
        <v>20.408163265306111</v>
        <stp/>
        <stp>StudyData</stp>
        <stp>S.EWH</stp>
        <stp>PCB</stp>
        <stp>BaseType=Index,Index=1</stp>
        <stp>High</stp>
        <stp>A</stp>
        <stp>0</stp>
        <stp>all</stp>
        <stp/>
        <stp/>
        <stp/>
        <stp>T</stp>
        <tr r="M24" s="1"/>
      </tp>
      <tp>
        <v>23.085339168490147</v>
        <stp/>
        <stp>StudyData</stp>
        <stp>S.EWK</stp>
        <stp>PCB</stp>
        <stp>BaseType=Index,Index=1</stp>
        <stp>High</stp>
        <stp>A</stp>
        <stp>0</stp>
        <stp>all</stp>
        <stp/>
        <stp/>
        <stp/>
        <stp>T</stp>
        <tr r="M21" s="1"/>
      </tp>
      <tp>
        <v>12.518628912071543</v>
        <stp/>
        <stp>StudyData</stp>
        <stp>S.EWJ</stp>
        <stp>PCB</stp>
        <stp>BaseType=Index,Index=1</stp>
        <stp>High</stp>
        <stp>A</stp>
        <stp>0</stp>
        <stp>all</stp>
        <stp/>
        <stp/>
        <stp/>
        <stp>T</stp>
        <tr r="M37" s="1"/>
      </tp>
      <tp>
        <v>2.2829188748471205</v>
        <stp/>
        <stp>StudyData</stp>
        <stp>S.EWM</stp>
        <stp>PCB</stp>
        <stp>BaseType=Index,Index=1</stp>
        <stp>High</stp>
        <stp>A</stp>
        <stp>0</stp>
        <stp>all</stp>
        <stp/>
        <stp/>
        <stp/>
        <stp>T</stp>
        <tr r="M48" s="1"/>
      </tp>
      <tp>
        <v>22.519582245430811</v>
        <stp/>
        <stp>StudyData</stp>
        <stp>S.EWL</stp>
        <stp>PCB</stp>
        <stp>BaseType=Index,Index=1</stp>
        <stp>High</stp>
        <stp>A</stp>
        <stp>0</stp>
        <stp>all</stp>
        <stp/>
        <stp/>
        <stp/>
        <stp>T</stp>
        <tr r="M25" s="1"/>
      </tp>
      <tp>
        <v>41.937022900763353</v>
        <stp/>
        <stp>StudyData</stp>
        <stp>S.EWO</stp>
        <stp>PCB</stp>
        <stp>BaseType=Index,Index=1</stp>
        <stp>High</stp>
        <stp>A</stp>
        <stp>0</stp>
        <stp>all</stp>
        <stp/>
        <stp/>
        <stp/>
        <stp>T</stp>
        <tr r="M6" s="1"/>
      </tp>
      <tp>
        <v>23.510901326140708</v>
        <stp/>
        <stp>StudyData</stp>
        <stp>S.EWN</stp>
        <stp>PCB</stp>
        <stp>BaseType=Index,Index=1</stp>
        <stp>High</stp>
        <stp>A</stp>
        <stp>0</stp>
        <stp>all</stp>
        <stp/>
        <stp/>
        <stp/>
        <stp>T</stp>
        <tr r="M19" s="1"/>
      </tp>
      <tp>
        <v>12.321877619446779</v>
        <stp/>
        <stp>StudyData</stp>
        <stp>S.EWA</stp>
        <stp>PCB</stp>
        <stp>BaseType=Index,Index=1</stp>
        <stp>High</stp>
        <stp>A</stp>
        <stp>0</stp>
        <stp>all</stp>
        <stp/>
        <stp/>
        <stp/>
        <stp>T</stp>
        <tr r="M39" s="1"/>
      </tp>
      <tp>
        <v>14.392059553349869</v>
        <stp/>
        <stp>StudyData</stp>
        <stp>S.EWC</stp>
        <stp>PCB</stp>
        <stp>BaseType=Index,Index=1</stp>
        <stp>High</stp>
        <stp>A</stp>
        <stp>0</stp>
        <stp>all</stp>
        <stp/>
        <stp/>
        <stp/>
        <stp>T</stp>
        <tr r="M35" s="1"/>
      </tp>
      <tp>
        <v>24.645057594428081</v>
        <stp/>
        <stp>StudyData</stp>
        <stp>S.EWD</stp>
        <stp>PCB</stp>
        <stp>BaseType=Index,Index=1</stp>
        <stp>High</stp>
        <stp>A</stp>
        <stp>0</stp>
        <stp>all</stp>
        <stp/>
        <stp/>
        <stp/>
        <stp>T</stp>
        <tr r="M17" s="1"/>
      </tp>
      <tp>
        <v>34.726587052168433</v>
        <stp/>
        <stp>StudyData</stp>
        <stp>S.EWG</stp>
        <stp>PCB</stp>
        <stp>BaseType=Index,Index=1</stp>
        <stp>High</stp>
        <stp>A</stp>
        <stp>0</stp>
        <stp>all</stp>
        <stp/>
        <stp/>
        <stp/>
        <stp>T</stp>
        <tr r="M8" s="1"/>
      </tp>
      <tp>
        <v>-25.165453342157502</v>
        <stp/>
        <stp>StudyData</stp>
        <stp>S.THD</stp>
        <stp>PCB</stp>
        <stp>BaseType=Index,Index=1</stp>
        <stp>Low</stp>
        <stp>A</stp>
        <stp>0</stp>
        <stp>all</stp>
        <stp/>
        <stp/>
        <stp/>
        <stp>T</stp>
        <tr r="N52" s="1"/>
      </tp>
      <tp>
        <v>-17.345231455660901</v>
        <stp/>
        <stp>StudyData</stp>
        <stp>S.TUR</stp>
        <stp>PCB</stp>
        <stp>BaseType=Index,Index=1</stp>
        <stp>Low</stp>
        <stp>A</stp>
        <stp>0</stp>
        <stp>all</stp>
        <stp/>
        <stp/>
        <stp/>
        <stp>T</stp>
        <tr r="N51" s="1"/>
      </tp>
      <tp>
        <v>12.818955042527335</v>
        <stp/>
        <stp>StudyData</stp>
        <stp>S.UAE</stp>
        <stp>PCB</stp>
        <stp>BaseType=Index,Index=1</stp>
        <stp>Close</stp>
        <stp>A</stp>
        <stp>0</stp>
        <stp>all</stp>
        <stp/>
        <stp/>
        <stp/>
        <stp>T</stp>
        <tr r="C49" s="1"/>
      </tp>
      <tp>
        <v>7.5013943112102757</v>
        <stp/>
        <stp>StudyData</stp>
        <stp>S.TUR</stp>
        <stp>PCB</stp>
        <stp>BaseType=Index,Index=1</stp>
        <stp>High</stp>
        <stp>A</stp>
        <stp>0</stp>
        <stp>all</stp>
        <stp/>
        <stp/>
        <stp/>
        <stp>T</stp>
        <tr r="M51" s="1"/>
      </tp>
      <tp>
        <v>100</v>
        <stp/>
        <stp>ContractData</stp>
        <stp>S.VT</stp>
        <stp>MT_LastBidVolume</stp>
        <stp/>
        <stp>T</stp>
        <tr r="K42" s="4"/>
      </tp>
      <tp>
        <v>-17.703507610853734</v>
        <stp/>
        <stp>StudyData</stp>
        <stp>S.THD</stp>
        <stp>PCB</stp>
        <stp>BaseType=Index,Index=1</stp>
        <stp>Close</stp>
        <stp>A</stp>
        <stp>0</stp>
        <stp>all</stp>
        <stp/>
        <stp/>
        <stp/>
        <stp>T</stp>
        <tr r="C47" s="1"/>
      </tp>
      <tp>
        <v>23.278864184302183</v>
        <stp/>
        <stp>StudyData</stp>
        <stp>S.EWD</stp>
        <stp>PCB</stp>
        <stp>BaseType=Index,Index=1</stp>
        <stp>Close</stp>
        <stp>A</stp>
        <stp>0</stp>
        <stp>all</stp>
        <stp/>
        <stp/>
        <stp/>
        <stp>T</stp>
        <tr r="C16" s="1"/>
      </tp>
      <tp>
        <v>-2.2845438789979449</v>
        <stp/>
        <stp>StudyData</stp>
        <stp>S.VGK</stp>
        <stp>PCB</stp>
        <stp>BaseType=Index,Index=1</stp>
        <stp>Low</stp>
        <stp>A</stp>
        <stp>0</stp>
        <stp>all</stp>
        <stp/>
        <stp/>
        <stp/>
        <stp>T</stp>
        <tr r="N20" s="1"/>
      </tp>
      <tp>
        <v>-12.020905923344955</v>
        <stp/>
        <stp>StudyData</stp>
        <stp>S.VNM</stp>
        <stp>PCB</stp>
        <stp>BaseType=Index,Index=1</stp>
        <stp>Low</stp>
        <stp>A</stp>
        <stp>0</stp>
        <stp>all</stp>
        <stp/>
        <stp/>
        <stp/>
        <stp>T</stp>
        <tr r="N22" s="1"/>
      </tp>
      <tp>
        <v>21.821332913187344</v>
        <stp/>
        <stp>StudyData</stp>
        <stp>S.VGK</stp>
        <stp>PCB</stp>
        <stp>BaseType=Index,Index=1</stp>
        <stp>Close</stp>
        <stp>A</stp>
        <stp>0</stp>
        <stp>all</stp>
        <stp/>
        <stp/>
        <stp/>
        <stp>T</stp>
        <tr r="C50" s="1"/>
      </tp>
      <tp>
        <v>20.787746170678339</v>
        <stp/>
        <stp>StudyData</stp>
        <stp>S.EWK</stp>
        <stp>PCB</stp>
        <stp>BaseType=Index,Index=1</stp>
        <stp>Close</stp>
        <stp>A</stp>
        <stp>0</stp>
        <stp>all</stp>
        <stp/>
        <stp/>
        <stp/>
        <stp>T</stp>
        <tr r="C21" s="1"/>
      </tp>
      <tp>
        <v>12.190760059612529</v>
        <stp/>
        <stp>StudyData</stp>
        <stp>S.EWJ</stp>
        <stp>PCB</stp>
        <stp>BaseType=Index,Index=1</stp>
        <stp>Close</stp>
        <stp>A</stp>
        <stp>0</stp>
        <stp>all</stp>
        <stp/>
        <stp/>
        <stp/>
        <stp>T</stp>
        <tr r="C20" s="1"/>
      </tp>
      <tp>
        <v>85.350000000000009</v>
        <stp/>
        <stp>ContractData</stp>
        <stp>S.ARGT</stp>
        <stp>LastQuoteToday</stp>
        <stp/>
        <stp>T</stp>
        <tr r="G35" s="5"/>
      </tp>
      <tp>
        <v>27.584745762711851</v>
        <stp/>
        <stp>StudyData</stp>
        <stp>S.EZU</stp>
        <stp>PCB</stp>
        <stp>BaseType=Index,Index=1</stp>
        <stp>High</stp>
        <stp>A</stp>
        <stp>0</stp>
        <stp>all</stp>
        <stp/>
        <stp/>
        <stp/>
        <stp>T</stp>
        <tr r="M13" s="1"/>
      </tp>
      <tp>
        <v>31.090431877833435</v>
        <stp/>
        <stp>StudyData</stp>
        <stp>S.EZA</stp>
        <stp>PCB</stp>
        <stp>BaseType=Index,Index=1</stp>
        <stp>High</stp>
        <stp>A</stp>
        <stp>0</stp>
        <stp>all</stp>
        <stp/>
        <stp/>
        <stp/>
        <stp>T</stp>
        <tr r="M12" s="1"/>
      </tp>
      <tp>
        <v>33.055323881011958</v>
        <stp/>
        <stp>StudyData</stp>
        <stp>S.EWI</stp>
        <stp>PCB</stp>
        <stp>BaseType=Index,Index=1</stp>
        <stp>Close</stp>
        <stp>A</stp>
        <stp>0</stp>
        <stp>all</stp>
        <stp/>
        <stp/>
        <stp/>
        <stp>T</stp>
        <tr r="C19" s="1"/>
      </tp>
      <tp>
        <v>29.13</v>
        <stp/>
        <stp>ContractData</stp>
        <stp>S.NORW</stp>
        <stp>LastQuoteToday</stp>
        <stp/>
        <stp>T</stp>
        <tr r="G30" s="3"/>
      </tp>
      <tp>
        <v>24.001597444089462</v>
        <stp/>
        <stp>StudyData</stp>
        <stp>S.ECH</stp>
        <stp>PCB</stp>
        <stp>BaseType=Index,Index=1</stp>
        <stp>Close</stp>
        <stp>A</stp>
        <stp>0</stp>
        <stp>all</stp>
        <stp/>
        <stp/>
        <stp/>
        <stp>T</stp>
        <tr r="C4" s="1"/>
      </tp>
      <tp>
        <v>19.507803121248497</v>
        <stp/>
        <stp>StudyData</stp>
        <stp>S.EWH</stp>
        <stp>PCB</stp>
        <stp>BaseType=Index,Index=1</stp>
        <stp>Close</stp>
        <stp>A</stp>
        <stp>0</stp>
        <stp>all</stp>
        <stp/>
        <stp/>
        <stp/>
        <stp>T</stp>
        <tr r="C18" s="1"/>
      </tp>
      <tp>
        <v>38.597328244274806</v>
        <stp/>
        <stp>StudyData</stp>
        <stp>S.EWO</stp>
        <stp>PCB</stp>
        <stp>BaseType=Index,Index=1</stp>
        <stp>Close</stp>
        <stp>A</stp>
        <stp>0</stp>
        <stp>all</stp>
        <stp/>
        <stp/>
        <stp/>
        <stp>T</stp>
        <tr r="C25" s="1"/>
      </tp>
      <tp>
        <v>22.184760620364123</v>
        <stp/>
        <stp>StudyData</stp>
        <stp>S.EWN</stp>
        <stp>PCB</stp>
        <stp>BaseType=Index,Index=1</stp>
        <stp>Close</stp>
        <stp>A</stp>
        <stp>0</stp>
        <stp>all</stp>
        <stp/>
        <stp/>
        <stp/>
        <stp>T</stp>
        <tr r="C24" s="1"/>
      </tp>
      <tp>
        <v>19.599303135888501</v>
        <stp/>
        <stp>StudyData</stp>
        <stp>S.VNM</stp>
        <stp>PCB</stp>
        <stp>BaseType=Index,Index=1</stp>
        <stp>Close</stp>
        <stp>A</stp>
        <stp>0</stp>
        <stp>all</stp>
        <stp/>
        <stp/>
        <stp/>
        <stp>T</stp>
        <tr r="C51" s="1"/>
      </tp>
      <tp>
        <v>-1.8752547900529997</v>
        <stp/>
        <stp>StudyData</stp>
        <stp>S.EWM</stp>
        <stp>PCB</stp>
        <stp>BaseType=Index,Index=1</stp>
        <stp>Close</stp>
        <stp>A</stp>
        <stp>0</stp>
        <stp>all</stp>
        <stp/>
        <stp/>
        <stp/>
        <stp>T</stp>
        <tr r="C23" s="1"/>
      </tp>
      <tp>
        <v>18.864229765013061</v>
        <stp/>
        <stp>StudyData</stp>
        <stp>S.EWL</stp>
        <stp>PCB</stp>
        <stp>BaseType=Index,Index=1</stp>
        <stp>Close</stp>
        <stp>A</stp>
        <stp>0</stp>
        <stp>all</stp>
        <stp/>
        <stp/>
        <stp/>
        <stp>T</stp>
        <tr r="C22" s="1"/>
      </tp>
      <tp>
        <v>30.52</v>
        <stp/>
        <stp>ContractData</stp>
        <stp>S.TUR</stp>
        <stp>High</stp>
        <stp/>
        <stp>T</stp>
        <tr r="P40" s="5"/>
      </tp>
      <tp>
        <v>612.88</v>
        <stp/>
        <stp>ContractData</stp>
        <stp>S.SPY</stp>
        <stp>Open</stp>
        <stp/>
        <stp>T</stp>
        <tr r="O33" s="5"/>
      </tp>
      <tp>
        <v>50.03</v>
        <stp/>
        <stp>ContractData</stp>
        <stp>S.THD</stp>
        <stp>High</stp>
        <stp/>
        <stp>T</stp>
        <tr r="P41" s="5"/>
      </tp>
      <tp>
        <v>-0.36</v>
        <stp/>
        <stp>ContractData</stp>
        <stp>S.MCHI</stp>
        <stp>NetLastQuoteToday</stp>
        <stp/>
        <stp>T</stp>
        <tr r="H31" s="4"/>
      </tp>
      <tp>
        <v>0.38</v>
        <stp/>
        <stp>ContractData</stp>
        <stp>S.EPHE</stp>
        <stp>NetLastQuoteToday</stp>
        <stp/>
        <stp>T</stp>
        <tr r="H30" s="5"/>
      </tp>
      <tp>
        <v>18.59</v>
        <stp/>
        <stp>ContractData</stp>
        <stp>S.UAE</stp>
        <stp>High</stp>
        <stp/>
        <stp>T</stp>
        <tr r="P38" s="4"/>
      </tp>
      <tp>
        <v>18.559999999999999</v>
        <stp/>
        <stp>ContractData</stp>
        <stp>S.QAT</stp>
        <stp>Open</stp>
        <stp/>
        <stp>T</stp>
        <tr r="O34" s="5"/>
      </tp>
      <tp>
        <v>13.780000000000001</v>
        <stp/>
        <stp>ContractData</stp>
        <stp>S.VNM</stp>
        <stp>High</stp>
        <stp/>
        <stp>T</stp>
        <tr r="P37" s="3"/>
      </tp>
      <tp>
        <v>77.58</v>
        <stp/>
        <stp>ContractData</stp>
        <stp>S.VGK</stp>
        <stp>High</stp>
        <stp/>
        <stp>T</stp>
        <tr r="P35" s="3"/>
      </tp>
      <tp>
        <v>2292865</v>
        <stp/>
        <stp>ContractData</stp>
        <stp>S.VT</stp>
        <stp>T_CVol</stp>
        <stp/>
        <stp>T</stp>
        <tr r="R42" s="4"/>
      </tp>
      <tp>
        <v>-0.21</v>
        <stp/>
        <stp>ContractData</stp>
        <stp>S.IEMG</stp>
        <stp>NetLastQuoteToday</stp>
        <stp/>
        <stp>T</stp>
        <tr r="H35" s="4"/>
      </tp>
      <tp>
        <v>-1.24</v>
        <stp/>
        <stp>ContractData</stp>
        <stp>S.COLO</stp>
        <stp>NetLastQuoteToday</stp>
        <stp/>
        <stp>T</stp>
        <tr r="H38" s="2"/>
      </tp>
      <tp>
        <v>77.16</v>
        <stp/>
        <stp>ContractData</stp>
        <stp>S.VGK</stp>
        <stp>Open</stp>
        <stp/>
        <stp>T</stp>
        <tr r="O35" s="3"/>
      </tp>
      <tp>
        <v>13.64</v>
        <stp/>
        <stp>ContractData</stp>
        <stp>S.VNM</stp>
        <stp>Open</stp>
        <stp/>
        <stp>T</stp>
        <tr r="O37" s="3"/>
      </tp>
      <tp>
        <v>18.64</v>
        <stp/>
        <stp>ContractData</stp>
        <stp>S.QAT</stp>
        <stp>High</stp>
        <stp/>
        <stp>T</stp>
        <tr r="P34" s="5"/>
      </tp>
      <tp>
        <v>0.04</v>
        <stp/>
        <stp>ContractData</stp>
        <stp>S.EPOL</stp>
        <stp>NetLastQuoteToday</stp>
        <stp/>
        <stp>T</stp>
        <tr r="H30" s="2"/>
      </tp>
      <tp>
        <v>18.59</v>
        <stp/>
        <stp>ContractData</stp>
        <stp>S.UAE</stp>
        <stp>Open</stp>
        <stp/>
        <stp>T</stp>
        <tr r="O38" s="4"/>
      </tp>
      <tp>
        <v>0.43</v>
        <stp/>
        <stp>ContractData</stp>
        <stp>S.EFNL</stp>
        <stp>NetLastQuoteToday</stp>
        <stp/>
        <stp>T</stp>
        <tr r="H39" s="2"/>
      </tp>
      <tp>
        <v>50.03</v>
        <stp/>
        <stp>ContractData</stp>
        <stp>S.THD</stp>
        <stp>Open</stp>
        <stp/>
        <stp>T</stp>
        <tr r="O41" s="5"/>
      </tp>
      <tp>
        <v>616.39</v>
        <stp/>
        <stp>ContractData</stp>
        <stp>S.SPY</stp>
        <stp>High</stp>
        <stp/>
        <stp>T</stp>
        <tr r="P33" s="5"/>
      </tp>
      <tp>
        <v>30.32</v>
        <stp/>
        <stp>ContractData</stp>
        <stp>S.TUR</stp>
        <stp>Open</stp>
        <stp/>
        <stp>T</stp>
        <tr r="O40" s="5"/>
      </tp>
      <tp>
        <v>31.68</v>
        <stp/>
        <stp>ContractData</stp>
        <stp>S.EPOL</stp>
        <stp>Open</stp>
        <stp/>
        <stp>T</stp>
        <tr r="O30" s="2"/>
      </tp>
      <tp>
        <v>27.22</v>
        <stp/>
        <stp>ContractData</stp>
        <stp>S.EPHE</stp>
        <stp>Open</stp>
        <stp/>
        <stp>T</stp>
        <tr r="O30" s="5"/>
      </tp>
      <tp>
        <v>-14.121552604698675</v>
        <stp/>
        <stp>StudyData</stp>
        <stp>S.VT</stp>
        <stp>PCB</stp>
        <stp>BaseType=Index,Index=1</stp>
        <stp>Low</stp>
        <stp>A</stp>
        <stp>0</stp>
        <stp>all</stp>
        <stp/>
        <stp/>
        <stp/>
        <stp>T</stp>
        <tr r="N40" s="1"/>
      </tp>
      <tp>
        <v>154268</v>
        <stp/>
        <stp>ContractData</stp>
        <stp>S.ARGT</stp>
        <stp>T_CVol</stp>
        <stp/>
        <stp>T</stp>
        <tr r="R35" s="5"/>
      </tp>
      <tp>
        <v>5331</v>
        <stp/>
        <stp>ContractData</stp>
        <stp>S.NORW</stp>
        <stp>T_CVol</stp>
        <stp/>
        <stp>T</stp>
        <tr r="R30" s="3"/>
      </tp>
      <tp>
        <v>85.49</v>
        <stp/>
        <stp>ContractData</stp>
        <stp>S.ARGT</stp>
        <stp>Open</stp>
        <stp/>
        <stp>T</stp>
        <tr r="O35" s="5"/>
      </tp>
      <tp>
        <v>58.45</v>
        <stp/>
        <stp>ContractData</stp>
        <stp>S.GREK</stp>
        <stp>Open</stp>
        <stp/>
        <stp>T</stp>
        <tr r="O31" s="2"/>
      </tp>
      <tp>
        <v>85.79</v>
        <stp/>
        <stp>ContractData</stp>
        <stp>S.ARGT</stp>
        <stp>High</stp>
        <stp/>
        <stp>T</stp>
        <tr r="P35" s="5"/>
      </tp>
      <tp>
        <v>58.6</v>
        <stp/>
        <stp>ContractData</stp>
        <stp>S.GREK</stp>
        <stp>High</stp>
        <stp/>
        <stp>T</stp>
        <tr r="P31" s="2"/>
      </tp>
      <tp>
        <v>7.6000000000000005</v>
        <stp/>
        <stp>ContractData</stp>
        <stp>S.EDEN</stp>
        <stp>NetLastQuoteToday</stp>
        <stp/>
        <stp>T</stp>
        <tr r="H31" s="5"/>
      </tp>
      <tp>
        <v>-1.1400000000000001</v>
        <stp/>
        <stp>ContractData</stp>
        <stp>S.GREK</stp>
        <stp>NetLastQuoteToday</stp>
        <stp/>
        <stp>T</stp>
        <tr r="H31" s="2"/>
      </tp>
      <tp>
        <v>-0.02</v>
        <stp/>
        <stp>ContractData</stp>
        <stp>S.EIDO</stp>
        <stp>NetLastQuoteToday</stp>
        <stp/>
        <stp>T</stp>
        <tr r="H38" s="5"/>
      </tp>
      <tp>
        <v>0.15</v>
        <stp/>
        <stp>ContractData</stp>
        <stp>S.INDA</stp>
        <stp>NetLastQuoteToday</stp>
        <stp/>
        <stp>T</stp>
        <tr r="H32" s="5"/>
      </tp>
      <tp>
        <v>31.8</v>
        <stp/>
        <stp>ContractData</stp>
        <stp>S.EPOL</stp>
        <stp>High</stp>
        <stp/>
        <stp>T</stp>
        <tr r="P30" s="2"/>
      </tp>
      <tp>
        <v>27.25</v>
        <stp/>
        <stp>ContractData</stp>
        <stp>S.EPHE</stp>
        <stp>High</stp>
        <stp/>
        <stp>T</stp>
        <tr r="P30" s="5"/>
      </tp>
      <tp>
        <v>-0.21</v>
        <stp/>
        <stp>ContractData</stp>
        <stp>S.ARGT</stp>
        <stp>NetLastQuoteToday</stp>
        <stp/>
        <stp>T</stp>
        <tr r="H35" s="5"/>
      </tp>
      <tp>
        <v>0.78</v>
        <stp/>
        <stp>ContractData</stp>
        <stp>S.IEFA</stp>
        <stp>NetLastQuoteToday</stp>
        <stp/>
        <stp>T</stp>
        <tr r="H30" s="4"/>
      </tp>
      <tp>
        <v>17.559999999999999</v>
        <stp/>
        <stp>ContractData</stp>
        <stp>S.EIDO</stp>
        <stp>Open</stp>
        <stp/>
        <stp>T</stp>
        <tr r="O38" s="5"/>
      </tp>
      <tp>
        <v>45.5</v>
        <stp/>
        <stp>ContractData</stp>
        <stp>S.ENZL</stp>
        <stp>High</stp>
        <stp/>
        <stp>T</stp>
        <tr r="P36" s="5"/>
      </tp>
      <tp>
        <v>56.01</v>
        <stp/>
        <stp>ContractData</stp>
        <stp>S.INDA</stp>
        <stp>High</stp>
        <stp/>
        <stp>T</stp>
        <tr r="P32" s="5"/>
      </tp>
      <tp>
        <v>67</v>
        <stp/>
        <stp>ContractData</stp>
        <stp>S.EIRL</stp>
        <stp>Open</stp>
        <stp/>
        <stp>T</stp>
        <tr r="O36" s="4"/>
      </tp>
      <tp>
        <v>29.34</v>
        <stp/>
        <stp>ContractData</stp>
        <stp>S.NORW</stp>
        <stp>High</stp>
        <stp/>
        <stp>T</stp>
        <tr r="P30" s="3"/>
      </tp>
      <tp>
        <v>29.21</v>
        <stp/>
        <stp>ContractData</stp>
        <stp>S.COLO</stp>
        <stp>High</stp>
        <stp/>
        <stp>T</stp>
        <tr r="P38" s="2"/>
      </tp>
      <tp>
        <v>52.81</v>
        <stp/>
        <stp>ContractData</stp>
        <stp>S.EZA</stp>
        <stp>High</stp>
        <stp/>
        <stp>T</stp>
        <tr r="P40" s="2"/>
      </tp>
      <tp>
        <v>59.49</v>
        <stp/>
        <stp>ContractData</stp>
        <stp>S.EZU</stp>
        <stp>High</stp>
        <stp/>
        <stp>T</stp>
        <tr r="P41" s="2"/>
      </tp>
      <tp>
        <v>54.78</v>
        <stp/>
        <stp>ContractData</stp>
        <stp>S.EWL</stp>
        <stp>High</stp>
        <stp/>
        <stp>T</stp>
        <tr r="P40" s="3"/>
      </tp>
      <tp>
        <v>24.11</v>
        <stp/>
        <stp>ContractData</stp>
        <stp>S.EWM</stp>
        <stp>High</stp>
        <stp/>
        <stp>T</stp>
        <tr r="P37" s="5"/>
      </tp>
      <tp>
        <v>54.61</v>
        <stp/>
        <stp>ContractData</stp>
        <stp>S.EWN</stp>
        <stp>High</stp>
        <stp/>
        <stp>T</stp>
        <tr r="P34" s="3"/>
      </tp>
      <tp>
        <v>29.18</v>
        <stp/>
        <stp>ContractData</stp>
        <stp>S.EWO</stp>
        <stp>High</stp>
        <stp/>
        <stp>T</stp>
        <tr r="P34" s="2"/>
      </tp>
      <tp>
        <v>19.95</v>
        <stp/>
        <stp>ContractData</stp>
        <stp>S.EWH</stp>
        <stp>High</stp>
        <stp/>
        <stp>T</stp>
        <tr r="P39" s="3"/>
      </tp>
      <tp>
        <v>48.03</v>
        <stp/>
        <stp>ContractData</stp>
        <stp>S.EWI</stp>
        <stp>High</stp>
        <stp/>
        <stp>T</stp>
        <tr r="P35" s="2"/>
      </tp>
      <tp>
        <v>75.5</v>
        <stp/>
        <stp>ContractData</stp>
        <stp>S.EWJ</stp>
        <stp>High</stp>
        <stp/>
        <stp>T</stp>
        <tr r="P39" s="4"/>
      </tp>
      <tp>
        <v>22.18</v>
        <stp/>
        <stp>ContractData</stp>
        <stp>S.EWK</stp>
        <stp>High</stp>
        <stp/>
        <stp>T</stp>
        <tr r="P36" s="3"/>
      </tp>
      <tp>
        <v>46.300000000000004</v>
        <stp/>
        <stp>ContractData</stp>
        <stp>S.EWD</stp>
        <stp>High</stp>
        <stp/>
        <stp>T</stp>
        <tr r="P32" s="3"/>
      </tp>
      <tp>
        <v>42.38</v>
        <stp/>
        <stp>ContractData</stp>
        <stp>S.EWG</stp>
        <stp>High</stp>
        <stp/>
        <stp>T</stp>
        <tr r="P36" s="2"/>
      </tp>
      <tp>
        <v>26.2</v>
        <stp/>
        <stp>ContractData</stp>
        <stp>S.EWA</stp>
        <stp>High</stp>
        <stp/>
        <stp>T</stp>
        <tr r="P41" s="4"/>
      </tp>
      <tp>
        <v>45.97</v>
        <stp/>
        <stp>ContractData</stp>
        <stp>S.EWC</stp>
        <stp>High</stp>
        <stp/>
        <stp>T</stp>
        <tr r="P37" s="4"/>
      </tp>
      <tp>
        <v>71.2</v>
        <stp/>
        <stp>ContractData</stp>
        <stp>S.EWY</stp>
        <stp>High</stp>
        <stp/>
        <stp>T</stp>
        <tr r="P33" s="2"/>
      </tp>
      <tp>
        <v>28.28</v>
        <stp/>
        <stp>ContractData</stp>
        <stp>S.EWZ</stp>
        <stp>High</stp>
        <stp/>
        <stp>T</stp>
        <tr r="P42" s="2"/>
      </tp>
      <tp>
        <v>57.99</v>
        <stp/>
        <stp>ContractData</stp>
        <stp>S.EWT</stp>
        <stp>High</stp>
        <stp/>
        <stp>T</stp>
        <tr r="P40" s="4"/>
      </tp>
      <tp>
        <v>39.86</v>
        <stp/>
        <stp>ContractData</stp>
        <stp>S.EWU</stp>
        <stp>High</stp>
        <stp/>
        <stp>T</stp>
        <tr r="P32" s="4"/>
      </tp>
      <tp>
        <v>60.76</v>
        <stp/>
        <stp>ContractData</stp>
        <stp>S.EWW</stp>
        <stp>High</stp>
        <stp/>
        <stp>T</stp>
        <tr r="P37" s="2"/>
      </tp>
      <tp>
        <v>43.910000000000004</v>
        <stp/>
        <stp>ContractData</stp>
        <stp>S.EWP</stp>
        <stp>High</stp>
        <stp/>
        <stp>T</stp>
        <tr r="P32" s="2"/>
      </tp>
      <tp>
        <v>42.9</v>
        <stp/>
        <stp>ContractData</stp>
        <stp>S.EWQ</stp>
        <stp>High</stp>
        <stp/>
        <stp>T</stp>
        <tr r="P41" s="3"/>
      </tp>
      <tp>
        <v>25.92</v>
        <stp/>
        <stp>ContractData</stp>
        <stp>S.EWS</stp>
        <stp>High</stp>
        <stp/>
        <stp>T</stp>
        <tr r="P42" s="3"/>
      </tp>
      <tp>
        <v>48.78</v>
        <stp/>
        <stp>ContractData</stp>
        <stp>S.EPU</stp>
        <stp>High</stp>
        <stp/>
        <stp>T</stp>
        <tr r="P33" s="3"/>
      </tp>
      <tp>
        <v>92.570000000000007</v>
        <stp/>
        <stp>ContractData</stp>
        <stp>S.EIS</stp>
        <stp>High</stp>
        <stp/>
        <stp>T</stp>
        <tr r="P38" s="3"/>
      </tp>
      <tp>
        <v>31.34</v>
        <stp/>
        <stp>ContractData</stp>
        <stp>S.ECH</stp>
        <stp>High</stp>
        <stp/>
        <stp>T</stp>
        <tr r="P31" s="3"/>
      </tp>
      <tp>
        <v>261321</v>
        <stp/>
        <stp>ContractData</stp>
        <stp>S.EPOL</stp>
        <stp>T_CVol</stp>
        <stp/>
        <stp>T</stp>
        <tr r="R30" s="2"/>
      </tp>
      <tp>
        <v>2998</v>
        <stp/>
        <stp>ContractData</stp>
        <stp>S.EIRL</stp>
        <stp>T_CVol</stp>
        <stp/>
        <stp>T</stp>
        <tr r="R36" s="4"/>
      </tp>
      <tp>
        <v>5897</v>
        <stp/>
        <stp>ContractData</stp>
        <stp>S.ENZL</stp>
        <stp>T_CVol</stp>
        <stp/>
        <stp>T</stp>
        <tr r="R36" s="5"/>
      </tp>
      <tp>
        <v>809</v>
        <stp/>
        <stp>ContractData</stp>
        <stp>S.EFNL</stp>
        <stp>T_CVol</stp>
        <stp/>
        <stp>T</stp>
        <tr r="R39" s="2"/>
      </tp>
      <tp>
        <v>165977</v>
        <stp/>
        <stp>ContractData</stp>
        <stp>S.EIDO</stp>
        <stp>T_CVol</stp>
        <stp/>
        <stp>T</stp>
        <tr r="R38" s="5"/>
      </tp>
      <tp>
        <v>61319</v>
        <stp/>
        <stp>ContractData</stp>
        <stp>S.COLO</stp>
        <stp>T_CVol</stp>
        <stp/>
        <stp>T</stp>
        <tr r="R38" s="2"/>
      </tp>
      <tp>
        <v>0.05</v>
        <stp/>
        <stp>ContractData</stp>
        <stp>S.ENZL</stp>
        <stp>NetLastQuoteToday</stp>
        <stp/>
        <stp>T</stp>
        <tr r="H36" s="5"/>
      </tp>
      <tp>
        <v>3299</v>
        <stp/>
        <stp>ContractData</stp>
        <stp>S.EDEN</stp>
        <stp>T_CVol</stp>
        <stp/>
        <stp>T</stp>
        <tr r="R31" s="5"/>
      </tp>
      <tp>
        <v>0.21586616297895306</v>
        <stp/>
        <stp>ContractData</stp>
        <stp>S.QAT</stp>
        <stp>PerCentNetLastQuote</stp>
        <stp/>
        <stp>T</stp>
        <tr r="J34" s="5"/>
        <tr r="I34" s="5"/>
      </tp>
      <tp>
        <v>1273574</v>
        <stp/>
        <stp>ContractData</stp>
        <stp>S.MCHI</stp>
        <stp>T_CVol</stp>
        <stp/>
        <stp>T</stp>
        <tr r="R31" s="4"/>
      </tp>
      <tp>
        <v>0.49683756353473779</v>
        <stp/>
        <stp>ContractData</stp>
        <stp>S.SPY</stp>
        <stp>PerCentNetLastQuote</stp>
        <stp/>
        <stp>T</stp>
        <tr r="I33" s="5"/>
        <tr r="J33" s="5"/>
      </tp>
      <tp>
        <v>0.3783783783783784</v>
        <stp/>
        <stp>ContractData</stp>
        <stp>S.UAE</stp>
        <stp>PerCentNetLastQuote</stp>
        <stp/>
        <stp>T</stp>
        <tr r="I38" s="4"/>
        <tr r="J38" s="4"/>
      </tp>
      <tp>
        <v>0.99370652533951642</v>
        <stp/>
        <stp>ContractData</stp>
        <stp>S.TUR</stp>
        <stp>PerCentNetLastQuote</stp>
        <stp/>
        <stp>T</stp>
        <tr r="J40" s="5"/>
        <tr r="I40" s="5"/>
      </tp>
      <tp>
        <v>-3.361181270643093</v>
        <stp/>
        <stp>ContractData</stp>
        <stp>S.THD</stp>
        <stp>PerCentNetLastQuote</stp>
        <stp/>
        <stp>T</stp>
        <tr r="I41" s="5"/>
        <tr r="J41" s="5"/>
      </tp>
      <tp>
        <v>0.88170462894930202</v>
        <stp/>
        <stp>ContractData</stp>
        <stp>S.VNM</stp>
        <stp>PerCentNetLastQuote</stp>
        <stp/>
        <stp>T</stp>
        <tr r="I37" s="3"/>
        <tr r="J37" s="3"/>
      </tp>
      <tp>
        <v>0.92677196188487143</v>
        <stp/>
        <stp>ContractData</stp>
        <stp>S.VGK</stp>
        <stp>PerCentNetLastQuote</stp>
        <stp/>
        <stp>T</stp>
        <tr r="I35" s="3"/>
        <tr r="J35" s="3"/>
      </tp>
      <tp>
        <v>-0.64175160437901091</v>
        <stp/>
        <stp>ContractData</stp>
        <stp>S.EZA</stp>
        <stp>PerCentNetLastQuote</stp>
        <stp/>
        <stp>T</stp>
        <tr r="J40" s="2"/>
        <tr r="I40" s="2"/>
      </tp>
      <tp>
        <v>0.76870515886573287</v>
        <stp/>
        <stp>ContractData</stp>
        <stp>S.EZU</stp>
        <stp>PerCentNetLastQuote</stp>
        <stp/>
        <stp>T</stp>
        <tr r="I41" s="2"/>
        <tr r="J41" s="2"/>
      </tp>
      <tp>
        <v>-1.2864169504351115</v>
        <stp/>
        <stp>ContractData</stp>
        <stp>S.EWA</stp>
        <stp>PerCentNetLastQuote</stp>
        <stp/>
        <stp>T</stp>
        <tr r="J41" s="4"/>
        <tr r="I41" s="4"/>
      </tp>
      <tp>
        <v>-0.58797909407665505</v>
        <stp/>
        <stp>ContractData</stp>
        <stp>S.EWC</stp>
        <stp>PerCentNetLastQuote</stp>
        <stp/>
        <stp>T</stp>
        <tr r="J37" s="4"/>
        <tr r="I37" s="4"/>
      </tp>
      <tp>
        <v>1.5221707478491064</v>
        <stp/>
        <stp>ContractData</stp>
        <stp>S.EWD</stp>
        <stp>PerCentNetLastQuote</stp>
        <stp/>
        <stp>T</stp>
        <tr r="J32" s="3"/>
        <tr r="I32" s="3"/>
      </tp>
      <tp>
        <v>1.5850144092219021</v>
        <stp/>
        <stp>ContractData</stp>
        <stp>S.EWG</stp>
        <stp>PerCentNetLastQuote</stp>
        <stp/>
        <stp>T</stp>
        <tr r="I36" s="2"/>
        <tr r="J36" s="2"/>
      </tp>
      <tp>
        <v>0.75789473684210529</v>
        <stp/>
        <stp>ContractData</stp>
        <stp>S.EWI</stp>
        <stp>PerCentNetLastQuote</stp>
        <stp/>
        <stp>T</stp>
        <tr r="J35" s="2"/>
        <tr r="I35" s="2"/>
      </tp>
      <tp>
        <v>-5.0200803212851405E-2</v>
        <stp/>
        <stp>ContractData</stp>
        <stp>S.EWH</stp>
        <stp>PerCentNetLastQuote</stp>
        <stp/>
        <stp>T</stp>
        <tr r="I39" s="3"/>
        <tr r="J39" s="3"/>
      </tp>
      <tp>
        <v>0.40927694406548432</v>
        <stp/>
        <stp>ContractData</stp>
        <stp>S.EWK</stp>
        <stp>PerCentNetLastQuote</stp>
        <stp/>
        <stp>T</stp>
        <tr r="I36" s="3"/>
        <tr r="J36" s="3"/>
      </tp>
      <tp>
        <v>1.7709882384750575</v>
        <stp/>
        <stp>ContractData</stp>
        <stp>S.EWJ</stp>
        <stp>PerCentNetLastQuote</stp>
        <stp/>
        <stp>T</stp>
        <tr r="I39" s="4"/>
        <tr r="J39" s="4"/>
      </tp>
      <tp>
        <v>0</v>
        <stp/>
        <stp>ContractData</stp>
        <stp>S.EWM</stp>
        <stp>PerCentNetLastQuote</stp>
        <stp/>
        <stp>T</stp>
        <tr r="J37" s="5"/>
        <tr r="I37" s="5"/>
      </tp>
      <tp>
        <v>0.68190195355694805</v>
        <stp/>
        <stp>ContractData</stp>
        <stp>S.EWL</stp>
        <stp>PerCentNetLastQuote</stp>
        <stp/>
        <stp>T</stp>
        <tr r="J40" s="3"/>
        <tr r="I40" s="3"/>
      </tp>
      <tp>
        <v>-8.7273991655076504</v>
        <stp/>
        <stp>ContractData</stp>
        <stp>S.EWO</stp>
        <stp>PerCentNetLastQuote</stp>
        <stp/>
        <stp>T</stp>
        <tr r="J34" s="2"/>
        <tr r="I34" s="2"/>
      </tp>
      <tp>
        <v>0.72262367982212339</v>
        <stp/>
        <stp>ContractData</stp>
        <stp>S.EWN</stp>
        <stp>PerCentNetLastQuote</stp>
        <stp/>
        <stp>T</stp>
        <tr r="J34" s="3"/>
        <tr r="I34" s="3"/>
      </tp>
      <tp>
        <v>1.1153298528713811</v>
        <stp/>
        <stp>ContractData</stp>
        <stp>S.EWQ</stp>
        <stp>PerCentNetLastQuote</stp>
        <stp/>
        <stp>T</stp>
        <tr r="J41" s="3"/>
        <tr r="I41" s="3"/>
      </tp>
      <tp>
        <v>0.92314793445649668</v>
        <stp/>
        <stp>ContractData</stp>
        <stp>S.EWP</stp>
        <stp>PerCentNetLastQuote</stp>
        <stp/>
        <stp>T</stp>
        <tr r="J32" s="2"/>
        <tr r="I32" s="2"/>
      </tp>
      <tp>
        <v>0.38744672607516467</v>
        <stp/>
        <stp>ContractData</stp>
        <stp>S.EWS</stp>
        <stp>PerCentNetLastQuote</stp>
        <stp/>
        <stp>T</stp>
        <tr r="I42" s="3"/>
        <tr r="J42" s="3"/>
      </tp>
      <tp>
        <v>7.5585789871504161E-2</v>
        <stp/>
        <stp>ContractData</stp>
        <stp>S.EWU</stp>
        <stp>PerCentNetLastQuote</stp>
        <stp/>
        <stp>T</stp>
        <tr r="I32" s="4"/>
        <tr r="J32" s="4"/>
      </tp>
      <tp>
        <v>0</v>
        <stp/>
        <stp>ContractData</stp>
        <stp>S.EWT</stp>
        <stp>PerCentNetLastQuote</stp>
        <stp/>
        <stp>T</stp>
        <tr r="I40" s="4"/>
        <tr r="J40" s="4"/>
      </tp>
      <tp>
        <v>1.6580998176090201E-2</v>
        <stp/>
        <stp>ContractData</stp>
        <stp>S.EWW</stp>
        <stp>PerCentNetLastQuote</stp>
        <stp/>
        <stp>T</stp>
        <tr r="I37" s="2"/>
        <tr r="J37" s="2"/>
      </tp>
      <tp>
        <v>-1.6680567139282736</v>
        <stp/>
        <stp>ContractData</stp>
        <stp>S.EWY</stp>
        <stp>PerCentNetLastQuote</stp>
        <stp/>
        <stp>T</stp>
        <tr r="J33" s="2"/>
        <tr r="I33" s="2"/>
      </tp>
      <tp>
        <v>3.5549235691432632E-2</v>
        <stp/>
        <stp>ContractData</stp>
        <stp>S.EWZ</stp>
        <stp>PerCentNetLastQuote</stp>
        <stp/>
        <stp>T</stp>
        <tr r="I42" s="2"/>
        <tr r="J42" s="2"/>
      </tp>
      <tp>
        <v>-1.2423625254582484</v>
        <stp/>
        <stp>ContractData</stp>
        <stp>S.EPU</stp>
        <stp>PerCentNetLastQuote</stp>
        <stp/>
        <stp>T</stp>
        <tr r="J33" s="3"/>
        <tr r="I33" s="3"/>
      </tp>
      <tp>
        <v>2.1722602367763657E-2</v>
        <stp/>
        <stp>ContractData</stp>
        <stp>S.EIS</stp>
        <stp>PerCentNetLastQuote</stp>
        <stp/>
        <stp>T</stp>
        <tr r="J38" s="3"/>
        <tr r="I38" s="3"/>
      </tp>
      <tp>
        <v>-0.67178502879078694</v>
        <stp/>
        <stp>ContractData</stp>
        <stp>S.ECH</stp>
        <stp>PerCentNetLastQuote</stp>
        <stp/>
        <stp>T</stp>
        <tr r="J31" s="3"/>
        <tr r="I31" s="3"/>
      </tp>
      <tp>
        <v>0.18847603661820139</v>
        <stp/>
        <stp>ContractData</stp>
        <stp>S.KWT</stp>
        <stp>PerCentNetLastQuote</stp>
        <stp/>
        <stp>T</stp>
        <tr r="I34" s="4"/>
        <tr r="J34" s="4"/>
      </tp>
      <tp>
        <v>0.26205450733752622</v>
        <stp/>
        <stp>ContractData</stp>
        <stp>S.KSA</stp>
        <stp>PerCentNetLastQuote</stp>
        <stp/>
        <stp>T</stp>
        <tr r="I39" s="5"/>
        <tr r="J39" s="5"/>
      </tp>
      <tp>
        <v>60.82</v>
        <stp/>
        <stp>ContractData</stp>
        <stp>S.ACWx</stp>
        <stp>LastQuoteToday</stp>
        <stp/>
        <stp>T</stp>
        <tr r="G33" s="4"/>
      </tp>
      <tp>
        <v>29.21</v>
        <stp/>
        <stp>ContractData</stp>
        <stp>S.COLO</stp>
        <stp>Open</stp>
        <stp/>
        <stp>T</stp>
        <tr r="O38" s="2"/>
      </tp>
      <tp>
        <v>29.16</v>
        <stp/>
        <stp>ContractData</stp>
        <stp>S.NORW</stp>
        <stp>Open</stp>
        <stp/>
        <stp>T</stp>
        <tr r="O30" s="3"/>
      </tp>
      <tp>
        <v>31.17</v>
        <stp/>
        <stp>ContractData</stp>
        <stp>S.ECH</stp>
        <stp>Open</stp>
        <stp/>
        <stp>T</stp>
        <tr r="O31" s="3"/>
      </tp>
      <tp>
        <v>92.570000000000007</v>
        <stp/>
        <stp>ContractData</stp>
        <stp>S.EIS</stp>
        <stp>Open</stp>
        <stp/>
        <stp>T</stp>
        <tr r="O38" s="3"/>
      </tp>
      <tp>
        <v>54.38</v>
        <stp/>
        <stp>ContractData</stp>
        <stp>S.EWN</stp>
        <stp>Open</stp>
        <stp/>
        <stp>T</stp>
        <tr r="O34" s="3"/>
      </tp>
      <tp>
        <v>29.05</v>
        <stp/>
        <stp>ContractData</stp>
        <stp>S.EWO</stp>
        <stp>Open</stp>
        <stp/>
        <stp>T</stp>
        <tr r="O34" s="2"/>
      </tp>
      <tp>
        <v>54.59</v>
        <stp/>
        <stp>ContractData</stp>
        <stp>S.EWL</stp>
        <stp>Open</stp>
        <stp/>
        <stp>T</stp>
        <tr r="O40" s="3"/>
      </tp>
      <tp>
        <v>24.07</v>
        <stp/>
        <stp>ContractData</stp>
        <stp>S.EWM</stp>
        <stp>Open</stp>
        <stp/>
        <stp>T</stp>
        <tr r="O37" s="5"/>
      </tp>
      <tp>
        <v>75.09</v>
        <stp/>
        <stp>ContractData</stp>
        <stp>S.EWJ</stp>
        <stp>Open</stp>
        <stp/>
        <stp>T</stp>
        <tr r="O39" s="4"/>
      </tp>
      <tp>
        <v>22.07</v>
        <stp/>
        <stp>ContractData</stp>
        <stp>S.EWK</stp>
        <stp>Open</stp>
        <stp/>
        <stp>T</stp>
        <tr r="O36" s="3"/>
      </tp>
      <tp>
        <v>19.93</v>
        <stp/>
        <stp>ContractData</stp>
        <stp>S.EWH</stp>
        <stp>Open</stp>
        <stp/>
        <stp>T</stp>
        <tr r="O39" s="3"/>
      </tp>
      <tp>
        <v>47.59</v>
        <stp/>
        <stp>ContractData</stp>
        <stp>S.EWI</stp>
        <stp>Open</stp>
        <stp/>
        <stp>T</stp>
        <tr r="O35" s="2"/>
      </tp>
      <tp>
        <v>42</v>
        <stp/>
        <stp>ContractData</stp>
        <stp>S.EWG</stp>
        <stp>Open</stp>
        <stp/>
        <stp>T</stp>
        <tr r="O36" s="2"/>
      </tp>
      <tp>
        <v>45.87</v>
        <stp/>
        <stp>ContractData</stp>
        <stp>S.EWD</stp>
        <stp>Open</stp>
        <stp/>
        <stp>T</stp>
        <tr r="O32" s="3"/>
      </tp>
      <tp>
        <v>45.87</v>
        <stp/>
        <stp>ContractData</stp>
        <stp>S.EWC</stp>
        <stp>Open</stp>
        <stp/>
        <stp>T</stp>
        <tr r="O37" s="4"/>
      </tp>
      <tp>
        <v>26.1</v>
        <stp/>
        <stp>ContractData</stp>
        <stp>S.EWA</stp>
        <stp>Open</stp>
        <stp/>
        <stp>T</stp>
        <tr r="O41" s="4"/>
      </tp>
      <tp>
        <v>28.05</v>
        <stp/>
        <stp>ContractData</stp>
        <stp>S.EWZ</stp>
        <stp>Open</stp>
        <stp/>
        <stp>T</stp>
        <tr r="O42" s="2"/>
      </tp>
      <tp>
        <v>70.94</v>
        <stp/>
        <stp>ContractData</stp>
        <stp>S.EWY</stp>
        <stp>Open</stp>
        <stp/>
        <stp>T</stp>
        <tr r="O33" s="2"/>
      </tp>
      <tp>
        <v>60.300000000000004</v>
        <stp/>
        <stp>ContractData</stp>
        <stp>S.EWW</stp>
        <stp>Open</stp>
        <stp/>
        <stp>T</stp>
        <tr r="O37" s="2"/>
      </tp>
      <tp>
        <v>57.7</v>
        <stp/>
        <stp>ContractData</stp>
        <stp>S.EWT</stp>
        <stp>Open</stp>
        <stp/>
        <stp>T</stp>
        <tr r="O40" s="4"/>
      </tp>
      <tp>
        <v>39.770000000000003</v>
        <stp/>
        <stp>ContractData</stp>
        <stp>S.EWU</stp>
        <stp>Open</stp>
        <stp/>
        <stp>T</stp>
        <tr r="O32" s="4"/>
      </tp>
      <tp>
        <v>25.77</v>
        <stp/>
        <stp>ContractData</stp>
        <stp>S.EWS</stp>
        <stp>Open</stp>
        <stp/>
        <stp>T</stp>
        <tr r="O42" s="3"/>
      </tp>
      <tp>
        <v>43.7</v>
        <stp/>
        <stp>ContractData</stp>
        <stp>S.EWP</stp>
        <stp>Open</stp>
        <stp/>
        <stp>T</stp>
        <tr r="O32" s="2"/>
      </tp>
      <tp>
        <v>42.58</v>
        <stp/>
        <stp>ContractData</stp>
        <stp>S.EWQ</stp>
        <stp>Open</stp>
        <stp/>
        <stp>T</stp>
        <tr r="O41" s="3"/>
      </tp>
      <tp>
        <v>48.78</v>
        <stp/>
        <stp>ContractData</stp>
        <stp>S.EPU</stp>
        <stp>Open</stp>
        <stp/>
        <stp>T</stp>
        <tr r="O33" s="3"/>
      </tp>
      <tp>
        <v>52.53</v>
        <stp/>
        <stp>ContractData</stp>
        <stp>S.EZA</stp>
        <stp>Open</stp>
        <stp/>
        <stp>T</stp>
        <tr r="O40" s="2"/>
      </tp>
      <tp>
        <v>59.13</v>
        <stp/>
        <stp>ContractData</stp>
        <stp>S.EZU</stp>
        <stp>Open</stp>
        <stp/>
        <stp>T</stp>
        <tr r="O41" s="2"/>
      </tp>
      <tp>
        <v>54258</v>
        <stp/>
        <stp>ContractData</stp>
        <stp>S.GREK</stp>
        <stp>T_CVol</stp>
        <stp/>
        <stp>T</stp>
        <tr r="R31" s="2"/>
      </tp>
      <tp>
        <v>67</v>
        <stp/>
        <stp>ContractData</stp>
        <stp>S.EIRL</stp>
        <stp>High</stp>
        <stp/>
        <stp>T</stp>
        <tr r="P36" s="4"/>
      </tp>
      <tp>
        <v>55.92</v>
        <stp/>
        <stp>ContractData</stp>
        <stp>S.INDA</stp>
        <stp>Open</stp>
        <stp/>
        <stp>T</stp>
        <tr r="O32" s="5"/>
      </tp>
      <tp>
        <v>17.559999999999999</v>
        <stp/>
        <stp>ContractData</stp>
        <stp>S.EIDO</stp>
        <stp>High</stp>
        <stp/>
        <stp>T</stp>
        <tr r="P38" s="5"/>
      </tp>
      <tp>
        <v>45.15</v>
        <stp/>
        <stp>ContractData</stp>
        <stp>S.ENZL</stp>
        <stp>Open</stp>
        <stp/>
        <stp>T</stp>
        <tr r="O36" s="5"/>
      </tp>
      <tp>
        <v>40.869999999999997</v>
        <stp/>
        <stp>ContractData</stp>
        <stp>S.EFNL</stp>
        <stp>High</stp>
        <stp/>
        <stp>T</stp>
        <tr r="P39" s="2"/>
      </tp>
      <tp>
        <v>37.32</v>
        <stp/>
        <stp>ContractData</stp>
        <stp>S.KWT</stp>
        <stp>Open</stp>
        <stp/>
        <stp>T</stp>
        <tr r="O34" s="4"/>
      </tp>
      <tp>
        <v>38.22</v>
        <stp/>
        <stp>ContractData</stp>
        <stp>S.KSA</stp>
        <stp>Open</stp>
        <stp/>
        <stp>T</stp>
        <tr r="O39" s="5"/>
      </tp>
      <tp>
        <v>116883</v>
        <stp/>
        <stp>ContractData</stp>
        <stp>S.EPHE</stp>
        <stp>T_CVol</stp>
        <stp/>
        <stp>T</stp>
        <tr r="R30" s="5"/>
      </tp>
      <tp>
        <v>55.21</v>
        <stp/>
        <stp>ContractData</stp>
        <stp>S.MCHI</stp>
        <stp>Open</stp>
        <stp/>
        <stp>T</stp>
        <tr r="O31" s="4"/>
      </tp>
      <tp>
        <v>114.25</v>
        <stp/>
        <stp>ContractData</stp>
        <stp>S.EDEN</stp>
        <stp>High</stp>
        <stp/>
        <stp>T</stp>
        <tr r="P31" s="5"/>
      </tp>
      <tp>
        <v>60.84</v>
        <stp/>
        <stp>ContractData</stp>
        <stp>S.ACWx</stp>
        <stp>Open</stp>
        <stp/>
        <stp>T</stp>
        <tr r="O33" s="4"/>
      </tp>
      <tp>
        <v>8880064</v>
        <stp/>
        <stp>ContractData</stp>
        <stp>S.IEMG</stp>
        <stp>T_CVol</stp>
        <stp/>
        <stp>T</stp>
        <tr r="R35" s="4"/>
      </tp>
      <tp>
        <v>83.53</v>
        <stp/>
        <stp>ContractData</stp>
        <stp>S.IEFA</stp>
        <stp>High</stp>
        <stp/>
        <stp>T</stp>
        <tr r="P30" s="4"/>
      </tp>
      <tp>
        <v>59.92</v>
        <stp/>
        <stp>ContractData</stp>
        <stp>S.IEMG</stp>
        <stp>High</stp>
        <stp/>
        <stp>T</stp>
        <tr r="P35" s="4"/>
      </tp>
      <tp>
        <v>0.32</v>
        <stp/>
        <stp>ContractData</stp>
        <stp>S.EIRL</stp>
        <stp>NetLastQuoteToday</stp>
        <stp/>
        <stp>T</stp>
        <tr r="H36" s="4"/>
      </tp>
      <tp>
        <v>-0.32</v>
        <stp/>
        <stp>ContractData</stp>
        <stp>S.NORW</stp>
        <stp>NetLastQuoteToday</stp>
        <stp/>
        <stp>T</stp>
        <tr r="H30" s="3"/>
      </tp>
      <tp>
        <v>59.74</v>
        <stp/>
        <stp>ContractData</stp>
        <stp>S.IEMG</stp>
        <stp>Open</stp>
        <stp/>
        <stp>T</stp>
        <tr r="O35" s="4"/>
      </tp>
      <tp>
        <v>83.18</v>
        <stp/>
        <stp>ContractData</stp>
        <stp>S.IEFA</stp>
        <stp>Open</stp>
        <stp/>
        <stp>T</stp>
        <tr r="O30" s="4"/>
      </tp>
      <tp>
        <v>4846333</v>
        <stp/>
        <stp>ContractData</stp>
        <stp>S.INDA</stp>
        <stp>T_CVol</stp>
        <stp/>
        <stp>T</stp>
        <tr r="R32" s="5"/>
      </tp>
      <tp>
        <v>10070202</v>
        <stp/>
        <stp>ContractData</stp>
        <stp>S.IEFA</stp>
        <stp>T_CVol</stp>
        <stp/>
        <stp>T</stp>
        <tr r="R30" s="4"/>
      </tp>
      <tp>
        <v>61.03</v>
        <stp/>
        <stp>ContractData</stp>
        <stp>S.ACWx</stp>
        <stp>High</stp>
        <stp/>
        <stp>T</stp>
        <tr r="P33" s="4"/>
      </tp>
      <tp>
        <v>113.96000000000001</v>
        <stp/>
        <stp>ContractData</stp>
        <stp>S.EDEN</stp>
        <stp>Open</stp>
        <stp/>
        <stp>T</stp>
        <tr r="O31" s="5"/>
      </tp>
      <tp>
        <v>55.39</v>
        <stp/>
        <stp>ContractData</stp>
        <stp>S.MCHI</stp>
        <stp>High</stp>
        <stp/>
        <stp>T</stp>
        <tr r="P31" s="4"/>
      </tp>
      <tp>
        <v>18.53</v>
        <stp/>
        <stp>ContractData</stp>
        <stp>S.QAT</stp>
        <stp>Low</stp>
        <stp/>
        <stp>T</stp>
        <tr r="Q34" s="5"/>
      </tp>
      <tp>
        <v>610.83000000000004</v>
        <stp/>
        <stp>ContractData</stp>
        <stp>S.SPY</stp>
        <stp>Low</stp>
        <stp/>
        <stp>T</stp>
        <tr r="Q33" s="5"/>
      </tp>
      <tp>
        <v>18.490000000000002</v>
        <stp/>
        <stp>ContractData</stp>
        <stp>S.UAE</stp>
        <stp>Low</stp>
        <stp/>
        <stp>T</stp>
        <tr r="Q38" s="4"/>
      </tp>
      <tp>
        <v>49.63</v>
        <stp/>
        <stp>ContractData</stp>
        <stp>S.THD</stp>
        <stp>Low</stp>
        <stp/>
        <stp>T</stp>
        <tr r="Q41" s="5"/>
      </tp>
      <tp>
        <v>30.310000000000002</v>
        <stp/>
        <stp>ContractData</stp>
        <stp>S.TUR</stp>
        <stp>Low</stp>
        <stp/>
        <stp>T</stp>
        <tr r="Q40" s="5"/>
      </tp>
      <tp>
        <v>13.620000000000001</v>
        <stp/>
        <stp>ContractData</stp>
        <stp>S.VNM</stp>
        <stp>Low</stp>
        <stp/>
        <stp>T</stp>
        <tr r="Q37" s="3"/>
      </tp>
      <tp>
        <v>76.97</v>
        <stp/>
        <stp>ContractData</stp>
        <stp>S.VGK</stp>
        <stp>Low</stp>
        <stp/>
        <stp>T</stp>
        <tr r="Q35" s="3"/>
      </tp>
      <tp>
        <v>30.66</v>
        <stp/>
        <stp>ContractData</stp>
        <stp>S.TUR</stp>
        <stp>Ask</stp>
        <stp/>
        <stp>T</stp>
        <tr r="M40" s="5"/>
      </tp>
      <tp>
        <v>51.93</v>
        <stp/>
        <stp>ContractData</stp>
        <stp>S.THD</stp>
        <stp>Ask</stp>
        <stp/>
        <stp>T</stp>
        <tr r="M41" s="5"/>
      </tp>
      <tp>
        <v>13.73</v>
        <stp/>
        <stp>ContractData</stp>
        <stp>S.VNM</stp>
        <stp>Bid</stp>
        <stp/>
        <stp>T</stp>
        <tr r="L37" s="3"/>
      </tp>
      <tp>
        <v>77.320000000000007</v>
        <stp/>
        <stp>ContractData</stp>
        <stp>S.VGK</stp>
        <stp>Bid</stp>
        <stp/>
        <stp>T</stp>
        <tr r="L35" s="3"/>
      </tp>
      <tp t="s">
        <v/>
        <stp/>
        <stp>ContractData</stp>
        <stp>S.UAE</stp>
        <stp>Ask</stp>
        <stp/>
        <stp>T</stp>
        <tr r="M38" s="4"/>
      </tp>
      <tp t="s">
        <v/>
        <stp/>
        <stp>ContractData</stp>
        <stp>S.UAE</stp>
        <stp>Bid</stp>
        <stp/>
        <stp>T</stp>
        <tr r="L38" s="4"/>
      </tp>
      <tp>
        <v>77.48</v>
        <stp/>
        <stp>ContractData</stp>
        <stp>S.VGK</stp>
        <stp>Ask</stp>
        <stp/>
        <stp>T</stp>
        <tr r="M35" s="3"/>
      </tp>
      <tp>
        <v>13.75</v>
        <stp/>
        <stp>ContractData</stp>
        <stp>S.VNM</stp>
        <stp>Ask</stp>
        <stp/>
        <stp>T</stp>
        <tr r="M37" s="3"/>
      </tp>
      <tp>
        <v>49.67</v>
        <stp/>
        <stp>ContractData</stp>
        <stp>S.THD</stp>
        <stp>Bid</stp>
        <stp/>
        <stp>T</stp>
        <tr r="L41" s="5"/>
      </tp>
      <tp>
        <v>30.5</v>
        <stp/>
        <stp>ContractData</stp>
        <stp>S.TUR</stp>
        <stp>Bid</stp>
        <stp/>
        <stp>T</stp>
        <tr r="L40" s="5"/>
      </tp>
      <tp>
        <v>613.33000000000004</v>
        <stp/>
        <stp>ContractData</stp>
        <stp>S.SPY</stp>
        <stp>Bid</stp>
        <stp/>
        <stp>T</stp>
        <tr r="L33" s="5"/>
      </tp>
      <tp>
        <v>23.2</v>
        <stp/>
        <stp>ContractData</stp>
        <stp>S.QAT</stp>
        <stp>Ask</stp>
        <stp/>
        <stp>T</stp>
        <tr r="M34" s="5"/>
      </tp>
      <tp>
        <v>16</v>
        <stp/>
        <stp>ContractData</stp>
        <stp>S.QAT</stp>
        <stp>Bid</stp>
        <stp/>
        <stp>T</stp>
        <tr r="L34" s="5"/>
      </tp>
      <tp>
        <v>613.44000000000005</v>
        <stp/>
        <stp>ContractData</stp>
        <stp>S.SPY</stp>
        <stp>Ask</stp>
        <stp/>
        <stp>T</stp>
        <tr r="M33" s="5"/>
      </tp>
      <tp>
        <v>91.74</v>
        <stp/>
        <stp>ContractData</stp>
        <stp>S.EIS</stp>
        <stp>Low</stp>
        <stp/>
        <stp>T</stp>
        <tr r="Q38" s="3"/>
      </tp>
      <tp>
        <v>30.85</v>
        <stp/>
        <stp>ContractData</stp>
        <stp>S.ECH</stp>
        <stp>Low</stp>
        <stp/>
        <stp>T</stp>
        <tr r="Q31" s="3"/>
      </tp>
      <tp>
        <v>52.44</v>
        <stp/>
        <stp>ContractData</stp>
        <stp>S.EZA</stp>
        <stp>Low</stp>
        <stp/>
        <stp>T</stp>
        <tr r="Q40" s="2"/>
      </tp>
      <tp>
        <v>58.99</v>
        <stp/>
        <stp>ContractData</stp>
        <stp>S.EZU</stp>
        <stp>Low</stp>
        <stp/>
        <stp>T</stp>
        <tr r="Q41" s="2"/>
      </tp>
      <tp>
        <v>19.86</v>
        <stp/>
        <stp>ContractData</stp>
        <stp>S.EWH</stp>
        <stp>Low</stp>
        <stp/>
        <stp>T</stp>
        <tr r="Q39" s="3"/>
      </tp>
      <tp>
        <v>47.56</v>
        <stp/>
        <stp>ContractData</stp>
        <stp>S.EWI</stp>
        <stp>Low</stp>
        <stp/>
        <stp>T</stp>
        <tr r="Q35" s="2"/>
      </tp>
      <tp>
        <v>74.95</v>
        <stp/>
        <stp>ContractData</stp>
        <stp>S.EWJ</stp>
        <stp>Low</stp>
        <stp/>
        <stp>T</stp>
        <tr r="Q39" s="4"/>
      </tp>
      <tp>
        <v>22.01</v>
        <stp/>
        <stp>ContractData</stp>
        <stp>S.EWK</stp>
        <stp>Low</stp>
        <stp/>
        <stp>T</stp>
        <tr r="Q36" s="3"/>
      </tp>
      <tp>
        <v>54.4</v>
        <stp/>
        <stp>ContractData</stp>
        <stp>S.EWL</stp>
        <stp>Low</stp>
        <stp/>
        <stp>T</stp>
        <tr r="Q40" s="3"/>
      </tp>
      <tp>
        <v>24.02</v>
        <stp/>
        <stp>ContractData</stp>
        <stp>S.EWM</stp>
        <stp>Low</stp>
        <stp/>
        <stp>T</stp>
        <tr r="Q37" s="5"/>
      </tp>
      <tp>
        <v>54.17</v>
        <stp/>
        <stp>ContractData</stp>
        <stp>S.EWN</stp>
        <stp>Low</stp>
        <stp/>
        <stp>T</stp>
        <tr r="Q34" s="3"/>
      </tp>
      <tp>
        <v>28.97</v>
        <stp/>
        <stp>ContractData</stp>
        <stp>S.EWO</stp>
        <stp>Low</stp>
        <stp/>
        <stp>T</stp>
        <tr r="Q34" s="2"/>
      </tp>
      <tp>
        <v>25.95</v>
        <stp/>
        <stp>ContractData</stp>
        <stp>S.EWA</stp>
        <stp>Low</stp>
        <stp/>
        <stp>T</stp>
        <tr r="Q41" s="4"/>
      </tp>
      <tp>
        <v>45.33</v>
        <stp/>
        <stp>ContractData</stp>
        <stp>S.EWC</stp>
        <stp>Low</stp>
        <stp/>
        <stp>T</stp>
        <tr r="Q37" s="4"/>
      </tp>
      <tp>
        <v>45.79</v>
        <stp/>
        <stp>ContractData</stp>
        <stp>S.EWD</stp>
        <stp>Low</stp>
        <stp/>
        <stp>T</stp>
        <tr r="Q32" s="3"/>
      </tp>
      <tp>
        <v>41.9</v>
        <stp/>
        <stp>ContractData</stp>
        <stp>S.EWG</stp>
        <stp>Low</stp>
        <stp/>
        <stp>T</stp>
        <tr r="Q36" s="2"/>
      </tp>
      <tp>
        <v>70.430000000000007</v>
        <stp/>
        <stp>ContractData</stp>
        <stp>S.EWY</stp>
        <stp>Low</stp>
        <stp/>
        <stp>T</stp>
        <tr r="Q33" s="2"/>
      </tp>
      <tp>
        <v>28</v>
        <stp/>
        <stp>ContractData</stp>
        <stp>S.EWZ</stp>
        <stp>Low</stp>
        <stp/>
        <stp>T</stp>
        <tr r="Q42" s="2"/>
      </tp>
      <tp>
        <v>43.550000000000004</v>
        <stp/>
        <stp>ContractData</stp>
        <stp>S.EWP</stp>
        <stp>Low</stp>
        <stp/>
        <stp>T</stp>
        <tr r="Q32" s="2"/>
      </tp>
      <tp>
        <v>42.38</v>
        <stp/>
        <stp>ContractData</stp>
        <stp>S.EWQ</stp>
        <stp>Low</stp>
        <stp/>
        <stp>T</stp>
        <tr r="Q41" s="3"/>
      </tp>
      <tp>
        <v>25.76</v>
        <stp/>
        <stp>ContractData</stp>
        <stp>S.EWS</stp>
        <stp>Low</stp>
        <stp/>
        <stp>T</stp>
        <tr r="Q42" s="3"/>
      </tp>
      <tp>
        <v>57.52</v>
        <stp/>
        <stp>ContractData</stp>
        <stp>S.EWT</stp>
        <stp>Low</stp>
        <stp/>
        <stp>T</stp>
        <tr r="Q40" s="4"/>
      </tp>
      <tp>
        <v>39.590000000000003</v>
        <stp/>
        <stp>ContractData</stp>
        <stp>S.EWU</stp>
        <stp>Low</stp>
        <stp/>
        <stp>T</stp>
        <tr r="Q32" s="4"/>
      </tp>
      <tp>
        <v>60.160000000000004</v>
        <stp/>
        <stp>ContractData</stp>
        <stp>S.EWW</stp>
        <stp>Low</stp>
        <stp/>
        <stp>T</stp>
        <tr r="Q37" s="2"/>
      </tp>
      <tp>
        <v>37.9</v>
        <stp/>
        <stp>ContractData</stp>
        <stp>S.KSA</stp>
        <stp>Bid</stp>
        <stp/>
        <stp>T</stp>
        <tr r="L39" s="5"/>
      </tp>
      <tp>
        <v>48.49</v>
        <stp/>
        <stp>ContractData</stp>
        <stp>S.EPU</stp>
        <stp>Low</stp>
        <stp/>
        <stp>T</stp>
        <tr r="Q33" s="3"/>
      </tp>
      <tp>
        <v>33.65</v>
        <stp/>
        <stp>ContractData</stp>
        <stp>S.KWT</stp>
        <stp>Bid</stp>
        <stp/>
        <stp>T</stp>
        <tr r="L34" s="4"/>
      </tp>
      <tp>
        <v>39.700000000000003</v>
        <stp/>
        <stp>ContractData</stp>
        <stp>S.KSA</stp>
        <stp>Ask</stp>
        <stp/>
        <stp>T</stp>
        <tr r="M39" s="5"/>
      </tp>
      <tp>
        <v>40.79</v>
        <stp/>
        <stp>ContractData</stp>
        <stp>S.KWT</stp>
        <stp>Ask</stp>
        <stp/>
        <stp>T</stp>
        <tr r="M34" s="4"/>
      </tp>
      <tp>
        <v>53.2</v>
        <stp/>
        <stp>ContractData</stp>
        <stp>S.EPU</stp>
        <stp>Ask</stp>
        <stp/>
        <stp>T</stp>
        <tr r="M33" s="3"/>
      </tp>
      <tp>
        <v>58.86</v>
        <stp/>
        <stp>ContractData</stp>
        <stp>S.EWT</stp>
        <stp>Ask</stp>
        <stp/>
        <stp>T</stp>
        <tr r="M40" s="4"/>
      </tp>
      <tp>
        <v>40.78</v>
        <stp/>
        <stp>ContractData</stp>
        <stp>S.EWU</stp>
        <stp>Ask</stp>
        <stp/>
        <stp>T</stp>
        <tr r="M32" s="4"/>
      </tp>
      <tp>
        <v>61</v>
        <stp/>
        <stp>ContractData</stp>
        <stp>S.EWW</stp>
        <stp>Ask</stp>
        <stp/>
        <stp>T</stp>
        <tr r="M37" s="2"/>
      </tp>
      <tp>
        <v>47.83</v>
        <stp/>
        <stp>ContractData</stp>
        <stp>S.EWP</stp>
        <stp>Ask</stp>
        <stp/>
        <stp>T</stp>
        <tr r="M32" s="2"/>
      </tp>
      <tp>
        <v>45.4</v>
        <stp/>
        <stp>ContractData</stp>
        <stp>S.EWQ</stp>
        <stp>Ask</stp>
        <stp/>
        <stp>T</stp>
        <tr r="M41" s="3"/>
      </tp>
      <tp>
        <v>25.990000000000002</v>
        <stp/>
        <stp>ContractData</stp>
        <stp>S.EWS</stp>
        <stp>Ask</stp>
        <stp/>
        <stp>T</stp>
        <tr r="M42" s="3"/>
      </tp>
      <tp>
        <v>71.17</v>
        <stp/>
        <stp>ContractData</stp>
        <stp>S.EWY</stp>
        <stp>Ask</stp>
        <stp/>
        <stp>T</stp>
        <tr r="M33" s="2"/>
      </tp>
      <tp>
        <v>28.35</v>
        <stp/>
        <stp>ContractData</stp>
        <stp>S.EWZ</stp>
        <stp>Ask</stp>
        <stp/>
        <stp>T</stp>
        <tr r="M42" s="2"/>
      </tp>
      <tp>
        <v>50</v>
        <stp/>
        <stp>ContractData</stp>
        <stp>S.EWD</stp>
        <stp>Ask</stp>
        <stp/>
        <stp>T</stp>
        <tr r="M32" s="3"/>
      </tp>
      <tp>
        <v>42.43</v>
        <stp/>
        <stp>ContractData</stp>
        <stp>S.EWG</stp>
        <stp>Ask</stp>
        <stp/>
        <stp>T</stp>
        <tr r="M36" s="2"/>
      </tp>
      <tp>
        <v>26.79</v>
        <stp/>
        <stp>ContractData</stp>
        <stp>S.EWA</stp>
        <stp>Ask</stp>
        <stp/>
        <stp>T</stp>
        <tr r="M41" s="4"/>
      </tp>
      <tp>
        <v>45.65</v>
        <stp/>
        <stp>ContractData</stp>
        <stp>S.EWC</stp>
        <stp>Ask</stp>
        <stp/>
        <stp>T</stp>
        <tr r="M37" s="4"/>
      </tp>
      <tp>
        <v>56</v>
        <stp/>
        <stp>ContractData</stp>
        <stp>S.EWL</stp>
        <stp>Ask</stp>
        <stp/>
        <stp>T</stp>
        <tr r="M40" s="3"/>
      </tp>
      <tp>
        <v>24.990000000000002</v>
        <stp/>
        <stp>ContractData</stp>
        <stp>S.EWM</stp>
        <stp>Ask</stp>
        <stp/>
        <stp>T</stp>
        <tr r="M37" s="5"/>
      </tp>
      <tp>
        <v>57.33</v>
        <stp/>
        <stp>ContractData</stp>
        <stp>S.EWN</stp>
        <stp>Ask</stp>
        <stp/>
        <stp>T</stp>
        <tr r="M34" s="3"/>
      </tp>
      <tp>
        <v>29.96</v>
        <stp/>
        <stp>ContractData</stp>
        <stp>S.EWO</stp>
        <stp>Ask</stp>
        <stp/>
        <stp>T</stp>
        <tr r="M34" s="2"/>
      </tp>
      <tp>
        <v>20.04</v>
        <stp/>
        <stp>ContractData</stp>
        <stp>S.EWH</stp>
        <stp>Ask</stp>
        <stp/>
        <stp>T</stp>
        <tr r="M39" s="3"/>
      </tp>
      <tp>
        <v>52.15</v>
        <stp/>
        <stp>ContractData</stp>
        <stp>S.EWI</stp>
        <stp>Ask</stp>
        <stp/>
        <stp>T</stp>
        <tr r="M35" s="2"/>
      </tp>
      <tp>
        <v>75.47</v>
        <stp/>
        <stp>ContractData</stp>
        <stp>S.EWJ</stp>
        <stp>Ask</stp>
        <stp/>
        <stp>T</stp>
        <tr r="M39" s="4"/>
      </tp>
      <tp t="s">
        <v/>
        <stp/>
        <stp>ContractData</stp>
        <stp>S.EWK</stp>
        <stp>Ask</stp>
        <stp/>
        <stp>T</stp>
        <tr r="M36" s="3"/>
      </tp>
      <tp>
        <v>62.4</v>
        <stp/>
        <stp>ContractData</stp>
        <stp>S.EZU</stp>
        <stp>Ask</stp>
        <stp/>
        <stp>T</stp>
        <tr r="M41" s="2"/>
      </tp>
      <tp>
        <v>55.480000000000004</v>
        <stp/>
        <stp>ContractData</stp>
        <stp>S.EZA</stp>
        <stp>Ask</stp>
        <stp/>
        <stp>T</stp>
        <tr r="M40" s="2"/>
      </tp>
      <tp>
        <v>31.650000000000002</v>
        <stp/>
        <stp>ContractData</stp>
        <stp>S.ECH</stp>
        <stp>Ask</stp>
        <stp/>
        <stp>T</stp>
        <tr r="M31" s="3"/>
      </tp>
      <tp>
        <v>92.74</v>
        <stp/>
        <stp>ContractData</stp>
        <stp>S.EIS</stp>
        <stp>Ask</stp>
        <stp/>
        <stp>T</stp>
        <tr r="M38" s="3"/>
      </tp>
      <tp>
        <v>88</v>
        <stp/>
        <stp>ContractData</stp>
        <stp>S.EIS</stp>
        <stp>Bid</stp>
        <stp/>
        <stp>T</stp>
        <tr r="L38" s="3"/>
      </tp>
      <tp>
        <v>29.25</v>
        <stp/>
        <stp>ContractData</stp>
        <stp>S.ECH</stp>
        <stp>Bid</stp>
        <stp/>
        <stp>T</stp>
        <tr r="L31" s="3"/>
      </tp>
      <tp>
        <v>58.99</v>
        <stp/>
        <stp>ContractData</stp>
        <stp>S.EZU</stp>
        <stp>Bid</stp>
        <stp/>
        <stp>T</stp>
        <tr r="L41" s="2"/>
      </tp>
      <tp>
        <v>49.870000000000005</v>
        <stp/>
        <stp>ContractData</stp>
        <stp>S.EZA</stp>
        <stp>Bid</stp>
        <stp/>
        <stp>T</stp>
        <tr r="L40" s="2"/>
      </tp>
      <tp>
        <v>43.88</v>
        <stp/>
        <stp>ContractData</stp>
        <stp>S.EPU</stp>
        <stp>Bid</stp>
        <stp/>
        <stp>T</stp>
        <tr r="L33" s="3"/>
      </tp>
      <tp>
        <v>37.21</v>
        <stp/>
        <stp>ContractData</stp>
        <stp>S.KWT</stp>
        <stp>Low</stp>
        <stp/>
        <stp>T</stp>
        <tr r="Q34" s="4"/>
      </tp>
      <tp>
        <v>38.15</v>
        <stp/>
        <stp>ContractData</stp>
        <stp>S.KSA</stp>
        <stp>Low</stp>
        <stp/>
        <stp>T</stp>
        <tr r="Q39" s="5"/>
      </tp>
      <tp>
        <v>28.05</v>
        <stp/>
        <stp>ContractData</stp>
        <stp>S.EWZ</stp>
        <stp>Bid</stp>
        <stp/>
        <stp>T</stp>
        <tr r="L42" s="2"/>
      </tp>
      <tp>
        <v>70.38</v>
        <stp/>
        <stp>ContractData</stp>
        <stp>S.EWY</stp>
        <stp>Bid</stp>
        <stp/>
        <stp>T</stp>
        <tr r="L33" s="2"/>
      </tp>
      <tp>
        <v>25.86</v>
        <stp/>
        <stp>ContractData</stp>
        <stp>S.EWS</stp>
        <stp>Bid</stp>
        <stp/>
        <stp>T</stp>
        <tr r="L42" s="3"/>
      </tp>
      <tp>
        <v>42</v>
        <stp/>
        <stp>ContractData</stp>
        <stp>S.EWQ</stp>
        <stp>Bid</stp>
        <stp/>
        <stp>T</stp>
        <tr r="L41" s="3"/>
      </tp>
      <tp>
        <v>42.910000000000004</v>
        <stp/>
        <stp>ContractData</stp>
        <stp>S.EWP</stp>
        <stp>Bid</stp>
        <stp/>
        <stp>T</stp>
        <tr r="L32" s="2"/>
      </tp>
      <tp>
        <v>59.5</v>
        <stp/>
        <stp>ContractData</stp>
        <stp>S.EWW</stp>
        <stp>Bid</stp>
        <stp/>
        <stp>T</stp>
        <tr r="L37" s="2"/>
      </tp>
      <tp>
        <v>39.550000000000004</v>
        <stp/>
        <stp>ContractData</stp>
        <stp>S.EWU</stp>
        <stp>Bid</stp>
        <stp/>
        <stp>T</stp>
        <tr r="L32" s="4"/>
      </tp>
      <tp>
        <v>55.97</v>
        <stp/>
        <stp>ContractData</stp>
        <stp>S.EWT</stp>
        <stp>Bid</stp>
        <stp/>
        <stp>T</stp>
        <tr r="L40" s="4"/>
      </tp>
      <tp t="s">
        <v/>
        <stp/>
        <stp>ContractData</stp>
        <stp>S.EWK</stp>
        <stp>Bid</stp>
        <stp/>
        <stp>T</stp>
        <tr r="L36" s="3"/>
      </tp>
      <tp>
        <v>74.3</v>
        <stp/>
        <stp>ContractData</stp>
        <stp>S.EWJ</stp>
        <stp>Bid</stp>
        <stp/>
        <stp>T</stp>
        <tr r="L39" s="4"/>
      </tp>
      <tp>
        <v>46.42</v>
        <stp/>
        <stp>ContractData</stp>
        <stp>S.EWI</stp>
        <stp>Bid</stp>
        <stp/>
        <stp>T</stp>
        <tr r="L35" s="2"/>
      </tp>
      <tp>
        <v>19.82</v>
        <stp/>
        <stp>ContractData</stp>
        <stp>S.EWH</stp>
        <stp>Bid</stp>
        <stp/>
        <stp>T</stp>
        <tr r="L39" s="3"/>
      </tp>
      <tp>
        <v>26.25</v>
        <stp/>
        <stp>ContractData</stp>
        <stp>S.EWO</stp>
        <stp>Bid</stp>
        <stp/>
        <stp>T</stp>
        <tr r="L34" s="2"/>
      </tp>
      <tp>
        <v>51.15</v>
        <stp/>
        <stp>ContractData</stp>
        <stp>S.EWN</stp>
        <stp>Bid</stp>
        <stp/>
        <stp>T</stp>
        <tr r="L34" s="3"/>
      </tp>
      <tp>
        <v>23.080000000000002</v>
        <stp/>
        <stp>ContractData</stp>
        <stp>S.EWM</stp>
        <stp>Bid</stp>
        <stp/>
        <stp>T</stp>
        <tr r="L37" s="5"/>
      </tp>
      <tp>
        <v>52.7</v>
        <stp/>
        <stp>ContractData</stp>
        <stp>S.EWL</stp>
        <stp>Bid</stp>
        <stp/>
        <stp>T</stp>
        <tr r="L40" s="3"/>
      </tp>
      <tp>
        <v>45.32</v>
        <stp/>
        <stp>ContractData</stp>
        <stp>S.EWC</stp>
        <stp>Bid</stp>
        <stp/>
        <stp>T</stp>
        <tr r="L37" s="4"/>
      </tp>
      <tp>
        <v>24.5</v>
        <stp/>
        <stp>ContractData</stp>
        <stp>S.EWA</stp>
        <stp>Bid</stp>
        <stp/>
        <stp>T</stp>
        <tr r="L41" s="4"/>
      </tp>
      <tp>
        <v>41.800000000000004</v>
        <stp/>
        <stp>ContractData</stp>
        <stp>S.EWG</stp>
        <stp>Bid</stp>
        <stp/>
        <stp>T</stp>
        <tr r="L36" s="2"/>
      </tp>
      <tp>
        <v>41.980000000000004</v>
        <stp/>
        <stp>ContractData</stp>
        <stp>S.EWD</stp>
        <stp>Bid</stp>
        <stp/>
        <stp>T</stp>
        <tr r="L32" s="3"/>
      </tp>
      <tp>
        <v>0.23</v>
        <stp/>
        <stp>ContractData</stp>
        <stp>S.ACWx</stp>
        <stp>NetLastQuoteToday</stp>
        <stp/>
        <stp>T</stp>
        <tr r="H33" s="4"/>
      </tp>
      <tp>
        <v>40.71</v>
        <stp/>
        <stp>ContractData</stp>
        <stp>S.EFNL</stp>
        <stp>Open</stp>
        <stp/>
        <stp>T</stp>
        <tr r="O39" s="2"/>
      </tp>
      <tp>
        <v>37.32</v>
        <stp/>
        <stp>ContractData</stp>
        <stp>S.KWT</stp>
        <stp>High</stp>
        <stp/>
        <stp>T</stp>
        <tr r="P34" s="4"/>
      </tp>
      <tp>
        <v>38.36</v>
        <stp/>
        <stp>ContractData</stp>
        <stp>S.KSA</stp>
        <stp>High</stp>
        <stp/>
        <stp>T</stp>
        <tr r="P39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First Quartile Global ETFs</a:t>
            </a:r>
            <a:r>
              <a:rPr lang="en-US" baseline="0"/>
              <a:t> Performance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6779389866696"/>
          <c:y val="5.9053776710619864E-2"/>
          <c:w val="0.85660064705159022"/>
          <c:h val="0.897683045155982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'Symbols &amp; Data'!$L$1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5844A12-10C3-44E5-A6DF-AD7B905BA8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91C8037-E419-47B5-9CFE-F1F1284F748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136-4FA3-B5AC-19E621F306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277A0E3-07B1-470D-94BC-B62EA006E9D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05C705B-7509-4FF2-BD7A-FB5F010401F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136-4FA3-B5AC-19E621F306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38184C-4070-4081-9BCA-F6488C56F39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232BA68-0E7B-48A0-8C37-EC7D502A22F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136-4FA3-B5AC-19E621F306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9C4E31-E45C-44F6-AC28-07E69BE9A66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BC1B2F0-A25C-4565-9831-90D418AC22A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136-4FA3-B5AC-19E621F306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E30150-CBD7-4501-BC3D-E5AC6E5698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20CBA9E-0F4D-4698-A30F-06C9F34B035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136-4FA3-B5AC-19E621F306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10DB17-7BCF-4558-A41F-DC4415ACBAD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676E35A-9C11-4C64-AB4D-3F486664988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136-4FA3-B5AC-19E621F306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6E7F1FA-BFE3-4DA5-8AFB-8E6DF9F8231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D9531C0-9462-49EB-9CBD-96CFD4855F9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136-4FA3-B5AC-19E621F306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8D3BFD-00ED-4161-A3D6-D0AD87F60FC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084D6F2-7DA9-4BD5-BBC4-4E9E4C6C859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136-4FA3-B5AC-19E621F306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0E9E25D-43BA-47F4-A276-954A6E89CFC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BA55D82-DFEC-44B0-BF23-4A341F42688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136-4FA3-B5AC-19E621F306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CADA540-2D75-4BFC-93AB-71AE944909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EE020DA-7BCB-4098-91EC-6D77181ECB9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136-4FA3-B5AC-19E621F306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D26389-B73C-4458-8C42-3FD2045F0F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947366A-5E40-4EB0-951F-554DDE25CDC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136-4FA3-B5AC-19E621F306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EC5382F-FBB3-41CF-95C1-DF621BBF72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60418FD-43BD-49BA-B84B-1474E221CFF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136-4FA3-B5AC-19E621F306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BAFB240-886D-4881-A3AE-B1FBC48679E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10C03C7-3203-43DD-87DB-62A98D03825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136-4FA3-B5AC-19E621F30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Data'!$J$2:$J$14</c:f>
              <c:strCache>
                <c:ptCount val="13"/>
                <c:pt idx="0">
                  <c:v>iShares MSCI Poland Capped ETF</c:v>
                </c:pt>
                <c:pt idx="1">
                  <c:v>Global X FTSE Greece 20 ETF</c:v>
                </c:pt>
                <c:pt idx="2">
                  <c:v>iShares MSCI Spain Capped ETF</c:v>
                </c:pt>
                <c:pt idx="3">
                  <c:v>iShares MSCI South Korea Capped ETF</c:v>
                </c:pt>
                <c:pt idx="4">
                  <c:v>iShares MSCI Austria Capped ETF</c:v>
                </c:pt>
                <c:pt idx="5">
                  <c:v>iShares MSCI Italy Capped ETF</c:v>
                </c:pt>
                <c:pt idx="6">
                  <c:v>iShares MSCI Germany ETF</c:v>
                </c:pt>
                <c:pt idx="7">
                  <c:v>iShares MSCI Mexico Capped ETF</c:v>
                </c:pt>
                <c:pt idx="8">
                  <c:v>Global X MSCI Colombia ETF</c:v>
                </c:pt>
                <c:pt idx="9">
                  <c:v>Ishares Msci Finland ETF</c:v>
                </c:pt>
                <c:pt idx="10">
                  <c:v>iShares MSCI South Africa ETF</c:v>
                </c:pt>
                <c:pt idx="11">
                  <c:v>iShares MSCI EMU ETF</c:v>
                </c:pt>
                <c:pt idx="12">
                  <c:v>iShares MSCI Brazil Capped ETF</c:v>
                </c:pt>
              </c:strCache>
            </c:strRef>
          </c:cat>
          <c:val>
            <c:numRef>
              <c:f>'Symbols &amp; Data'!$L$2:$L$14</c:f>
              <c:numCache>
                <c:formatCode>0.00%</c:formatCode>
                <c:ptCount val="13"/>
                <c:pt idx="0">
                  <c:v>0.51844753234307617</c:v>
                </c:pt>
                <c:pt idx="1">
                  <c:v>0.49961330239752527</c:v>
                </c:pt>
                <c:pt idx="2">
                  <c:v>0.40837359098228676</c:v>
                </c:pt>
                <c:pt idx="3">
                  <c:v>0.39005698565533492</c:v>
                </c:pt>
                <c:pt idx="4">
                  <c:v>0.38597328244274803</c:v>
                </c:pt>
                <c:pt idx="5">
                  <c:v>0.33055323881011955</c:v>
                </c:pt>
                <c:pt idx="6">
                  <c:v>0.32935260842237596</c:v>
                </c:pt>
                <c:pt idx="7">
                  <c:v>0.28833831695856471</c:v>
                </c:pt>
                <c:pt idx="8">
                  <c:v>0.26184210526315782</c:v>
                </c:pt>
                <c:pt idx="9">
                  <c:v>0.26180920037048461</c:v>
                </c:pt>
                <c:pt idx="10">
                  <c:v>0.25602481507993308</c:v>
                </c:pt>
                <c:pt idx="11">
                  <c:v>0.25593220338983047</c:v>
                </c:pt>
                <c:pt idx="12">
                  <c:v>0.2501110617503331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'Symbols &amp; Data'!$P$2:$P$14</c15:f>
                <c15:dlblRangeCache>
                  <c:ptCount val="13"/>
                  <c:pt idx="0">
                    <c:v>C: 51.84%, H: 52.37%, L: -00.19%</c:v>
                  </c:pt>
                  <c:pt idx="1">
                    <c:v>C: 49.96%, H: 53.65%, L: -00.28%</c:v>
                  </c:pt>
                  <c:pt idx="2">
                    <c:v>C: 40.84%, H: 41.93%, L: -00.68%</c:v>
                  </c:pt>
                  <c:pt idx="3">
                    <c:v>C: 39.01%, H: 42.82%, L: -04.72%</c:v>
                  </c:pt>
                  <c:pt idx="4">
                    <c:v>C: 38.60%, H: 41.94%, L: -01.81%</c:v>
                  </c:pt>
                  <c:pt idx="5">
                    <c:v>C: 33.06%, H: 34.58%, L: -01.33%</c:v>
                  </c:pt>
                  <c:pt idx="6">
                    <c:v>C: 32.94%, H: 34.73%, L: -01.07%</c:v>
                  </c:pt>
                  <c:pt idx="7">
                    <c:v>C: 28.83%, H: 33.30%, L: -00.30%</c:v>
                  </c:pt>
                  <c:pt idx="8">
                    <c:v>C: 26.18%, H: 33.38%, L: -00.13%</c:v>
                  </c:pt>
                  <c:pt idx="9">
                    <c:v>C: 26.18%, H: 28.74%, L: -01.23%</c:v>
                  </c:pt>
                  <c:pt idx="10">
                    <c:v>C: 25.60%, H: 31.09%, L: -05.18%</c:v>
                  </c:pt>
                  <c:pt idx="11">
                    <c:v>C: 25.59%, H: 27.58%, L: -01.12%</c:v>
                  </c:pt>
                  <c:pt idx="12">
                    <c:v>C: 25.01%, H: 26.39%, L: -01.11%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0136-4FA3-B5AC-19E621F3066A}"/>
            </c:ext>
          </c:extLst>
        </c:ser>
        <c:ser>
          <c:idx val="1"/>
          <c:order val="1"/>
          <c:tx>
            <c:strRef>
              <c:f>'Symbols &amp; Data'!$K$1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5000"/>
                    <a:lumOff val="95000"/>
                  </a:schemeClr>
                </a:gs>
                <a:gs pos="74000">
                  <a:schemeClr val="accent4">
                    <a:lumMod val="45000"/>
                    <a:lumOff val="55000"/>
                  </a:schemeClr>
                </a:gs>
                <a:gs pos="83000">
                  <a:schemeClr val="accent4">
                    <a:lumMod val="45000"/>
                    <a:lumOff val="55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Data'!$J$2:$J$14</c:f>
              <c:strCache>
                <c:ptCount val="13"/>
                <c:pt idx="0">
                  <c:v>iShares MSCI Poland Capped ETF</c:v>
                </c:pt>
                <c:pt idx="1">
                  <c:v>Global X FTSE Greece 20 ETF</c:v>
                </c:pt>
                <c:pt idx="2">
                  <c:v>iShares MSCI Spain Capped ETF</c:v>
                </c:pt>
                <c:pt idx="3">
                  <c:v>iShares MSCI South Korea Capped ETF</c:v>
                </c:pt>
                <c:pt idx="4">
                  <c:v>iShares MSCI Austria Capped ETF</c:v>
                </c:pt>
                <c:pt idx="5">
                  <c:v>iShares MSCI Italy Capped ETF</c:v>
                </c:pt>
                <c:pt idx="6">
                  <c:v>iShares MSCI Germany ETF</c:v>
                </c:pt>
                <c:pt idx="7">
                  <c:v>iShares MSCI Mexico Capped ETF</c:v>
                </c:pt>
                <c:pt idx="8">
                  <c:v>Global X MSCI Colombia ETF</c:v>
                </c:pt>
                <c:pt idx="9">
                  <c:v>Ishares Msci Finland ETF</c:v>
                </c:pt>
                <c:pt idx="10">
                  <c:v>iShares MSCI South Africa ETF</c:v>
                </c:pt>
                <c:pt idx="11">
                  <c:v>iShares MSCI EMU ETF</c:v>
                </c:pt>
                <c:pt idx="12">
                  <c:v>iShares MSCI Brazil Capped ETF</c:v>
                </c:pt>
              </c:strCache>
            </c:strRef>
          </c:cat>
          <c:val>
            <c:numRef>
              <c:f>'Symbols &amp; Data'!$K$2:$K$14</c:f>
              <c:numCache>
                <c:formatCode>0.00%</c:formatCode>
                <c:ptCount val="13"/>
                <c:pt idx="0">
                  <c:v>-7.8587196467991213E-2</c:v>
                </c:pt>
                <c:pt idx="1">
                  <c:v>4.6963562753036293E-2</c:v>
                </c:pt>
                <c:pt idx="2">
                  <c:v>1.4043109079033301E-2</c:v>
                </c:pt>
                <c:pt idx="3">
                  <c:v>-0.22340912559133222</c:v>
                </c:pt>
                <c:pt idx="4">
                  <c:v>-3.0078667283664907E-2</c:v>
                </c:pt>
                <c:pt idx="5">
                  <c:v>6.0123784261715267E-2</c:v>
                </c:pt>
                <c:pt idx="6">
                  <c:v>7.1741327046143444E-2</c:v>
                </c:pt>
                <c:pt idx="7">
                  <c:v>-0.30994841562269709</c:v>
                </c:pt>
                <c:pt idx="8">
                  <c:v>-1.2987012987013017E-2</c:v>
                </c:pt>
                <c:pt idx="9">
                  <c:v>-9.4998602961721107E-2</c:v>
                </c:pt>
                <c:pt idx="10">
                  <c:v>2.8715003589376538E-3</c:v>
                </c:pt>
                <c:pt idx="11">
                  <c:v>-5.0590219224282227E-3</c:v>
                </c:pt>
                <c:pt idx="12">
                  <c:v>-0.35612128146453087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36-4FA3-B5AC-19E621F3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606000"/>
        <c:axId val="1250606480"/>
      </c:barChart>
      <c:catAx>
        <c:axId val="12506060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480"/>
        <c:crosses val="autoZero"/>
        <c:auto val="1"/>
        <c:lblAlgn val="ctr"/>
        <c:lblOffset val="100"/>
        <c:noMultiLvlLbl val="0"/>
      </c:catAx>
      <c:valAx>
        <c:axId val="1250606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7122751820804305"/>
          <c:y val="1.4003496581666644E-2"/>
          <c:w val="0.10414341987542346"/>
          <c:h val="3.7734644327891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Second</a:t>
            </a:r>
            <a:r>
              <a:rPr lang="en-US" baseline="0"/>
              <a:t> Quartile </a:t>
            </a:r>
            <a:r>
              <a:rPr lang="en-US"/>
              <a:t>Global ETFs</a:t>
            </a:r>
            <a:r>
              <a:rPr lang="en-US" baseline="0"/>
              <a:t> Performance </a:t>
            </a:r>
            <a:endParaRPr lang="en-US"/>
          </a:p>
        </c:rich>
      </c:tx>
      <c:layout>
        <c:manualLayout>
          <c:xMode val="edge"/>
          <c:yMode val="edge"/>
          <c:x val="0.4177544285154986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6779389866696"/>
          <c:y val="6.13252133943223E-2"/>
          <c:w val="0.86449869049082917"/>
          <c:h val="0.89541160847227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'Symbols &amp; Data'!$L$1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452372-0768-48F1-8149-4DB65647315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66C3567-D8F9-4B31-9724-AD3ABBED972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084-45A1-A001-E93BE0CF7B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760117-3945-4F4D-8D1C-DD498378D54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B038BA3-7D87-42EC-9AAE-FCA1860FA5B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084-45A1-A001-E93BE0CF7B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69D4A79-E32D-4465-9DC4-7DEB643061C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5FE0707-0436-4638-A136-8020EB9C3E9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084-45A1-A001-E93BE0CF7B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B504146-68FB-468C-99D5-C2B143F329F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4A6EA62-2DAE-4389-9D3C-680EC07109F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084-45A1-A001-E93BE0CF7B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002092F-7017-4E95-91A6-DA49516BBFB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12207B5-8BE0-4754-9817-1A7D3137326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084-45A1-A001-E93BE0CF7B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C0FF794-701C-45B8-B827-44F615D49A8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F070B75-2866-4BF4-945C-BA7C69DEBDF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084-45A1-A001-E93BE0CF7B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44A8F48-7F78-4F79-881F-D40431CF34C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7B9BDF5-F91E-4F76-9FA7-04BD326911D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084-45A1-A001-E93BE0CF7B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7E24F9-9A53-4D38-8F9B-938B8F91750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621C3E4-ED16-41EC-B6AB-75248748065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084-45A1-A001-E93BE0CF7B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6B789B8-DD8D-4675-9F47-74092309808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7E1732C-272A-4F3E-BC83-7FCB1710CA3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084-45A1-A001-E93BE0CF7B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2B39476-FD59-467E-9818-20C64F2A85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D4F110-D5CB-4A96-98A4-075FA1D84F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084-45A1-A001-E93BE0CF7B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CADC9F7-4FA9-45CF-B628-6427FAB6B6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EC08D8A-ABEA-475B-9053-ABB9DD79036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084-45A1-A001-E93BE0CF7B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2A0CB3C-AD0D-4159-8959-119D0636BA6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E0E64AC-710C-4E63-88C8-21B5D9E4595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084-45A1-A001-E93BE0CF7B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DA786E2-5840-4772-A76A-7F62EC44713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2EBE3D-5C95-49F7-A86F-8B8AB3276AD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084-45A1-A001-E93BE0CF7B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Data'!$J$15:$J$27</c:f>
              <c:strCache>
                <c:ptCount val="13"/>
                <c:pt idx="0">
                  <c:v>Global X MSCI Norway ETF</c:v>
                </c:pt>
                <c:pt idx="1">
                  <c:v>iShares MSCI Chile Capped ETF</c:v>
                </c:pt>
                <c:pt idx="2">
                  <c:v>iShares MSCI Sweden ETF</c:v>
                </c:pt>
                <c:pt idx="3">
                  <c:v>iShares MSCI Peru and Global Exposure ETF</c:v>
                </c:pt>
                <c:pt idx="4">
                  <c:v>iShares MSCI Netherlands ETF</c:v>
                </c:pt>
                <c:pt idx="5">
                  <c:v>Vanguard MSCI Europe ETF</c:v>
                </c:pt>
                <c:pt idx="6">
                  <c:v>iShares MSCI Belgium Capped ETF</c:v>
                </c:pt>
                <c:pt idx="7">
                  <c:v>Market Vectors Vietnam ETF</c:v>
                </c:pt>
                <c:pt idx="8">
                  <c:v>iShares MSCI Israel Capped ETF</c:v>
                </c:pt>
                <c:pt idx="9">
                  <c:v>iShares MSCI Hong Kong ETF</c:v>
                </c:pt>
                <c:pt idx="10">
                  <c:v>iShares MSCI Switzerland Capped ETF</c:v>
                </c:pt>
                <c:pt idx="11">
                  <c:v>iShares MSCI France ETF</c:v>
                </c:pt>
                <c:pt idx="12">
                  <c:v>iShares MSCI Singapore ETF</c:v>
                </c:pt>
              </c:strCache>
            </c:strRef>
          </c:cat>
          <c:val>
            <c:numRef>
              <c:f>'Symbols &amp; Data'!$L$15:$L$27</c:f>
              <c:numCache>
                <c:formatCode>0.00%</c:formatCode>
                <c:ptCount val="13"/>
                <c:pt idx="0">
                  <c:v>0.24168797953964188</c:v>
                </c:pt>
                <c:pt idx="1">
                  <c:v>0.24001597444089462</c:v>
                </c:pt>
                <c:pt idx="2">
                  <c:v>0.23278864184302184</c:v>
                </c:pt>
                <c:pt idx="3">
                  <c:v>0.22418581166372134</c:v>
                </c:pt>
                <c:pt idx="4">
                  <c:v>0.22184760620364125</c:v>
                </c:pt>
                <c:pt idx="5">
                  <c:v>0.21821332913187344</c:v>
                </c:pt>
                <c:pt idx="6">
                  <c:v>0.2078774617067834</c:v>
                </c:pt>
                <c:pt idx="7">
                  <c:v>0.19599303135888502</c:v>
                </c:pt>
                <c:pt idx="8">
                  <c:v>0.19519792342634662</c:v>
                </c:pt>
                <c:pt idx="9">
                  <c:v>0.19507803121248496</c:v>
                </c:pt>
                <c:pt idx="10">
                  <c:v>0.1886422976501306</c:v>
                </c:pt>
                <c:pt idx="11">
                  <c:v>0.1875696767001114</c:v>
                </c:pt>
                <c:pt idx="12">
                  <c:v>0.18581235697940496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'Symbols &amp; Data'!$P$14:$P$27</c15:f>
                <c15:dlblRangeCache>
                  <c:ptCount val="14"/>
                  <c:pt idx="0">
                    <c:v>C: 25.01%, H: 26.39%, L: -01.11%</c:v>
                  </c:pt>
                  <c:pt idx="1">
                    <c:v>C: 24.17%, H: 32.31%, L: -02.64%</c:v>
                  </c:pt>
                  <c:pt idx="2">
                    <c:v>C: 24.00%, H: 32.83%, L: -02.44%</c:v>
                  </c:pt>
                  <c:pt idx="3">
                    <c:v>C: 23.28%, H: 24.65%, L: -02.22%</c:v>
                  </c:pt>
                  <c:pt idx="4">
                    <c:v>C: 22.42%, H: 24.29%, L: -02.83%</c:v>
                  </c:pt>
                  <c:pt idx="5">
                    <c:v>C: 22.18%, H: 23.51%, L: -06.95%</c:v>
                  </c:pt>
                  <c:pt idx="6">
                    <c:v>C: 21.82%, H: 23.79%, L: -02.28%</c:v>
                  </c:pt>
                  <c:pt idx="7">
                    <c:v>C: 20.79%, H: 23.09%, L: -02.95%</c:v>
                  </c:pt>
                  <c:pt idx="8">
                    <c:v>C: 19.60%, H: 21.78%, L: -12.02%</c:v>
                  </c:pt>
                  <c:pt idx="9">
                    <c:v>C: 19.52%, H: 20.45%, L: -11.80%</c:v>
                  </c:pt>
                  <c:pt idx="10">
                    <c:v>C: 19.51%, H: 20.41%, L: -09.78%</c:v>
                  </c:pt>
                  <c:pt idx="11">
                    <c:v>C: 18.86%, H: 22.52%, L: -00.35%</c:v>
                  </c:pt>
                  <c:pt idx="12">
                    <c:v>C: 18.76%, H: 21.63%, L: -01.84%</c:v>
                  </c:pt>
                  <c:pt idx="13">
                    <c:v>C: 18.58%, H: 21.19%, L: -08.10%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084-45A1-A001-E93BE0CF7B58}"/>
            </c:ext>
          </c:extLst>
        </c:ser>
        <c:ser>
          <c:idx val="1"/>
          <c:order val="1"/>
          <c:tx>
            <c:strRef>
              <c:f>'Symbols &amp; Data'!$K$1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5000"/>
                    <a:lumOff val="95000"/>
                  </a:schemeClr>
                </a:gs>
                <a:gs pos="74000">
                  <a:schemeClr val="accent4">
                    <a:lumMod val="45000"/>
                    <a:lumOff val="55000"/>
                  </a:schemeClr>
                </a:gs>
                <a:gs pos="83000">
                  <a:schemeClr val="accent4">
                    <a:lumMod val="45000"/>
                    <a:lumOff val="55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Data'!$J$15:$J$27</c:f>
              <c:strCache>
                <c:ptCount val="13"/>
                <c:pt idx="0">
                  <c:v>Global X MSCI Norway ETF</c:v>
                </c:pt>
                <c:pt idx="1">
                  <c:v>iShares MSCI Chile Capped ETF</c:v>
                </c:pt>
                <c:pt idx="2">
                  <c:v>iShares MSCI Sweden ETF</c:v>
                </c:pt>
                <c:pt idx="3">
                  <c:v>iShares MSCI Peru and Global Exposure ETF</c:v>
                </c:pt>
                <c:pt idx="4">
                  <c:v>iShares MSCI Netherlands ETF</c:v>
                </c:pt>
                <c:pt idx="5">
                  <c:v>Vanguard MSCI Europe ETF</c:v>
                </c:pt>
                <c:pt idx="6">
                  <c:v>iShares MSCI Belgium Capped ETF</c:v>
                </c:pt>
                <c:pt idx="7">
                  <c:v>Market Vectors Vietnam ETF</c:v>
                </c:pt>
                <c:pt idx="8">
                  <c:v>iShares MSCI Israel Capped ETF</c:v>
                </c:pt>
                <c:pt idx="9">
                  <c:v>iShares MSCI Hong Kong ETF</c:v>
                </c:pt>
                <c:pt idx="10">
                  <c:v>iShares MSCI Switzerland Capped ETF</c:v>
                </c:pt>
                <c:pt idx="11">
                  <c:v>iShares MSCI France ETF</c:v>
                </c:pt>
                <c:pt idx="12">
                  <c:v>iShares MSCI Singapore ETF</c:v>
                </c:pt>
              </c:strCache>
            </c:strRef>
          </c:cat>
          <c:val>
            <c:numRef>
              <c:f>'Symbols &amp; Data'!$K$15:$K$27</c:f>
              <c:numCache>
                <c:formatCode>0.00%</c:formatCode>
                <c:ptCount val="13"/>
                <c:pt idx="0">
                  <c:v>-7.8916372202591206E-2</c:v>
                </c:pt>
                <c:pt idx="1">
                  <c:v>-0.11237149946827373</c:v>
                </c:pt>
                <c:pt idx="2">
                  <c:v>-5.4218393716746915E-2</c:v>
                </c:pt>
                <c:pt idx="3">
                  <c:v>0.15212332751599755</c:v>
                </c:pt>
                <c:pt idx="4">
                  <c:v>-3.1369034281873306E-3</c:v>
                </c:pt>
                <c:pt idx="5">
                  <c:v>-1.5663771712158887E-2</c:v>
                </c:pt>
                <c:pt idx="6">
                  <c:v>-2.9723991507430929E-2</c:v>
                </c:pt>
                <c:pt idx="7">
                  <c:v>-0.11145510835913308</c:v>
                </c:pt>
                <c:pt idx="8">
                  <c:v>0.32411067193675891</c:v>
                </c:pt>
                <c:pt idx="9">
                  <c:v>-4.0875071963154916E-2</c:v>
                </c:pt>
                <c:pt idx="10">
                  <c:v>-4.7855811062771945E-2</c:v>
                </c:pt>
                <c:pt idx="11">
                  <c:v>-8.4226646248085679E-2</c:v>
                </c:pt>
                <c:pt idx="12">
                  <c:v>0.16844919786096268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84-45A1-A001-E93BE0CF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606000"/>
        <c:axId val="1250606480"/>
      </c:barChart>
      <c:catAx>
        <c:axId val="12506060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480"/>
        <c:crosses val="autoZero"/>
        <c:auto val="1"/>
        <c:lblAlgn val="ctr"/>
        <c:lblOffset val="100"/>
        <c:noMultiLvlLbl val="0"/>
      </c:catAx>
      <c:valAx>
        <c:axId val="1250606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999492591697455"/>
          <c:y val="1.4003496581666644E-2"/>
          <c:w val="6.8015044161483046E-2"/>
          <c:h val="4.5785188265436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Third</a:t>
            </a:r>
            <a:r>
              <a:rPr lang="en-US" baseline="0"/>
              <a:t> Quartile </a:t>
            </a:r>
            <a:r>
              <a:rPr lang="en-US"/>
              <a:t>Global ETFs</a:t>
            </a:r>
            <a:r>
              <a:rPr lang="en-US" baseline="0"/>
              <a:t> Performance </a:t>
            </a:r>
            <a:endParaRPr lang="en-US"/>
          </a:p>
        </c:rich>
      </c:tx>
      <c:layout>
        <c:manualLayout>
          <c:xMode val="edge"/>
          <c:yMode val="edge"/>
          <c:x val="0.4177544285154986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6779389866696"/>
          <c:y val="6.3596650078024758E-2"/>
          <c:w val="0.86449869049082917"/>
          <c:h val="0.893140171788577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'Symbols &amp; Data'!$L$1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0A4D8B-EC39-4404-A361-F10D39E05E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9308700-AE75-45D2-97B7-86C69BA1AE6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7E5-4A60-B372-EE587C12C6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2F7F01-DEE6-4CCE-A813-EB03D981EA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C26651B-895C-4C0C-8772-81329A62667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7E5-4A60-B372-EE587C12C6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0927A5-9623-4244-8B3B-EED340D59B7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145CB26-8DF8-4C18-ABFC-2850C0154C1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7E5-4A60-B372-EE587C12C6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658ADE-DF9A-4B48-96DD-545E5553556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48BECBA-8FC6-40EF-8975-10F39B7CE43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7E5-4A60-B372-EE587C12C6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5FA9849-69C8-4A82-9762-CCDA5400527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C0CB31-291A-475B-A5C8-264E896877B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7E5-4A60-B372-EE587C12C6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F1188A7-46AF-4051-89AC-A63DF4046B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248A78E-804F-42AA-A0EA-FDC1CD19904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7E5-4A60-B372-EE587C12C6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2D51FA8-AA6C-4462-8422-D5BE3257660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19991EF-3665-488D-944A-101808C99C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7E5-4A60-B372-EE587C12C6E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765273-AB1B-45CF-B54F-73649D3B0C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933D1AE-5AC6-406A-9747-D027AA0CFFC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7E5-4A60-B372-EE587C12C6E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0F68DCF-477C-47F4-939E-3CE2E1FDAC7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B296A84-E517-4AE4-B4A7-1A69DDD57D9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7E5-4A60-B372-EE587C12C6E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2FB7514-7AFF-4B02-A7C1-40D1D0FDA3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BE9B3CE-637D-4A31-B9C2-8069903E81D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7E5-4A60-B372-EE587C12C6E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FD0687-9516-4F0C-965F-8B16BF9BEA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64211DD-0FE5-496E-83D8-FD15423F376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7E5-4A60-B372-EE587C12C6E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9D6BA00-D604-4A4A-BB04-4AE32425D1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2121862-0B3E-4A05-BAC5-D33843EF819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7E5-4A60-B372-EE587C12C6E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389A044-BDAA-43AF-B4C6-D10F3738962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CB069AD-BB29-4474-92E1-ED1D888BAF6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7E5-4A60-B372-EE587C12C6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Data'!$J$28:$J$40</c:f>
              <c:strCache>
                <c:ptCount val="13"/>
                <c:pt idx="0">
                  <c:v>iShares Core MSCI EAFE ETF</c:v>
                </c:pt>
                <c:pt idx="1">
                  <c:v>iShares MSCI China ETF</c:v>
                </c:pt>
                <c:pt idx="2">
                  <c:v>iShares MSCI United Kingdom ETF</c:v>
                </c:pt>
                <c:pt idx="3">
                  <c:v>iShares MSCI ACWI ex US ETF</c:v>
                </c:pt>
                <c:pt idx="4">
                  <c:v>iShares MSCI Kuwait ETF</c:v>
                </c:pt>
                <c:pt idx="5">
                  <c:v>iShares Core MSCI Emerging Markets ETF</c:v>
                </c:pt>
                <c:pt idx="6">
                  <c:v>iShares MSCI Ireland Capped ETF</c:v>
                </c:pt>
                <c:pt idx="7">
                  <c:v>iShares MSCI Canada ETF</c:v>
                </c:pt>
                <c:pt idx="8">
                  <c:v>iShares Trust iShares MSCI UAE ETF</c:v>
                </c:pt>
                <c:pt idx="9">
                  <c:v>iShares MSCI Japan ETF</c:v>
                </c:pt>
                <c:pt idx="10">
                  <c:v>iShares MSCI Taiwan ETF</c:v>
                </c:pt>
                <c:pt idx="11">
                  <c:v>iShares MSCI Australia ETF</c:v>
                </c:pt>
                <c:pt idx="12">
                  <c:v>Vanguard Total World Stock Idx Fd (ETF)</c:v>
                </c:pt>
              </c:strCache>
            </c:strRef>
          </c:cat>
          <c:val>
            <c:numRef>
              <c:f>'Symbols &amp; Data'!$L$28:$L$40</c:f>
              <c:numCache>
                <c:formatCode>0.00%</c:formatCode>
                <c:ptCount val="13"/>
                <c:pt idx="0">
                  <c:v>0.18540125213431988</c:v>
                </c:pt>
                <c:pt idx="1">
                  <c:v>0.17755014938113528</c:v>
                </c:pt>
                <c:pt idx="2">
                  <c:v>0.17168141592920358</c:v>
                </c:pt>
                <c:pt idx="3">
                  <c:v>0.16602760736196309</c:v>
                </c:pt>
                <c:pt idx="4">
                  <c:v>0.15487274984481694</c:v>
                </c:pt>
                <c:pt idx="5">
                  <c:v>0.14419762543086942</c:v>
                </c:pt>
                <c:pt idx="6">
                  <c:v>0.13913487738419619</c:v>
                </c:pt>
                <c:pt idx="7">
                  <c:v>0.131017369727047</c:v>
                </c:pt>
                <c:pt idx="8">
                  <c:v>0.12818955042527336</c:v>
                </c:pt>
                <c:pt idx="9">
                  <c:v>0.12190760059612529</c:v>
                </c:pt>
                <c:pt idx="10">
                  <c:v>0.11765842349304491</c:v>
                </c:pt>
                <c:pt idx="11">
                  <c:v>9.346186085498745E-2</c:v>
                </c:pt>
                <c:pt idx="12">
                  <c:v>8.9547156962887259E-2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'Symbols &amp; Data'!$P$14:$P$27</c15:f>
                <c15:dlblRangeCache>
                  <c:ptCount val="14"/>
                  <c:pt idx="0">
                    <c:v>C: 25.01%, H: 26.39%, L: -01.11%</c:v>
                  </c:pt>
                  <c:pt idx="1">
                    <c:v>C: 24.17%, H: 32.31%, L: -02.64%</c:v>
                  </c:pt>
                  <c:pt idx="2">
                    <c:v>C: 24.00%, H: 32.83%, L: -02.44%</c:v>
                  </c:pt>
                  <c:pt idx="3">
                    <c:v>C: 23.28%, H: 24.65%, L: -02.22%</c:v>
                  </c:pt>
                  <c:pt idx="4">
                    <c:v>C: 22.42%, H: 24.29%, L: -02.83%</c:v>
                  </c:pt>
                  <c:pt idx="5">
                    <c:v>C: 22.18%, H: 23.51%, L: -06.95%</c:v>
                  </c:pt>
                  <c:pt idx="6">
                    <c:v>C: 21.82%, H: 23.79%, L: -02.28%</c:v>
                  </c:pt>
                  <c:pt idx="7">
                    <c:v>C: 20.79%, H: 23.09%, L: -02.95%</c:v>
                  </c:pt>
                  <c:pt idx="8">
                    <c:v>C: 19.60%, H: 21.78%, L: -12.02%</c:v>
                  </c:pt>
                  <c:pt idx="9">
                    <c:v>C: 19.52%, H: 20.45%, L: -11.80%</c:v>
                  </c:pt>
                  <c:pt idx="10">
                    <c:v>C: 19.51%, H: 20.41%, L: -09.78%</c:v>
                  </c:pt>
                  <c:pt idx="11">
                    <c:v>C: 18.86%, H: 22.52%, L: -00.35%</c:v>
                  </c:pt>
                  <c:pt idx="12">
                    <c:v>C: 18.76%, H: 21.63%, L: -01.84%</c:v>
                  </c:pt>
                  <c:pt idx="13">
                    <c:v>C: 18.58%, H: 21.19%, L: -08.10%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A7E5-4A60-B372-EE587C12C6E2}"/>
            </c:ext>
          </c:extLst>
        </c:ser>
        <c:ser>
          <c:idx val="1"/>
          <c:order val="1"/>
          <c:tx>
            <c:strRef>
              <c:f>'Symbols &amp; Data'!$K$1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5000"/>
                    <a:lumOff val="95000"/>
                  </a:schemeClr>
                </a:gs>
                <a:gs pos="74000">
                  <a:schemeClr val="accent4">
                    <a:lumMod val="45000"/>
                    <a:lumOff val="55000"/>
                  </a:schemeClr>
                </a:gs>
                <a:gs pos="83000">
                  <a:schemeClr val="accent4">
                    <a:lumMod val="45000"/>
                    <a:lumOff val="55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Data'!$J$28:$J$40</c:f>
              <c:strCache>
                <c:ptCount val="13"/>
                <c:pt idx="0">
                  <c:v>iShares Core MSCI EAFE ETF</c:v>
                </c:pt>
                <c:pt idx="1">
                  <c:v>iShares MSCI China ETF</c:v>
                </c:pt>
                <c:pt idx="2">
                  <c:v>iShares MSCI United Kingdom ETF</c:v>
                </c:pt>
                <c:pt idx="3">
                  <c:v>iShares MSCI ACWI ex US ETF</c:v>
                </c:pt>
                <c:pt idx="4">
                  <c:v>iShares MSCI Kuwait ETF</c:v>
                </c:pt>
                <c:pt idx="5">
                  <c:v>iShares Core MSCI Emerging Markets ETF</c:v>
                </c:pt>
                <c:pt idx="6">
                  <c:v>iShares MSCI Ireland Capped ETF</c:v>
                </c:pt>
                <c:pt idx="7">
                  <c:v>iShares MSCI Canada ETF</c:v>
                </c:pt>
                <c:pt idx="8">
                  <c:v>iShares Trust iShares MSCI UAE ETF</c:v>
                </c:pt>
                <c:pt idx="9">
                  <c:v>iShares MSCI Japan ETF</c:v>
                </c:pt>
                <c:pt idx="10">
                  <c:v>iShares MSCI Taiwan ETF</c:v>
                </c:pt>
                <c:pt idx="11">
                  <c:v>iShares MSCI Australia ETF</c:v>
                </c:pt>
                <c:pt idx="12">
                  <c:v>Vanguard Total World Stock Idx Fd (ETF)</c:v>
                </c:pt>
              </c:strCache>
            </c:strRef>
          </c:cat>
          <c:val>
            <c:numRef>
              <c:f>'Symbols &amp; Data'!$K$28:$K$40</c:f>
              <c:numCache>
                <c:formatCode>0.00%</c:formatCode>
                <c:ptCount val="13"/>
                <c:pt idx="0">
                  <c:v>-9.9502487562199544E-4</c:v>
                </c:pt>
                <c:pt idx="1">
                  <c:v>0.15022091310751098</c:v>
                </c:pt>
                <c:pt idx="2">
                  <c:v>2.5718608169440289E-2</c:v>
                </c:pt>
                <c:pt idx="3">
                  <c:v>2.1943573667711692E-2</c:v>
                </c:pt>
                <c:pt idx="4">
                  <c:v>4.7464239271781443E-2</c:v>
                </c:pt>
                <c:pt idx="5">
                  <c:v>3.2423882957690803E-2</c:v>
                </c:pt>
                <c:pt idx="6">
                  <c:v>-3.9424177981351276E-2</c:v>
                </c:pt>
                <c:pt idx="7">
                  <c:v>9.8691384950927052E-2</c:v>
                </c:pt>
                <c:pt idx="8">
                  <c:v>0.10767160161507412</c:v>
                </c:pt>
                <c:pt idx="9">
                  <c:v>4.6149048955409944E-2</c:v>
                </c:pt>
                <c:pt idx="10">
                  <c:v>0.12448403215294364</c:v>
                </c:pt>
                <c:pt idx="11">
                  <c:v>-1.9720624486442087E-2</c:v>
                </c:pt>
                <c:pt idx="12">
                  <c:v>0.14191290824261285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E5-4A60-B372-EE587C12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606000"/>
        <c:axId val="1250606480"/>
      </c:barChart>
      <c:catAx>
        <c:axId val="12506060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480"/>
        <c:crosses val="autoZero"/>
        <c:auto val="1"/>
        <c:lblAlgn val="ctr"/>
        <c:lblOffset val="100"/>
        <c:noMultiLvlLbl val="0"/>
      </c:catAx>
      <c:valAx>
        <c:axId val="1250606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6763269292469307"/>
          <c:y val="1.8546369949071526E-2"/>
          <c:w val="6.8015044161483046E-2"/>
          <c:h val="4.5785188265436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Fourth Quartile Global ETFs</a:t>
            </a:r>
            <a:r>
              <a:rPr lang="en-US" baseline="0"/>
              <a:t> Performance </a:t>
            </a:r>
            <a:endParaRPr lang="en-US"/>
          </a:p>
        </c:rich>
      </c:tx>
      <c:layout>
        <c:manualLayout>
          <c:xMode val="edge"/>
          <c:yMode val="edge"/>
          <c:x val="0.4177544285154986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6779389866696"/>
          <c:y val="6.13252133943223E-2"/>
          <c:w val="0.86449869049082917"/>
          <c:h val="0.89541160847227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'Symbols &amp; Data'!$L$1</c:f>
              <c:strCache>
                <c:ptCount val="1"/>
                <c:pt idx="0">
                  <c:v>2025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C1289D8-FF47-48DE-88B1-E7747D7E9E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F22-4F51-807F-D255A58612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D5CD24-621A-49DE-84FC-94A15987F7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F22-4F51-807F-D255A58612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3457D2-1295-4971-B5BD-C64743E463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F22-4F51-807F-D255A58612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EFFAEAC-93A0-4FF9-BB02-8BDB92E302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F22-4F51-807F-D255A58612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5F6E2A-2E36-4078-A6AA-D1E7DB4955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F22-4F51-807F-D255A58612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993650-7375-4F6B-9A3C-DCF988CF66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F22-4F51-807F-D255A586120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24FCBE-EC1C-445E-BCBB-8EC27D3CC5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F22-4F51-807F-D255A586120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6BD2669-F9A0-41DC-AEDC-301ED6C926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F22-4F51-807F-D255A586120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F58C0E7-9D80-4BF6-A464-262B3823A8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F22-4F51-807F-D255A586120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C99409D-DD54-4660-AB14-30D660F640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F22-4F51-807F-D255A586120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7E81515-27B6-42A7-9FDB-D767D9CAF3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F22-4F51-807F-D255A586120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08BB22B-9EF1-4B99-90F0-EC9720CBA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F22-4F51-807F-D255A5861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Data'!$J$41:$J$452</c:f>
              <c:strCache>
                <c:ptCount val="12"/>
                <c:pt idx="0">
                  <c:v>iShares MSCI Philippines ETF</c:v>
                </c:pt>
                <c:pt idx="1">
                  <c:v>iShares MSCI Denmark ETF</c:v>
                </c:pt>
                <c:pt idx="2">
                  <c:v>iShares MSCI India</c:v>
                </c:pt>
                <c:pt idx="3">
                  <c:v>SPDR S&amp;P 500</c:v>
                </c:pt>
                <c:pt idx="4">
                  <c:v>iShares Trust iShares MSCI Qatar ETF</c:v>
                </c:pt>
                <c:pt idx="5">
                  <c:v>Global X MSCI Argentina ETF</c:v>
                </c:pt>
                <c:pt idx="6">
                  <c:v>iShares Trust iShares MSCI New Zealand ETF</c:v>
                </c:pt>
                <c:pt idx="7">
                  <c:v>iShares MSCI Malaysia ETF</c:v>
                </c:pt>
                <c:pt idx="8">
                  <c:v>iShares MSCI Indonesia ETF</c:v>
                </c:pt>
                <c:pt idx="9">
                  <c:v>iShares MSCI Saudi Arabia ETF</c:v>
                </c:pt>
                <c:pt idx="10">
                  <c:v>iShares MSCI Turkey ETF</c:v>
                </c:pt>
                <c:pt idx="11">
                  <c:v>iShares MSCI Thailand Capped ETF</c:v>
                </c:pt>
              </c:strCache>
            </c:strRef>
          </c:cat>
          <c:val>
            <c:numRef>
              <c:f>'Symbols &amp; Data'!$L$41:$L$52</c:f>
              <c:numCache>
                <c:formatCode>0.00%</c:formatCode>
                <c:ptCount val="12"/>
                <c:pt idx="0">
                  <c:v>8.7894526568118234E-2</c:v>
                </c:pt>
                <c:pt idx="1">
                  <c:v>6.7549793310785394E-2</c:v>
                </c:pt>
                <c:pt idx="2">
                  <c:v>6.1170212765957424E-2</c:v>
                </c:pt>
                <c:pt idx="3">
                  <c:v>4.919123669123656E-2</c:v>
                </c:pt>
                <c:pt idx="4">
                  <c:v>3.5694366982710571E-2</c:v>
                </c:pt>
                <c:pt idx="5">
                  <c:v>3.2418047659368655E-2</c:v>
                </c:pt>
                <c:pt idx="6">
                  <c:v>4.2054006197431984E-3</c:v>
                </c:pt>
                <c:pt idx="7">
                  <c:v>-1.8752547900529996E-2</c:v>
                </c:pt>
                <c:pt idx="8">
                  <c:v>-5.3571428571428478E-2</c:v>
                </c:pt>
                <c:pt idx="9">
                  <c:v>-6.3173359451518252E-2</c:v>
                </c:pt>
                <c:pt idx="10">
                  <c:v>-0.14974902398215273</c:v>
                </c:pt>
                <c:pt idx="11">
                  <c:v>-0.17703507610853733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'Symbols &amp; Data'!$P$41:$P$52</c15:f>
                <c15:dlblRangeCache>
                  <c:ptCount val="12"/>
                  <c:pt idx="0">
                    <c:v>C: 08.79%, H: 12.66%, L: -07.79%</c:v>
                  </c:pt>
                  <c:pt idx="1">
                    <c:v>C: 06.75%, H: 15.36%, L: -14.21%</c:v>
                  </c:pt>
                  <c:pt idx="2">
                    <c:v>C: 06.12%, H: 06.40%, L: -09.59%</c:v>
                  </c:pt>
                  <c:pt idx="3">
                    <c:v>C: 04.92%, H: 05.17%, L: -17.79%</c:v>
                  </c:pt>
                  <c:pt idx="4">
                    <c:v>C: 03.57%, H: 07.14%, L: -06.41%</c:v>
                  </c:pt>
                  <c:pt idx="5">
                    <c:v>C: 03.24%, H: 15.97%, L: -17.41%</c:v>
                  </c:pt>
                  <c:pt idx="6">
                    <c:v>C: 00.42%, H: 02.04%, L: -13.83%</c:v>
                  </c:pt>
                  <c:pt idx="7">
                    <c:v>C: -01.88%, H: 02.28%, L: -15.21%</c:v>
                  </c:pt>
                  <c:pt idx="8">
                    <c:v>C: -05.36%, H: 03.79%, L: -23.16%</c:v>
                  </c:pt>
                  <c:pt idx="9">
                    <c:v>C: -06.32%, H: 04.19%, L: -10.97%</c:v>
                  </c:pt>
                  <c:pt idx="10">
                    <c:v>C: -14.97%, H: 07.50%, L: -17.35%</c:v>
                  </c:pt>
                  <c:pt idx="11">
                    <c:v>C: -17.70%, H: -00.33%, L: -25.17%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0F22-4F51-807F-D255A586120C}"/>
            </c:ext>
          </c:extLst>
        </c:ser>
        <c:ser>
          <c:idx val="1"/>
          <c:order val="1"/>
          <c:tx>
            <c:strRef>
              <c:f>'Symbols &amp; Data'!$K$1</c:f>
              <c:strCache>
                <c:ptCount val="1"/>
                <c:pt idx="0">
                  <c:v>2024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5000"/>
                    <a:lumOff val="95000"/>
                  </a:schemeClr>
                </a:gs>
                <a:gs pos="74000">
                  <a:schemeClr val="accent4">
                    <a:lumMod val="45000"/>
                    <a:lumOff val="55000"/>
                  </a:schemeClr>
                </a:gs>
                <a:gs pos="83000">
                  <a:schemeClr val="accent4">
                    <a:lumMod val="45000"/>
                    <a:lumOff val="55000"/>
                  </a:schemeClr>
                </a:gs>
                <a:gs pos="100000">
                  <a:schemeClr val="accent4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'Symbols &amp; Data'!$J$41:$J$452</c:f>
              <c:strCache>
                <c:ptCount val="12"/>
                <c:pt idx="0">
                  <c:v>iShares MSCI Philippines ETF</c:v>
                </c:pt>
                <c:pt idx="1">
                  <c:v>iShares MSCI Denmark ETF</c:v>
                </c:pt>
                <c:pt idx="2">
                  <c:v>iShares MSCI India</c:v>
                </c:pt>
                <c:pt idx="3">
                  <c:v>SPDR S&amp;P 500</c:v>
                </c:pt>
                <c:pt idx="4">
                  <c:v>iShares Trust iShares MSCI Qatar ETF</c:v>
                </c:pt>
                <c:pt idx="5">
                  <c:v>Global X MSCI Argentina ETF</c:v>
                </c:pt>
                <c:pt idx="6">
                  <c:v>iShares Trust iShares MSCI New Zealand ETF</c:v>
                </c:pt>
                <c:pt idx="7">
                  <c:v>iShares MSCI Malaysia ETF</c:v>
                </c:pt>
                <c:pt idx="8">
                  <c:v>iShares MSCI Indonesia ETF</c:v>
                </c:pt>
                <c:pt idx="9">
                  <c:v>iShares MSCI Saudi Arabia ETF</c:v>
                </c:pt>
                <c:pt idx="10">
                  <c:v>iShares MSCI Turkey ETF</c:v>
                </c:pt>
                <c:pt idx="11">
                  <c:v>iShares MSCI Thailand Capped ETF</c:v>
                </c:pt>
              </c:strCache>
            </c:strRef>
          </c:cat>
          <c:val>
            <c:numRef>
              <c:f>'Symbols &amp; Data'!$K$41:$K$52</c:f>
              <c:numCache>
                <c:formatCode>0.00%</c:formatCode>
                <c:ptCount val="12"/>
                <c:pt idx="0">
                  <c:v>-3.6937283570604107E-2</c:v>
                </c:pt>
                <c:pt idx="1">
                  <c:v>-5.0913954525189549E-2</c:v>
                </c:pt>
                <c:pt idx="2">
                  <c:v>7.8467527146076577E-2</c:v>
                </c:pt>
                <c:pt idx="3">
                  <c:v>0.23304790557741273</c:v>
                </c:pt>
                <c:pt idx="4">
                  <c:v>-1.1031439602868136E-2</c:v>
                </c:pt>
                <c:pt idx="5">
                  <c:v>0.61024542267238013</c:v>
                </c:pt>
                <c:pt idx="6">
                  <c:v>-6.8261497215920855E-2</c:v>
                </c:pt>
                <c:pt idx="7">
                  <c:v>0.15435294117647064</c:v>
                </c:pt>
                <c:pt idx="8">
                  <c:v>-0.17204301075268816</c:v>
                </c:pt>
                <c:pt idx="9">
                  <c:v>-3.5199622017481572E-2</c:v>
                </c:pt>
                <c:pt idx="10">
                  <c:v>0.11090458488228</c:v>
                </c:pt>
                <c:pt idx="11">
                  <c:v>-5.3554650798622011E-2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F22-4F51-807F-D255A586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0606000"/>
        <c:axId val="1250606480"/>
      </c:barChart>
      <c:catAx>
        <c:axId val="12506060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480"/>
        <c:crosses val="autoZero"/>
        <c:auto val="1"/>
        <c:lblAlgn val="ctr"/>
        <c:lblOffset val="100"/>
        <c:noMultiLvlLbl val="0"/>
      </c:catAx>
      <c:valAx>
        <c:axId val="1250606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25060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703348470778792"/>
          <c:y val="9.4606232142617607E-3"/>
          <c:w val="6.8015044161483046E-2"/>
          <c:h val="4.5785188265436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21</xdr:col>
      <xdr:colOff>390525</xdr:colOff>
      <xdr:row>27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2C4506-F39B-45BB-B08E-607AA61F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21</xdr:col>
      <xdr:colOff>390525</xdr:colOff>
      <xdr:row>27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E27278-2D5E-4D7F-AD33-9EAF437B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21</xdr:col>
      <xdr:colOff>390525</xdr:colOff>
      <xdr:row>27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14BA0-5370-4CB4-A8EF-EAA2ABFA2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21</xdr:col>
      <xdr:colOff>390525</xdr:colOff>
      <xdr:row>27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CDD24C-6184-4BDF-9F81-7C1FA6A17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F749-8BBA-437E-8B8D-04AC17DD9F36}">
  <dimension ref="A1:P52"/>
  <sheetViews>
    <sheetView topLeftCell="A10" workbookViewId="0">
      <selection activeCell="A38" sqref="A38"/>
    </sheetView>
  </sheetViews>
  <sheetFormatPr defaultRowHeight="16.5" x14ac:dyDescent="0.3"/>
  <cols>
    <col min="2" max="2" width="44" customWidth="1"/>
    <col min="10" max="10" width="17.75" customWidth="1"/>
    <col min="11" max="11" width="9.625" bestFit="1" customWidth="1"/>
    <col min="16" max="16" width="31.625" customWidth="1"/>
  </cols>
  <sheetData>
    <row r="1" spans="1:16" x14ac:dyDescent="0.3">
      <c r="K1">
        <f>YEAR(RTD("cqg.rtd",,"StudyData",I2, "PCB","BaseType=Index,Index=2", "Time", "A","-1","all",,,,"T"))</f>
        <v>2024</v>
      </c>
      <c r="L1">
        <f>YEAR(RTD("cqg.rtd",,"StudyData",I2, "PCB","BaseType=Index,Index=2", "Time", "A","0","all",,,,"T"))</f>
        <v>2025</v>
      </c>
    </row>
    <row r="2" spans="1:16" x14ac:dyDescent="0.3">
      <c r="A2" t="s">
        <v>26</v>
      </c>
      <c r="B2" t="str">
        <f>RTD("cqg.rtd", ,"ContractData",A2, "LongDescription",, "T")</f>
        <v>iShares MSCI ACWI ex US ETF</v>
      </c>
      <c r="C2" s="1">
        <f xml:space="preserve"> RTD("cqg.rtd",,"StudyData",A2, "PCB","BaseType=Index,Index=1", "Close", "A","0","all",,,,"T")/100</f>
        <v>0.16602760736196309</v>
      </c>
      <c r="D2" s="1">
        <f xml:space="preserve"> RTD("cqg.rtd",,"StudyData",A2, "PCB","BaseType=Index,Index=2", "Close", "A","-1","all",,,,"T")/100</f>
        <v>2.1943573667711692E-2</v>
      </c>
      <c r="F2" s="2">
        <f>RANK(C2,$C$2:$C$52,0)+COUNTIF($C$2:C2,C2)-1</f>
        <v>30</v>
      </c>
      <c r="G2" t="str">
        <f>A2</f>
        <v>S.ACWx</v>
      </c>
      <c r="H2">
        <v>1</v>
      </c>
      <c r="I2" t="str">
        <f>VLOOKUP(H2,$F$2:$G$52,2,FALSE)</f>
        <v>S.EPOL</v>
      </c>
      <c r="J2" t="str">
        <f>RTD("cqg.rtd", ,"ContractData",I2, "LongDescription",, "T")</f>
        <v>iShares MSCI Poland Capped ETF</v>
      </c>
      <c r="K2" s="1">
        <f xml:space="preserve"> RTD("cqg.rtd",,"StudyData",I2, "PCB","BaseType=Index,Index=2", "Close", "A","-1","all",,,,"T")/100</f>
        <v>-7.8587196467991213E-2</v>
      </c>
      <c r="L2" s="1">
        <f>VLOOKUP(I2,$A$2:$C$52,3,FALSE)</f>
        <v>0.51844753234307617</v>
      </c>
      <c r="M2" s="1" t="str">
        <f xml:space="preserve"> "H: "&amp;TEXT(RTD("cqg.rtd",,"StudyData",I2, "PCB","BaseType=Index,Index=1", "High", "A","0","all",,,,"T")/100,"00.00%")</f>
        <v>H: 52.37%</v>
      </c>
      <c r="N2" t="str">
        <f xml:space="preserve"> "L: "&amp;TEXT(RTD("cqg.rtd",,"StudyData",I2, "PCB","BaseType=Index,Index=1", "Low", "A","0","all",,,,"T")/100,"00.00%")</f>
        <v>L: -00.19%</v>
      </c>
      <c r="P2" t="str">
        <f>"C: "&amp;TEXT(L2,"00.00%")&amp;", "&amp;M2&amp;", "&amp;N2</f>
        <v>C: 51.84%, H: 52.37%, L: -00.19%</v>
      </c>
    </row>
    <row r="3" spans="1:16" x14ac:dyDescent="0.3">
      <c r="A3" t="s">
        <v>36</v>
      </c>
      <c r="B3" t="str">
        <f>RTD("cqg.rtd", ,"ContractData",A3, "LongDescription",, "T")</f>
        <v>Global X MSCI Argentina ETF</v>
      </c>
      <c r="C3" s="1">
        <f xml:space="preserve"> RTD("cqg.rtd",,"StudyData",A3, "PCB","BaseType=Index,Index=1", "Close", "A","0","all",,,,"T")/100</f>
        <v>3.2418047659368655E-2</v>
      </c>
      <c r="D3" s="1">
        <f xml:space="preserve"> RTD("cqg.rtd",,"StudyData",A3, "PCB","BaseType=Index,Index=2", "Close", "A","-1","all",,,,"T")/100</f>
        <v>0.61024542267238013</v>
      </c>
      <c r="F3" s="2">
        <f>RANK(C3,$C$2:$C$52,0)+COUNTIF($C$2:C3,C3)-1</f>
        <v>45</v>
      </c>
      <c r="G3" t="str">
        <f t="shared" ref="G3:G52" si="0">A3</f>
        <v>S.ARGT</v>
      </c>
      <c r="H3">
        <f>H2+1</f>
        <v>2</v>
      </c>
      <c r="I3" t="str">
        <f t="shared" ref="I3:I52" si="1">VLOOKUP(H3,$F$2:$G$52,2,FALSE)</f>
        <v>S.GREK</v>
      </c>
      <c r="J3" t="str">
        <f>RTD("cqg.rtd", ,"ContractData",I3, "LongDescription",, "T")</f>
        <v>Global X FTSE Greece 20 ETF</v>
      </c>
      <c r="K3" s="1">
        <f xml:space="preserve"> RTD("cqg.rtd",,"StudyData",I3, "PCB","BaseType=Index,Index=2", "Close", "A","-1","all",,,,"T")/100</f>
        <v>4.6963562753036293E-2</v>
      </c>
      <c r="L3" s="1">
        <f t="shared" ref="L3:L52" si="2">VLOOKUP(I3,$A$2:$C$52,3,FALSE)</f>
        <v>0.49961330239752527</v>
      </c>
      <c r="M3" s="1" t="str">
        <f xml:space="preserve"> "H: "&amp;TEXT(RTD("cqg.rtd",,"StudyData",I3, "PCB","BaseType=Index,Index=1", "High", "A","0","all",,,,"T")/100,"00.00%")</f>
        <v>H: 53.65%</v>
      </c>
      <c r="N3" t="str">
        <f xml:space="preserve"> "L: "&amp;TEXT(RTD("cqg.rtd",,"StudyData",I3, "PCB","BaseType=Index,Index=1", "Low", "A","0","all",,,,"T")/100,"00.00%")</f>
        <v>L: -00.28%</v>
      </c>
      <c r="P3" t="str">
        <f t="shared" ref="P3:P52" si="3">"C: "&amp;TEXT(L3,"00.00%")&amp;", "&amp;M3&amp;", "&amp;N3</f>
        <v>C: 49.96%, H: 53.65%, L: -00.28%</v>
      </c>
    </row>
    <row r="4" spans="1:16" x14ac:dyDescent="0.3">
      <c r="A4" t="s">
        <v>22</v>
      </c>
      <c r="B4" t="str">
        <f>RTD("cqg.rtd", ,"ContractData",A4, "LongDescription",, "T")</f>
        <v>iShares MSCI Chile Capped ETF</v>
      </c>
      <c r="C4" s="1">
        <f xml:space="preserve"> RTD("cqg.rtd",,"StudyData",A4, "PCB","BaseType=Index,Index=1", "Close", "A","0","all",,,,"T")/100</f>
        <v>0.24001597444089462</v>
      </c>
      <c r="D4" s="1">
        <f xml:space="preserve"> RTD("cqg.rtd",,"StudyData",A4, "PCB","BaseType=Index,Index=2", "Close", "A","-1","all",,,,"T")/100</f>
        <v>-0.11237149946827373</v>
      </c>
      <c r="F4" s="2">
        <f>RANK(C4,$C$2:$C$52,0)+COUNTIF($C$2:C4,C4)-1</f>
        <v>15</v>
      </c>
      <c r="G4" t="str">
        <f t="shared" si="0"/>
        <v>S.ECH</v>
      </c>
      <c r="H4">
        <f t="shared" ref="H4:H52" si="4">H3+1</f>
        <v>3</v>
      </c>
      <c r="I4" t="str">
        <f t="shared" si="1"/>
        <v>S.EWP</v>
      </c>
      <c r="J4" t="str">
        <f>RTD("cqg.rtd", ,"ContractData",I4, "LongDescription",, "T")</f>
        <v>iShares MSCI Spain Capped ETF</v>
      </c>
      <c r="K4" s="1">
        <f xml:space="preserve"> RTD("cqg.rtd",,"StudyData",I4, "PCB","BaseType=Index,Index=2", "Close", "A","-1","all",,,,"T")/100</f>
        <v>1.4043109079033301E-2</v>
      </c>
      <c r="L4" s="1">
        <f t="shared" si="2"/>
        <v>0.40837359098228676</v>
      </c>
      <c r="M4" s="1" t="str">
        <f xml:space="preserve"> "H: "&amp;TEXT(RTD("cqg.rtd",,"StudyData",I4, "PCB","BaseType=Index,Index=1", "High", "A","0","all",,,,"T")/100,"00.00%")</f>
        <v>H: 41.93%</v>
      </c>
      <c r="N4" t="str">
        <f xml:space="preserve"> "L: "&amp;TEXT(RTD("cqg.rtd",,"StudyData",I4, "PCB","BaseType=Index,Index=1", "Low", "A","0","all",,,,"T")/100,"00.00%")</f>
        <v>L: -00.68%</v>
      </c>
      <c r="P4" t="str">
        <f t="shared" si="3"/>
        <v>C: 40.84%, H: 41.93%, L: -00.68%</v>
      </c>
    </row>
    <row r="5" spans="1:16" x14ac:dyDescent="0.3">
      <c r="A5" t="s">
        <v>40</v>
      </c>
      <c r="B5" t="str">
        <f>RTD("cqg.rtd", ,"ContractData",A5, "LongDescription",, "T")</f>
        <v>iShares MSCI Denmark ETF</v>
      </c>
      <c r="C5" s="1">
        <f xml:space="preserve"> RTD("cqg.rtd",,"StudyData",A5, "PCB","BaseType=Index,Index=1", "Close", "A","0","all",,,,"T")/100</f>
        <v>6.7549793310785394E-2</v>
      </c>
      <c r="D5" s="1">
        <f xml:space="preserve"> RTD("cqg.rtd",,"StudyData",A5, "PCB","BaseType=Index,Index=2", "Close", "A","-1","all",,,,"T")/100</f>
        <v>-5.0913954525189549E-2</v>
      </c>
      <c r="F5" s="2">
        <f>RANK(C5,$C$2:$C$52,0)+COUNTIF($C$2:C5,C5)-1</f>
        <v>41</v>
      </c>
      <c r="G5" t="str">
        <f t="shared" si="0"/>
        <v>S.EDEN</v>
      </c>
      <c r="H5">
        <f t="shared" si="4"/>
        <v>4</v>
      </c>
      <c r="I5" t="str">
        <f t="shared" si="1"/>
        <v>S.EWY</v>
      </c>
      <c r="J5" t="str">
        <f>RTD("cqg.rtd", ,"ContractData",I5, "LongDescription",, "T")</f>
        <v>iShares MSCI South Korea Capped ETF</v>
      </c>
      <c r="K5" s="1">
        <f xml:space="preserve"> RTD("cqg.rtd",,"StudyData",I5, "PCB","BaseType=Index,Index=2", "Close", "A","-1","all",,,,"T")/100</f>
        <v>-0.22340912559133222</v>
      </c>
      <c r="L5" s="1">
        <f t="shared" si="2"/>
        <v>0.39005698565533492</v>
      </c>
      <c r="M5" s="1" t="str">
        <f xml:space="preserve"> "H: "&amp;TEXT(RTD("cqg.rtd",,"StudyData",I5, "PCB","BaseType=Index,Index=1", "High", "A","0","all",,,,"T")/100,"00.00%")</f>
        <v>H: 42.82%</v>
      </c>
      <c r="N5" t="str">
        <f xml:space="preserve"> "L: "&amp;TEXT(RTD("cqg.rtd",,"StudyData",I5, "PCB","BaseType=Index,Index=1", "Low", "A","0","all",,,,"T")/100,"00.00%")</f>
        <v>L: -04.72%</v>
      </c>
      <c r="P5" t="str">
        <f t="shared" si="3"/>
        <v>C: 39.01%, H: 42.82%, L: -04.72%</v>
      </c>
    </row>
    <row r="6" spans="1:16" x14ac:dyDescent="0.3">
      <c r="A6" t="s">
        <v>10</v>
      </c>
      <c r="B6" t="str">
        <f>RTD("cqg.rtd", ,"ContractData",A6, "LongDescription",, "T")</f>
        <v>Ishares Msci Finland ETF</v>
      </c>
      <c r="C6" s="1">
        <f xml:space="preserve"> RTD("cqg.rtd",,"StudyData",A6, "PCB","BaseType=Index,Index=1", "Close", "A","0","all",,,,"T")/100</f>
        <v>0.26180920037048461</v>
      </c>
      <c r="D6" s="1">
        <f xml:space="preserve"> RTD("cqg.rtd",,"StudyData",A6, "PCB","BaseType=Index,Index=2", "Close", "A","-1","all",,,,"T")/100</f>
        <v>-9.4998602961721107E-2</v>
      </c>
      <c r="F6" s="2">
        <f>RANK(C6,$C$2:$C$52,0)+COUNTIF($C$2:C6,C6)-1</f>
        <v>10</v>
      </c>
      <c r="G6" t="str">
        <f t="shared" si="0"/>
        <v>S.EFNL</v>
      </c>
      <c r="H6">
        <f t="shared" si="4"/>
        <v>5</v>
      </c>
      <c r="I6" t="str">
        <f t="shared" si="1"/>
        <v>S.EWO</v>
      </c>
      <c r="J6" t="str">
        <f>RTD("cqg.rtd", ,"ContractData",I6, "LongDescription",, "T")</f>
        <v>iShares MSCI Austria Capped ETF</v>
      </c>
      <c r="K6" s="1">
        <f xml:space="preserve"> RTD("cqg.rtd",,"StudyData",I6, "PCB","BaseType=Index,Index=2", "Close", "A","-1","all",,,,"T")/100</f>
        <v>-3.0078667283664907E-2</v>
      </c>
      <c r="L6" s="1">
        <f t="shared" si="2"/>
        <v>0.38597328244274803</v>
      </c>
      <c r="M6" s="1" t="str">
        <f xml:space="preserve"> "H: "&amp;TEXT(RTD("cqg.rtd",,"StudyData",I6, "PCB","BaseType=Index,Index=1", "High", "A","0","all",,,,"T")/100,"00.00%")</f>
        <v>H: 41.94%</v>
      </c>
      <c r="N6" t="str">
        <f xml:space="preserve"> "L: "&amp;TEXT(RTD("cqg.rtd",,"StudyData",I6, "PCB","BaseType=Index,Index=1", "Low", "A","0","all",,,,"T")/100,"00.00%")</f>
        <v>L: -01.81%</v>
      </c>
      <c r="P6" t="str">
        <f t="shared" si="3"/>
        <v>C: 38.60%, H: 41.94%, L: -01.81%</v>
      </c>
    </row>
    <row r="7" spans="1:16" x14ac:dyDescent="0.3">
      <c r="A7" t="s">
        <v>47</v>
      </c>
      <c r="B7" t="str">
        <f>RTD("cqg.rtd", ,"ContractData",A7, "LongDescription",, "T")</f>
        <v>iShares MSCI Indonesia ETF</v>
      </c>
      <c r="C7" s="1">
        <f xml:space="preserve"> RTD("cqg.rtd",,"StudyData",A7, "PCB","BaseType=Index,Index=1", "Close", "A","0","all",,,,"T")/100</f>
        <v>-5.3571428571428478E-2</v>
      </c>
      <c r="D7" s="1">
        <f xml:space="preserve"> RTD("cqg.rtd",,"StudyData",A7, "PCB","BaseType=Index,Index=2", "Close", "A","-1","all",,,,"T")/100</f>
        <v>-0.17204301075268816</v>
      </c>
      <c r="F7" s="2">
        <f>RANK(C7,$C$2:$C$52,0)+COUNTIF($C$2:C7,C7)-1</f>
        <v>48</v>
      </c>
      <c r="G7" t="str">
        <f t="shared" si="0"/>
        <v>S.EIDO</v>
      </c>
      <c r="H7">
        <f t="shared" si="4"/>
        <v>6</v>
      </c>
      <c r="I7" t="str">
        <f t="shared" si="1"/>
        <v>S.EWI</v>
      </c>
      <c r="J7" t="str">
        <f>RTD("cqg.rtd", ,"ContractData",I7, "LongDescription",, "T")</f>
        <v>iShares MSCI Italy Capped ETF</v>
      </c>
      <c r="K7" s="1">
        <f xml:space="preserve"> RTD("cqg.rtd",,"StudyData",I7, "PCB","BaseType=Index,Index=2", "Close", "A","-1","all",,,,"T")/100</f>
        <v>6.0123784261715267E-2</v>
      </c>
      <c r="L7" s="1">
        <f t="shared" si="2"/>
        <v>0.33055323881011955</v>
      </c>
      <c r="M7" s="1" t="str">
        <f xml:space="preserve"> "H: "&amp;TEXT(RTD("cqg.rtd",,"StudyData",I7, "PCB","BaseType=Index,Index=1", "High", "A","0","all",,,,"T")/100,"00.00%")</f>
        <v>H: 34.58%</v>
      </c>
      <c r="N7" t="str">
        <f xml:space="preserve"> "L: "&amp;TEXT(RTD("cqg.rtd",,"StudyData",I7, "PCB","BaseType=Index,Index=1", "Low", "A","0","all",,,,"T")/100,"00.00%")</f>
        <v>L: -01.33%</v>
      </c>
      <c r="P7" t="str">
        <f t="shared" si="3"/>
        <v>C: 33.06%, H: 34.58%, L: -01.33%</v>
      </c>
    </row>
    <row r="8" spans="1:16" x14ac:dyDescent="0.3">
      <c r="A8" t="s">
        <v>33</v>
      </c>
      <c r="B8" t="str">
        <f>RTD("cqg.rtd", ,"ContractData",A8, "LongDescription",, "T")</f>
        <v>iShares MSCI Ireland Capped ETF</v>
      </c>
      <c r="C8" s="1">
        <f xml:space="preserve"> RTD("cqg.rtd",,"StudyData",A8, "PCB","BaseType=Index,Index=1", "Close", "A","0","all",,,,"T")/100</f>
        <v>0.13913487738419619</v>
      </c>
      <c r="D8" s="1">
        <f xml:space="preserve"> RTD("cqg.rtd",,"StudyData",A8, "PCB","BaseType=Index,Index=2", "Close", "A","-1","all",,,,"T")/100</f>
        <v>-3.9424177981351276E-2</v>
      </c>
      <c r="F8" s="2">
        <f>RANK(C8,$C$2:$C$52,0)+COUNTIF($C$2:C8,C8)-1</f>
        <v>33</v>
      </c>
      <c r="G8" t="str">
        <f t="shared" si="0"/>
        <v>S.EIRL</v>
      </c>
      <c r="H8">
        <f t="shared" si="4"/>
        <v>7</v>
      </c>
      <c r="I8" t="str">
        <f t="shared" si="1"/>
        <v>S.EWG</v>
      </c>
      <c r="J8" t="str">
        <f>RTD("cqg.rtd", ,"ContractData",I8, "LongDescription",, "T")</f>
        <v>iShares MSCI Germany ETF</v>
      </c>
      <c r="K8" s="1">
        <f xml:space="preserve"> RTD("cqg.rtd",,"StudyData",I8, "PCB","BaseType=Index,Index=2", "Close", "A","-1","all",,,,"T")/100</f>
        <v>7.1741327046143444E-2</v>
      </c>
      <c r="L8" s="1">
        <f t="shared" si="2"/>
        <v>0.32935260842237596</v>
      </c>
      <c r="M8" s="1" t="str">
        <f xml:space="preserve"> "H: "&amp;TEXT(RTD("cqg.rtd",,"StudyData",I8, "PCB","BaseType=Index,Index=1", "High", "A","0","all",,,,"T")/100,"00.00%")</f>
        <v>H: 34.73%</v>
      </c>
      <c r="N8" t="str">
        <f xml:space="preserve"> "L: "&amp;TEXT(RTD("cqg.rtd",,"StudyData",I8, "PCB","BaseType=Index,Index=1", "Low", "A","0","all",,,,"T")/100,"00.00%")</f>
        <v>L: -01.07%</v>
      </c>
      <c r="P8" t="str">
        <f t="shared" si="3"/>
        <v>C: 32.94%, H: 34.73%, L: -01.07%</v>
      </c>
    </row>
    <row r="9" spans="1:16" x14ac:dyDescent="0.3">
      <c r="A9" t="s">
        <v>31</v>
      </c>
      <c r="B9" t="str">
        <f>RTD("cqg.rtd", ,"ContractData",A9, "LongDescription",, "T")</f>
        <v>iShares MSCI Israel Capped ETF</v>
      </c>
      <c r="C9" s="1">
        <f xml:space="preserve"> RTD("cqg.rtd",,"StudyData",A9, "PCB","BaseType=Index,Index=1", "Close", "A","0","all",,,,"T")/100</f>
        <v>0.19519792342634662</v>
      </c>
      <c r="D9" s="1">
        <f xml:space="preserve"> RTD("cqg.rtd",,"StudyData",A9, "PCB","BaseType=Index,Index=2", "Close", "A","-1","all",,,,"T")/100</f>
        <v>0.32411067193675891</v>
      </c>
      <c r="F9" s="2">
        <f>RANK(C9,$C$2:$C$52,0)+COUNTIF($C$2:C9,C9)-1</f>
        <v>22</v>
      </c>
      <c r="G9" t="str">
        <f t="shared" si="0"/>
        <v>S.EIS</v>
      </c>
      <c r="H9">
        <f t="shared" si="4"/>
        <v>8</v>
      </c>
      <c r="I9" t="str">
        <f t="shared" si="1"/>
        <v>S.EWW</v>
      </c>
      <c r="J9" t="str">
        <f>RTD("cqg.rtd", ,"ContractData",I9, "LongDescription",, "T")</f>
        <v>iShares MSCI Mexico Capped ETF</v>
      </c>
      <c r="K9" s="1">
        <f xml:space="preserve"> RTD("cqg.rtd",,"StudyData",I9, "PCB","BaseType=Index,Index=2", "Close", "A","-1","all",,,,"T")/100</f>
        <v>-0.30994841562269709</v>
      </c>
      <c r="L9" s="1">
        <f t="shared" si="2"/>
        <v>0.28833831695856471</v>
      </c>
      <c r="M9" s="1" t="str">
        <f xml:space="preserve"> "H: "&amp;TEXT(RTD("cqg.rtd",,"StudyData",I9, "PCB","BaseType=Index,Index=1", "High", "A","0","all",,,,"T")/100,"00.00%")</f>
        <v>H: 33.30%</v>
      </c>
      <c r="N9" t="str">
        <f xml:space="preserve"> "L: "&amp;TEXT(RTD("cqg.rtd",,"StudyData",I9, "PCB","BaseType=Index,Index=1", "Low", "A","0","all",,,,"T")/100,"00.00%")</f>
        <v>L: -00.30%</v>
      </c>
      <c r="P9" t="str">
        <f t="shared" si="3"/>
        <v>C: 28.83%, H: 33.30%, L: -00.30%</v>
      </c>
    </row>
    <row r="10" spans="1:16" x14ac:dyDescent="0.3">
      <c r="A10" t="s">
        <v>44</v>
      </c>
      <c r="B10" t="str">
        <f>RTD("cqg.rtd", ,"ContractData",A10, "LongDescription",, "T")</f>
        <v>iShares Trust iShares MSCI New Zealand ETF</v>
      </c>
      <c r="C10" s="1">
        <f xml:space="preserve"> RTD("cqg.rtd",,"StudyData",A10, "PCB","BaseType=Index,Index=1", "Close", "A","0","all",,,,"T")/100</f>
        <v>4.2054006197431984E-3</v>
      </c>
      <c r="D10" s="1">
        <f xml:space="preserve"> RTD("cqg.rtd",,"StudyData",A10, "PCB","BaseType=Index,Index=2", "Close", "A","-1","all",,,,"T")/100</f>
        <v>-6.8261497215920855E-2</v>
      </c>
      <c r="F10" s="2">
        <f>RANK(C10,$C$2:$C$52,0)+COUNTIF($C$2:C10,C10)-1</f>
        <v>46</v>
      </c>
      <c r="G10" t="str">
        <f t="shared" si="0"/>
        <v>S.ENZL</v>
      </c>
      <c r="H10">
        <f t="shared" si="4"/>
        <v>9</v>
      </c>
      <c r="I10" t="str">
        <f t="shared" si="1"/>
        <v>S.COLO</v>
      </c>
      <c r="J10" t="str">
        <f>RTD("cqg.rtd", ,"ContractData",I10, "LongDescription",, "T")</f>
        <v>Global X MSCI Colombia ETF</v>
      </c>
      <c r="K10" s="1">
        <f xml:space="preserve"> RTD("cqg.rtd",,"StudyData",I10, "PCB","BaseType=Index,Index=2", "Close", "A","-1","all",,,,"T")/100</f>
        <v>-1.2987012987013017E-2</v>
      </c>
      <c r="L10" s="1">
        <f t="shared" si="2"/>
        <v>0.26184210526315782</v>
      </c>
      <c r="M10" s="1" t="str">
        <f xml:space="preserve"> "H: "&amp;TEXT(RTD("cqg.rtd",,"StudyData",I10, "PCB","BaseType=Index,Index=1", "High", "A","0","all",,,,"T")/100,"00.00%")</f>
        <v>H: 33.38%</v>
      </c>
      <c r="N10" t="str">
        <f xml:space="preserve"> "L: "&amp;TEXT(RTD("cqg.rtd",,"StudyData",I10, "PCB","BaseType=Index,Index=1", "Low", "A","0","all",,,,"T")/100,"00.00%")</f>
        <v>L: -00.13%</v>
      </c>
      <c r="P10" t="str">
        <f t="shared" si="3"/>
        <v>C: 26.18%, H: 33.38%, L: -00.13%</v>
      </c>
    </row>
    <row r="11" spans="1:16" x14ac:dyDescent="0.3">
      <c r="A11" t="s">
        <v>30</v>
      </c>
      <c r="B11" t="str">
        <f>RTD("cqg.rtd", ,"ContractData",A11, "LongDescription",, "T")</f>
        <v>iShares MSCI Philippines ETF</v>
      </c>
      <c r="C11" s="1">
        <f xml:space="preserve"> RTD("cqg.rtd",,"StudyData",A11, "PCB","BaseType=Index,Index=1", "Close", "A","0","all",,,,"T")/100</f>
        <v>8.7894526568118234E-2</v>
      </c>
      <c r="D11" s="1">
        <f xml:space="preserve"> RTD("cqg.rtd",,"StudyData",A11, "PCB","BaseType=Index,Index=2", "Close", "A","-1","all",,,,"T")/100</f>
        <v>-3.6937283570604107E-2</v>
      </c>
      <c r="F11" s="2">
        <f>RANK(C11,$C$2:$C$52,0)+COUNTIF($C$2:C11,C11)-1</f>
        <v>40</v>
      </c>
      <c r="G11" t="str">
        <f t="shared" si="0"/>
        <v>S.EPHE</v>
      </c>
      <c r="H11">
        <f t="shared" si="4"/>
        <v>10</v>
      </c>
      <c r="I11" t="str">
        <f t="shared" si="1"/>
        <v>S.EFNL</v>
      </c>
      <c r="J11" t="str">
        <f>RTD("cqg.rtd", ,"ContractData",I11, "LongDescription",, "T")</f>
        <v>Ishares Msci Finland ETF</v>
      </c>
      <c r="K11" s="1">
        <f xml:space="preserve"> RTD("cqg.rtd",,"StudyData",I11, "PCB","BaseType=Index,Index=2", "Close", "A","-1","all",,,,"T")/100</f>
        <v>-9.4998602961721107E-2</v>
      </c>
      <c r="L11" s="1">
        <f t="shared" si="2"/>
        <v>0.26180920037048461</v>
      </c>
      <c r="M11" s="1" t="str">
        <f xml:space="preserve"> "H: "&amp;TEXT(RTD("cqg.rtd",,"StudyData",I11, "PCB","BaseType=Index,Index=1", "High", "A","0","all",,,,"T")/100,"00.00%")</f>
        <v>H: 28.74%</v>
      </c>
      <c r="N11" t="str">
        <f xml:space="preserve"> "L: "&amp;TEXT(RTD("cqg.rtd",,"StudyData",I11, "PCB","BaseType=Index,Index=1", "Low", "A","0","all",,,,"T")/100,"00.00%")</f>
        <v>L: -01.23%</v>
      </c>
      <c r="P11" t="str">
        <f t="shared" si="3"/>
        <v>C: 26.18%, H: 28.74%, L: -01.23%</v>
      </c>
    </row>
    <row r="12" spans="1:16" x14ac:dyDescent="0.3">
      <c r="A12" t="s">
        <v>2</v>
      </c>
      <c r="B12" t="str">
        <f>RTD("cqg.rtd", ,"ContractData",A12, "LongDescription",, "T")</f>
        <v>iShares MSCI Poland Capped ETF</v>
      </c>
      <c r="C12" s="1">
        <f xml:space="preserve"> RTD("cqg.rtd",,"StudyData",A12, "PCB","BaseType=Index,Index=1", "Close", "A","0","all",,,,"T")/100</f>
        <v>0.51844753234307617</v>
      </c>
      <c r="D12" s="1">
        <f xml:space="preserve"> RTD("cqg.rtd",,"StudyData",A12, "PCB","BaseType=Index,Index=2", "Close", "A","-1","all",,,,"T")/100</f>
        <v>-7.8587196467991213E-2</v>
      </c>
      <c r="F12" s="2">
        <f>RANK(C12,$C$2:$C$52,0)+COUNTIF($C$2:C12,C12)-1</f>
        <v>1</v>
      </c>
      <c r="G12" t="str">
        <f t="shared" si="0"/>
        <v>S.EPOL</v>
      </c>
      <c r="H12">
        <f t="shared" si="4"/>
        <v>11</v>
      </c>
      <c r="I12" t="str">
        <f t="shared" si="1"/>
        <v>S.EZA</v>
      </c>
      <c r="J12" t="str">
        <f>RTD("cqg.rtd", ,"ContractData",I12, "LongDescription",, "T")</f>
        <v>iShares MSCI South Africa ETF</v>
      </c>
      <c r="K12" s="1">
        <f xml:space="preserve"> RTD("cqg.rtd",,"StudyData",I12, "PCB","BaseType=Index,Index=2", "Close", "A","-1","all",,,,"T")/100</f>
        <v>2.8715003589376538E-3</v>
      </c>
      <c r="L12" s="1">
        <f t="shared" si="2"/>
        <v>0.25602481507993308</v>
      </c>
      <c r="M12" s="1" t="str">
        <f xml:space="preserve"> "H: "&amp;TEXT(RTD("cqg.rtd",,"StudyData",I12, "PCB","BaseType=Index,Index=1", "High", "A","0","all",,,,"T")/100,"00.00%")</f>
        <v>H: 31.09%</v>
      </c>
      <c r="N12" t="str">
        <f xml:space="preserve"> "L: "&amp;TEXT(RTD("cqg.rtd",,"StudyData",I12, "PCB","BaseType=Index,Index=1", "Low", "A","0","all",,,,"T")/100,"00.00%")</f>
        <v>L: -05.18%</v>
      </c>
      <c r="P12" t="str">
        <f t="shared" si="3"/>
        <v>C: 25.60%, H: 31.09%, L: -05.18%</v>
      </c>
    </row>
    <row r="13" spans="1:16" x14ac:dyDescent="0.3">
      <c r="A13" t="s">
        <v>19</v>
      </c>
      <c r="B13" t="str">
        <f>RTD("cqg.rtd", ,"ContractData",A13, "LongDescription",, "T")</f>
        <v>iShares MSCI Peru and Global Exposure ETF</v>
      </c>
      <c r="C13" s="1">
        <f xml:space="preserve"> RTD("cqg.rtd",,"StudyData",A13, "PCB","BaseType=Index,Index=1", "Close", "A","0","all",,,,"T")/100</f>
        <v>0.22418581166372134</v>
      </c>
      <c r="D13" s="1">
        <f xml:space="preserve"> RTD("cqg.rtd",,"StudyData",A13, "PCB","BaseType=Index,Index=2", "Close", "A","-1","all",,,,"T")/100</f>
        <v>0.15212332751599755</v>
      </c>
      <c r="F13" s="2">
        <f>RANK(C13,$C$2:$C$52,0)+COUNTIF($C$2:C13,C13)-1</f>
        <v>17</v>
      </c>
      <c r="G13" t="str">
        <f t="shared" si="0"/>
        <v>S.EPU</v>
      </c>
      <c r="H13">
        <f t="shared" si="4"/>
        <v>12</v>
      </c>
      <c r="I13" t="str">
        <f t="shared" si="1"/>
        <v>S.EZU</v>
      </c>
      <c r="J13" t="str">
        <f>RTD("cqg.rtd", ,"ContractData",I13, "LongDescription",, "T")</f>
        <v>iShares MSCI EMU ETF</v>
      </c>
      <c r="K13" s="1">
        <f xml:space="preserve"> RTD("cqg.rtd",,"StudyData",I13, "PCB","BaseType=Index,Index=2", "Close", "A","-1","all",,,,"T")/100</f>
        <v>-5.0590219224282227E-3</v>
      </c>
      <c r="L13" s="1">
        <f t="shared" si="2"/>
        <v>0.25593220338983047</v>
      </c>
      <c r="M13" s="1" t="str">
        <f xml:space="preserve"> "H: "&amp;TEXT(RTD("cqg.rtd",,"StudyData",I13, "PCB","BaseType=Index,Index=1", "High", "A","0","all",,,,"T")/100,"00.00%")</f>
        <v>H: 27.58%</v>
      </c>
      <c r="N13" t="str">
        <f xml:space="preserve"> "L: "&amp;TEXT(RTD("cqg.rtd",,"StudyData",I13, "PCB","BaseType=Index,Index=1", "Low", "A","0","all",,,,"T")/100,"00.00%")</f>
        <v>L: -01.12%</v>
      </c>
      <c r="P13" t="str">
        <f t="shared" si="3"/>
        <v>C: 25.59%, H: 27.58%, L: -01.12%</v>
      </c>
    </row>
    <row r="14" spans="1:16" x14ac:dyDescent="0.3">
      <c r="A14" t="s">
        <v>37</v>
      </c>
      <c r="B14" t="str">
        <f>RTD("cqg.rtd", ,"ContractData",A14, "LongDescription",, "T")</f>
        <v>iShares MSCI Australia ETF</v>
      </c>
      <c r="C14" s="1">
        <f xml:space="preserve"> RTD("cqg.rtd",,"StudyData",A14, "PCB","BaseType=Index,Index=1", "Close", "A","0","all",,,,"T")/100</f>
        <v>9.346186085498745E-2</v>
      </c>
      <c r="D14" s="1">
        <f xml:space="preserve"> RTD("cqg.rtd",,"StudyData",A14, "PCB","BaseType=Index,Index=2", "Close", "A","-1","all",,,,"T")/100</f>
        <v>-1.9720624486442087E-2</v>
      </c>
      <c r="F14" s="2">
        <f>RANK(C14,$C$2:$C$52,0)+COUNTIF($C$2:C14,C14)-1</f>
        <v>38</v>
      </c>
      <c r="G14" t="str">
        <f t="shared" si="0"/>
        <v>S.EWA</v>
      </c>
      <c r="H14">
        <f t="shared" si="4"/>
        <v>13</v>
      </c>
      <c r="I14" t="str">
        <f t="shared" si="1"/>
        <v>S.EWZ</v>
      </c>
      <c r="J14" t="str">
        <f>RTD("cqg.rtd", ,"ContractData",I14, "LongDescription",, "T")</f>
        <v>iShares MSCI Brazil Capped ETF</v>
      </c>
      <c r="K14" s="1">
        <f xml:space="preserve"> RTD("cqg.rtd",,"StudyData",I14, "PCB","BaseType=Index,Index=2", "Close", "A","-1","all",,,,"T")/100</f>
        <v>-0.35612128146453087</v>
      </c>
      <c r="L14" s="1">
        <f t="shared" si="2"/>
        <v>0.2501110617503331</v>
      </c>
      <c r="M14" s="1" t="str">
        <f xml:space="preserve"> "H: "&amp;TEXT(RTD("cqg.rtd",,"StudyData",I14, "PCB","BaseType=Index,Index=1", "High", "A","0","all",,,,"T")/100,"00.00%")</f>
        <v>H: 26.39%</v>
      </c>
      <c r="N14" t="str">
        <f xml:space="preserve"> "L: "&amp;TEXT(RTD("cqg.rtd",,"StudyData",I14, "PCB","BaseType=Index,Index=1", "Low", "A","0","all",,,,"T")/100,"00.00%")</f>
        <v>L: -01.11%</v>
      </c>
      <c r="P14" t="str">
        <f t="shared" si="3"/>
        <v>C: 25.01%, H: 26.39%, L: -01.11%</v>
      </c>
    </row>
    <row r="15" spans="1:16" x14ac:dyDescent="0.3">
      <c r="A15" t="s">
        <v>34</v>
      </c>
      <c r="B15" t="str">
        <f>RTD("cqg.rtd", ,"ContractData",A15, "LongDescription",, "T")</f>
        <v>iShares MSCI Canada ETF</v>
      </c>
      <c r="C15" s="1">
        <f xml:space="preserve"> RTD("cqg.rtd",,"StudyData",A15, "PCB","BaseType=Index,Index=1", "Close", "A","0","all",,,,"T")/100</f>
        <v>0.131017369727047</v>
      </c>
      <c r="D15" s="1">
        <f xml:space="preserve"> RTD("cqg.rtd",,"StudyData",A15, "PCB","BaseType=Index,Index=2", "Close", "A","-1","all",,,,"T")/100</f>
        <v>9.8691384950927052E-2</v>
      </c>
      <c r="F15" s="2">
        <f>RANK(C15,$C$2:$C$52,0)+COUNTIF($C$2:C15,C15)-1</f>
        <v>34</v>
      </c>
      <c r="G15" t="str">
        <f t="shared" si="0"/>
        <v>S.EWC</v>
      </c>
      <c r="H15">
        <f t="shared" si="4"/>
        <v>14</v>
      </c>
      <c r="I15" t="str">
        <f t="shared" si="1"/>
        <v>S.NORW</v>
      </c>
      <c r="J15" t="str">
        <f>RTD("cqg.rtd", ,"ContractData",I15, "LongDescription",, "T")</f>
        <v>Global X MSCI Norway ETF</v>
      </c>
      <c r="K15" s="1">
        <f xml:space="preserve"> RTD("cqg.rtd",,"StudyData",I15, "PCB","BaseType=Index,Index=2", "Close", "A","-1","all",,,,"T")/100</f>
        <v>-7.8916372202591206E-2</v>
      </c>
      <c r="L15" s="1">
        <f t="shared" si="2"/>
        <v>0.24168797953964188</v>
      </c>
      <c r="M15" s="1" t="str">
        <f xml:space="preserve"> "H: "&amp;TEXT(RTD("cqg.rtd",,"StudyData",I15, "PCB","BaseType=Index,Index=1", "High", "A","0","all",,,,"T")/100,"00.00%")</f>
        <v>H: 32.31%</v>
      </c>
      <c r="N15" t="str">
        <f xml:space="preserve"> "L: "&amp;TEXT(RTD("cqg.rtd",,"StudyData",I15, "PCB","BaseType=Index,Index=1", "Low", "A","0","all",,,,"T")/100,"00.00%")</f>
        <v>L: -02.64%</v>
      </c>
      <c r="P15" t="str">
        <f t="shared" si="3"/>
        <v>C: 24.17%, H: 32.31%, L: -02.64%</v>
      </c>
    </row>
    <row r="16" spans="1:16" x14ac:dyDescent="0.3">
      <c r="A16" t="s">
        <v>12</v>
      </c>
      <c r="B16" t="str">
        <f>RTD("cqg.rtd", ,"ContractData",A16, "LongDescription",, "T")</f>
        <v>iShares MSCI Sweden ETF</v>
      </c>
      <c r="C16" s="1">
        <f xml:space="preserve"> RTD("cqg.rtd",,"StudyData",A16, "PCB","BaseType=Index,Index=1", "Close", "A","0","all",,,,"T")/100</f>
        <v>0.23278864184302184</v>
      </c>
      <c r="D16" s="1">
        <f xml:space="preserve"> RTD("cqg.rtd",,"StudyData",A16, "PCB","BaseType=Index,Index=2", "Close", "A","-1","all",,,,"T")/100</f>
        <v>-5.4218393716746915E-2</v>
      </c>
      <c r="F16" s="2">
        <f>RANK(C16,$C$2:$C$52,0)+COUNTIF($C$2:C16,C16)-1</f>
        <v>16</v>
      </c>
      <c r="G16" t="str">
        <f t="shared" si="0"/>
        <v>S.EWD</v>
      </c>
      <c r="H16">
        <f t="shared" si="4"/>
        <v>15</v>
      </c>
      <c r="I16" t="str">
        <f t="shared" si="1"/>
        <v>S.ECH</v>
      </c>
      <c r="J16" t="str">
        <f>RTD("cqg.rtd", ,"ContractData",I16, "LongDescription",, "T")</f>
        <v>iShares MSCI Chile Capped ETF</v>
      </c>
      <c r="K16" s="1">
        <f xml:space="preserve"> RTD("cqg.rtd",,"StudyData",I16, "PCB","BaseType=Index,Index=2", "Close", "A","-1","all",,,,"T")/100</f>
        <v>-0.11237149946827373</v>
      </c>
      <c r="L16" s="1">
        <f t="shared" si="2"/>
        <v>0.24001597444089462</v>
      </c>
      <c r="M16" s="1" t="str">
        <f xml:space="preserve"> "H: "&amp;TEXT(RTD("cqg.rtd",,"StudyData",I16, "PCB","BaseType=Index,Index=1", "High", "A","0","all",,,,"T")/100,"00.00%")</f>
        <v>H: 32.83%</v>
      </c>
      <c r="N16" t="str">
        <f xml:space="preserve"> "L: "&amp;TEXT(RTD("cqg.rtd",,"StudyData",I16, "PCB","BaseType=Index,Index=1", "Low", "A","0","all",,,,"T")/100,"00.00%")</f>
        <v>L: -02.44%</v>
      </c>
      <c r="P16" t="str">
        <f t="shared" si="3"/>
        <v>C: 24.00%, H: 32.83%, L: -02.44%</v>
      </c>
    </row>
    <row r="17" spans="1:16" x14ac:dyDescent="0.3">
      <c r="A17" t="s">
        <v>6</v>
      </c>
      <c r="B17" t="str">
        <f>RTD("cqg.rtd", ,"ContractData",A17, "LongDescription",, "T")</f>
        <v>iShares MSCI Germany ETF</v>
      </c>
      <c r="C17" s="1">
        <f xml:space="preserve"> RTD("cqg.rtd",,"StudyData",A17, "PCB","BaseType=Index,Index=1", "Close", "A","0","all",,,,"T")/100</f>
        <v>0.32935260842237596</v>
      </c>
      <c r="D17" s="1">
        <f xml:space="preserve"> RTD("cqg.rtd",,"StudyData",A17, "PCB","BaseType=Index,Index=2", "Close", "A","-1","all",,,,"T")/100</f>
        <v>7.1741327046143444E-2</v>
      </c>
      <c r="F17" s="2">
        <f>RANK(C17,$C$2:$C$52,0)+COUNTIF($C$2:C17,C17)-1</f>
        <v>7</v>
      </c>
      <c r="G17" t="str">
        <f t="shared" si="0"/>
        <v>S.EWG</v>
      </c>
      <c r="H17">
        <f t="shared" si="4"/>
        <v>16</v>
      </c>
      <c r="I17" t="str">
        <f t="shared" si="1"/>
        <v>S.EWD</v>
      </c>
      <c r="J17" t="str">
        <f>RTD("cqg.rtd", ,"ContractData",I17, "LongDescription",, "T")</f>
        <v>iShares MSCI Sweden ETF</v>
      </c>
      <c r="K17" s="1">
        <f xml:space="preserve"> RTD("cqg.rtd",,"StudyData",I17, "PCB","BaseType=Index,Index=2", "Close", "A","-1","all",,,,"T")/100</f>
        <v>-5.4218393716746915E-2</v>
      </c>
      <c r="L17" s="1">
        <f t="shared" si="2"/>
        <v>0.23278864184302184</v>
      </c>
      <c r="M17" s="1" t="str">
        <f xml:space="preserve"> "H: "&amp;TEXT(RTD("cqg.rtd",,"StudyData",I17, "PCB","BaseType=Index,Index=1", "High", "A","0","all",,,,"T")/100,"00.00%")</f>
        <v>H: 24.65%</v>
      </c>
      <c r="N17" t="str">
        <f xml:space="preserve"> "L: "&amp;TEXT(RTD("cqg.rtd",,"StudyData",I17, "PCB","BaseType=Index,Index=1", "Low", "A","0","all",,,,"T")/100,"00.00%")</f>
        <v>L: -02.22%</v>
      </c>
      <c r="P17" t="str">
        <f t="shared" si="3"/>
        <v>C: 23.28%, H: 24.65%, L: -02.22%</v>
      </c>
    </row>
    <row r="18" spans="1:16" x14ac:dyDescent="0.3">
      <c r="A18" t="s">
        <v>29</v>
      </c>
      <c r="B18" t="str">
        <f>RTD("cqg.rtd", ,"ContractData",A18, "LongDescription",, "T")</f>
        <v>iShares MSCI Hong Kong ETF</v>
      </c>
      <c r="C18" s="1">
        <f xml:space="preserve"> RTD("cqg.rtd",,"StudyData",A18, "PCB","BaseType=Index,Index=1", "Close", "A","0","all",,,,"T")/100</f>
        <v>0.19507803121248496</v>
      </c>
      <c r="D18" s="1">
        <f xml:space="preserve"> RTD("cqg.rtd",,"StudyData",A18, "PCB","BaseType=Index,Index=2", "Close", "A","-1","all",,,,"T")/100</f>
        <v>-4.0875071963154916E-2</v>
      </c>
      <c r="F18" s="2">
        <f>RANK(C18,$C$2:$C$52,0)+COUNTIF($C$2:C18,C18)-1</f>
        <v>23</v>
      </c>
      <c r="G18" t="str">
        <f t="shared" si="0"/>
        <v>S.EWH</v>
      </c>
      <c r="H18">
        <f t="shared" si="4"/>
        <v>17</v>
      </c>
      <c r="I18" t="str">
        <f t="shared" si="1"/>
        <v>S.EPU</v>
      </c>
      <c r="J18" t="str">
        <f>RTD("cqg.rtd", ,"ContractData",I18, "LongDescription",, "T")</f>
        <v>iShares MSCI Peru and Global Exposure ETF</v>
      </c>
      <c r="K18" s="1">
        <f xml:space="preserve"> RTD("cqg.rtd",,"StudyData",I18, "PCB","BaseType=Index,Index=2", "Close", "A","-1","all",,,,"T")/100</f>
        <v>0.15212332751599755</v>
      </c>
      <c r="L18" s="1">
        <f t="shared" si="2"/>
        <v>0.22418581166372134</v>
      </c>
      <c r="M18" s="1" t="str">
        <f xml:space="preserve"> "H: "&amp;TEXT(RTD("cqg.rtd",,"StudyData",I18, "PCB","BaseType=Index,Index=1", "High", "A","0","all",,,,"T")/100,"00.00%")</f>
        <v>H: 24.29%</v>
      </c>
      <c r="N18" t="str">
        <f xml:space="preserve"> "L: "&amp;TEXT(RTD("cqg.rtd",,"StudyData",I18, "PCB","BaseType=Index,Index=1", "Low", "A","0","all",,,,"T")/100,"00.00%")</f>
        <v>L: -02.83%</v>
      </c>
      <c r="P18" t="str">
        <f t="shared" si="3"/>
        <v>C: 22.42%, H: 24.29%, L: -02.83%</v>
      </c>
    </row>
    <row r="19" spans="1:16" x14ac:dyDescent="0.3">
      <c r="A19" t="s">
        <v>7</v>
      </c>
      <c r="B19" t="str">
        <f>RTD("cqg.rtd", ,"ContractData",A19, "LongDescription",, "T")</f>
        <v>iShares MSCI Italy Capped ETF</v>
      </c>
      <c r="C19" s="1">
        <f xml:space="preserve"> RTD("cqg.rtd",,"StudyData",A19, "PCB","BaseType=Index,Index=1", "Close", "A","0","all",,,,"T")/100</f>
        <v>0.33055323881011955</v>
      </c>
      <c r="D19" s="1">
        <f xml:space="preserve"> RTD("cqg.rtd",,"StudyData",A19, "PCB","BaseType=Index,Index=2", "Close", "A","-1","all",,,,"T")/100</f>
        <v>6.0123784261715267E-2</v>
      </c>
      <c r="F19" s="2">
        <f>RANK(C19,$C$2:$C$52,0)+COUNTIF($C$2:C19,C19)-1</f>
        <v>6</v>
      </c>
      <c r="G19" t="str">
        <f t="shared" si="0"/>
        <v>S.EWI</v>
      </c>
      <c r="H19">
        <f t="shared" si="4"/>
        <v>18</v>
      </c>
      <c r="I19" t="str">
        <f t="shared" si="1"/>
        <v>S.EWN</v>
      </c>
      <c r="J19" t="str">
        <f>RTD("cqg.rtd", ,"ContractData",I19, "LongDescription",, "T")</f>
        <v>iShares MSCI Netherlands ETF</v>
      </c>
      <c r="K19" s="1">
        <f xml:space="preserve"> RTD("cqg.rtd",,"StudyData",I19, "PCB","BaseType=Index,Index=2", "Close", "A","-1","all",,,,"T")/100</f>
        <v>-3.1369034281873306E-3</v>
      </c>
      <c r="L19" s="1">
        <f t="shared" si="2"/>
        <v>0.22184760620364125</v>
      </c>
      <c r="M19" s="1" t="str">
        <f xml:space="preserve"> "H: "&amp;TEXT(RTD("cqg.rtd",,"StudyData",I19, "PCB","BaseType=Index,Index=1", "High", "A","0","all",,,,"T")/100,"00.00%")</f>
        <v>H: 23.51%</v>
      </c>
      <c r="N19" t="str">
        <f xml:space="preserve"> "L: "&amp;TEXT(RTD("cqg.rtd",,"StudyData",I19, "PCB","BaseType=Index,Index=1", "Low", "A","0","all",,,,"T")/100,"00.00%")</f>
        <v>L: -06.95%</v>
      </c>
      <c r="P19" t="str">
        <f t="shared" si="3"/>
        <v>C: 22.18%, H: 23.51%, L: -06.95%</v>
      </c>
    </row>
    <row r="20" spans="1:16" x14ac:dyDescent="0.3">
      <c r="A20" t="s">
        <v>32</v>
      </c>
      <c r="B20" t="str">
        <f>RTD("cqg.rtd", ,"ContractData",A20, "LongDescription",, "T")</f>
        <v>iShares MSCI Japan ETF</v>
      </c>
      <c r="C20" s="1">
        <f xml:space="preserve"> RTD("cqg.rtd",,"StudyData",A20, "PCB","BaseType=Index,Index=1", "Close", "A","0","all",,,,"T")/100</f>
        <v>0.12190760059612529</v>
      </c>
      <c r="D20" s="1">
        <f xml:space="preserve"> RTD("cqg.rtd",,"StudyData",A20, "PCB","BaseType=Index,Index=2", "Close", "A","-1","all",,,,"T")/100</f>
        <v>4.6149048955409944E-2</v>
      </c>
      <c r="F20" s="2">
        <f>RANK(C20,$C$2:$C$52,0)+COUNTIF($C$2:C20,C20)-1</f>
        <v>36</v>
      </c>
      <c r="G20" t="str">
        <f t="shared" si="0"/>
        <v>S.EWJ</v>
      </c>
      <c r="H20">
        <f t="shared" si="4"/>
        <v>19</v>
      </c>
      <c r="I20" t="str">
        <f t="shared" si="1"/>
        <v>S.VGK</v>
      </c>
      <c r="J20" t="str">
        <f>RTD("cqg.rtd", ,"ContractData",I20, "LongDescription",, "T")</f>
        <v>Vanguard MSCI Europe ETF</v>
      </c>
      <c r="K20" s="1">
        <f xml:space="preserve"> RTD("cqg.rtd",,"StudyData",I20, "PCB","BaseType=Index,Index=2", "Close", "A","-1","all",,,,"T")/100</f>
        <v>-1.5663771712158887E-2</v>
      </c>
      <c r="L20" s="1">
        <f t="shared" si="2"/>
        <v>0.21821332913187344</v>
      </c>
      <c r="M20" s="1" t="str">
        <f xml:space="preserve"> "H: "&amp;TEXT(RTD("cqg.rtd",,"StudyData",I20, "PCB","BaseType=Index,Index=1", "High", "A","0","all",,,,"T")/100,"00.00%")</f>
        <v>H: 23.79%</v>
      </c>
      <c r="N20" t="str">
        <f xml:space="preserve"> "L: "&amp;TEXT(RTD("cqg.rtd",,"StudyData",I20, "PCB","BaseType=Index,Index=1", "Low", "A","0","all",,,,"T")/100,"00.00%")</f>
        <v>L: -02.28%</v>
      </c>
      <c r="P20" t="str">
        <f t="shared" si="3"/>
        <v>C: 21.82%, H: 23.79%, L: -02.28%</v>
      </c>
    </row>
    <row r="21" spans="1:16" x14ac:dyDescent="0.3">
      <c r="A21" t="s">
        <v>18</v>
      </c>
      <c r="B21" t="str">
        <f>RTD("cqg.rtd", ,"ContractData",A21, "LongDescription",, "T")</f>
        <v>iShares MSCI Belgium Capped ETF</v>
      </c>
      <c r="C21" s="1">
        <f xml:space="preserve"> RTD("cqg.rtd",,"StudyData",A21, "PCB","BaseType=Index,Index=1", "Close", "A","0","all",,,,"T")/100</f>
        <v>0.2078774617067834</v>
      </c>
      <c r="D21" s="1">
        <f xml:space="preserve"> RTD("cqg.rtd",,"StudyData",A21, "PCB","BaseType=Index,Index=2", "Close", "A","-1","all",,,,"T")/100</f>
        <v>-2.9723991507430929E-2</v>
      </c>
      <c r="F21" s="2">
        <f>RANK(C21,$C$2:$C$52,0)+COUNTIF($C$2:C21,C21)-1</f>
        <v>20</v>
      </c>
      <c r="G21" t="str">
        <f t="shared" si="0"/>
        <v>S.EWK</v>
      </c>
      <c r="H21">
        <f t="shared" si="4"/>
        <v>20</v>
      </c>
      <c r="I21" t="str">
        <f t="shared" si="1"/>
        <v>S.EWK</v>
      </c>
      <c r="J21" t="str">
        <f>RTD("cqg.rtd", ,"ContractData",I21, "LongDescription",, "T")</f>
        <v>iShares MSCI Belgium Capped ETF</v>
      </c>
      <c r="K21" s="1">
        <f xml:space="preserve"> RTD("cqg.rtd",,"StudyData",I21, "PCB","BaseType=Index,Index=2", "Close", "A","-1","all",,,,"T")/100</f>
        <v>-2.9723991507430929E-2</v>
      </c>
      <c r="L21" s="1">
        <f t="shared" si="2"/>
        <v>0.2078774617067834</v>
      </c>
      <c r="M21" s="1" t="str">
        <f xml:space="preserve"> "H: "&amp;TEXT(RTD("cqg.rtd",,"StudyData",I21, "PCB","BaseType=Index,Index=1", "High", "A","0","all",,,,"T")/100,"00.00%")</f>
        <v>H: 23.09%</v>
      </c>
      <c r="N21" t="str">
        <f xml:space="preserve"> "L: "&amp;TEXT(RTD("cqg.rtd",,"StudyData",I21, "PCB","BaseType=Index,Index=1", "Low", "A","0","all",,,,"T")/100,"00.00%")</f>
        <v>L: -02.95%</v>
      </c>
      <c r="P21" t="str">
        <f t="shared" si="3"/>
        <v>C: 20.79%, H: 23.09%, L: -02.95%</v>
      </c>
    </row>
    <row r="22" spans="1:16" x14ac:dyDescent="0.3">
      <c r="A22" t="s">
        <v>13</v>
      </c>
      <c r="B22" t="str">
        <f>RTD("cqg.rtd", ,"ContractData",A22, "LongDescription",, "T")</f>
        <v>iShares MSCI Switzerland Capped ETF</v>
      </c>
      <c r="C22" s="1">
        <f xml:space="preserve"> RTD("cqg.rtd",,"StudyData",A22, "PCB","BaseType=Index,Index=1", "Close", "A","0","all",,,,"T")/100</f>
        <v>0.1886422976501306</v>
      </c>
      <c r="D22" s="1">
        <f xml:space="preserve"> RTD("cqg.rtd",,"StudyData",A22, "PCB","BaseType=Index,Index=2", "Close", "A","-1","all",,,,"T")/100</f>
        <v>-4.7855811062771945E-2</v>
      </c>
      <c r="F22" s="2">
        <f>RANK(C22,$C$2:$C$52,0)+COUNTIF($C$2:C22,C22)-1</f>
        <v>24</v>
      </c>
      <c r="G22" t="str">
        <f t="shared" si="0"/>
        <v>S.EWL</v>
      </c>
      <c r="H22">
        <f t="shared" si="4"/>
        <v>21</v>
      </c>
      <c r="I22" t="str">
        <f t="shared" si="1"/>
        <v>S.VNM</v>
      </c>
      <c r="J22" t="str">
        <f>RTD("cqg.rtd", ,"ContractData",I22, "LongDescription",, "T")</f>
        <v>Market Vectors Vietnam ETF</v>
      </c>
      <c r="K22" s="1">
        <f xml:space="preserve"> RTD("cqg.rtd",,"StudyData",I22, "PCB","BaseType=Index,Index=2", "Close", "A","-1","all",,,,"T")/100</f>
        <v>-0.11145510835913308</v>
      </c>
      <c r="L22" s="1">
        <f t="shared" si="2"/>
        <v>0.19599303135888502</v>
      </c>
      <c r="M22" s="1" t="str">
        <f xml:space="preserve"> "H: "&amp;TEXT(RTD("cqg.rtd",,"StudyData",I22, "PCB","BaseType=Index,Index=1", "High", "A","0","all",,,,"T")/100,"00.00%")</f>
        <v>H: 21.78%</v>
      </c>
      <c r="N22" t="str">
        <f xml:space="preserve"> "L: "&amp;TEXT(RTD("cqg.rtd",,"StudyData",I22, "PCB","BaseType=Index,Index=1", "Low", "A","0","all",,,,"T")/100,"00.00%")</f>
        <v>L: -12.02%</v>
      </c>
      <c r="P22" t="str">
        <f t="shared" si="3"/>
        <v>C: 19.60%, H: 21.78%, L: -12.02%</v>
      </c>
    </row>
    <row r="23" spans="1:16" x14ac:dyDescent="0.3">
      <c r="A23" t="s">
        <v>41</v>
      </c>
      <c r="B23" t="str">
        <f>RTD("cqg.rtd", ,"ContractData",A23, "LongDescription",, "T")</f>
        <v>iShares MSCI Malaysia ETF</v>
      </c>
      <c r="C23" s="1">
        <f xml:space="preserve"> RTD("cqg.rtd",,"StudyData",A23, "PCB","BaseType=Index,Index=1", "Close", "A","0","all",,,,"T")/100</f>
        <v>-1.8752547900529996E-2</v>
      </c>
      <c r="D23" s="1">
        <f xml:space="preserve"> RTD("cqg.rtd",,"StudyData",A23, "PCB","BaseType=Index,Index=2", "Close", "A","-1","all",,,,"T")/100</f>
        <v>0.15435294117647064</v>
      </c>
      <c r="F23" s="2">
        <f>RANK(C23,$C$2:$C$52,0)+COUNTIF($C$2:C23,C23)-1</f>
        <v>47</v>
      </c>
      <c r="G23" t="str">
        <f t="shared" si="0"/>
        <v>S.EWM</v>
      </c>
      <c r="H23">
        <f t="shared" si="4"/>
        <v>22</v>
      </c>
      <c r="I23" t="str">
        <f t="shared" si="1"/>
        <v>S.EIS</v>
      </c>
      <c r="J23" t="str">
        <f>RTD("cqg.rtd", ,"ContractData",I23, "LongDescription",, "T")</f>
        <v>iShares MSCI Israel Capped ETF</v>
      </c>
      <c r="K23" s="1">
        <f xml:space="preserve"> RTD("cqg.rtd",,"StudyData",I23, "PCB","BaseType=Index,Index=2", "Close", "A","-1","all",,,,"T")/100</f>
        <v>0.32411067193675891</v>
      </c>
      <c r="L23" s="1">
        <f t="shared" si="2"/>
        <v>0.19519792342634662</v>
      </c>
      <c r="M23" s="1" t="str">
        <f xml:space="preserve"> "H: "&amp;TEXT(RTD("cqg.rtd",,"StudyData",I23, "PCB","BaseType=Index,Index=1", "High", "A","0","all",,,,"T")/100,"00.00%")</f>
        <v>H: 20.45%</v>
      </c>
      <c r="N23" t="str">
        <f xml:space="preserve"> "L: "&amp;TEXT(RTD("cqg.rtd",,"StudyData",I23, "PCB","BaseType=Index,Index=1", "Low", "A","0","all",,,,"T")/100,"00.00%")</f>
        <v>L: -11.80%</v>
      </c>
      <c r="P23" t="str">
        <f t="shared" si="3"/>
        <v>C: 19.52%, H: 20.45%, L: -11.80%</v>
      </c>
    </row>
    <row r="24" spans="1:16" x14ac:dyDescent="0.3">
      <c r="A24" t="s">
        <v>21</v>
      </c>
      <c r="B24" t="str">
        <f>RTD("cqg.rtd", ,"ContractData",A24, "LongDescription",, "T")</f>
        <v>iShares MSCI Netherlands ETF</v>
      </c>
      <c r="C24" s="1">
        <f xml:space="preserve"> RTD("cqg.rtd",,"StudyData",A24, "PCB","BaseType=Index,Index=1", "Close", "A","0","all",,,,"T")/100</f>
        <v>0.22184760620364125</v>
      </c>
      <c r="D24" s="1">
        <f xml:space="preserve"> RTD("cqg.rtd",,"StudyData",A24, "PCB","BaseType=Index,Index=2", "Close", "A","-1","all",,,,"T")/100</f>
        <v>-3.1369034281873306E-3</v>
      </c>
      <c r="F24" s="2">
        <f>RANK(C24,$C$2:$C$52,0)+COUNTIF($C$2:C24,C24)-1</f>
        <v>18</v>
      </c>
      <c r="G24" t="str">
        <f t="shared" si="0"/>
        <v>S.EWN</v>
      </c>
      <c r="H24">
        <f t="shared" si="4"/>
        <v>23</v>
      </c>
      <c r="I24" t="str">
        <f t="shared" si="1"/>
        <v>S.EWH</v>
      </c>
      <c r="J24" t="str">
        <f>RTD("cqg.rtd", ,"ContractData",I24, "LongDescription",, "T")</f>
        <v>iShares MSCI Hong Kong ETF</v>
      </c>
      <c r="K24" s="1">
        <f xml:space="preserve"> RTD("cqg.rtd",,"StudyData",I24, "PCB","BaseType=Index,Index=2", "Close", "A","-1","all",,,,"T")/100</f>
        <v>-4.0875071963154916E-2</v>
      </c>
      <c r="L24" s="1">
        <f t="shared" si="2"/>
        <v>0.19507803121248496</v>
      </c>
      <c r="M24" s="1" t="str">
        <f xml:space="preserve"> "H: "&amp;TEXT(RTD("cqg.rtd",,"StudyData",I24, "PCB","BaseType=Index,Index=1", "High", "A","0","all",,,,"T")/100,"00.00%")</f>
        <v>H: 20.41%</v>
      </c>
      <c r="N24" t="str">
        <f xml:space="preserve"> "L: "&amp;TEXT(RTD("cqg.rtd",,"StudyData",I24, "PCB","BaseType=Index,Index=1", "Low", "A","0","all",,,,"T")/100,"00.00%")</f>
        <v>L: -09.78%</v>
      </c>
      <c r="P24" t="str">
        <f t="shared" si="3"/>
        <v>C: 19.51%, H: 20.41%, L: -09.78%</v>
      </c>
    </row>
    <row r="25" spans="1:16" x14ac:dyDescent="0.3">
      <c r="A25" t="s">
        <v>3</v>
      </c>
      <c r="B25" t="str">
        <f>RTD("cqg.rtd", ,"ContractData",A25, "LongDescription",, "T")</f>
        <v>iShares MSCI Austria Capped ETF</v>
      </c>
      <c r="C25" s="1">
        <f xml:space="preserve"> RTD("cqg.rtd",,"StudyData",A25, "PCB","BaseType=Index,Index=1", "Close", "A","0","all",,,,"T")/100</f>
        <v>0.38597328244274803</v>
      </c>
      <c r="D25" s="1">
        <f xml:space="preserve"> RTD("cqg.rtd",,"StudyData",A25, "PCB","BaseType=Index,Index=2", "Close", "A","-1","all",,,,"T")/100</f>
        <v>-3.0078667283664907E-2</v>
      </c>
      <c r="F25" s="2">
        <f>RANK(C25,$C$2:$C$52,0)+COUNTIF($C$2:C25,C25)-1</f>
        <v>5</v>
      </c>
      <c r="G25" t="str">
        <f t="shared" si="0"/>
        <v>S.EWO</v>
      </c>
      <c r="H25">
        <f t="shared" si="4"/>
        <v>24</v>
      </c>
      <c r="I25" t="str">
        <f t="shared" si="1"/>
        <v>S.EWL</v>
      </c>
      <c r="J25" t="str">
        <f>RTD("cqg.rtd", ,"ContractData",I25, "LongDescription",, "T")</f>
        <v>iShares MSCI Switzerland Capped ETF</v>
      </c>
      <c r="K25" s="1">
        <f xml:space="preserve"> RTD("cqg.rtd",,"StudyData",I25, "PCB","BaseType=Index,Index=2", "Close", "A","-1","all",,,,"T")/100</f>
        <v>-4.7855811062771945E-2</v>
      </c>
      <c r="L25" s="1">
        <f t="shared" si="2"/>
        <v>0.1886422976501306</v>
      </c>
      <c r="M25" s="1" t="str">
        <f xml:space="preserve"> "H: "&amp;TEXT(RTD("cqg.rtd",,"StudyData",I25, "PCB","BaseType=Index,Index=1", "High", "A","0","all",,,,"T")/100,"00.00%")</f>
        <v>H: 22.52%</v>
      </c>
      <c r="N25" t="str">
        <f xml:space="preserve"> "L: "&amp;TEXT(RTD("cqg.rtd",,"StudyData",I25, "PCB","BaseType=Index,Index=1", "Low", "A","0","all",,,,"T")/100,"00.00%")</f>
        <v>L: -00.35%</v>
      </c>
      <c r="P25" t="str">
        <f t="shared" si="3"/>
        <v>C: 18.86%, H: 22.52%, L: -00.35%</v>
      </c>
    </row>
    <row r="26" spans="1:16" x14ac:dyDescent="0.3">
      <c r="A26" t="s">
        <v>4</v>
      </c>
      <c r="B26" t="str">
        <f>RTD("cqg.rtd", ,"ContractData",A26, "LongDescription",, "T")</f>
        <v>iShares MSCI Spain Capped ETF</v>
      </c>
      <c r="C26" s="1">
        <f xml:space="preserve"> RTD("cqg.rtd",,"StudyData",A26, "PCB","BaseType=Index,Index=1", "Close", "A","0","all",,,,"T")/100</f>
        <v>0.40837359098228676</v>
      </c>
      <c r="D26" s="1">
        <f xml:space="preserve"> RTD("cqg.rtd",,"StudyData",A26, "PCB","BaseType=Index,Index=2", "Close", "A","-1","all",,,,"T")/100</f>
        <v>1.4043109079033301E-2</v>
      </c>
      <c r="F26" s="2">
        <f>RANK(C26,$C$2:$C$52,0)+COUNTIF($C$2:C26,C26)-1</f>
        <v>3</v>
      </c>
      <c r="G26" t="str">
        <f t="shared" si="0"/>
        <v>S.EWP</v>
      </c>
      <c r="H26">
        <f t="shared" si="4"/>
        <v>25</v>
      </c>
      <c r="I26" t="str">
        <f t="shared" si="1"/>
        <v>S.EWQ</v>
      </c>
      <c r="J26" t="str">
        <f>RTD("cqg.rtd", ,"ContractData",I26, "LongDescription",, "T")</f>
        <v>iShares MSCI France ETF</v>
      </c>
      <c r="K26" s="1">
        <f xml:space="preserve"> RTD("cqg.rtd",,"StudyData",I26, "PCB","BaseType=Index,Index=2", "Close", "A","-1","all",,,,"T")/100</f>
        <v>-8.4226646248085679E-2</v>
      </c>
      <c r="L26" s="1">
        <f t="shared" si="2"/>
        <v>0.1875696767001114</v>
      </c>
      <c r="M26" s="1" t="str">
        <f xml:space="preserve"> "H: "&amp;TEXT(RTD("cqg.rtd",,"StudyData",I26, "PCB","BaseType=Index,Index=1", "High", "A","0","all",,,,"T")/100,"00.00%")</f>
        <v>H: 21.63%</v>
      </c>
      <c r="N26" t="str">
        <f xml:space="preserve"> "L: "&amp;TEXT(RTD("cqg.rtd",,"StudyData",I26, "PCB","BaseType=Index,Index=1", "Low", "A","0","all",,,,"T")/100,"00.00%")</f>
        <v>L: -01.84%</v>
      </c>
      <c r="P26" t="str">
        <f t="shared" si="3"/>
        <v>C: 18.76%, H: 21.63%, L: -01.84%</v>
      </c>
    </row>
    <row r="27" spans="1:16" x14ac:dyDescent="0.3">
      <c r="A27" t="s">
        <v>16</v>
      </c>
      <c r="B27" t="str">
        <f>RTD("cqg.rtd", ,"ContractData",A27, "LongDescription",, "T")</f>
        <v>iShares MSCI France ETF</v>
      </c>
      <c r="C27" s="1">
        <f xml:space="preserve"> RTD("cqg.rtd",,"StudyData",A27, "PCB","BaseType=Index,Index=1", "Close", "A","0","all",,,,"T")/100</f>
        <v>0.1875696767001114</v>
      </c>
      <c r="D27" s="1">
        <f xml:space="preserve"> RTD("cqg.rtd",,"StudyData",A27, "PCB","BaseType=Index,Index=2", "Close", "A","-1","all",,,,"T")/100</f>
        <v>-8.4226646248085679E-2</v>
      </c>
      <c r="F27" s="2">
        <f>RANK(C27,$C$2:$C$52,0)+COUNTIF($C$2:C27,C27)-1</f>
        <v>25</v>
      </c>
      <c r="G27" t="str">
        <f t="shared" si="0"/>
        <v>S.EWQ</v>
      </c>
      <c r="H27">
        <f t="shared" si="4"/>
        <v>26</v>
      </c>
      <c r="I27" t="str">
        <f t="shared" si="1"/>
        <v>S.EWS</v>
      </c>
      <c r="J27" t="str">
        <f>RTD("cqg.rtd", ,"ContractData",I27, "LongDescription",, "T")</f>
        <v>iShares MSCI Singapore ETF</v>
      </c>
      <c r="K27" s="1">
        <f xml:space="preserve"> RTD("cqg.rtd",,"StudyData",I27, "PCB","BaseType=Index,Index=2", "Close", "A","-1","all",,,,"T")/100</f>
        <v>0.16844919786096268</v>
      </c>
      <c r="L27" s="1">
        <f t="shared" si="2"/>
        <v>0.18581235697940496</v>
      </c>
      <c r="M27" s="1" t="str">
        <f xml:space="preserve"> "H: "&amp;TEXT(RTD("cqg.rtd",,"StudyData",I27, "PCB","BaseType=Index,Index=1", "High", "A","0","all",,,,"T")/100,"00.00%")</f>
        <v>H: 21.19%</v>
      </c>
      <c r="N27" t="str">
        <f xml:space="preserve"> "L: "&amp;TEXT(RTD("cqg.rtd",,"StudyData",I27, "PCB","BaseType=Index,Index=1", "Low", "A","0","all",,,,"T")/100,"00.00%")</f>
        <v>L: -08.10%</v>
      </c>
      <c r="P27" t="str">
        <f t="shared" si="3"/>
        <v>C: 18.58%, H: 21.19%, L: -08.10%</v>
      </c>
    </row>
    <row r="28" spans="1:16" x14ac:dyDescent="0.3">
      <c r="A28" t="s">
        <v>20</v>
      </c>
      <c r="B28" t="str">
        <f>RTD("cqg.rtd", ,"ContractData",A28, "LongDescription",, "T")</f>
        <v>iShares MSCI Singapore ETF</v>
      </c>
      <c r="C28" s="1">
        <f xml:space="preserve"> RTD("cqg.rtd",,"StudyData",A28, "PCB","BaseType=Index,Index=1", "Close", "A","0","all",,,,"T")/100</f>
        <v>0.18581235697940496</v>
      </c>
      <c r="D28" s="1">
        <f xml:space="preserve"> RTD("cqg.rtd",,"StudyData",A28, "PCB","BaseType=Index,Index=2", "Close", "A","-1","all",,,,"T")/100</f>
        <v>0.16844919786096268</v>
      </c>
      <c r="F28" s="2">
        <f>RANK(C28,$C$2:$C$52,0)+COUNTIF($C$2:C28,C28)-1</f>
        <v>26</v>
      </c>
      <c r="G28" t="str">
        <f t="shared" si="0"/>
        <v>S.EWS</v>
      </c>
      <c r="H28">
        <f t="shared" si="4"/>
        <v>27</v>
      </c>
      <c r="I28" t="str">
        <f t="shared" si="1"/>
        <v>S.IEFA</v>
      </c>
      <c r="J28" t="str">
        <f>RTD("cqg.rtd", ,"ContractData",I28, "LongDescription",, "T")</f>
        <v>iShares Core MSCI EAFE ETF</v>
      </c>
      <c r="K28" s="1">
        <f xml:space="preserve"> RTD("cqg.rtd",,"StudyData",I28, "PCB","BaseType=Index,Index=2", "Close", "A","-1","all",,,,"T")/100</f>
        <v>-9.9502487562199544E-4</v>
      </c>
      <c r="L28" s="1">
        <f t="shared" si="2"/>
        <v>0.18540125213431988</v>
      </c>
      <c r="M28" s="1" t="str">
        <f xml:space="preserve"> "H: "&amp;TEXT(RTD("cqg.rtd",,"StudyData",I28, "PCB","BaseType=Index,Index=1", "High", "A","0","all",,,,"T")/100,"00.00%")</f>
        <v>H: 19.82%</v>
      </c>
      <c r="N28" t="str">
        <f xml:space="preserve"> "L: "&amp;TEXT(RTD("cqg.rtd",,"StudyData",I28, "PCB","BaseType=Index,Index=1", "Low", "A","0","all",,,,"T")/100,"00.00%")</f>
        <v>L: -04.74%</v>
      </c>
      <c r="P28" t="str">
        <f t="shared" si="3"/>
        <v>C: 18.54%, H: 19.82%, L: -04.74%</v>
      </c>
    </row>
    <row r="29" spans="1:16" x14ac:dyDescent="0.3">
      <c r="A29" t="s">
        <v>42</v>
      </c>
      <c r="B29" t="str">
        <f>RTD("cqg.rtd", ,"ContractData",A29, "LongDescription",, "T")</f>
        <v>iShares MSCI Taiwan ETF</v>
      </c>
      <c r="C29" s="1">
        <f xml:space="preserve"> RTD("cqg.rtd",,"StudyData",A29, "PCB","BaseType=Index,Index=1", "Close", "A","0","all",,,,"T")/100</f>
        <v>0.11765842349304491</v>
      </c>
      <c r="D29" s="1">
        <f xml:space="preserve"> RTD("cqg.rtd",,"StudyData",A29, "PCB","BaseType=Index,Index=2", "Close", "A","-1","all",,,,"T")/100</f>
        <v>0.12448403215294364</v>
      </c>
      <c r="F29" s="2">
        <f>RANK(C29,$C$2:$C$52,0)+COUNTIF($C$2:C29,C29)-1</f>
        <v>37</v>
      </c>
      <c r="G29" t="str">
        <f t="shared" si="0"/>
        <v>S.EWT</v>
      </c>
      <c r="H29">
        <f t="shared" si="4"/>
        <v>28</v>
      </c>
      <c r="I29" t="str">
        <f t="shared" si="1"/>
        <v>S.MCHI</v>
      </c>
      <c r="J29" t="str">
        <f>RTD("cqg.rtd", ,"ContractData",I29, "LongDescription",, "T")</f>
        <v>iShares MSCI China ETF</v>
      </c>
      <c r="K29" s="1">
        <f xml:space="preserve"> RTD("cqg.rtd",,"StudyData",I29, "PCB","BaseType=Index,Index=2", "Close", "A","-1","all",,,,"T")/100</f>
        <v>0.15022091310751098</v>
      </c>
      <c r="L29" s="1">
        <f t="shared" si="2"/>
        <v>0.17755014938113528</v>
      </c>
      <c r="M29" s="1" t="str">
        <f xml:space="preserve"> "H: "&amp;TEXT(RTD("cqg.rtd",,"StudyData",I29, "PCB","BaseType=Index,Index=1", "High", "A","0","all",,,,"T")/100,"00.00%")</f>
        <v>H: 25.71%</v>
      </c>
      <c r="N29" t="str">
        <f xml:space="preserve"> "L: "&amp;TEXT(RTD("cqg.rtd",,"StudyData",I29, "PCB","BaseType=Index,Index=1", "Low", "A","0","all",,,,"T")/100,"00.00%")</f>
        <v>L: -06.74%</v>
      </c>
      <c r="P29" t="str">
        <f t="shared" si="3"/>
        <v>C: 17.76%, H: 25.71%, L: -06.74%</v>
      </c>
    </row>
    <row r="30" spans="1:16" x14ac:dyDescent="0.3">
      <c r="A30" t="s">
        <v>24</v>
      </c>
      <c r="B30" t="str">
        <f>RTD("cqg.rtd", ,"ContractData",A30, "LongDescription",, "T")</f>
        <v>iShares MSCI United Kingdom ETF</v>
      </c>
      <c r="C30" s="1">
        <f xml:space="preserve"> RTD("cqg.rtd",,"StudyData",A30, "PCB","BaseType=Index,Index=1", "Close", "A","0","all",,,,"T")/100</f>
        <v>0.17168141592920358</v>
      </c>
      <c r="D30" s="1">
        <f xml:space="preserve"> RTD("cqg.rtd",,"StudyData",A30, "PCB","BaseType=Index,Index=2", "Close", "A","-1","all",,,,"T")/100</f>
        <v>2.5718608169440289E-2</v>
      </c>
      <c r="F30" s="2">
        <f>RANK(C30,$C$2:$C$52,0)+COUNTIF($C$2:C30,C30)-1</f>
        <v>29</v>
      </c>
      <c r="G30" t="str">
        <f t="shared" si="0"/>
        <v>S.EWU</v>
      </c>
      <c r="H30">
        <f t="shared" si="4"/>
        <v>29</v>
      </c>
      <c r="I30" t="str">
        <f t="shared" si="1"/>
        <v>S.EWU</v>
      </c>
      <c r="J30" t="str">
        <f>RTD("cqg.rtd", ,"ContractData",I30, "LongDescription",, "T")</f>
        <v>iShares MSCI United Kingdom ETF</v>
      </c>
      <c r="K30" s="1">
        <f xml:space="preserve"> RTD("cqg.rtd",,"StudyData",I30, "PCB","BaseType=Index,Index=2", "Close", "A","-1","all",,,,"T")/100</f>
        <v>2.5718608169440289E-2</v>
      </c>
      <c r="L30" s="1">
        <f t="shared" si="2"/>
        <v>0.17168141592920358</v>
      </c>
      <c r="M30" s="1" t="str">
        <f xml:space="preserve"> "H: "&amp;TEXT(RTD("cqg.rtd",,"StudyData",I30, "PCB","BaseType=Index,Index=1", "High", "A","0","all",,,,"T")/100,"00.00%")</f>
        <v>H: 20.29%</v>
      </c>
      <c r="N30" t="str">
        <f xml:space="preserve"> "L: "&amp;TEXT(RTD("cqg.rtd",,"StudyData",I30, "PCB","BaseType=Index,Index=1", "Low", "A","0","all",,,,"T")/100,"00.00%")</f>
        <v>L: -03.36%</v>
      </c>
      <c r="P30" t="str">
        <f t="shared" si="3"/>
        <v>C: 17.17%, H: 20.29%, L: -03.36%</v>
      </c>
    </row>
    <row r="31" spans="1:16" x14ac:dyDescent="0.3">
      <c r="A31" t="s">
        <v>0</v>
      </c>
      <c r="B31" t="str">
        <f>RTD("cqg.rtd", ,"ContractData",A31, "LongDescription",, "T")</f>
        <v>iShares MSCI Mexico Capped ETF</v>
      </c>
      <c r="C31" s="1">
        <f xml:space="preserve"> RTD("cqg.rtd",,"StudyData",A31, "PCB","BaseType=Index,Index=1", "Close", "A","0","all",,,,"T")/100</f>
        <v>0.28833831695856471</v>
      </c>
      <c r="D31" s="1">
        <f xml:space="preserve"> RTD("cqg.rtd",,"StudyData",A31, "PCB","BaseType=Index,Index=2", "Close", "A","-1","all",,,,"T")/100</f>
        <v>-0.30994841562269709</v>
      </c>
      <c r="F31" s="2">
        <f>RANK(C31,$C$2:$C$52,0)+COUNTIF($C$2:C31,C31)-1</f>
        <v>8</v>
      </c>
      <c r="G31" t="str">
        <f t="shared" si="0"/>
        <v>S.EWW</v>
      </c>
      <c r="H31">
        <f t="shared" si="4"/>
        <v>30</v>
      </c>
      <c r="I31" t="str">
        <f t="shared" si="1"/>
        <v>S.ACWx</v>
      </c>
      <c r="J31" t="str">
        <f>RTD("cqg.rtd", ,"ContractData",I31, "LongDescription",, "T")</f>
        <v>iShares MSCI ACWI ex US ETF</v>
      </c>
      <c r="K31" s="1">
        <f xml:space="preserve"> RTD("cqg.rtd",,"StudyData",I31, "PCB","BaseType=Index,Index=2", "Close", "A","-1","all",,,,"T")/100</f>
        <v>2.1943573667711692E-2</v>
      </c>
      <c r="L31" s="1">
        <f t="shared" si="2"/>
        <v>0.16602760736196309</v>
      </c>
      <c r="M31" s="1" t="str">
        <f xml:space="preserve"> "H: "&amp;TEXT(RTD("cqg.rtd",,"StudyData",I31, "PCB","BaseType=Index,Index=1", "High", "A","0","all",,,,"T")/100,"00.00%")</f>
        <v>H: 17.48%</v>
      </c>
      <c r="N31" t="str">
        <f xml:space="preserve"> "L: "&amp;TEXT(RTD("cqg.rtd",,"StudyData",I31, "PCB","BaseType=Index,Index=1", "Low", "A","0","all",,,,"T")/100,"00.00%")</f>
        <v>L: -06.08%</v>
      </c>
      <c r="P31" t="str">
        <f t="shared" si="3"/>
        <v>C: 16.60%, H: 17.48%, L: -06.08%</v>
      </c>
    </row>
    <row r="32" spans="1:16" x14ac:dyDescent="0.3">
      <c r="A32" t="s">
        <v>25</v>
      </c>
      <c r="B32" t="str">
        <f>RTD("cqg.rtd", ,"ContractData",A32, "LongDescription",, "T")</f>
        <v>iShares MSCI South Korea Capped ETF</v>
      </c>
      <c r="C32" s="1">
        <f xml:space="preserve"> RTD("cqg.rtd",,"StudyData",A32, "PCB","BaseType=Index,Index=1", "Close", "A","0","all",,,,"T")/100</f>
        <v>0.39005698565533492</v>
      </c>
      <c r="D32" s="1">
        <f xml:space="preserve"> RTD("cqg.rtd",,"StudyData",A32, "PCB","BaseType=Index,Index=2", "Close", "A","-1","all",,,,"T")/100</f>
        <v>-0.22340912559133222</v>
      </c>
      <c r="F32" s="2">
        <f>RANK(C32,$C$2:$C$52,0)+COUNTIF($C$2:C32,C32)-1</f>
        <v>4</v>
      </c>
      <c r="G32" t="str">
        <f t="shared" si="0"/>
        <v>S.EWY</v>
      </c>
      <c r="H32">
        <f t="shared" si="4"/>
        <v>31</v>
      </c>
      <c r="I32" t="str">
        <f t="shared" si="1"/>
        <v>S.KWT</v>
      </c>
      <c r="J32" t="str">
        <f>RTD("cqg.rtd", ,"ContractData",I32, "LongDescription",, "T")</f>
        <v>iShares MSCI Kuwait ETF</v>
      </c>
      <c r="K32" s="1">
        <f xml:space="preserve"> RTD("cqg.rtd",,"StudyData",I32, "PCB","BaseType=Index,Index=2", "Close", "A","-1","all",,,,"T")/100</f>
        <v>4.7464239271781443E-2</v>
      </c>
      <c r="L32" s="1">
        <f t="shared" si="2"/>
        <v>0.15487274984481694</v>
      </c>
      <c r="M32" s="1" t="str">
        <f xml:space="preserve"> "H: "&amp;TEXT(RTD("cqg.rtd",,"StudyData",I32, "PCB","BaseType=Index,Index=1", "High", "A","0","all",,,,"T")/100,"00.00%")</f>
        <v>H: 22.28%</v>
      </c>
      <c r="N32" t="str">
        <f xml:space="preserve"> "L: "&amp;TEXT(RTD("cqg.rtd",,"StudyData",I32, "PCB","BaseType=Index,Index=1", "Low", "A","0","all",,,,"T")/100,"00.00%")</f>
        <v>L: -00.06%</v>
      </c>
      <c r="P32" t="str">
        <f t="shared" si="3"/>
        <v>C: 15.49%, H: 22.28%, L: -00.06%</v>
      </c>
    </row>
    <row r="33" spans="1:16" x14ac:dyDescent="0.3">
      <c r="A33" t="s">
        <v>8</v>
      </c>
      <c r="B33" t="str">
        <f>RTD("cqg.rtd", ,"ContractData",A33, "LongDescription",, "T")</f>
        <v>iShares MSCI Brazil Capped ETF</v>
      </c>
      <c r="C33" s="1">
        <f xml:space="preserve"> RTD("cqg.rtd",,"StudyData",A33, "PCB","BaseType=Index,Index=1", "Close", "A","0","all",,,,"T")/100</f>
        <v>0.2501110617503331</v>
      </c>
      <c r="D33" s="1">
        <f xml:space="preserve"> RTD("cqg.rtd",,"StudyData",A33, "PCB","BaseType=Index,Index=2", "Close", "A","-1","all",,,,"T")/100</f>
        <v>-0.35612128146453087</v>
      </c>
      <c r="F33" s="2">
        <f>RANK(C33,$C$2:$C$52,0)+COUNTIF($C$2:C33,C33)-1</f>
        <v>13</v>
      </c>
      <c r="G33" t="str">
        <f t="shared" si="0"/>
        <v>S.EWZ</v>
      </c>
      <c r="H33">
        <f t="shared" si="4"/>
        <v>32</v>
      </c>
      <c r="I33" t="str">
        <f t="shared" si="1"/>
        <v>S.IEMG</v>
      </c>
      <c r="J33" t="str">
        <f>RTD("cqg.rtd", ,"ContractData",I33, "LongDescription",, "T")</f>
        <v>iShares Core MSCI Emerging Markets ETF</v>
      </c>
      <c r="K33" s="1">
        <f xml:space="preserve"> RTD("cqg.rtd",,"StudyData",I33, "PCB","BaseType=Index,Index=2", "Close", "A","-1","all",,,,"T")/100</f>
        <v>3.2423882957690803E-2</v>
      </c>
      <c r="L33" s="1">
        <f t="shared" si="2"/>
        <v>0.14419762543086942</v>
      </c>
      <c r="M33" s="1" t="str">
        <f xml:space="preserve"> "H: "&amp;TEXT(RTD("cqg.rtd",,"StudyData",I33, "PCB","BaseType=Index,Index=1", "High", "A","0","all",,,,"T")/100,"00.00%")</f>
        <v>H: 14.96%</v>
      </c>
      <c r="N33" t="str">
        <f xml:space="preserve"> "L: "&amp;TEXT(RTD("cqg.rtd",,"StudyData",I33, "PCB","BaseType=Index,Index=1", "Low", "A","0","all",,,,"T")/100,"00.00%")</f>
        <v>L: -09.44%</v>
      </c>
      <c r="P33" t="str">
        <f t="shared" si="3"/>
        <v>C: 14.42%, H: 14.96%, L: -09.44%</v>
      </c>
    </row>
    <row r="34" spans="1:16" x14ac:dyDescent="0.3">
      <c r="A34" t="s">
        <v>11</v>
      </c>
      <c r="B34" t="str">
        <f>RTD("cqg.rtd", ,"ContractData",A34, "LongDescription",, "T")</f>
        <v>iShares MSCI South Africa ETF</v>
      </c>
      <c r="C34" s="1">
        <f xml:space="preserve"> RTD("cqg.rtd",,"StudyData",A34, "PCB","BaseType=Index,Index=1", "Close", "A","0","all",,,,"T")/100</f>
        <v>0.25602481507993308</v>
      </c>
      <c r="D34" s="1">
        <f xml:space="preserve"> RTD("cqg.rtd",,"StudyData",A34, "PCB","BaseType=Index,Index=2", "Close", "A","-1","all",,,,"T")/100</f>
        <v>2.8715003589376538E-3</v>
      </c>
      <c r="F34" s="2">
        <f>RANK(C34,$C$2:$C$52,0)+COUNTIF($C$2:C34,C34)-1</f>
        <v>11</v>
      </c>
      <c r="G34" t="str">
        <f t="shared" si="0"/>
        <v>S.EZA</v>
      </c>
      <c r="H34">
        <f t="shared" si="4"/>
        <v>33</v>
      </c>
      <c r="I34" t="str">
        <f t="shared" si="1"/>
        <v>S.EIRL</v>
      </c>
      <c r="J34" t="str">
        <f>RTD("cqg.rtd", ,"ContractData",I34, "LongDescription",, "T")</f>
        <v>iShares MSCI Ireland Capped ETF</v>
      </c>
      <c r="K34" s="1">
        <f xml:space="preserve"> RTD("cqg.rtd",,"StudyData",I34, "PCB","BaseType=Index,Index=2", "Close", "A","-1","all",,,,"T")/100</f>
        <v>-3.9424177981351276E-2</v>
      </c>
      <c r="L34" s="1">
        <f t="shared" si="2"/>
        <v>0.13913487738419619</v>
      </c>
      <c r="M34" s="1" t="str">
        <f xml:space="preserve"> "H: "&amp;TEXT(RTD("cqg.rtd",,"StudyData",I34, "PCB","BaseType=Index,Index=1", "High", "A","0","all",,,,"T")/100,"00.00%")</f>
        <v>H: 16.69%</v>
      </c>
      <c r="N34" t="str">
        <f xml:space="preserve"> "L: "&amp;TEXT(RTD("cqg.rtd",,"StudyData",I34, "PCB","BaseType=Index,Index=1", "Low", "A","0","all",,,,"T")/100,"00.00%")</f>
        <v>L: -08.87%</v>
      </c>
      <c r="P34" t="str">
        <f t="shared" si="3"/>
        <v>C: 13.91%, H: 16.69%, L: -08.87%</v>
      </c>
    </row>
    <row r="35" spans="1:16" x14ac:dyDescent="0.3">
      <c r="A35" t="s">
        <v>9</v>
      </c>
      <c r="B35" t="str">
        <f>RTD("cqg.rtd", ,"ContractData",A35, "LongDescription",, "T")</f>
        <v>iShares MSCI EMU ETF</v>
      </c>
      <c r="C35" s="1">
        <f xml:space="preserve"> RTD("cqg.rtd",,"StudyData",A35, "PCB","BaseType=Index,Index=1", "Close", "A","0","all",,,,"T")/100</f>
        <v>0.25593220338983047</v>
      </c>
      <c r="D35" s="1">
        <f xml:space="preserve"> RTD("cqg.rtd",,"StudyData",A35, "PCB","BaseType=Index,Index=2", "Close", "A","-1","all",,,,"T")/100</f>
        <v>-5.0590219224282227E-3</v>
      </c>
      <c r="F35" s="2">
        <f>RANK(C35,$C$2:$C$52,0)+COUNTIF($C$2:C35,C35)-1</f>
        <v>12</v>
      </c>
      <c r="G35" t="str">
        <f t="shared" si="0"/>
        <v>S.EZU</v>
      </c>
      <c r="H35">
        <f t="shared" si="4"/>
        <v>34</v>
      </c>
      <c r="I35" t="str">
        <f t="shared" si="1"/>
        <v>S.EWC</v>
      </c>
      <c r="J35" t="str">
        <f>RTD("cqg.rtd", ,"ContractData",I35, "LongDescription",, "T")</f>
        <v>iShares MSCI Canada ETF</v>
      </c>
      <c r="K35" s="1">
        <f xml:space="preserve"> RTD("cqg.rtd",,"StudyData",I35, "PCB","BaseType=Index,Index=2", "Close", "A","-1","all",,,,"T")/100</f>
        <v>9.8691384950927052E-2</v>
      </c>
      <c r="L35" s="1">
        <f t="shared" si="2"/>
        <v>0.131017369727047</v>
      </c>
      <c r="M35" s="1" t="str">
        <f xml:space="preserve"> "H: "&amp;TEXT(RTD("cqg.rtd",,"StudyData",I35, "PCB","BaseType=Index,Index=1", "High", "A","0","all",,,,"T")/100,"00.00%")</f>
        <v>H: 14.39%</v>
      </c>
      <c r="N35" t="str">
        <f xml:space="preserve"> "L: "&amp;TEXT(RTD("cqg.rtd",,"StudyData",I35, "PCB","BaseType=Index,Index=1", "Low", "A","0","all",,,,"T")/100,"00.00%")</f>
        <v>L: -08.93%</v>
      </c>
      <c r="P35" t="str">
        <f t="shared" si="3"/>
        <v>C: 13.10%, H: 14.39%, L: -08.93%</v>
      </c>
    </row>
    <row r="36" spans="1:16" x14ac:dyDescent="0.3">
      <c r="A36" t="s">
        <v>5</v>
      </c>
      <c r="B36" t="str">
        <f>RTD("cqg.rtd", ,"ContractData",A36, "LongDescription",, "T")</f>
        <v>Global X FTSE Greece 20 ETF</v>
      </c>
      <c r="C36" s="1">
        <f xml:space="preserve"> RTD("cqg.rtd",,"StudyData",A36, "PCB","BaseType=Index,Index=1", "Close", "A","0","all",,,,"T")/100</f>
        <v>0.49961330239752527</v>
      </c>
      <c r="D36" s="1">
        <f xml:space="preserve"> RTD("cqg.rtd",,"StudyData",A36, "PCB","BaseType=Index,Index=2", "Close", "A","-1","all",,,,"T")/100</f>
        <v>4.6963562753036293E-2</v>
      </c>
      <c r="F36" s="2">
        <f>RANK(C36,$C$2:$C$52,0)+COUNTIF($C$2:C36,C36)-1</f>
        <v>2</v>
      </c>
      <c r="G36" t="str">
        <f t="shared" si="0"/>
        <v>S.GREK</v>
      </c>
      <c r="H36">
        <f t="shared" si="4"/>
        <v>35</v>
      </c>
      <c r="I36" t="str">
        <f t="shared" si="1"/>
        <v>S.UAE</v>
      </c>
      <c r="J36" t="str">
        <f>RTD("cqg.rtd", ,"ContractData",I36, "LongDescription",, "T")</f>
        <v>iShares Trust iShares MSCI UAE ETF</v>
      </c>
      <c r="K36" s="1">
        <f xml:space="preserve"> RTD("cqg.rtd",,"StudyData",I36, "PCB","BaseType=Index,Index=2", "Close", "A","-1","all",,,,"T")/100</f>
        <v>0.10767160161507412</v>
      </c>
      <c r="L36" s="1">
        <f t="shared" si="2"/>
        <v>0.12818955042527336</v>
      </c>
      <c r="M36" s="1" t="str">
        <f xml:space="preserve"> "H: "&amp;TEXT(RTD("cqg.rtd",,"StudyData",I36, "PCB","BaseType=Index,Index=1", "High", "A","0","all",,,,"T")/100,"00.00%")</f>
        <v>H: 14.95%</v>
      </c>
      <c r="N36" t="str">
        <f xml:space="preserve"> "L: "&amp;TEXT(RTD("cqg.rtd",,"StudyData",I36, "PCB","BaseType=Index,Index=1", "Low", "A","0","all",,,,"T")/100,"00.00%")</f>
        <v>L: -06.44%</v>
      </c>
      <c r="P36" t="str">
        <f t="shared" si="3"/>
        <v>C: 12.82%, H: 14.95%, L: -06.44%</v>
      </c>
    </row>
    <row r="37" spans="1:16" x14ac:dyDescent="0.3">
      <c r="A37" t="s">
        <v>63</v>
      </c>
      <c r="B37" t="str">
        <f>RTD("cqg.rtd", ,"ContractData",A37, "LongDescription",, "T")</f>
        <v>Global X MSCI Colombia ETF</v>
      </c>
      <c r="C37" s="1">
        <f xml:space="preserve"> RTD("cqg.rtd",,"StudyData",A37, "PCB","BaseType=Index,Index=1", "Close", "A","0","all",,,,"T")/100</f>
        <v>0.26184210526315782</v>
      </c>
      <c r="D37" s="1">
        <f xml:space="preserve"> RTD("cqg.rtd",,"StudyData",A37, "PCB","BaseType=Index,Index=2", "Close", "A","-1","all",,,,"T")/100</f>
        <v>-1.2987012987013017E-2</v>
      </c>
      <c r="F37" s="2">
        <f>RANK(C37,$C$2:$C$52,0)+COUNTIF($C$2:C37,C37)-1</f>
        <v>9</v>
      </c>
      <c r="G37" t="str">
        <f t="shared" si="0"/>
        <v>S.COLO</v>
      </c>
      <c r="H37">
        <f t="shared" si="4"/>
        <v>36</v>
      </c>
      <c r="I37" t="str">
        <f t="shared" si="1"/>
        <v>S.EWJ</v>
      </c>
      <c r="J37" t="str">
        <f>RTD("cqg.rtd", ,"ContractData",I37, "LongDescription",, "T")</f>
        <v>iShares MSCI Japan ETF</v>
      </c>
      <c r="K37" s="1">
        <f xml:space="preserve"> RTD("cqg.rtd",,"StudyData",I37, "PCB","BaseType=Index,Index=2", "Close", "A","-1","all",,,,"T")/100</f>
        <v>4.6149048955409944E-2</v>
      </c>
      <c r="L37" s="1">
        <f t="shared" si="2"/>
        <v>0.12190760059612529</v>
      </c>
      <c r="M37" s="1" t="str">
        <f xml:space="preserve"> "H: "&amp;TEXT(RTD("cqg.rtd",,"StudyData",I37, "PCB","BaseType=Index,Index=1", "High", "A","0","all",,,,"T")/100,"00.00%")</f>
        <v>H: 12.52%</v>
      </c>
      <c r="N37" t="str">
        <f xml:space="preserve"> "L: "&amp;TEXT(RTD("cqg.rtd",,"StudyData",I37, "PCB","BaseType=Index,Index=1", "Low", "A","0","all",,,,"T")/100,"00.00%")</f>
        <v>L: -10.82%</v>
      </c>
      <c r="P37" t="str">
        <f t="shared" si="3"/>
        <v>C: 12.19%, H: 12.52%, L: -10.82%</v>
      </c>
    </row>
    <row r="38" spans="1:16" x14ac:dyDescent="0.3">
      <c r="A38" t="s">
        <v>23</v>
      </c>
      <c r="B38" t="str">
        <f>RTD("cqg.rtd", ,"ContractData",A38, "LongDescription",, "T")</f>
        <v>iShares Core MSCI EAFE ETF</v>
      </c>
      <c r="C38" s="1">
        <f xml:space="preserve"> RTD("cqg.rtd",,"StudyData",A38, "PCB","BaseType=Index,Index=1", "Close", "A","0","all",,,,"T")/100</f>
        <v>0.18540125213431988</v>
      </c>
      <c r="D38" s="1">
        <f xml:space="preserve"> RTD("cqg.rtd",,"StudyData",A38, "PCB","BaseType=Index,Index=2", "Close", "A","-1","all",,,,"T")/100</f>
        <v>-9.9502487562199544E-4</v>
      </c>
      <c r="F38" s="2">
        <f>RANK(C38,$C$2:$C$52,0)+COUNTIF($C$2:C38,C38)-1</f>
        <v>27</v>
      </c>
      <c r="G38" t="str">
        <f t="shared" si="0"/>
        <v>S.IEFA</v>
      </c>
      <c r="H38">
        <f t="shared" si="4"/>
        <v>37</v>
      </c>
      <c r="I38" t="str">
        <f t="shared" si="1"/>
        <v>S.EWT</v>
      </c>
      <c r="J38" t="str">
        <f>RTD("cqg.rtd", ,"ContractData",I38, "LongDescription",, "T")</f>
        <v>iShares MSCI Taiwan ETF</v>
      </c>
      <c r="K38" s="1">
        <f xml:space="preserve"> RTD("cqg.rtd",,"StudyData",I38, "PCB","BaseType=Index,Index=2", "Close", "A","-1","all",,,,"T")/100</f>
        <v>0.12448403215294364</v>
      </c>
      <c r="L38" s="1">
        <f t="shared" si="2"/>
        <v>0.11765842349304491</v>
      </c>
      <c r="M38" s="1" t="str">
        <f xml:space="preserve"> "H: "&amp;TEXT(RTD("cqg.rtd",,"StudyData",I38, "PCB","BaseType=Index,Index=1", "High", "A","0","all",,,,"T")/100,"00.00%")</f>
        <v>H: 12.04%</v>
      </c>
      <c r="N38" t="str">
        <f xml:space="preserve"> "L: "&amp;TEXT(RTD("cqg.rtd",,"StudyData",I38, "PCB","BaseType=Index,Index=1", "Low", "A","0","all",,,,"T")/100,"00.00%")</f>
        <v>L: -23.80%</v>
      </c>
      <c r="P38" t="str">
        <f t="shared" si="3"/>
        <v>C: 11.77%, H: 12.04%, L: -23.80%</v>
      </c>
    </row>
    <row r="39" spans="1:16" x14ac:dyDescent="0.3">
      <c r="A39" t="s">
        <v>35</v>
      </c>
      <c r="B39" t="str">
        <f>RTD("cqg.rtd", ,"ContractData",A39, "LongDescription",, "T")</f>
        <v>iShares Core MSCI Emerging Markets ETF</v>
      </c>
      <c r="C39" s="1">
        <f xml:space="preserve"> RTD("cqg.rtd",,"StudyData",A39, "PCB","BaseType=Index,Index=1", "Close", "A","0","all",,,,"T")/100</f>
        <v>0.14419762543086942</v>
      </c>
      <c r="D39" s="1">
        <f xml:space="preserve"> RTD("cqg.rtd",,"StudyData",A39, "PCB","BaseType=Index,Index=2", "Close", "A","-1","all",,,,"T")/100</f>
        <v>3.2423882957690803E-2</v>
      </c>
      <c r="F39" s="2">
        <f>RANK(C39,$C$2:$C$52,0)+COUNTIF($C$2:C39,C39)-1</f>
        <v>32</v>
      </c>
      <c r="G39" t="str">
        <f t="shared" si="0"/>
        <v>S.IEMG</v>
      </c>
      <c r="H39">
        <f t="shared" si="4"/>
        <v>38</v>
      </c>
      <c r="I39" t="str">
        <f t="shared" si="1"/>
        <v>S.EWA</v>
      </c>
      <c r="J39" t="str">
        <f>RTD("cqg.rtd", ,"ContractData",I39, "LongDescription",, "T")</f>
        <v>iShares MSCI Australia ETF</v>
      </c>
      <c r="K39" s="1">
        <f xml:space="preserve"> RTD("cqg.rtd",,"StudyData",I39, "PCB","BaseType=Index,Index=2", "Close", "A","-1","all",,,,"T")/100</f>
        <v>-1.9720624486442087E-2</v>
      </c>
      <c r="L39" s="1">
        <f t="shared" si="2"/>
        <v>9.346186085498745E-2</v>
      </c>
      <c r="M39" s="1" t="str">
        <f xml:space="preserve"> "H: "&amp;TEXT(RTD("cqg.rtd",,"StudyData",I39, "PCB","BaseType=Index,Index=1", "High", "A","0","all",,,,"T")/100,"00.00%")</f>
        <v>H: 12.32%</v>
      </c>
      <c r="N39" t="str">
        <f xml:space="preserve"> "L: "&amp;TEXT(RTD("cqg.rtd",,"StudyData",I39, "PCB","BaseType=Index,Index=1", "Low", "A","0","all",,,,"T")/100,"00.00%")</f>
        <v>L: -14.08%</v>
      </c>
      <c r="P39" t="str">
        <f t="shared" si="3"/>
        <v>C: 09.35%, H: 12.32%, L: -14.08%</v>
      </c>
    </row>
    <row r="40" spans="1:16" x14ac:dyDescent="0.3">
      <c r="A40" t="s">
        <v>43</v>
      </c>
      <c r="B40" t="str">
        <f>RTD("cqg.rtd", ,"ContractData",A40, "LongDescription",, "T")</f>
        <v>iShares MSCI India</v>
      </c>
      <c r="C40" s="1">
        <f xml:space="preserve"> RTD("cqg.rtd",,"StudyData",A40, "PCB","BaseType=Index,Index=1", "Close", "A","0","all",,,,"T")/100</f>
        <v>6.1170212765957424E-2</v>
      </c>
      <c r="D40" s="1">
        <f xml:space="preserve"> RTD("cqg.rtd",,"StudyData",A40, "PCB","BaseType=Index,Index=2", "Close", "A","-1","all",,,,"T")/100</f>
        <v>7.8467527146076577E-2</v>
      </c>
      <c r="F40" s="2">
        <f>RANK(C40,$C$2:$C$52,0)+COUNTIF($C$2:C40,C40)-1</f>
        <v>42</v>
      </c>
      <c r="G40" t="str">
        <f t="shared" si="0"/>
        <v>S.INDA</v>
      </c>
      <c r="H40">
        <f t="shared" si="4"/>
        <v>39</v>
      </c>
      <c r="I40" t="str">
        <f t="shared" si="1"/>
        <v>S.VT</v>
      </c>
      <c r="J40" t="str">
        <f>RTD("cqg.rtd", ,"ContractData",I40, "LongDescription",, "T")</f>
        <v>Vanguard Total World Stock Idx Fd (ETF)</v>
      </c>
      <c r="K40" s="1">
        <f xml:space="preserve"> RTD("cqg.rtd",,"StudyData",I40, "PCB","BaseType=Index,Index=2", "Close", "A","-1","all",,,,"T")/100</f>
        <v>0.14191290824261285</v>
      </c>
      <c r="L40" s="1">
        <f t="shared" si="2"/>
        <v>8.9547156962887259E-2</v>
      </c>
      <c r="M40" s="1" t="str">
        <f xml:space="preserve"> "H: "&amp;TEXT(RTD("cqg.rtd",,"StudyData",I40, "PCB","BaseType=Index,Index=1", "High", "A","0","all",,,,"T")/100,"00.00%")</f>
        <v>H: 09.28%</v>
      </c>
      <c r="N40" t="str">
        <f xml:space="preserve"> "L: "&amp;TEXT(RTD("cqg.rtd",,"StudyData",I40, "PCB","BaseType=Index,Index=1", "Low", "A","0","all",,,,"T")/100,"00.00%")</f>
        <v>L: -14.12%</v>
      </c>
      <c r="P40" t="str">
        <f t="shared" si="3"/>
        <v>C: 08.95%, H: 09.28%, L: -14.12%</v>
      </c>
    </row>
    <row r="41" spans="1:16" x14ac:dyDescent="0.3">
      <c r="A41" t="s">
        <v>46</v>
      </c>
      <c r="B41" t="str">
        <f>RTD("cqg.rtd", ,"ContractData",A41, "LongDescription",, "T")</f>
        <v>iShares MSCI Saudi Arabia ETF</v>
      </c>
      <c r="C41" s="1">
        <f xml:space="preserve"> RTD("cqg.rtd",,"StudyData",A41, "PCB","BaseType=Index,Index=1", "Close", "A","0","all",,,,"T")/100</f>
        <v>-6.3173359451518252E-2</v>
      </c>
      <c r="D41" s="1">
        <f xml:space="preserve"> RTD("cqg.rtd",,"StudyData",A41, "PCB","BaseType=Index,Index=2", "Close", "A","-1","all",,,,"T")/100</f>
        <v>-3.5199622017481572E-2</v>
      </c>
      <c r="F41" s="2">
        <f>RANK(C41,$C$2:$C$52,0)+COUNTIF($C$2:C41,C41)-1</f>
        <v>49</v>
      </c>
      <c r="G41" t="str">
        <f t="shared" si="0"/>
        <v>S.KSA</v>
      </c>
      <c r="H41">
        <f t="shared" si="4"/>
        <v>40</v>
      </c>
      <c r="I41" t="str">
        <f t="shared" si="1"/>
        <v>S.EPHE</v>
      </c>
      <c r="J41" t="str">
        <f>RTD("cqg.rtd", ,"ContractData",I41, "LongDescription",, "T")</f>
        <v>iShares MSCI Philippines ETF</v>
      </c>
      <c r="K41" s="1">
        <f xml:space="preserve"> RTD("cqg.rtd",,"StudyData",I41, "PCB","BaseType=Index,Index=2", "Close", "A","-1","all",,,,"T")/100</f>
        <v>-3.6937283570604107E-2</v>
      </c>
      <c r="L41" s="1">
        <f t="shared" si="2"/>
        <v>8.7894526568118234E-2</v>
      </c>
      <c r="M41" s="1" t="str">
        <f xml:space="preserve"> "H: "&amp;TEXT(RTD("cqg.rtd",,"StudyData",I41, "PCB","BaseType=Index,Index=1", "High", "A","0","all",,,,"T")/100,"00.00%")</f>
        <v>H: 12.66%</v>
      </c>
      <c r="N41" t="str">
        <f xml:space="preserve"> "L: "&amp;TEXT(RTD("cqg.rtd",,"StudyData",I41, "PCB","BaseType=Index,Index=1", "Low", "A","0","all",,,,"T")/100,"00.00%")</f>
        <v>L: -07.79%</v>
      </c>
      <c r="P41" t="str">
        <f t="shared" si="3"/>
        <v>C: 08.79%, H: 12.66%, L: -07.79%</v>
      </c>
    </row>
    <row r="42" spans="1:16" x14ac:dyDescent="0.3">
      <c r="A42" t="s">
        <v>1</v>
      </c>
      <c r="B42" t="str">
        <f>RTD("cqg.rtd", ,"ContractData",A42, "LongDescription",, "T")</f>
        <v>iShares MSCI Kuwait ETF</v>
      </c>
      <c r="C42" s="1">
        <f xml:space="preserve"> RTD("cqg.rtd",,"StudyData",A42, "PCB","BaseType=Index,Index=1", "Close", "A","0","all",,,,"T")/100</f>
        <v>0.15487274984481694</v>
      </c>
      <c r="D42" s="1">
        <f xml:space="preserve"> RTD("cqg.rtd",,"StudyData",A42, "PCB","BaseType=Index,Index=2", "Close", "A","-1","all",,,,"T")/100</f>
        <v>4.7464239271781443E-2</v>
      </c>
      <c r="F42" s="2">
        <f>RANK(C42,$C$2:$C$52,0)+COUNTIF($C$2:C42,C42)-1</f>
        <v>31</v>
      </c>
      <c r="G42" t="str">
        <f t="shared" si="0"/>
        <v>S.KWT</v>
      </c>
      <c r="H42">
        <f t="shared" si="4"/>
        <v>41</v>
      </c>
      <c r="I42" t="str">
        <f t="shared" si="1"/>
        <v>S.EDEN</v>
      </c>
      <c r="J42" t="str">
        <f>RTD("cqg.rtd", ,"ContractData",I42, "LongDescription",, "T")</f>
        <v>iShares MSCI Denmark ETF</v>
      </c>
      <c r="K42" s="1">
        <f xml:space="preserve"> RTD("cqg.rtd",,"StudyData",I42, "PCB","BaseType=Index,Index=2", "Close", "A","-1","all",,,,"T")/100</f>
        <v>-5.0913954525189549E-2</v>
      </c>
      <c r="L42" s="1">
        <f t="shared" si="2"/>
        <v>6.7549793310785394E-2</v>
      </c>
      <c r="M42" s="1" t="str">
        <f xml:space="preserve"> "H: "&amp;TEXT(RTD("cqg.rtd",,"StudyData",I42, "PCB","BaseType=Index,Index=1", "High", "A","0","all",,,,"T")/100,"00.00%")</f>
        <v>H: 15.36%</v>
      </c>
      <c r="N42" t="str">
        <f xml:space="preserve"> "L: "&amp;TEXT(RTD("cqg.rtd",,"StudyData",I42, "PCB","BaseType=Index,Index=1", "Low", "A","0","all",,,,"T")/100,"00.00%")</f>
        <v>L: -14.21%</v>
      </c>
      <c r="P42" t="str">
        <f t="shared" si="3"/>
        <v>C: 06.75%, H: 15.36%, L: -14.21%</v>
      </c>
    </row>
    <row r="43" spans="1:16" x14ac:dyDescent="0.3">
      <c r="A43" t="s">
        <v>17</v>
      </c>
      <c r="B43" t="str">
        <f>RTD("cqg.rtd", ,"ContractData",A43, "LongDescription",, "T")</f>
        <v>iShares MSCI China ETF</v>
      </c>
      <c r="C43" s="1">
        <f xml:space="preserve"> RTD("cqg.rtd",,"StudyData",A43, "PCB","BaseType=Index,Index=1", "Close", "A","0","all",,,,"T")/100</f>
        <v>0.17755014938113528</v>
      </c>
      <c r="D43" s="1">
        <f xml:space="preserve"> RTD("cqg.rtd",,"StudyData",A43, "PCB","BaseType=Index,Index=2", "Close", "A","-1","all",,,,"T")/100</f>
        <v>0.15022091310751098</v>
      </c>
      <c r="F43" s="2">
        <f>RANK(C43,$C$2:$C$52,0)+COUNTIF($C$2:C43,C43)-1</f>
        <v>28</v>
      </c>
      <c r="G43" t="str">
        <f t="shared" si="0"/>
        <v>S.MCHI</v>
      </c>
      <c r="H43">
        <f t="shared" si="4"/>
        <v>42</v>
      </c>
      <c r="I43" t="str">
        <f t="shared" si="1"/>
        <v>S.INDA</v>
      </c>
      <c r="J43" t="str">
        <f>RTD("cqg.rtd", ,"ContractData",I43, "LongDescription",, "T")</f>
        <v>iShares MSCI India</v>
      </c>
      <c r="K43" s="1">
        <f xml:space="preserve"> RTD("cqg.rtd",,"StudyData",I43, "PCB","BaseType=Index,Index=2", "Close", "A","-1","all",,,,"T")/100</f>
        <v>7.8467527146076577E-2</v>
      </c>
      <c r="L43" s="1">
        <f t="shared" si="2"/>
        <v>6.1170212765957424E-2</v>
      </c>
      <c r="M43" s="1" t="str">
        <f xml:space="preserve"> "H: "&amp;TEXT(RTD("cqg.rtd",,"StudyData",I43, "PCB","BaseType=Index,Index=1", "High", "A","0","all",,,,"T")/100,"00.00%")</f>
        <v>H: 06.40%</v>
      </c>
      <c r="N43" t="str">
        <f xml:space="preserve"> "L: "&amp;TEXT(RTD("cqg.rtd",,"StudyData",I43, "PCB","BaseType=Index,Index=1", "Low", "A","0","all",,,,"T")/100,"00.00%")</f>
        <v>L: -09.59%</v>
      </c>
      <c r="P43" t="str">
        <f t="shared" si="3"/>
        <v>C: 06.12%, H: 06.40%, L: -09.59%</v>
      </c>
    </row>
    <row r="44" spans="1:16" x14ac:dyDescent="0.3">
      <c r="A44" t="s">
        <v>15</v>
      </c>
      <c r="B44" t="str">
        <f>RTD("cqg.rtd", ,"ContractData",A44, "LongDescription",, "T")</f>
        <v>Global X MSCI Norway ETF</v>
      </c>
      <c r="C44" s="1">
        <f xml:space="preserve"> RTD("cqg.rtd",,"StudyData",A44, "PCB","BaseType=Index,Index=1", "Close", "A","0","all",,,,"T")/100</f>
        <v>0.24168797953964188</v>
      </c>
      <c r="D44" s="1">
        <f xml:space="preserve"> RTD("cqg.rtd",,"StudyData",A44, "PCB","BaseType=Index,Index=2", "Close", "A","-1","all",,,,"T")/100</f>
        <v>-7.8916372202591206E-2</v>
      </c>
      <c r="F44" s="2">
        <f>RANK(C44,$C$2:$C$52,0)+COUNTIF($C$2:C44,C44)-1</f>
        <v>14</v>
      </c>
      <c r="G44" t="str">
        <f t="shared" si="0"/>
        <v>S.NORW</v>
      </c>
      <c r="H44">
        <f t="shared" si="4"/>
        <v>43</v>
      </c>
      <c r="I44" t="str">
        <f t="shared" si="1"/>
        <v>S.SPY</v>
      </c>
      <c r="J44" t="str">
        <f>RTD("cqg.rtd", ,"ContractData",I44, "LongDescription",, "T")</f>
        <v>SPDR S&amp;P 500</v>
      </c>
      <c r="K44" s="1">
        <f xml:space="preserve"> RTD("cqg.rtd",,"StudyData",I44, "PCB","BaseType=Index,Index=2", "Close", "A","-1","all",,,,"T")/100</f>
        <v>0.23304790557741273</v>
      </c>
      <c r="L44" s="1">
        <f t="shared" si="2"/>
        <v>4.919123669123656E-2</v>
      </c>
      <c r="M44" s="1" t="str">
        <f xml:space="preserve"> "H: "&amp;TEXT(RTD("cqg.rtd",,"StudyData",I44, "PCB","BaseType=Index,Index=1", "High", "A","0","all",,,,"T")/100,"00.00%")</f>
        <v>H: 05.17%</v>
      </c>
      <c r="N44" t="str">
        <f xml:space="preserve"> "L: "&amp;TEXT(RTD("cqg.rtd",,"StudyData",I44, "PCB","BaseType=Index,Index=1", "Low", "A","0","all",,,,"T")/100,"00.00%")</f>
        <v>L: -17.79%</v>
      </c>
      <c r="P44" t="str">
        <f t="shared" si="3"/>
        <v>C: 04.92%, H: 05.17%, L: -17.79%</v>
      </c>
    </row>
    <row r="45" spans="1:16" x14ac:dyDescent="0.3">
      <c r="A45" t="s">
        <v>38</v>
      </c>
      <c r="B45" t="str">
        <f>RTD("cqg.rtd", ,"ContractData",A45, "LongDescription",, "T")</f>
        <v>iShares Trust iShares MSCI Qatar ETF</v>
      </c>
      <c r="C45" s="1">
        <f xml:space="preserve"> RTD("cqg.rtd",,"StudyData",A45, "PCB","BaseType=Index,Index=1", "Close", "A","0","all",,,,"T")/100</f>
        <v>3.5694366982710571E-2</v>
      </c>
      <c r="D45" s="1">
        <f xml:space="preserve"> RTD("cqg.rtd",,"StudyData",A45, "PCB","BaseType=Index,Index=2", "Close", "A","-1","all",,,,"T")/100</f>
        <v>-1.1031439602868136E-2</v>
      </c>
      <c r="F45" s="2">
        <f>RANK(C45,$C$2:$C$52,0)+COUNTIF($C$2:C45,C45)-1</f>
        <v>44</v>
      </c>
      <c r="G45" t="str">
        <f t="shared" si="0"/>
        <v>S.QAT</v>
      </c>
      <c r="H45">
        <f t="shared" si="4"/>
        <v>44</v>
      </c>
      <c r="I45" t="str">
        <f t="shared" si="1"/>
        <v>S.QAT</v>
      </c>
      <c r="J45" t="str">
        <f>RTD("cqg.rtd", ,"ContractData",I45, "LongDescription",, "T")</f>
        <v>iShares Trust iShares MSCI Qatar ETF</v>
      </c>
      <c r="K45" s="1">
        <f xml:space="preserve"> RTD("cqg.rtd",,"StudyData",I45, "PCB","BaseType=Index,Index=2", "Close", "A","-1","all",,,,"T")/100</f>
        <v>-1.1031439602868136E-2</v>
      </c>
      <c r="L45" s="1">
        <f t="shared" si="2"/>
        <v>3.5694366982710571E-2</v>
      </c>
      <c r="M45" s="1" t="str">
        <f xml:space="preserve"> "H: "&amp;TEXT(RTD("cqg.rtd",,"StudyData",I45, "PCB","BaseType=Index,Index=1", "High", "A","0","all",,,,"T")/100,"00.00%")</f>
        <v>H: 07.14%</v>
      </c>
      <c r="N45" t="str">
        <f xml:space="preserve"> "L: "&amp;TEXT(RTD("cqg.rtd",,"StudyData",I45, "PCB","BaseType=Index,Index=1", "Low", "A","0","all",,,,"T")/100,"00.00%")</f>
        <v>L: -06.41%</v>
      </c>
      <c r="P45" t="str">
        <f t="shared" si="3"/>
        <v>C: 03.57%, H: 07.14%, L: -06.41%</v>
      </c>
    </row>
    <row r="46" spans="1:16" x14ac:dyDescent="0.3">
      <c r="A46" t="s">
        <v>45</v>
      </c>
      <c r="B46" t="str">
        <f>RTD("cqg.rtd", ,"ContractData",A46, "LongDescription",, "T")</f>
        <v>SPDR S&amp;P 500</v>
      </c>
      <c r="C46" s="1">
        <f xml:space="preserve"> RTD("cqg.rtd",,"StudyData",A46, "PCB","BaseType=Index,Index=1", "Close", "A","0","all",,,,"T")/100</f>
        <v>4.919123669123656E-2</v>
      </c>
      <c r="D46" s="1">
        <f xml:space="preserve"> RTD("cqg.rtd",,"StudyData",A46, "PCB","BaseType=Index,Index=2", "Close", "A","-1","all",,,,"T")/100</f>
        <v>0.23304790557741273</v>
      </c>
      <c r="F46" s="2">
        <f>RANK(C46,$C$2:$C$52,0)+COUNTIF($C$2:C46,C46)-1</f>
        <v>43</v>
      </c>
      <c r="G46" t="str">
        <f t="shared" si="0"/>
        <v>S.SPY</v>
      </c>
      <c r="H46">
        <f t="shared" si="4"/>
        <v>45</v>
      </c>
      <c r="I46" t="str">
        <f t="shared" si="1"/>
        <v>S.ARGT</v>
      </c>
      <c r="J46" t="str">
        <f>RTD("cqg.rtd", ,"ContractData",I46, "LongDescription",, "T")</f>
        <v>Global X MSCI Argentina ETF</v>
      </c>
      <c r="K46" s="1">
        <f xml:space="preserve"> RTD("cqg.rtd",,"StudyData",I46, "PCB","BaseType=Index,Index=2", "Close", "A","-1","all",,,,"T")/100</f>
        <v>0.61024542267238013</v>
      </c>
      <c r="L46" s="1">
        <f t="shared" si="2"/>
        <v>3.2418047659368655E-2</v>
      </c>
      <c r="M46" s="1" t="str">
        <f xml:space="preserve"> "H: "&amp;TEXT(RTD("cqg.rtd",,"StudyData",I46, "PCB","BaseType=Index,Index=1", "High", "A","0","all",,,,"T")/100,"00.00%")</f>
        <v>H: 15.97%</v>
      </c>
      <c r="N46" t="str">
        <f xml:space="preserve"> "L: "&amp;TEXT(RTD("cqg.rtd",,"StudyData",I46, "PCB","BaseType=Index,Index=1", "Low", "A","0","all",,,,"T")/100,"00.00%")</f>
        <v>L: -17.41%</v>
      </c>
      <c r="P46" t="str">
        <f t="shared" si="3"/>
        <v>C: 03.24%, H: 15.97%, L: -17.41%</v>
      </c>
    </row>
    <row r="47" spans="1:16" x14ac:dyDescent="0.3">
      <c r="A47" t="s">
        <v>48</v>
      </c>
      <c r="B47" t="str">
        <f>RTD("cqg.rtd", ,"ContractData",A47, "LongDescription",, "T")</f>
        <v>iShares MSCI Thailand Capped ETF</v>
      </c>
      <c r="C47" s="1">
        <f xml:space="preserve"> RTD("cqg.rtd",,"StudyData",A47, "PCB","BaseType=Index,Index=1", "Close", "A","0","all",,,,"T")/100</f>
        <v>-0.17703507610853733</v>
      </c>
      <c r="D47" s="1">
        <f xml:space="preserve"> RTD("cqg.rtd",,"StudyData",A47, "PCB","BaseType=Index,Index=2", "Close", "A","-1","all",,,,"T")/100</f>
        <v>-5.3554650798622011E-2</v>
      </c>
      <c r="F47" s="2">
        <f>RANK(C47,$C$2:$C$52,0)+COUNTIF($C$2:C47,C47)-1</f>
        <v>51</v>
      </c>
      <c r="G47" t="str">
        <f t="shared" si="0"/>
        <v>S.THD</v>
      </c>
      <c r="H47">
        <f t="shared" si="4"/>
        <v>46</v>
      </c>
      <c r="I47" t="str">
        <f t="shared" si="1"/>
        <v>S.ENZL</v>
      </c>
      <c r="J47" t="str">
        <f>RTD("cqg.rtd", ,"ContractData",I47, "LongDescription",, "T")</f>
        <v>iShares Trust iShares MSCI New Zealand ETF</v>
      </c>
      <c r="K47" s="1">
        <f xml:space="preserve"> RTD("cqg.rtd",,"StudyData",I47, "PCB","BaseType=Index,Index=2", "Close", "A","-1","all",,,,"T")/100</f>
        <v>-6.8261497215920855E-2</v>
      </c>
      <c r="L47" s="1">
        <f t="shared" si="2"/>
        <v>4.2054006197431984E-3</v>
      </c>
      <c r="M47" s="1" t="str">
        <f xml:space="preserve"> "H: "&amp;TEXT(RTD("cqg.rtd",,"StudyData",I47, "PCB","BaseType=Index,Index=1", "High", "A","0","all",,,,"T")/100,"00.00%")</f>
        <v>H: 02.04%</v>
      </c>
      <c r="N47" t="str">
        <f xml:space="preserve"> "L: "&amp;TEXT(RTD("cqg.rtd",,"StudyData",I47, "PCB","BaseType=Index,Index=1", "Low", "A","0","all",,,,"T")/100,"00.00%")</f>
        <v>L: -13.83%</v>
      </c>
      <c r="P47" t="str">
        <f t="shared" si="3"/>
        <v>C: 00.42%, H: 02.04%, L: -13.83%</v>
      </c>
    </row>
    <row r="48" spans="1:16" x14ac:dyDescent="0.3">
      <c r="A48" t="s">
        <v>49</v>
      </c>
      <c r="B48" t="str">
        <f>RTD("cqg.rtd", ,"ContractData",A48, "LongDescription",, "T")</f>
        <v>iShares MSCI Turkey ETF</v>
      </c>
      <c r="C48" s="1">
        <f xml:space="preserve"> RTD("cqg.rtd",,"StudyData",A48, "PCB","BaseType=Index,Index=1", "Close", "A","0","all",,,,"T")/100</f>
        <v>-0.14974902398215273</v>
      </c>
      <c r="D48" s="1">
        <f xml:space="preserve"> RTD("cqg.rtd",,"StudyData",A48, "PCB","BaseType=Index,Index=2", "Close", "A","-1","all",,,,"T")/100</f>
        <v>0.11090458488228</v>
      </c>
      <c r="F48" s="2">
        <f>RANK(C48,$C$2:$C$52,0)+COUNTIF($C$2:C48,C48)-1</f>
        <v>50</v>
      </c>
      <c r="G48" t="str">
        <f t="shared" si="0"/>
        <v>S.TUR</v>
      </c>
      <c r="H48">
        <f t="shared" si="4"/>
        <v>47</v>
      </c>
      <c r="I48" t="str">
        <f t="shared" si="1"/>
        <v>S.EWM</v>
      </c>
      <c r="J48" t="str">
        <f>RTD("cqg.rtd", ,"ContractData",I48, "LongDescription",, "T")</f>
        <v>iShares MSCI Malaysia ETF</v>
      </c>
      <c r="K48" s="1">
        <f xml:space="preserve"> RTD("cqg.rtd",,"StudyData",I48, "PCB","BaseType=Index,Index=2", "Close", "A","-1","all",,,,"T")/100</f>
        <v>0.15435294117647064</v>
      </c>
      <c r="L48" s="1">
        <f t="shared" si="2"/>
        <v>-1.8752547900529996E-2</v>
      </c>
      <c r="M48" s="1" t="str">
        <f xml:space="preserve"> "H: "&amp;TEXT(RTD("cqg.rtd",,"StudyData",I48, "PCB","BaseType=Index,Index=1", "High", "A","0","all",,,,"T")/100,"00.00%")</f>
        <v>H: 02.28%</v>
      </c>
      <c r="N48" t="str">
        <f xml:space="preserve"> "L: "&amp;TEXT(RTD("cqg.rtd",,"StudyData",I48, "PCB","BaseType=Index,Index=1", "Low", "A","0","all",,,,"T")/100,"00.00%")</f>
        <v>L: -15.21%</v>
      </c>
      <c r="P48" t="str">
        <f t="shared" si="3"/>
        <v>C: -01.88%, H: 02.28%, L: -15.21%</v>
      </c>
    </row>
    <row r="49" spans="1:16" x14ac:dyDescent="0.3">
      <c r="A49" t="s">
        <v>27</v>
      </c>
      <c r="B49" t="str">
        <f>RTD("cqg.rtd", ,"ContractData",A49, "LongDescription",, "T")</f>
        <v>iShares Trust iShares MSCI UAE ETF</v>
      </c>
      <c r="C49" s="1">
        <f xml:space="preserve"> RTD("cqg.rtd",,"StudyData",A49, "PCB","BaseType=Index,Index=1", "Close", "A","0","all",,,,"T")/100</f>
        <v>0.12818955042527336</v>
      </c>
      <c r="D49" s="1">
        <f xml:space="preserve"> RTD("cqg.rtd",,"StudyData",A49, "PCB","BaseType=Index,Index=2", "Close", "A","-1","all",,,,"T")/100</f>
        <v>0.10767160161507412</v>
      </c>
      <c r="F49" s="2">
        <f>RANK(C49,$C$2:$C$52,0)+COUNTIF($C$2:C49,C49)-1</f>
        <v>35</v>
      </c>
      <c r="G49" t="str">
        <f t="shared" si="0"/>
        <v>S.UAE</v>
      </c>
      <c r="H49">
        <f t="shared" si="4"/>
        <v>48</v>
      </c>
      <c r="I49" t="str">
        <f t="shared" si="1"/>
        <v>S.EIDO</v>
      </c>
      <c r="J49" t="str">
        <f>RTD("cqg.rtd", ,"ContractData",I49, "LongDescription",, "T")</f>
        <v>iShares MSCI Indonesia ETF</v>
      </c>
      <c r="K49" s="1">
        <f xml:space="preserve"> RTD("cqg.rtd",,"StudyData",I49, "PCB","BaseType=Index,Index=2", "Close", "A","-1","all",,,,"T")/100</f>
        <v>-0.17204301075268816</v>
      </c>
      <c r="L49" s="1">
        <f t="shared" si="2"/>
        <v>-5.3571428571428478E-2</v>
      </c>
      <c r="M49" s="1" t="str">
        <f xml:space="preserve"> "H: "&amp;TEXT(RTD("cqg.rtd",,"StudyData",I49, "PCB","BaseType=Index,Index=1", "High", "A","0","all",,,,"T")/100,"00.00%")</f>
        <v>H: 03.79%</v>
      </c>
      <c r="N49" t="str">
        <f xml:space="preserve"> "L: "&amp;TEXT(RTD("cqg.rtd",,"StudyData",I49, "PCB","BaseType=Index,Index=1", "Low", "A","0","all",,,,"T")/100,"00.00%")</f>
        <v>L: -23.16%</v>
      </c>
      <c r="P49" t="str">
        <f t="shared" si="3"/>
        <v>C: -05.36%, H: 03.79%, L: -23.16%</v>
      </c>
    </row>
    <row r="50" spans="1:16" x14ac:dyDescent="0.3">
      <c r="A50" t="s">
        <v>14</v>
      </c>
      <c r="B50" t="str">
        <f>RTD("cqg.rtd", ,"ContractData",A50, "LongDescription",, "T")</f>
        <v>Vanguard MSCI Europe ETF</v>
      </c>
      <c r="C50" s="1">
        <f xml:space="preserve"> RTD("cqg.rtd",,"StudyData",A50, "PCB","BaseType=Index,Index=1", "Close", "A","0","all",,,,"T")/100</f>
        <v>0.21821332913187344</v>
      </c>
      <c r="D50" s="1">
        <f xml:space="preserve"> RTD("cqg.rtd",,"StudyData",A50, "PCB","BaseType=Index,Index=2", "Close", "A","-1","all",,,,"T")/100</f>
        <v>-1.5663771712158887E-2</v>
      </c>
      <c r="F50" s="2">
        <f>RANK(C50,$C$2:$C$52,0)+COUNTIF($C$2:C50,C50)-1</f>
        <v>19</v>
      </c>
      <c r="G50" t="str">
        <f t="shared" si="0"/>
        <v>S.VGK</v>
      </c>
      <c r="H50">
        <f t="shared" si="4"/>
        <v>49</v>
      </c>
      <c r="I50" t="str">
        <f t="shared" si="1"/>
        <v>S.KSA</v>
      </c>
      <c r="J50" t="str">
        <f>RTD("cqg.rtd", ,"ContractData",I50, "LongDescription",, "T")</f>
        <v>iShares MSCI Saudi Arabia ETF</v>
      </c>
      <c r="K50" s="1">
        <f xml:space="preserve"> RTD("cqg.rtd",,"StudyData",I50, "PCB","BaseType=Index,Index=2", "Close", "A","-1","all",,,,"T")/100</f>
        <v>-3.5199622017481572E-2</v>
      </c>
      <c r="L50" s="1">
        <f t="shared" si="2"/>
        <v>-6.3173359451518252E-2</v>
      </c>
      <c r="M50" s="1" t="str">
        <f xml:space="preserve"> "H: "&amp;TEXT(RTD("cqg.rtd",,"StudyData",I50, "PCB","BaseType=Index,Index=1", "High", "A","0","all",,,,"T")/100,"00.00%")</f>
        <v>H: 04.19%</v>
      </c>
      <c r="N50" t="str">
        <f xml:space="preserve"> "L: "&amp;TEXT(RTD("cqg.rtd",,"StudyData",I50, "PCB","BaseType=Index,Index=1", "Low", "A","0","all",,,,"T")/100,"00.00%")</f>
        <v>L: -10.97%</v>
      </c>
      <c r="P50" t="str">
        <f t="shared" si="3"/>
        <v>C: -06.32%, H: 04.19%, L: -10.97%</v>
      </c>
    </row>
    <row r="51" spans="1:16" x14ac:dyDescent="0.3">
      <c r="A51" t="s">
        <v>28</v>
      </c>
      <c r="B51" t="str">
        <f>RTD("cqg.rtd", ,"ContractData",A51, "LongDescription",, "T")</f>
        <v>Market Vectors Vietnam ETF</v>
      </c>
      <c r="C51" s="1">
        <f xml:space="preserve"> RTD("cqg.rtd",,"StudyData",A51, "PCB","BaseType=Index,Index=1", "Close", "A","0","all",,,,"T")/100</f>
        <v>0.19599303135888502</v>
      </c>
      <c r="D51" s="1">
        <f xml:space="preserve"> RTD("cqg.rtd",,"StudyData",A51, "PCB","BaseType=Index,Index=2", "Close", "A","-1","all",,,,"T")/100</f>
        <v>-0.11145510835913308</v>
      </c>
      <c r="F51" s="2">
        <f>RANK(C51,$C$2:$C$52,0)+COUNTIF($C$2:C51,C51)-1</f>
        <v>21</v>
      </c>
      <c r="G51" t="str">
        <f t="shared" si="0"/>
        <v>S.VNM</v>
      </c>
      <c r="H51">
        <f t="shared" si="4"/>
        <v>50</v>
      </c>
      <c r="I51" t="str">
        <f t="shared" si="1"/>
        <v>S.TUR</v>
      </c>
      <c r="J51" t="str">
        <f>RTD("cqg.rtd", ,"ContractData",I51, "LongDescription",, "T")</f>
        <v>iShares MSCI Turkey ETF</v>
      </c>
      <c r="K51" s="1">
        <f xml:space="preserve"> RTD("cqg.rtd",,"StudyData",I51, "PCB","BaseType=Index,Index=2", "Close", "A","-1","all",,,,"T")/100</f>
        <v>0.11090458488228</v>
      </c>
      <c r="L51" s="1">
        <f t="shared" si="2"/>
        <v>-0.14974902398215273</v>
      </c>
      <c r="M51" s="1" t="str">
        <f xml:space="preserve"> "H: "&amp;TEXT(RTD("cqg.rtd",,"StudyData",I51, "PCB","BaseType=Index,Index=1", "High", "A","0","all",,,,"T")/100,"00.00%")</f>
        <v>H: 07.50%</v>
      </c>
      <c r="N51" t="str">
        <f xml:space="preserve"> "L: "&amp;TEXT(RTD("cqg.rtd",,"StudyData",I51, "PCB","BaseType=Index,Index=1", "Low", "A","0","all",,,,"T")/100,"00.00%")</f>
        <v>L: -17.35%</v>
      </c>
      <c r="P51" t="str">
        <f t="shared" si="3"/>
        <v>C: -14.97%, H: 07.50%, L: -17.35%</v>
      </c>
    </row>
    <row r="52" spans="1:16" x14ac:dyDescent="0.3">
      <c r="A52" t="s">
        <v>39</v>
      </c>
      <c r="B52" t="str">
        <f>RTD("cqg.rtd", ,"ContractData",A52, "LongDescription",, "T")</f>
        <v>Vanguard Total World Stock Idx Fd (ETF)</v>
      </c>
      <c r="C52" s="1">
        <f xml:space="preserve"> RTD("cqg.rtd",,"StudyData",A52, "PCB","BaseType=Index,Index=1", "Close", "A","0","all",,,,"T")/100</f>
        <v>8.9547156962887259E-2</v>
      </c>
      <c r="D52" s="1">
        <f xml:space="preserve"> RTD("cqg.rtd",,"StudyData",A52, "PCB","BaseType=Index,Index=2", "Close", "A","-1","all",,,,"T")/100</f>
        <v>0.14191290824261285</v>
      </c>
      <c r="F52" s="2">
        <f>RANK(C52,$C$2:$C$52,0)+COUNTIF($C$2:C52,C52)-1</f>
        <v>39</v>
      </c>
      <c r="G52" t="str">
        <f t="shared" si="0"/>
        <v>S.VT</v>
      </c>
      <c r="H52">
        <f t="shared" si="4"/>
        <v>51</v>
      </c>
      <c r="I52" t="str">
        <f t="shared" si="1"/>
        <v>S.THD</v>
      </c>
      <c r="J52" t="str">
        <f>RTD("cqg.rtd", ,"ContractData",I52, "LongDescription",, "T")</f>
        <v>iShares MSCI Thailand Capped ETF</v>
      </c>
      <c r="K52" s="1">
        <f xml:space="preserve"> RTD("cqg.rtd",,"StudyData",I52, "PCB","BaseType=Index,Index=2", "Close", "A","-1","all",,,,"T")/100</f>
        <v>-5.3554650798622011E-2</v>
      </c>
      <c r="L52" s="1">
        <f t="shared" si="2"/>
        <v>-0.17703507610853733</v>
      </c>
      <c r="M52" s="1" t="str">
        <f xml:space="preserve"> "H: "&amp;TEXT(RTD("cqg.rtd",,"StudyData",I52, "PCB","BaseType=Index,Index=1", "High", "A","0","all",,,,"T")/100,"00.00%")</f>
        <v>H: -00.33%</v>
      </c>
      <c r="N52" t="str">
        <f xml:space="preserve"> "L: "&amp;TEXT(RTD("cqg.rtd",,"StudyData",I52, "PCB","BaseType=Index,Index=1", "Low", "A","0","all",,,,"T")/100,"00.00%")</f>
        <v>L: -25.17%</v>
      </c>
      <c r="P52" t="str">
        <f t="shared" si="3"/>
        <v>C: -17.70%, H: -00.33%, L: -25.17%</v>
      </c>
    </row>
  </sheetData>
  <sortState xmlns:xlrd2="http://schemas.microsoft.com/office/spreadsheetml/2017/richdata2" ref="A2:A52">
    <sortCondition ref="A2:A5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8636-809D-436E-B6B9-40A3FF0F7A60}">
  <dimension ref="E29:R42"/>
  <sheetViews>
    <sheetView showGridLines="0" showRowColHeaders="0" tabSelected="1" workbookViewId="0">
      <selection activeCell="F30" sqref="F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6" max="6" width="30.625" customWidth="1"/>
    <col min="8" max="8" width="7.25" bestFit="1" customWidth="1"/>
    <col min="9" max="20" width="10.625" customWidth="1"/>
    <col min="21" max="21" width="9.875" bestFit="1" customWidth="1"/>
  </cols>
  <sheetData>
    <row r="29" spans="5:18" x14ac:dyDescent="0.3">
      <c r="E29" s="3" t="s">
        <v>50</v>
      </c>
      <c r="F29" s="3" t="s">
        <v>51</v>
      </c>
      <c r="G29" s="3" t="s">
        <v>52</v>
      </c>
      <c r="H29" s="3" t="s">
        <v>53</v>
      </c>
      <c r="I29" s="3" t="s">
        <v>54</v>
      </c>
      <c r="J29" s="3" t="s">
        <v>54</v>
      </c>
      <c r="K29" s="3" t="s">
        <v>55</v>
      </c>
      <c r="L29" s="3" t="s">
        <v>56</v>
      </c>
      <c r="M29" s="3" t="s">
        <v>57</v>
      </c>
      <c r="N29" s="3" t="s">
        <v>58</v>
      </c>
      <c r="O29" s="3" t="s">
        <v>59</v>
      </c>
      <c r="P29" s="3" t="s">
        <v>60</v>
      </c>
      <c r="Q29" s="3" t="s">
        <v>61</v>
      </c>
      <c r="R29" s="3" t="s">
        <v>62</v>
      </c>
    </row>
    <row r="30" spans="5:18" x14ac:dyDescent="0.3">
      <c r="E30" s="4" t="str">
        <f>'Symbols &amp; Data'!I2</f>
        <v>S.EPOL</v>
      </c>
      <c r="F30" s="4" t="str">
        <f>'Symbols &amp; Data'!J2</f>
        <v>iShares MSCI Poland Capped ETF</v>
      </c>
      <c r="G30" s="5">
        <f>IFERROR(RTD("cqg.rtd", ,"ContractData", E30, "LastQuoteToday",, "T"),"")</f>
        <v>31.69</v>
      </c>
      <c r="H30" s="5">
        <f>IFERROR(RTD("cqg.rtd", ,"ContractData",E30, "NetLastQuoteToday",, "T"),"")</f>
        <v>0.04</v>
      </c>
      <c r="I30" s="6">
        <f>IFERROR(RTD("cqg.rtd", ,"ContractData",E30, "PerCentNetLastQuote",, "T")/100,"")</f>
        <v>1.263823064770932E-3</v>
      </c>
      <c r="J30" s="6">
        <f>IFERROR(RTD("cqg.rtd", ,"ContractData",E30, "PerCentNetLastQuote",, "T")/100,"")</f>
        <v>1.263823064770932E-3</v>
      </c>
      <c r="K30" s="4">
        <f>IFERROR(RTD("cqg.rtd", ,"ContractData",E30, "MT_LastBidVolume",, "T"),"")</f>
        <v>1300</v>
      </c>
      <c r="L30" s="5">
        <f>IFERROR(RTD("cqg.rtd", ,"ContractData", E30, "Bid",, "T"),"")</f>
        <v>30.7</v>
      </c>
      <c r="M30" s="5">
        <f>IFERROR(RTD("cqg.rtd", ,"ContractData", E30, "Ask",, "T"),"")</f>
        <v>32</v>
      </c>
      <c r="N30" s="4">
        <f>IFERROR(RTD("cqg.rtd", ,"ContractData",E30, "MT_LastAskVolume",, "T"),"")</f>
        <v>200</v>
      </c>
      <c r="O30" s="5">
        <f>IFERROR(RTD("cqg.rtd", ,"ContractData",E30, "Open",, "T"),"")</f>
        <v>31.68</v>
      </c>
      <c r="P30" s="5">
        <f>IFERROR(RTD("cqg.rtd", ,"ContractData",E30, "High",, "T"),"")</f>
        <v>31.8</v>
      </c>
      <c r="Q30" s="5">
        <f>IFERROR(RTD("cqg.rtd", ,"ContractData",E30, "Low",, "T"),"")</f>
        <v>31.51</v>
      </c>
      <c r="R30" s="7">
        <f>IFERROR(RTD("cqg.rtd", ,"ContractData",E30, "T_CVol",, "T"),"")</f>
        <v>261321</v>
      </c>
    </row>
    <row r="31" spans="5:18" x14ac:dyDescent="0.3">
      <c r="E31" s="4" t="str">
        <f>'Symbols &amp; Data'!I3</f>
        <v>S.GREK</v>
      </c>
      <c r="F31" s="4" t="str">
        <f>'Symbols &amp; Data'!J3</f>
        <v>Global X FTSE Greece 20 ETF</v>
      </c>
      <c r="G31" s="5">
        <f>IFERROR(RTD("cqg.rtd", ,"ContractData", E31, "LastQuoteToday",, "T"),"")</f>
        <v>58.17</v>
      </c>
      <c r="H31" s="5">
        <f>IFERROR(RTD("cqg.rtd", ,"ContractData",E31, "NetLastQuoteToday",, "T"),"")</f>
        <v>-1.1400000000000001</v>
      </c>
      <c r="I31" s="6">
        <f>IFERROR(RTD("cqg.rtd", ,"ContractData",E31, "PerCentNetLastQuote",, "T")/100,"")</f>
        <v>-1.9221041982802226E-2</v>
      </c>
      <c r="J31" s="6">
        <f>IFERROR(RTD("cqg.rtd", ,"ContractData",E31, "PerCentNetLastQuote",, "T")/100,"")</f>
        <v>-1.9221041982802226E-2</v>
      </c>
      <c r="K31" s="4">
        <f>IFERROR(RTD("cqg.rtd", ,"ContractData",E31, "MT_LastBidVolume",, "T"),"")</f>
        <v>2000</v>
      </c>
      <c r="L31" s="5">
        <f>IFERROR(RTD("cqg.rtd", ,"ContractData", E31, "Bid",, "T"),"")</f>
        <v>57.800000000000004</v>
      </c>
      <c r="M31" s="5">
        <f>IFERROR(RTD("cqg.rtd", ,"ContractData", E31, "Ask",, "T"),"")</f>
        <v>61.38</v>
      </c>
      <c r="N31" s="4">
        <f>IFERROR(RTD("cqg.rtd", ,"ContractData",E31, "MT_LastAskVolume",, "T"),"")</f>
        <v>200</v>
      </c>
      <c r="O31" s="5">
        <f>IFERROR(RTD("cqg.rtd", ,"ContractData",E31, "Open",, "T"),"")</f>
        <v>58.45</v>
      </c>
      <c r="P31" s="5">
        <f>IFERROR(RTD("cqg.rtd", ,"ContractData",E31, "High",, "T"),"")</f>
        <v>58.6</v>
      </c>
      <c r="Q31" s="5">
        <f>IFERROR(RTD("cqg.rtd", ,"ContractData",E31, "Low",, "T"),"")</f>
        <v>57.800000000000004</v>
      </c>
      <c r="R31" s="7">
        <f>IFERROR(RTD("cqg.rtd", ,"ContractData",E31, "T_CVol",, "T"),"")</f>
        <v>54258</v>
      </c>
    </row>
    <row r="32" spans="5:18" x14ac:dyDescent="0.3">
      <c r="E32" s="4" t="str">
        <f>'Symbols &amp; Data'!I4</f>
        <v>S.EWP</v>
      </c>
      <c r="F32" s="4" t="str">
        <f>'Symbols &amp; Data'!J4</f>
        <v>iShares MSCI Spain Capped ETF</v>
      </c>
      <c r="G32" s="5">
        <f>IFERROR(RTD("cqg.rtd", ,"ContractData", E32, "LastQuoteToday",, "T"),"")</f>
        <v>43.730000000000004</v>
      </c>
      <c r="H32" s="5">
        <f>IFERROR(RTD("cqg.rtd", ,"ContractData",E32, "NetLastQuoteToday",, "T"),"")</f>
        <v>0.4</v>
      </c>
      <c r="I32" s="6">
        <f>IFERROR(RTD("cqg.rtd", ,"ContractData",E32, "PerCentNetLastQuote",, "T")/100,"")</f>
        <v>9.2314793445649676E-3</v>
      </c>
      <c r="J32" s="6">
        <f>IFERROR(RTD("cqg.rtd", ,"ContractData",E32, "PerCentNetLastQuote",, "T")/100,"")</f>
        <v>9.2314793445649676E-3</v>
      </c>
      <c r="K32" s="4">
        <f>IFERROR(RTD("cqg.rtd", ,"ContractData",E32, "MT_LastBidVolume",, "T"),"")</f>
        <v>300</v>
      </c>
      <c r="L32" s="5">
        <f>IFERROR(RTD("cqg.rtd", ,"ContractData", E32, "Bid",, "T"),"")</f>
        <v>42.910000000000004</v>
      </c>
      <c r="M32" s="5">
        <f>IFERROR(RTD("cqg.rtd", ,"ContractData", E32, "Ask",, "T"),"")</f>
        <v>47.83</v>
      </c>
      <c r="N32" s="4">
        <f>IFERROR(RTD("cqg.rtd", ,"ContractData",E32, "MT_LastAskVolume",, "T"),"")</f>
        <v>100</v>
      </c>
      <c r="O32" s="5">
        <f>IFERROR(RTD("cqg.rtd", ,"ContractData",E32, "Open",, "T"),"")</f>
        <v>43.7</v>
      </c>
      <c r="P32" s="5">
        <f>IFERROR(RTD("cqg.rtd", ,"ContractData",E32, "High",, "T"),"")</f>
        <v>43.910000000000004</v>
      </c>
      <c r="Q32" s="5">
        <f>IFERROR(RTD("cqg.rtd", ,"ContractData",E32, "Low",, "T"),"")</f>
        <v>43.550000000000004</v>
      </c>
      <c r="R32" s="7">
        <f>IFERROR(RTD("cqg.rtd", ,"ContractData",E32, "T_CVol",, "T"),"")</f>
        <v>302619</v>
      </c>
    </row>
    <row r="33" spans="5:18" x14ac:dyDescent="0.3">
      <c r="E33" s="4" t="str">
        <f>'Symbols &amp; Data'!I5</f>
        <v>S.EWY</v>
      </c>
      <c r="F33" s="4" t="str">
        <f>'Symbols &amp; Data'!J5</f>
        <v>iShares MSCI South Korea Capped ETF</v>
      </c>
      <c r="G33" s="5">
        <f>IFERROR(RTD("cqg.rtd", ,"ContractData", E33, "LastQuoteToday",, "T"),"")</f>
        <v>70.739999999999995</v>
      </c>
      <c r="H33" s="5">
        <f>IFERROR(RTD("cqg.rtd", ,"ContractData",E33, "NetLastQuoteToday",, "T"),"")</f>
        <v>-1.2</v>
      </c>
      <c r="I33" s="6">
        <f>IFERROR(RTD("cqg.rtd", ,"ContractData",E33, "PerCentNetLastQuote",, "T")/100,"")</f>
        <v>-1.6680567139282735E-2</v>
      </c>
      <c r="J33" s="6">
        <f>IFERROR(RTD("cqg.rtd", ,"ContractData",E33, "PerCentNetLastQuote",, "T")/100,"")</f>
        <v>-1.6680567139282735E-2</v>
      </c>
      <c r="K33" s="4">
        <f>IFERROR(RTD("cqg.rtd", ,"ContractData",E33, "MT_LastBidVolume",, "T"),"")</f>
        <v>200</v>
      </c>
      <c r="L33" s="5">
        <f>IFERROR(RTD("cqg.rtd", ,"ContractData", E33, "Bid",, "T"),"")</f>
        <v>70.38</v>
      </c>
      <c r="M33" s="5">
        <f>IFERROR(RTD("cqg.rtd", ,"ContractData", E33, "Ask",, "T"),"")</f>
        <v>71.17</v>
      </c>
      <c r="N33" s="4">
        <f>IFERROR(RTD("cqg.rtd", ,"ContractData",E33, "MT_LastAskVolume",, "T"),"")</f>
        <v>200</v>
      </c>
      <c r="O33" s="5">
        <f>IFERROR(RTD("cqg.rtd", ,"ContractData",E33, "Open",, "T"),"")</f>
        <v>70.94</v>
      </c>
      <c r="P33" s="5">
        <f>IFERROR(RTD("cqg.rtd", ,"ContractData",E33, "High",, "T"),"")</f>
        <v>71.2</v>
      </c>
      <c r="Q33" s="5">
        <f>IFERROR(RTD("cqg.rtd", ,"ContractData",E33, "Low",, "T"),"")</f>
        <v>70.430000000000007</v>
      </c>
      <c r="R33" s="7">
        <f>IFERROR(RTD("cqg.rtd", ,"ContractData",E33, "T_CVol",, "T"),"")</f>
        <v>6292137</v>
      </c>
    </row>
    <row r="34" spans="5:18" x14ac:dyDescent="0.3">
      <c r="E34" s="4" t="str">
        <f>'Symbols &amp; Data'!I6</f>
        <v>S.EWO</v>
      </c>
      <c r="F34" s="4" t="str">
        <f>'Symbols &amp; Data'!J6</f>
        <v>iShares MSCI Austria Capped ETF</v>
      </c>
      <c r="G34" s="5">
        <f>IFERROR(RTD("cqg.rtd", ,"ContractData", E34, "LastQuoteToday",, "T"),"")</f>
        <v>26.25</v>
      </c>
      <c r="H34" s="5">
        <f>IFERROR(RTD("cqg.rtd", ,"ContractData",E34, "NetLastQuoteToday",, "T"),"")</f>
        <v>-2.5100000000000002</v>
      </c>
      <c r="I34" s="6">
        <f>IFERROR(RTD("cqg.rtd", ,"ContractData",E34, "PerCentNetLastQuote",, "T")/100,"")</f>
        <v>-8.7273991655076502E-2</v>
      </c>
      <c r="J34" s="6">
        <f>IFERROR(RTD("cqg.rtd", ,"ContractData",E34, "PerCentNetLastQuote",, "T")/100,"")</f>
        <v>-8.7273991655076502E-2</v>
      </c>
      <c r="K34" s="4">
        <f>IFERROR(RTD("cqg.rtd", ,"ContractData",E34, "MT_LastBidVolume",, "T"),"")</f>
        <v>100</v>
      </c>
      <c r="L34" s="5">
        <f>IFERROR(RTD("cqg.rtd", ,"ContractData", E34, "Bid",, "T"),"")</f>
        <v>26.25</v>
      </c>
      <c r="M34" s="5">
        <f>IFERROR(RTD("cqg.rtd", ,"ContractData", E34, "Ask",, "T"),"")</f>
        <v>29.96</v>
      </c>
      <c r="N34" s="4">
        <f>IFERROR(RTD("cqg.rtd", ,"ContractData",E34, "MT_LastAskVolume",, "T"),"")</f>
        <v>200</v>
      </c>
      <c r="O34" s="5">
        <f>IFERROR(RTD("cqg.rtd", ,"ContractData",E34, "Open",, "T"),"")</f>
        <v>29.05</v>
      </c>
      <c r="P34" s="5">
        <f>IFERROR(RTD("cqg.rtd", ,"ContractData",E34, "High",, "T"),"")</f>
        <v>29.18</v>
      </c>
      <c r="Q34" s="5">
        <f>IFERROR(RTD("cqg.rtd", ,"ContractData",E34, "Low",, "T"),"")</f>
        <v>28.97</v>
      </c>
      <c r="R34" s="7">
        <f>IFERROR(RTD("cqg.rtd", ,"ContractData",E34, "T_CVol",, "T"),"")</f>
        <v>28862</v>
      </c>
    </row>
    <row r="35" spans="5:18" x14ac:dyDescent="0.3">
      <c r="E35" s="4" t="str">
        <f>'Symbols &amp; Data'!I7</f>
        <v>S.EWI</v>
      </c>
      <c r="F35" s="4" t="str">
        <f>'Symbols &amp; Data'!J7</f>
        <v>iShares MSCI Italy Capped ETF</v>
      </c>
      <c r="G35" s="5">
        <f>IFERROR(RTD("cqg.rtd", ,"ContractData", E35, "LastQuoteToday",, "T"),"")</f>
        <v>47.86</v>
      </c>
      <c r="H35" s="5">
        <f>IFERROR(RTD("cqg.rtd", ,"ContractData",E35, "NetLastQuoteToday",, "T"),"")</f>
        <v>0.36</v>
      </c>
      <c r="I35" s="6">
        <f>IFERROR(RTD("cqg.rtd", ,"ContractData",E35, "PerCentNetLastQuote",, "T")/100,"")</f>
        <v>7.5789473684210532E-3</v>
      </c>
      <c r="J35" s="6">
        <f>IFERROR(RTD("cqg.rtd", ,"ContractData",E35, "PerCentNetLastQuote",, "T")/100,"")</f>
        <v>7.5789473684210532E-3</v>
      </c>
      <c r="K35" s="4">
        <f>IFERROR(RTD("cqg.rtd", ,"ContractData",E35, "MT_LastBidVolume",, "T"),"")</f>
        <v>100</v>
      </c>
      <c r="L35" s="5">
        <f>IFERROR(RTD("cqg.rtd", ,"ContractData", E35, "Bid",, "T"),"")</f>
        <v>46.42</v>
      </c>
      <c r="M35" s="5">
        <f>IFERROR(RTD("cqg.rtd", ,"ContractData", E35, "Ask",, "T"),"")</f>
        <v>52.15</v>
      </c>
      <c r="N35" s="4">
        <f>IFERROR(RTD("cqg.rtd", ,"ContractData",E35, "MT_LastAskVolume",, "T"),"")</f>
        <v>100</v>
      </c>
      <c r="O35" s="5">
        <f>IFERROR(RTD("cqg.rtd", ,"ContractData",E35, "Open",, "T"),"")</f>
        <v>47.59</v>
      </c>
      <c r="P35" s="5">
        <f>IFERROR(RTD("cqg.rtd", ,"ContractData",E35, "High",, "T"),"")</f>
        <v>48.03</v>
      </c>
      <c r="Q35" s="5">
        <f>IFERROR(RTD("cqg.rtd", ,"ContractData",E35, "Low",, "T"),"")</f>
        <v>47.56</v>
      </c>
      <c r="R35" s="7">
        <f>IFERROR(RTD("cqg.rtd", ,"ContractData",E35, "T_CVol",, "T"),"")</f>
        <v>180964</v>
      </c>
    </row>
    <row r="36" spans="5:18" x14ac:dyDescent="0.3">
      <c r="E36" s="4" t="str">
        <f>'Symbols &amp; Data'!I8</f>
        <v>S.EWG</v>
      </c>
      <c r="F36" s="4" t="str">
        <f>'Symbols &amp; Data'!J8</f>
        <v>iShares MSCI Germany ETF</v>
      </c>
      <c r="G36" s="5">
        <f>IFERROR(RTD("cqg.rtd", ,"ContractData", E36, "LastQuoteToday",, "T"),"")</f>
        <v>42.300000000000004</v>
      </c>
      <c r="H36" s="5">
        <f>IFERROR(RTD("cqg.rtd", ,"ContractData",E36, "NetLastQuoteToday",, "T"),"")</f>
        <v>0.66</v>
      </c>
      <c r="I36" s="6">
        <f>IFERROR(RTD("cqg.rtd", ,"ContractData",E36, "PerCentNetLastQuote",, "T")/100,"")</f>
        <v>1.5850144092219021E-2</v>
      </c>
      <c r="J36" s="6">
        <f>IFERROR(RTD("cqg.rtd", ,"ContractData",E36, "PerCentNetLastQuote",, "T")/100,"")</f>
        <v>1.5850144092219021E-2</v>
      </c>
      <c r="K36" s="4">
        <f>IFERROR(RTD("cqg.rtd", ,"ContractData",E36, "MT_LastBidVolume",, "T"),"")</f>
        <v>1500</v>
      </c>
      <c r="L36" s="5">
        <f>IFERROR(RTD("cqg.rtd", ,"ContractData", E36, "Bid",, "T"),"")</f>
        <v>41.800000000000004</v>
      </c>
      <c r="M36" s="5">
        <f>IFERROR(RTD("cqg.rtd", ,"ContractData", E36, "Ask",, "T"),"")</f>
        <v>42.43</v>
      </c>
      <c r="N36" s="4">
        <f>IFERROR(RTD("cqg.rtd", ,"ContractData",E36, "MT_LastAskVolume",, "T"),"")</f>
        <v>100</v>
      </c>
      <c r="O36" s="5">
        <f>IFERROR(RTD("cqg.rtd", ,"ContractData",E36, "Open",, "T"),"")</f>
        <v>42</v>
      </c>
      <c r="P36" s="5">
        <f>IFERROR(RTD("cqg.rtd", ,"ContractData",E36, "High",, "T"),"")</f>
        <v>42.38</v>
      </c>
      <c r="Q36" s="5">
        <f>IFERROR(RTD("cqg.rtd", ,"ContractData",E36, "Low",, "T"),"")</f>
        <v>41.9</v>
      </c>
      <c r="R36" s="7">
        <f>IFERROR(RTD("cqg.rtd", ,"ContractData",E36, "T_CVol",, "T"),"")</f>
        <v>4540643</v>
      </c>
    </row>
    <row r="37" spans="5:18" x14ac:dyDescent="0.3">
      <c r="E37" s="4" t="str">
        <f>'Symbols &amp; Data'!I9</f>
        <v>S.EWW</v>
      </c>
      <c r="F37" s="4" t="str">
        <f>'Symbols &amp; Data'!J9</f>
        <v>iShares MSCI Mexico Capped ETF</v>
      </c>
      <c r="G37" s="5">
        <f>IFERROR(RTD("cqg.rtd", ,"ContractData", E37, "LastQuoteToday",, "T"),"")</f>
        <v>60.32</v>
      </c>
      <c r="H37" s="5">
        <f>IFERROR(RTD("cqg.rtd", ,"ContractData",E37, "NetLastQuoteToday",, "T"),"")</f>
        <v>0.01</v>
      </c>
      <c r="I37" s="6">
        <f>IFERROR(RTD("cqg.rtd", ,"ContractData",E37, "PerCentNetLastQuote",, "T")/100,"")</f>
        <v>1.6580998176090201E-4</v>
      </c>
      <c r="J37" s="6">
        <f>IFERROR(RTD("cqg.rtd", ,"ContractData",E37, "PerCentNetLastQuote",, "T")/100,"")</f>
        <v>1.6580998176090201E-4</v>
      </c>
      <c r="K37" s="4">
        <f>IFERROR(RTD("cqg.rtd", ,"ContractData",E37, "MT_LastBidVolume",, "T"),"")</f>
        <v>100</v>
      </c>
      <c r="L37" s="5">
        <f>IFERROR(RTD("cqg.rtd", ,"ContractData", E37, "Bid",, "T"),"")</f>
        <v>59.5</v>
      </c>
      <c r="M37" s="5">
        <f>IFERROR(RTD("cqg.rtd", ,"ContractData", E37, "Ask",, "T"),"")</f>
        <v>61</v>
      </c>
      <c r="N37" s="4">
        <f>IFERROR(RTD("cqg.rtd", ,"ContractData",E37, "MT_LastAskVolume",, "T"),"")</f>
        <v>100</v>
      </c>
      <c r="O37" s="5">
        <f>IFERROR(RTD("cqg.rtd", ,"ContractData",E37, "Open",, "T"),"")</f>
        <v>60.300000000000004</v>
      </c>
      <c r="P37" s="5">
        <f>IFERROR(RTD("cqg.rtd", ,"ContractData",E37, "High",, "T"),"")</f>
        <v>60.76</v>
      </c>
      <c r="Q37" s="5">
        <f>IFERROR(RTD("cqg.rtd", ,"ContractData",E37, "Low",, "T"),"")</f>
        <v>60.160000000000004</v>
      </c>
      <c r="R37" s="7">
        <f>IFERROR(RTD("cqg.rtd", ,"ContractData",E37, "T_CVol",, "T"),"")</f>
        <v>1213326</v>
      </c>
    </row>
    <row r="38" spans="5:18" x14ac:dyDescent="0.3">
      <c r="E38" s="4" t="str">
        <f>'Symbols &amp; Data'!I10</f>
        <v>S.COLO</v>
      </c>
      <c r="F38" s="4" t="str">
        <f>'Symbols &amp; Data'!J10</f>
        <v>Global X MSCI Colombia ETF</v>
      </c>
      <c r="G38" s="5">
        <f>IFERROR(RTD("cqg.rtd", ,"ContractData", E38, "LastQuoteToday",, "T"),"")</f>
        <v>28.77</v>
      </c>
      <c r="H38" s="5">
        <f>IFERROR(RTD("cqg.rtd", ,"ContractData",E38, "NetLastQuoteToday",, "T"),"")</f>
        <v>-1.24</v>
      </c>
      <c r="I38" s="6">
        <f>IFERROR(RTD("cqg.rtd", ,"ContractData",E38, "PerCentNetLastQuote",, "T")/100,"")</f>
        <v>-4.1319560146617793E-2</v>
      </c>
      <c r="J38" s="6">
        <f>IFERROR(RTD("cqg.rtd", ,"ContractData",E38, "PerCentNetLastQuote",, "T")/100,"")</f>
        <v>-4.1319560146617793E-2</v>
      </c>
      <c r="K38" s="4">
        <f>IFERROR(RTD("cqg.rtd", ,"ContractData",E38, "MT_LastBidVolume",, "T"),"")</f>
        <v>0</v>
      </c>
      <c r="L38" s="5" t="str">
        <f>IFERROR(RTD("cqg.rtd", ,"ContractData", E38, "Bid",, "T"),"")</f>
        <v/>
      </c>
      <c r="M38" s="5" t="str">
        <f>IFERROR(RTD("cqg.rtd", ,"ContractData", E38, "Ask",, "T"),"")</f>
        <v/>
      </c>
      <c r="N38" s="4">
        <f>IFERROR(RTD("cqg.rtd", ,"ContractData",E38, "MT_LastAskVolume",, "T"),"")</f>
        <v>0</v>
      </c>
      <c r="O38" s="5">
        <f>IFERROR(RTD("cqg.rtd", ,"ContractData",E38, "Open",, "T"),"")</f>
        <v>29.21</v>
      </c>
      <c r="P38" s="5">
        <f>IFERROR(RTD("cqg.rtd", ,"ContractData",E38, "High",, "T"),"")</f>
        <v>29.21</v>
      </c>
      <c r="Q38" s="5">
        <f>IFERROR(RTD("cqg.rtd", ,"ContractData",E38, "Low",, "T"),"")</f>
        <v>28.37</v>
      </c>
      <c r="R38" s="7">
        <f>IFERROR(RTD("cqg.rtd", ,"ContractData",E38, "T_CVol",, "T"),"")</f>
        <v>61319</v>
      </c>
    </row>
    <row r="39" spans="5:18" x14ac:dyDescent="0.3">
      <c r="E39" s="4" t="str">
        <f>'Symbols &amp; Data'!I11</f>
        <v>S.EFNL</v>
      </c>
      <c r="F39" s="4" t="str">
        <f>'Symbols &amp; Data'!J11</f>
        <v>Ishares Msci Finland ETF</v>
      </c>
      <c r="G39" s="5">
        <f>IFERROR(RTD("cqg.rtd", ,"ContractData", E39, "LastQuoteToday",, "T"),"")</f>
        <v>40.869999999999997</v>
      </c>
      <c r="H39" s="5">
        <f>IFERROR(RTD("cqg.rtd", ,"ContractData",E39, "NetLastQuoteToday",, "T"),"")</f>
        <v>0.43</v>
      </c>
      <c r="I39" s="6">
        <f>IFERROR(RTD("cqg.rtd", ,"ContractData",E39, "PerCentNetLastQuote",, "T")/100,"")</f>
        <v>1.0633036597428289E-2</v>
      </c>
      <c r="J39" s="6">
        <f>IFERROR(RTD("cqg.rtd", ,"ContractData",E39, "PerCentNetLastQuote",, "T")/100,"")</f>
        <v>1.0633036597428289E-2</v>
      </c>
      <c r="K39" s="4">
        <f>IFERROR(RTD("cqg.rtd", ,"ContractData",E39, "MT_LastBidVolume",, "T"),"")</f>
        <v>100</v>
      </c>
      <c r="L39" s="5">
        <f>IFERROR(RTD("cqg.rtd", ,"ContractData", E39, "Bid",, "T"),"")</f>
        <v>36.83</v>
      </c>
      <c r="M39" s="5" t="str">
        <f>IFERROR(RTD("cqg.rtd", ,"ContractData", E39, "Ask",, "T"),"")</f>
        <v/>
      </c>
      <c r="N39" s="4">
        <f>IFERROR(RTD("cqg.rtd", ,"ContractData",E39, "MT_LastAskVolume",, "T"),"")</f>
        <v>0</v>
      </c>
      <c r="O39" s="5">
        <f>IFERROR(RTD("cqg.rtd", ,"ContractData",E39, "Open",, "T"),"")</f>
        <v>40.71</v>
      </c>
      <c r="P39" s="5">
        <f>IFERROR(RTD("cqg.rtd", ,"ContractData",E39, "High",, "T"),"")</f>
        <v>40.869999999999997</v>
      </c>
      <c r="Q39" s="5">
        <f>IFERROR(RTD("cqg.rtd", ,"ContractData",E39, "Low",, "T"),"")</f>
        <v>40.71</v>
      </c>
      <c r="R39" s="7">
        <f>IFERROR(RTD("cqg.rtd", ,"ContractData",E39, "T_CVol",, "T"),"")</f>
        <v>809</v>
      </c>
    </row>
    <row r="40" spans="5:18" x14ac:dyDescent="0.3">
      <c r="E40" s="4" t="str">
        <f>'Symbols &amp; Data'!I12</f>
        <v>S.EZA</v>
      </c>
      <c r="F40" s="4" t="str">
        <f>'Symbols &amp; Data'!J12</f>
        <v>iShares MSCI South Africa ETF</v>
      </c>
      <c r="G40" s="5">
        <f>IFERROR(RTD("cqg.rtd", ,"ContractData", E40, "LastQuoteToday",, "T"),"")</f>
        <v>52.64</v>
      </c>
      <c r="H40" s="5">
        <f>IFERROR(RTD("cqg.rtd", ,"ContractData",E40, "NetLastQuoteToday",, "T"),"")</f>
        <v>-0.34</v>
      </c>
      <c r="I40" s="6">
        <f>IFERROR(RTD("cqg.rtd", ,"ContractData",E40, "PerCentNetLastQuote",, "T")/100,"")</f>
        <v>-6.4175160437901094E-3</v>
      </c>
      <c r="J40" s="6">
        <f>IFERROR(RTD("cqg.rtd", ,"ContractData",E40, "PerCentNetLastQuote",, "T")/100,"")</f>
        <v>-6.4175160437901094E-3</v>
      </c>
      <c r="K40" s="4">
        <f>IFERROR(RTD("cqg.rtd", ,"ContractData",E40, "MT_LastBidVolume",, "T"),"")</f>
        <v>100</v>
      </c>
      <c r="L40" s="5">
        <f>IFERROR(RTD("cqg.rtd", ,"ContractData", E40, "Bid",, "T"),"")</f>
        <v>49.870000000000005</v>
      </c>
      <c r="M40" s="5">
        <f>IFERROR(RTD("cqg.rtd", ,"ContractData", E40, "Ask",, "T"),"")</f>
        <v>55.480000000000004</v>
      </c>
      <c r="N40" s="4">
        <f>IFERROR(RTD("cqg.rtd", ,"ContractData",E40, "MT_LastAskVolume",, "T"),"")</f>
        <v>200</v>
      </c>
      <c r="O40" s="5">
        <f>IFERROR(RTD("cqg.rtd", ,"ContractData",E40, "Open",, "T"),"")</f>
        <v>52.53</v>
      </c>
      <c r="P40" s="5">
        <f>IFERROR(RTD("cqg.rtd", ,"ContractData",E40, "High",, "T"),"")</f>
        <v>52.81</v>
      </c>
      <c r="Q40" s="5">
        <f>IFERROR(RTD("cqg.rtd", ,"ContractData",E40, "Low",, "T"),"")</f>
        <v>52.44</v>
      </c>
      <c r="R40" s="7">
        <f>IFERROR(RTD("cqg.rtd", ,"ContractData",E40, "T_CVol",, "T"),"")</f>
        <v>73176</v>
      </c>
    </row>
    <row r="41" spans="5:18" x14ac:dyDescent="0.3">
      <c r="E41" s="4" t="str">
        <f>'Symbols &amp; Data'!I13</f>
        <v>S.EZU</v>
      </c>
      <c r="F41" s="4" t="str">
        <f>'Symbols &amp; Data'!J13</f>
        <v>iShares MSCI EMU ETF</v>
      </c>
      <c r="G41" s="5">
        <f>IFERROR(RTD("cqg.rtd", ,"ContractData", E41, "LastQuoteToday",, "T"),"")</f>
        <v>58.99</v>
      </c>
      <c r="H41" s="5">
        <f>IFERROR(RTD("cqg.rtd", ,"ContractData",E41, "NetLastQuoteToday",, "T"),"")</f>
        <v>0.45</v>
      </c>
      <c r="I41" s="6">
        <f>IFERROR(RTD("cqg.rtd", ,"ContractData",E41, "PerCentNetLastQuote",, "T")/100,"")</f>
        <v>7.6870515886573289E-3</v>
      </c>
      <c r="J41" s="6">
        <f>IFERROR(RTD("cqg.rtd", ,"ContractData",E41, "PerCentNetLastQuote",, "T")/100,"")</f>
        <v>7.6870515886573289E-3</v>
      </c>
      <c r="K41" s="4">
        <f>IFERROR(RTD("cqg.rtd", ,"ContractData",E41, "MT_LastBidVolume",, "T"),"")</f>
        <v>100</v>
      </c>
      <c r="L41" s="5">
        <f>IFERROR(RTD("cqg.rtd", ,"ContractData", E41, "Bid",, "T"),"")</f>
        <v>58.99</v>
      </c>
      <c r="M41" s="5">
        <f>IFERROR(RTD("cqg.rtd", ,"ContractData", E41, "Ask",, "T"),"")</f>
        <v>62.4</v>
      </c>
      <c r="N41" s="4">
        <f>IFERROR(RTD("cqg.rtd", ,"ContractData",E41, "MT_LastAskVolume",, "T"),"")</f>
        <v>200</v>
      </c>
      <c r="O41" s="5">
        <f>IFERROR(RTD("cqg.rtd", ,"ContractData",E41, "Open",, "T"),"")</f>
        <v>59.13</v>
      </c>
      <c r="P41" s="5">
        <f>IFERROR(RTD("cqg.rtd", ,"ContractData",E41, "High",, "T"),"")</f>
        <v>59.49</v>
      </c>
      <c r="Q41" s="5">
        <f>IFERROR(RTD("cqg.rtd", ,"ContractData",E41, "Low",, "T"),"")</f>
        <v>58.99</v>
      </c>
      <c r="R41" s="7">
        <f>IFERROR(RTD("cqg.rtd", ,"ContractData",E41, "T_CVol",, "T"),"")</f>
        <v>1400944</v>
      </c>
    </row>
    <row r="42" spans="5:18" x14ac:dyDescent="0.3">
      <c r="E42" s="4" t="str">
        <f>'Symbols &amp; Data'!I14</f>
        <v>S.EWZ</v>
      </c>
      <c r="F42" s="4" t="str">
        <f>'Symbols &amp; Data'!J14</f>
        <v>iShares MSCI Brazil Capped ETF</v>
      </c>
      <c r="G42" s="5">
        <f>IFERROR(RTD("cqg.rtd", ,"ContractData", E42, "LastQuoteToday",, "T"),"")</f>
        <v>28.14</v>
      </c>
      <c r="H42" s="5">
        <f>IFERROR(RTD("cqg.rtd", ,"ContractData",E42, "NetLastQuoteToday",, "T"),"")</f>
        <v>0.01</v>
      </c>
      <c r="I42" s="6">
        <f>IFERROR(RTD("cqg.rtd", ,"ContractData",E42, "PerCentNetLastQuote",, "T")/100,"")</f>
        <v>3.5549235691432633E-4</v>
      </c>
      <c r="J42" s="6">
        <f>IFERROR(RTD("cqg.rtd", ,"ContractData",E42, "PerCentNetLastQuote",, "T")/100,"")</f>
        <v>3.5549235691432633E-4</v>
      </c>
      <c r="K42" s="4">
        <f>IFERROR(RTD("cqg.rtd", ,"ContractData",E42, "MT_LastBidVolume",, "T"),"")</f>
        <v>800</v>
      </c>
      <c r="L42" s="5">
        <f>IFERROR(RTD("cqg.rtd", ,"ContractData", E42, "Bid",, "T"),"")</f>
        <v>28.05</v>
      </c>
      <c r="M42" s="5">
        <f>IFERROR(RTD("cqg.rtd", ,"ContractData", E42, "Ask",, "T"),"")</f>
        <v>28.35</v>
      </c>
      <c r="N42" s="4">
        <f>IFERROR(RTD("cqg.rtd", ,"ContractData",E42, "MT_LastAskVolume",, "T"),"")</f>
        <v>100</v>
      </c>
      <c r="O42" s="5">
        <f>IFERROR(RTD("cqg.rtd", ,"ContractData",E42, "Open",, "T"),"")</f>
        <v>28.05</v>
      </c>
      <c r="P42" s="5">
        <f>IFERROR(RTD("cqg.rtd", ,"ContractData",E42, "High",, "T"),"")</f>
        <v>28.28</v>
      </c>
      <c r="Q42" s="5">
        <f>IFERROR(RTD("cqg.rtd", ,"ContractData",E42, "Low",, "T"),"")</f>
        <v>28</v>
      </c>
      <c r="R42" s="7">
        <f>IFERROR(RTD("cqg.rtd", ,"ContractData",E42, "T_CVol",, "T"),"")</f>
        <v>18680658</v>
      </c>
    </row>
  </sheetData>
  <conditionalFormatting sqref="I30:I4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30:J4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{12B0C5DB-CBFC-4E81-8411-4661B98A9933}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B0C5DB-CBFC-4E81-8411-4661B98A99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488A-667E-4B91-86F0-DF373B11028E}">
  <dimension ref="E29:R42"/>
  <sheetViews>
    <sheetView showGridLines="0" showRowColHeaders="0" workbookViewId="0">
      <selection activeCell="F30" sqref="F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6" max="6" width="30.625" customWidth="1"/>
    <col min="8" max="8" width="7.25" bestFit="1" customWidth="1"/>
    <col min="9" max="20" width="10.625" customWidth="1"/>
    <col min="21" max="21" width="9.875" bestFit="1" customWidth="1"/>
  </cols>
  <sheetData>
    <row r="29" spans="5:18" x14ac:dyDescent="0.3">
      <c r="E29" s="3" t="s">
        <v>50</v>
      </c>
      <c r="F29" s="3" t="s">
        <v>51</v>
      </c>
      <c r="G29" s="3" t="s">
        <v>52</v>
      </c>
      <c r="H29" s="3" t="s">
        <v>53</v>
      </c>
      <c r="I29" s="3" t="s">
        <v>54</v>
      </c>
      <c r="J29" s="3" t="s">
        <v>54</v>
      </c>
      <c r="K29" s="3" t="s">
        <v>55</v>
      </c>
      <c r="L29" s="3" t="s">
        <v>56</v>
      </c>
      <c r="M29" s="3" t="s">
        <v>57</v>
      </c>
      <c r="N29" s="3" t="s">
        <v>58</v>
      </c>
      <c r="O29" s="3" t="s">
        <v>59</v>
      </c>
      <c r="P29" s="3" t="s">
        <v>60</v>
      </c>
      <c r="Q29" s="3" t="s">
        <v>61</v>
      </c>
      <c r="R29" s="3" t="s">
        <v>62</v>
      </c>
    </row>
    <row r="30" spans="5:18" x14ac:dyDescent="0.3">
      <c r="E30" s="4" t="str">
        <f>'Symbols &amp; Data'!I15</f>
        <v>S.NORW</v>
      </c>
      <c r="F30" s="4" t="str">
        <f>'Symbols &amp; Data'!J15</f>
        <v>Global X MSCI Norway ETF</v>
      </c>
      <c r="G30" s="5">
        <f>IFERROR(RTD("cqg.rtd", ,"ContractData", E30, "LastQuoteToday",, "T"),"")</f>
        <v>29.13</v>
      </c>
      <c r="H30" s="5">
        <f>IFERROR(RTD("cqg.rtd", ,"ContractData",E30, "NetLastQuoteToday",, "T"),"")</f>
        <v>-0.32</v>
      </c>
      <c r="I30" s="6">
        <f>IFERROR(RTD("cqg.rtd", ,"ContractData",E30, "PerCentNetLastQuote",, "T")/100,"")</f>
        <v>-1.0865874363327675E-2</v>
      </c>
      <c r="J30" s="6">
        <f>IFERROR(RTD("cqg.rtd", ,"ContractData",E30, "PerCentNetLastQuote",, "T")/100,"")</f>
        <v>-1.0865874363327675E-2</v>
      </c>
      <c r="K30" s="4">
        <f>IFERROR(RTD("cqg.rtd", ,"ContractData",E30, "MT_LastBidVolume",, "T"),"")</f>
        <v>100</v>
      </c>
      <c r="L30" s="5">
        <f>IFERROR(RTD("cqg.rtd", ,"ContractData", E30, "Bid",, "T"),"")</f>
        <v>26.39</v>
      </c>
      <c r="M30" s="5">
        <f>IFERROR(RTD("cqg.rtd", ,"ContractData", E30, "Ask",, "T"),"")</f>
        <v>31.78</v>
      </c>
      <c r="N30" s="4">
        <f>IFERROR(RTD("cqg.rtd", ,"ContractData",E30, "MT_LastAskVolume",, "T"),"")</f>
        <v>100</v>
      </c>
      <c r="O30" s="5">
        <f>IFERROR(RTD("cqg.rtd", ,"ContractData",E30, "Open",, "T"),"")</f>
        <v>29.16</v>
      </c>
      <c r="P30" s="5">
        <f>IFERROR(RTD("cqg.rtd", ,"ContractData",E30, "High",, "T"),"")</f>
        <v>29.34</v>
      </c>
      <c r="Q30" s="5">
        <f>IFERROR(RTD("cqg.rtd", ,"ContractData",E30, "Low",, "T"),"")</f>
        <v>28.93</v>
      </c>
      <c r="R30" s="7">
        <f>IFERROR(RTD("cqg.rtd", ,"ContractData",E30, "T_CVol",, "T"),"")</f>
        <v>5331</v>
      </c>
    </row>
    <row r="31" spans="5:18" x14ac:dyDescent="0.3">
      <c r="E31" s="4" t="str">
        <f>'Symbols &amp; Data'!I16</f>
        <v>S.ECH</v>
      </c>
      <c r="F31" s="4" t="str">
        <f>'Symbols &amp; Data'!J16</f>
        <v>iShares MSCI Chile Capped ETF</v>
      </c>
      <c r="G31" s="5">
        <f>IFERROR(RTD("cqg.rtd", ,"ContractData", E31, "LastQuoteToday",, "T"),"")</f>
        <v>31.05</v>
      </c>
      <c r="H31" s="5">
        <f>IFERROR(RTD("cqg.rtd", ,"ContractData",E31, "NetLastQuoteToday",, "T"),"")</f>
        <v>-0.21</v>
      </c>
      <c r="I31" s="6">
        <f>IFERROR(RTD("cqg.rtd", ,"ContractData",E31, "PerCentNetLastQuote",, "T")/100,"")</f>
        <v>-6.7178502879078695E-3</v>
      </c>
      <c r="J31" s="6">
        <f>IFERROR(RTD("cqg.rtd", ,"ContractData",E31, "PerCentNetLastQuote",, "T")/100,"")</f>
        <v>-6.7178502879078695E-3</v>
      </c>
      <c r="K31" s="4">
        <f>IFERROR(RTD("cqg.rtd", ,"ContractData",E31, "MT_LastBidVolume",, "T"),"")</f>
        <v>100</v>
      </c>
      <c r="L31" s="5">
        <f>IFERROR(RTD("cqg.rtd", ,"ContractData", E31, "Bid",, "T"),"")</f>
        <v>29.25</v>
      </c>
      <c r="M31" s="5">
        <f>IFERROR(RTD("cqg.rtd", ,"ContractData", E31, "Ask",, "T"),"")</f>
        <v>31.650000000000002</v>
      </c>
      <c r="N31" s="4">
        <f>IFERROR(RTD("cqg.rtd", ,"ContractData",E31, "MT_LastAskVolume",, "T"),"")</f>
        <v>1000</v>
      </c>
      <c r="O31" s="5">
        <f>IFERROR(RTD("cqg.rtd", ,"ContractData",E31, "Open",, "T"),"")</f>
        <v>31.17</v>
      </c>
      <c r="P31" s="5">
        <f>IFERROR(RTD("cqg.rtd", ,"ContractData",E31, "High",, "T"),"")</f>
        <v>31.34</v>
      </c>
      <c r="Q31" s="5">
        <f>IFERROR(RTD("cqg.rtd", ,"ContractData",E31, "Low",, "T"),"")</f>
        <v>30.85</v>
      </c>
      <c r="R31" s="7">
        <f>IFERROR(RTD("cqg.rtd", ,"ContractData",E31, "T_CVol",, "T"),"")</f>
        <v>207257</v>
      </c>
    </row>
    <row r="32" spans="5:18" x14ac:dyDescent="0.3">
      <c r="E32" s="4" t="str">
        <f>'Symbols &amp; Data'!I17</f>
        <v>S.EWD</v>
      </c>
      <c r="F32" s="4" t="str">
        <f>'Symbols &amp; Data'!J17</f>
        <v>iShares MSCI Sweden ETF</v>
      </c>
      <c r="G32" s="5">
        <f>IFERROR(RTD("cqg.rtd", ,"ContractData", E32, "LastQuoteToday",, "T"),"")</f>
        <v>46.02</v>
      </c>
      <c r="H32" s="5">
        <f>IFERROR(RTD("cqg.rtd", ,"ContractData",E32, "NetLastQuoteToday",, "T"),"")</f>
        <v>0.69000000000000006</v>
      </c>
      <c r="I32" s="6">
        <f>IFERROR(RTD("cqg.rtd", ,"ContractData",E32, "PerCentNetLastQuote",, "T")/100,"")</f>
        <v>1.5221707478491064E-2</v>
      </c>
      <c r="J32" s="6">
        <f>IFERROR(RTD("cqg.rtd", ,"ContractData",E32, "PerCentNetLastQuote",, "T")/100,"")</f>
        <v>1.5221707478491064E-2</v>
      </c>
      <c r="K32" s="4">
        <f>IFERROR(RTD("cqg.rtd", ,"ContractData",E32, "MT_LastBidVolume",, "T"),"")</f>
        <v>100</v>
      </c>
      <c r="L32" s="5">
        <f>IFERROR(RTD("cqg.rtd", ,"ContractData", E32, "Bid",, "T"),"")</f>
        <v>41.980000000000004</v>
      </c>
      <c r="M32" s="5">
        <f>IFERROR(RTD("cqg.rtd", ,"ContractData", E32, "Ask",, "T"),"")</f>
        <v>50</v>
      </c>
      <c r="N32" s="4">
        <f>IFERROR(RTD("cqg.rtd", ,"ContractData",E32, "MT_LastAskVolume",, "T"),"")</f>
        <v>100</v>
      </c>
      <c r="O32" s="5">
        <f>IFERROR(RTD("cqg.rtd", ,"ContractData",E32, "Open",, "T"),"")</f>
        <v>45.87</v>
      </c>
      <c r="P32" s="5">
        <f>IFERROR(RTD("cqg.rtd", ,"ContractData",E32, "High",, "T"),"")</f>
        <v>46.300000000000004</v>
      </c>
      <c r="Q32" s="5">
        <f>IFERROR(RTD("cqg.rtd", ,"ContractData",E32, "Low",, "T"),"")</f>
        <v>45.79</v>
      </c>
      <c r="R32" s="7">
        <f>IFERROR(RTD("cqg.rtd", ,"ContractData",E32, "T_CVol",, "T"),"")</f>
        <v>59454</v>
      </c>
    </row>
    <row r="33" spans="5:18" x14ac:dyDescent="0.3">
      <c r="E33" s="4" t="str">
        <f>'Symbols &amp; Data'!I18</f>
        <v>S.EPU</v>
      </c>
      <c r="F33" s="4" t="str">
        <f>'Symbols &amp; Data'!J18</f>
        <v>iShares MSCI Peru and Global Exposure ETF</v>
      </c>
      <c r="G33" s="5">
        <f>IFERROR(RTD("cqg.rtd", ,"ContractData", E33, "LastQuoteToday",, "T"),"")</f>
        <v>48.49</v>
      </c>
      <c r="H33" s="5">
        <f>IFERROR(RTD("cqg.rtd", ,"ContractData",E33, "NetLastQuoteToday",, "T"),"")</f>
        <v>-0.61</v>
      </c>
      <c r="I33" s="6">
        <f>IFERROR(RTD("cqg.rtd", ,"ContractData",E33, "PerCentNetLastQuote",, "T")/100,"")</f>
        <v>-1.2423625254582484E-2</v>
      </c>
      <c r="J33" s="6">
        <f>IFERROR(RTD("cqg.rtd", ,"ContractData",E33, "PerCentNetLastQuote",, "T")/100,"")</f>
        <v>-1.2423625254582484E-2</v>
      </c>
      <c r="K33" s="4">
        <f>IFERROR(RTD("cqg.rtd", ,"ContractData",E33, "MT_LastBidVolume",, "T"),"")</f>
        <v>100</v>
      </c>
      <c r="L33" s="5">
        <f>IFERROR(RTD("cqg.rtd", ,"ContractData", E33, "Bid",, "T"),"")</f>
        <v>43.88</v>
      </c>
      <c r="M33" s="5">
        <f>IFERROR(RTD("cqg.rtd", ,"ContractData", E33, "Ask",, "T"),"")</f>
        <v>53.2</v>
      </c>
      <c r="N33" s="4">
        <f>IFERROR(RTD("cqg.rtd", ,"ContractData",E33, "MT_LastAskVolume",, "T"),"")</f>
        <v>100</v>
      </c>
      <c r="O33" s="5">
        <f>IFERROR(RTD("cqg.rtd", ,"ContractData",E33, "Open",, "T"),"")</f>
        <v>48.78</v>
      </c>
      <c r="P33" s="5">
        <f>IFERROR(RTD("cqg.rtd", ,"ContractData",E33, "High",, "T"),"")</f>
        <v>48.78</v>
      </c>
      <c r="Q33" s="5">
        <f>IFERROR(RTD("cqg.rtd", ,"ContractData",E33, "Low",, "T"),"")</f>
        <v>48.49</v>
      </c>
      <c r="R33" s="7">
        <f>IFERROR(RTD("cqg.rtd", ,"ContractData",E33, "T_CVol",, "T"),"")</f>
        <v>9401</v>
      </c>
    </row>
    <row r="34" spans="5:18" x14ac:dyDescent="0.3">
      <c r="E34" s="4" t="str">
        <f>'Symbols &amp; Data'!I19</f>
        <v>S.EWN</v>
      </c>
      <c r="F34" s="4" t="str">
        <f>'Symbols &amp; Data'!J19</f>
        <v>iShares MSCI Netherlands ETF</v>
      </c>
      <c r="G34" s="5">
        <f>IFERROR(RTD("cqg.rtd", ,"ContractData", E34, "LastQuoteToday",, "T"),"")</f>
        <v>54.36</v>
      </c>
      <c r="H34" s="5">
        <f>IFERROR(RTD("cqg.rtd", ,"ContractData",E34, "NetLastQuoteToday",, "T"),"")</f>
        <v>0.39</v>
      </c>
      <c r="I34" s="6">
        <f>IFERROR(RTD("cqg.rtd", ,"ContractData",E34, "PerCentNetLastQuote",, "T")/100,"")</f>
        <v>7.2262367982212335E-3</v>
      </c>
      <c r="J34" s="6">
        <f>IFERROR(RTD("cqg.rtd", ,"ContractData",E34, "PerCentNetLastQuote",, "T")/100,"")</f>
        <v>7.2262367982212335E-3</v>
      </c>
      <c r="K34" s="4">
        <f>IFERROR(RTD("cqg.rtd", ,"ContractData",E34, "MT_LastBidVolume",, "T"),"")</f>
        <v>200</v>
      </c>
      <c r="L34" s="5">
        <f>IFERROR(RTD("cqg.rtd", ,"ContractData", E34, "Bid",, "T"),"")</f>
        <v>51.15</v>
      </c>
      <c r="M34" s="5">
        <f>IFERROR(RTD("cqg.rtd", ,"ContractData", E34, "Ask",, "T"),"")</f>
        <v>57.33</v>
      </c>
      <c r="N34" s="4">
        <f>IFERROR(RTD("cqg.rtd", ,"ContractData",E34, "MT_LastAskVolume",, "T"),"")</f>
        <v>200</v>
      </c>
      <c r="O34" s="5">
        <f>IFERROR(RTD("cqg.rtd", ,"ContractData",E34, "Open",, "T"),"")</f>
        <v>54.38</v>
      </c>
      <c r="P34" s="5">
        <f>IFERROR(RTD("cqg.rtd", ,"ContractData",E34, "High",, "T"),"")</f>
        <v>54.61</v>
      </c>
      <c r="Q34" s="5">
        <f>IFERROR(RTD("cqg.rtd", ,"ContractData",E34, "Low",, "T"),"")</f>
        <v>54.17</v>
      </c>
      <c r="R34" s="7">
        <f>IFERROR(RTD("cqg.rtd", ,"ContractData",E34, "T_CVol",, "T"),"")</f>
        <v>7339</v>
      </c>
    </row>
    <row r="35" spans="5:18" x14ac:dyDescent="0.3">
      <c r="E35" s="4" t="str">
        <f>'Symbols &amp; Data'!I20</f>
        <v>S.VGK</v>
      </c>
      <c r="F35" s="4" t="str">
        <f>'Symbols &amp; Data'!J20</f>
        <v>Vanguard MSCI Europe ETF</v>
      </c>
      <c r="G35" s="5">
        <f>IFERROR(RTD("cqg.rtd", ,"ContractData", E35, "LastQuoteToday",, "T"),"")</f>
        <v>77.320000000000007</v>
      </c>
      <c r="H35" s="5">
        <f>IFERROR(RTD("cqg.rtd", ,"ContractData",E35, "NetLastQuoteToday",, "T"),"")</f>
        <v>0.71</v>
      </c>
      <c r="I35" s="6">
        <f>IFERROR(RTD("cqg.rtd", ,"ContractData",E35, "PerCentNetLastQuote",, "T")/100,"")</f>
        <v>9.2677196188487142E-3</v>
      </c>
      <c r="J35" s="6">
        <f>IFERROR(RTD("cqg.rtd", ,"ContractData",E35, "PerCentNetLastQuote",, "T")/100,"")</f>
        <v>9.2677196188487142E-3</v>
      </c>
      <c r="K35" s="4">
        <f>IFERROR(RTD("cqg.rtd", ,"ContractData",E35, "MT_LastBidVolume",, "T"),"")</f>
        <v>2900</v>
      </c>
      <c r="L35" s="5">
        <f>IFERROR(RTD("cqg.rtd", ,"ContractData", E35, "Bid",, "T"),"")</f>
        <v>77.320000000000007</v>
      </c>
      <c r="M35" s="5">
        <f>IFERROR(RTD("cqg.rtd", ,"ContractData", E35, "Ask",, "T"),"")</f>
        <v>77.48</v>
      </c>
      <c r="N35" s="4">
        <f>IFERROR(RTD("cqg.rtd", ,"ContractData",E35, "MT_LastAskVolume",, "T"),"")</f>
        <v>500</v>
      </c>
      <c r="O35" s="5">
        <f>IFERROR(RTD("cqg.rtd", ,"ContractData",E35, "Open",, "T"),"")</f>
        <v>77.16</v>
      </c>
      <c r="P35" s="5">
        <f>IFERROR(RTD("cqg.rtd", ,"ContractData",E35, "High",, "T"),"")</f>
        <v>77.58</v>
      </c>
      <c r="Q35" s="5">
        <f>IFERROR(RTD("cqg.rtd", ,"ContractData",E35, "Low",, "T"),"")</f>
        <v>76.97</v>
      </c>
      <c r="R35" s="7">
        <f>IFERROR(RTD("cqg.rtd", ,"ContractData",E35, "T_CVol",, "T"),"")</f>
        <v>4180222</v>
      </c>
    </row>
    <row r="36" spans="5:18" x14ac:dyDescent="0.3">
      <c r="E36" s="4" t="str">
        <f>'Symbols &amp; Data'!I21</f>
        <v>S.EWK</v>
      </c>
      <c r="F36" s="4" t="str">
        <f>'Symbols &amp; Data'!J21</f>
        <v>iShares MSCI Belgium Capped ETF</v>
      </c>
      <c r="G36" s="5">
        <f>IFERROR(RTD("cqg.rtd", ,"ContractData", E36, "LastQuoteToday",, "T"),"")</f>
        <v>22.080000000000002</v>
      </c>
      <c r="H36" s="5">
        <f>IFERROR(RTD("cqg.rtd", ,"ContractData",E36, "NetLastQuoteToday",, "T"),"")</f>
        <v>0.09</v>
      </c>
      <c r="I36" s="6">
        <f>IFERROR(RTD("cqg.rtd", ,"ContractData",E36, "PerCentNetLastQuote",, "T")/100,"")</f>
        <v>4.0927694406548429E-3</v>
      </c>
      <c r="J36" s="6">
        <f>IFERROR(RTD("cqg.rtd", ,"ContractData",E36, "PerCentNetLastQuote",, "T")/100,"")</f>
        <v>4.0927694406548429E-3</v>
      </c>
      <c r="K36" s="4">
        <f>IFERROR(RTD("cqg.rtd", ,"ContractData",E36, "MT_LastBidVolume",, "T"),"")</f>
        <v>0</v>
      </c>
      <c r="L36" s="5" t="str">
        <f>IFERROR(RTD("cqg.rtd", ,"ContractData", E36, "Bid",, "T"),"")</f>
        <v/>
      </c>
      <c r="M36" s="5" t="str">
        <f>IFERROR(RTD("cqg.rtd", ,"ContractData", E36, "Ask",, "T"),"")</f>
        <v/>
      </c>
      <c r="N36" s="4">
        <f>IFERROR(RTD("cqg.rtd", ,"ContractData",E36, "MT_LastAskVolume",, "T"),"")</f>
        <v>0</v>
      </c>
      <c r="O36" s="5">
        <f>IFERROR(RTD("cqg.rtd", ,"ContractData",E36, "Open",, "T"),"")</f>
        <v>22.07</v>
      </c>
      <c r="P36" s="5">
        <f>IFERROR(RTD("cqg.rtd", ,"ContractData",E36, "High",, "T"),"")</f>
        <v>22.18</v>
      </c>
      <c r="Q36" s="5">
        <f>IFERROR(RTD("cqg.rtd", ,"ContractData",E36, "Low",, "T"),"")</f>
        <v>22.01</v>
      </c>
      <c r="R36" s="7">
        <f>IFERROR(RTD("cqg.rtd", ,"ContractData",E36, "T_CVol",, "T"),"")</f>
        <v>43025</v>
      </c>
    </row>
    <row r="37" spans="5:18" x14ac:dyDescent="0.3">
      <c r="E37" s="4" t="str">
        <f>'Symbols &amp; Data'!I22</f>
        <v>S.VNM</v>
      </c>
      <c r="F37" s="4" t="str">
        <f>'Symbols &amp; Data'!J22</f>
        <v>Market Vectors Vietnam ETF</v>
      </c>
      <c r="G37" s="5">
        <f>IFERROR(RTD("cqg.rtd", ,"ContractData", E37, "LastQuoteToday",, "T"),"")</f>
        <v>13.73</v>
      </c>
      <c r="H37" s="5">
        <f>IFERROR(RTD("cqg.rtd", ,"ContractData",E37, "NetLastQuoteToday",, "T"),"")</f>
        <v>0.12</v>
      </c>
      <c r="I37" s="6">
        <f>IFERROR(RTD("cqg.rtd", ,"ContractData",E37, "PerCentNetLastQuote",, "T")/100,"")</f>
        <v>8.8170462894930201E-3</v>
      </c>
      <c r="J37" s="6">
        <f>IFERROR(RTD("cqg.rtd", ,"ContractData",E37, "PerCentNetLastQuote",, "T")/100,"")</f>
        <v>8.8170462894930201E-3</v>
      </c>
      <c r="K37" s="4">
        <f>IFERROR(RTD("cqg.rtd", ,"ContractData",E37, "MT_LastBidVolume",, "T"),"")</f>
        <v>100</v>
      </c>
      <c r="L37" s="5">
        <f>IFERROR(RTD("cqg.rtd", ,"ContractData", E37, "Bid",, "T"),"")</f>
        <v>13.73</v>
      </c>
      <c r="M37" s="5">
        <f>IFERROR(RTD("cqg.rtd", ,"ContractData", E37, "Ask",, "T"),"")</f>
        <v>13.75</v>
      </c>
      <c r="N37" s="4">
        <f>IFERROR(RTD("cqg.rtd", ,"ContractData",E37, "MT_LastAskVolume",, "T"),"")</f>
        <v>100</v>
      </c>
      <c r="O37" s="5">
        <f>IFERROR(RTD("cqg.rtd", ,"ContractData",E37, "Open",, "T"),"")</f>
        <v>13.64</v>
      </c>
      <c r="P37" s="5">
        <f>IFERROR(RTD("cqg.rtd", ,"ContractData",E37, "High",, "T"),"")</f>
        <v>13.780000000000001</v>
      </c>
      <c r="Q37" s="5">
        <f>IFERROR(RTD("cqg.rtd", ,"ContractData",E37, "Low",, "T"),"")</f>
        <v>13.620000000000001</v>
      </c>
      <c r="R37" s="7">
        <f>IFERROR(RTD("cqg.rtd", ,"ContractData",E37, "T_CVol",, "T"),"")</f>
        <v>976307</v>
      </c>
    </row>
    <row r="38" spans="5:18" x14ac:dyDescent="0.3">
      <c r="E38" s="4" t="str">
        <f>'Symbols &amp; Data'!I23</f>
        <v>S.EIS</v>
      </c>
      <c r="F38" s="4" t="str">
        <f>'Symbols &amp; Data'!J23</f>
        <v>iShares MSCI Israel Capped ETF</v>
      </c>
      <c r="G38" s="5">
        <f>IFERROR(RTD("cqg.rtd", ,"ContractData", E38, "LastQuoteToday",, "T"),"")</f>
        <v>92.09</v>
      </c>
      <c r="H38" s="5">
        <f>IFERROR(RTD("cqg.rtd", ,"ContractData",E38, "NetLastQuoteToday",, "T"),"")</f>
        <v>0.02</v>
      </c>
      <c r="I38" s="6">
        <f>IFERROR(RTD("cqg.rtd", ,"ContractData",E38, "PerCentNetLastQuote",, "T")/100,"")</f>
        <v>2.1722602367763656E-4</v>
      </c>
      <c r="J38" s="6">
        <f>IFERROR(RTD("cqg.rtd", ,"ContractData",E38, "PerCentNetLastQuote",, "T")/100,"")</f>
        <v>2.1722602367763656E-4</v>
      </c>
      <c r="K38" s="4">
        <f>IFERROR(RTD("cqg.rtd", ,"ContractData",E38, "MT_LastBidVolume",, "T"),"")</f>
        <v>1000</v>
      </c>
      <c r="L38" s="5">
        <f>IFERROR(RTD("cqg.rtd", ,"ContractData", E38, "Bid",, "T"),"")</f>
        <v>88</v>
      </c>
      <c r="M38" s="5">
        <f>IFERROR(RTD("cqg.rtd", ,"ContractData", E38, "Ask",, "T"),"")</f>
        <v>92.74</v>
      </c>
      <c r="N38" s="4">
        <f>IFERROR(RTD("cqg.rtd", ,"ContractData",E38, "MT_LastAskVolume",, "T"),"")</f>
        <v>100</v>
      </c>
      <c r="O38" s="5">
        <f>IFERROR(RTD("cqg.rtd", ,"ContractData",E38, "Open",, "T"),"")</f>
        <v>92.570000000000007</v>
      </c>
      <c r="P38" s="5">
        <f>IFERROR(RTD("cqg.rtd", ,"ContractData",E38, "High",, "T"),"")</f>
        <v>92.570000000000007</v>
      </c>
      <c r="Q38" s="5">
        <f>IFERROR(RTD("cqg.rtd", ,"ContractData",E38, "Low",, "T"),"")</f>
        <v>91.74</v>
      </c>
      <c r="R38" s="7">
        <f>IFERROR(RTD("cqg.rtd", ,"ContractData",E38, "T_CVol",, "T"),"")</f>
        <v>47083</v>
      </c>
    </row>
    <row r="39" spans="5:18" x14ac:dyDescent="0.3">
      <c r="E39" s="4" t="str">
        <f>'Symbols &amp; Data'!I24</f>
        <v>S.EWH</v>
      </c>
      <c r="F39" s="4" t="str">
        <f>'Symbols &amp; Data'!J24</f>
        <v>iShares MSCI Hong Kong ETF</v>
      </c>
      <c r="G39" s="5">
        <f>IFERROR(RTD("cqg.rtd", ,"ContractData", E39, "LastQuoteToday",, "T"),"")</f>
        <v>19.91</v>
      </c>
      <c r="H39" s="5">
        <f>IFERROR(RTD("cqg.rtd", ,"ContractData",E39, "NetLastQuoteToday",, "T"),"")</f>
        <v>-0.01</v>
      </c>
      <c r="I39" s="6">
        <f>IFERROR(RTD("cqg.rtd", ,"ContractData",E39, "PerCentNetLastQuote",, "T")/100,"")</f>
        <v>-5.0200803212851401E-4</v>
      </c>
      <c r="J39" s="6">
        <f>IFERROR(RTD("cqg.rtd", ,"ContractData",E39, "PerCentNetLastQuote",, "T")/100,"")</f>
        <v>-5.0200803212851401E-4</v>
      </c>
      <c r="K39" s="4">
        <f>IFERROR(RTD("cqg.rtd", ,"ContractData",E39, "MT_LastBidVolume",, "T"),"")</f>
        <v>100</v>
      </c>
      <c r="L39" s="5">
        <f>IFERROR(RTD("cqg.rtd", ,"ContractData", E39, "Bid",, "T"),"")</f>
        <v>19.82</v>
      </c>
      <c r="M39" s="5">
        <f>IFERROR(RTD("cqg.rtd", ,"ContractData", E39, "Ask",, "T"),"")</f>
        <v>20.04</v>
      </c>
      <c r="N39" s="4">
        <f>IFERROR(RTD("cqg.rtd", ,"ContractData",E39, "MT_LastAskVolume",, "T"),"")</f>
        <v>100</v>
      </c>
      <c r="O39" s="5">
        <f>IFERROR(RTD("cqg.rtd", ,"ContractData",E39, "Open",, "T"),"")</f>
        <v>19.93</v>
      </c>
      <c r="P39" s="5">
        <f>IFERROR(RTD("cqg.rtd", ,"ContractData",E39, "High",, "T"),"")</f>
        <v>19.95</v>
      </c>
      <c r="Q39" s="5">
        <f>IFERROR(RTD("cqg.rtd", ,"ContractData",E39, "Low",, "T"),"")</f>
        <v>19.86</v>
      </c>
      <c r="R39" s="7">
        <f>IFERROR(RTD("cqg.rtd", ,"ContractData",E39, "T_CVol",, "T"),"")</f>
        <v>2401059</v>
      </c>
    </row>
    <row r="40" spans="5:18" x14ac:dyDescent="0.3">
      <c r="E40" s="4" t="str">
        <f>'Symbols &amp; Data'!I25</f>
        <v>S.EWL</v>
      </c>
      <c r="F40" s="4" t="str">
        <f>'Symbols &amp; Data'!J25</f>
        <v>iShares MSCI Switzerland Capped ETF</v>
      </c>
      <c r="G40" s="5">
        <f>IFERROR(RTD("cqg.rtd", ,"ContractData", E40, "LastQuoteToday",, "T"),"")</f>
        <v>54.63</v>
      </c>
      <c r="H40" s="5">
        <f>IFERROR(RTD("cqg.rtd", ,"ContractData",E40, "NetLastQuoteToday",, "T"),"")</f>
        <v>0.37</v>
      </c>
      <c r="I40" s="6">
        <f>IFERROR(RTD("cqg.rtd", ,"ContractData",E40, "PerCentNetLastQuote",, "T")/100,"")</f>
        <v>6.8190195355694802E-3</v>
      </c>
      <c r="J40" s="6">
        <f>IFERROR(RTD("cqg.rtd", ,"ContractData",E40, "PerCentNetLastQuote",, "T")/100,"")</f>
        <v>6.8190195355694802E-3</v>
      </c>
      <c r="K40" s="4">
        <f>IFERROR(RTD("cqg.rtd", ,"ContractData",E40, "MT_LastBidVolume",, "T"),"")</f>
        <v>100</v>
      </c>
      <c r="L40" s="5">
        <f>IFERROR(RTD("cqg.rtd", ,"ContractData", E40, "Bid",, "T"),"")</f>
        <v>52.7</v>
      </c>
      <c r="M40" s="5">
        <f>IFERROR(RTD("cqg.rtd", ,"ContractData", E40, "Ask",, "T"),"")</f>
        <v>56</v>
      </c>
      <c r="N40" s="4">
        <f>IFERROR(RTD("cqg.rtd", ,"ContractData",E40, "MT_LastAskVolume",, "T"),"")</f>
        <v>300</v>
      </c>
      <c r="O40" s="5">
        <f>IFERROR(RTD("cqg.rtd", ,"ContractData",E40, "Open",, "T"),"")</f>
        <v>54.59</v>
      </c>
      <c r="P40" s="5">
        <f>IFERROR(RTD("cqg.rtd", ,"ContractData",E40, "High",, "T"),"")</f>
        <v>54.78</v>
      </c>
      <c r="Q40" s="5">
        <f>IFERROR(RTD("cqg.rtd", ,"ContractData",E40, "Low",, "T"),"")</f>
        <v>54.4</v>
      </c>
      <c r="R40" s="7">
        <f>IFERROR(RTD("cqg.rtd", ,"ContractData",E40, "T_CVol",, "T"),"")</f>
        <v>333967</v>
      </c>
    </row>
    <row r="41" spans="5:18" x14ac:dyDescent="0.3">
      <c r="E41" s="4" t="str">
        <f>'Symbols &amp; Data'!I26</f>
        <v>S.EWQ</v>
      </c>
      <c r="F41" s="4" t="str">
        <f>'Symbols &amp; Data'!J26</f>
        <v>iShares MSCI France ETF</v>
      </c>
      <c r="G41" s="5">
        <f>IFERROR(RTD("cqg.rtd", ,"ContractData", E41, "LastQuoteToday",, "T"),"")</f>
        <v>42.61</v>
      </c>
      <c r="H41" s="5">
        <f>IFERROR(RTD("cqg.rtd", ,"ContractData",E41, "NetLastQuoteToday",, "T"),"")</f>
        <v>0.47000000000000003</v>
      </c>
      <c r="I41" s="6">
        <f>IFERROR(RTD("cqg.rtd", ,"ContractData",E41, "PerCentNetLastQuote",, "T")/100,"")</f>
        <v>1.1153298528713811E-2</v>
      </c>
      <c r="J41" s="6">
        <f>IFERROR(RTD("cqg.rtd", ,"ContractData",E41, "PerCentNetLastQuote",, "T")/100,"")</f>
        <v>1.1153298528713811E-2</v>
      </c>
      <c r="K41" s="4">
        <f>IFERROR(RTD("cqg.rtd", ,"ContractData",E41, "MT_LastBidVolume",, "T"),"")</f>
        <v>100</v>
      </c>
      <c r="L41" s="5">
        <f>IFERROR(RTD("cqg.rtd", ,"ContractData", E41, "Bid",, "T"),"")</f>
        <v>42</v>
      </c>
      <c r="M41" s="5">
        <f>IFERROR(RTD("cqg.rtd", ,"ContractData", E41, "Ask",, "T"),"")</f>
        <v>45.4</v>
      </c>
      <c r="N41" s="4">
        <f>IFERROR(RTD("cqg.rtd", ,"ContractData",E41, "MT_LastAskVolume",, "T"),"")</f>
        <v>100</v>
      </c>
      <c r="O41" s="5">
        <f>IFERROR(RTD("cqg.rtd", ,"ContractData",E41, "Open",, "T"),"")</f>
        <v>42.58</v>
      </c>
      <c r="P41" s="5">
        <f>IFERROR(RTD("cqg.rtd", ,"ContractData",E41, "High",, "T"),"")</f>
        <v>42.9</v>
      </c>
      <c r="Q41" s="5">
        <f>IFERROR(RTD("cqg.rtd", ,"ContractData",E41, "Low",, "T"),"")</f>
        <v>42.38</v>
      </c>
      <c r="R41" s="7">
        <f>IFERROR(RTD("cqg.rtd", ,"ContractData",E41, "T_CVol",, "T"),"")</f>
        <v>2882659</v>
      </c>
    </row>
    <row r="42" spans="5:18" x14ac:dyDescent="0.3">
      <c r="E42" s="4" t="str">
        <f>'Symbols &amp; Data'!I27</f>
        <v>S.EWS</v>
      </c>
      <c r="F42" s="4" t="str">
        <f>'Symbols &amp; Data'!J27</f>
        <v>iShares MSCI Singapore ETF</v>
      </c>
      <c r="G42" s="5">
        <f>IFERROR(RTD("cqg.rtd", ,"ContractData", E42, "LastQuoteToday",, "T"),"")</f>
        <v>25.91</v>
      </c>
      <c r="H42" s="5">
        <f>IFERROR(RTD("cqg.rtd", ,"ContractData",E42, "NetLastQuoteToday",, "T"),"")</f>
        <v>0.1</v>
      </c>
      <c r="I42" s="6">
        <f>IFERROR(RTD("cqg.rtd", ,"ContractData",E42, "PerCentNetLastQuote",, "T")/100,"")</f>
        <v>3.8744672607516468E-3</v>
      </c>
      <c r="J42" s="6">
        <f>IFERROR(RTD("cqg.rtd", ,"ContractData",E42, "PerCentNetLastQuote",, "T")/100,"")</f>
        <v>3.8744672607516468E-3</v>
      </c>
      <c r="K42" s="4">
        <f>IFERROR(RTD("cqg.rtd", ,"ContractData",E42, "MT_LastBidVolume",, "T"),"")</f>
        <v>100</v>
      </c>
      <c r="L42" s="5">
        <f>IFERROR(RTD("cqg.rtd", ,"ContractData", E42, "Bid",, "T"),"")</f>
        <v>25.86</v>
      </c>
      <c r="M42" s="5">
        <f>IFERROR(RTD("cqg.rtd", ,"ContractData", E42, "Ask",, "T"),"")</f>
        <v>25.990000000000002</v>
      </c>
      <c r="N42" s="4">
        <f>IFERROR(RTD("cqg.rtd", ,"ContractData",E42, "MT_LastAskVolume",, "T"),"")</f>
        <v>100</v>
      </c>
      <c r="O42" s="5">
        <f>IFERROR(RTD("cqg.rtd", ,"ContractData",E42, "Open",, "T"),"")</f>
        <v>25.77</v>
      </c>
      <c r="P42" s="5">
        <f>IFERROR(RTD("cqg.rtd", ,"ContractData",E42, "High",, "T"),"")</f>
        <v>25.92</v>
      </c>
      <c r="Q42" s="5">
        <f>IFERROR(RTD("cqg.rtd", ,"ContractData",E42, "Low",, "T"),"")</f>
        <v>25.76</v>
      </c>
      <c r="R42" s="7">
        <f>IFERROR(RTD("cqg.rtd", ,"ContractData",E42, "T_CVol",, "T"),"")</f>
        <v>809272</v>
      </c>
    </row>
  </sheetData>
  <conditionalFormatting sqref="I30:I4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30:J4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{EC40E6F0-8DF8-4A1B-B947-248B3AD93368}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40E6F0-8DF8-4A1B-B947-248B3AD933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EFD7-906D-4D6E-B425-3EEDFA38E97A}">
  <dimension ref="E29:R42"/>
  <sheetViews>
    <sheetView showGridLines="0" showRowColHeaders="0" workbookViewId="0">
      <selection activeCell="F30" sqref="F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6" max="6" width="30.625" customWidth="1"/>
    <col min="8" max="8" width="7.25" bestFit="1" customWidth="1"/>
    <col min="9" max="20" width="10.625" customWidth="1"/>
    <col min="21" max="21" width="9.875" bestFit="1" customWidth="1"/>
  </cols>
  <sheetData>
    <row r="29" spans="5:18" x14ac:dyDescent="0.3">
      <c r="E29" s="3" t="s">
        <v>50</v>
      </c>
      <c r="F29" s="3" t="s">
        <v>51</v>
      </c>
      <c r="G29" s="3" t="s">
        <v>52</v>
      </c>
      <c r="H29" s="3" t="s">
        <v>53</v>
      </c>
      <c r="I29" s="3" t="s">
        <v>54</v>
      </c>
      <c r="J29" s="3" t="s">
        <v>54</v>
      </c>
      <c r="K29" s="3" t="s">
        <v>55</v>
      </c>
      <c r="L29" s="3" t="s">
        <v>56</v>
      </c>
      <c r="M29" s="3" t="s">
        <v>57</v>
      </c>
      <c r="N29" s="3" t="s">
        <v>58</v>
      </c>
      <c r="O29" s="3" t="s">
        <v>59</v>
      </c>
      <c r="P29" s="3" t="s">
        <v>60</v>
      </c>
      <c r="Q29" s="3" t="s">
        <v>61</v>
      </c>
      <c r="R29" s="3" t="s">
        <v>62</v>
      </c>
    </row>
    <row r="30" spans="5:18" x14ac:dyDescent="0.3">
      <c r="E30" s="4" t="str">
        <f>'Symbols &amp; Data'!I28</f>
        <v>S.IEFA</v>
      </c>
      <c r="F30" s="4" t="str">
        <f>'Symbols &amp; Data'!J28</f>
        <v>iShares Core MSCI EAFE ETF</v>
      </c>
      <c r="G30" s="5">
        <f>IFERROR(RTD("cqg.rtd", ,"ContractData", E30, "LastQuoteToday",, "T"),"")</f>
        <v>83.31</v>
      </c>
      <c r="H30" s="5">
        <f>IFERROR(RTD("cqg.rtd", ,"ContractData",E30, "NetLastQuoteToday",, "T"),"")</f>
        <v>0.78</v>
      </c>
      <c r="I30" s="6">
        <f>IFERROR(RTD("cqg.rtd", ,"ContractData",E30, "PerCentNetLastQuote",, "T")/100,"")</f>
        <v>9.4511086877499088E-3</v>
      </c>
      <c r="J30" s="6">
        <f>IFERROR(RTD("cqg.rtd", ,"ContractData",E30, "PerCentNetLastQuote",, "T")/100,"")</f>
        <v>9.4511086877499088E-3</v>
      </c>
      <c r="K30" s="4">
        <f>IFERROR(RTD("cqg.rtd", ,"ContractData",E30, "MT_LastBidVolume",, "T"),"")</f>
        <v>100</v>
      </c>
      <c r="L30" s="5">
        <f>IFERROR(RTD("cqg.rtd", ,"ContractData", E30, "Bid",, "T"),"")</f>
        <v>82.87</v>
      </c>
      <c r="M30" s="5">
        <f>IFERROR(RTD("cqg.rtd", ,"ContractData", E30, "Ask",, "T"),"")</f>
        <v>84.13</v>
      </c>
      <c r="N30" s="4">
        <f>IFERROR(RTD("cqg.rtd", ,"ContractData",E30, "MT_LastAskVolume",, "T"),"")</f>
        <v>1000</v>
      </c>
      <c r="O30" s="5">
        <f>IFERROR(RTD("cqg.rtd", ,"ContractData",E30, "Open",, "T"),"")</f>
        <v>83.18</v>
      </c>
      <c r="P30" s="5">
        <f>IFERROR(RTD("cqg.rtd", ,"ContractData",E30, "High",, "T"),"")</f>
        <v>83.53</v>
      </c>
      <c r="Q30" s="5">
        <f>IFERROR(RTD("cqg.rtd", ,"ContractData",E30, "Low",, "T"),"")</f>
        <v>82.93</v>
      </c>
      <c r="R30" s="7">
        <f>IFERROR(RTD("cqg.rtd", ,"ContractData",E30, "T_CVol",, "T"),"")</f>
        <v>10070202</v>
      </c>
    </row>
    <row r="31" spans="5:18" x14ac:dyDescent="0.3">
      <c r="E31" s="4" t="str">
        <f>'Symbols &amp; Data'!I29</f>
        <v>S.MCHI</v>
      </c>
      <c r="F31" s="4" t="str">
        <f>'Symbols &amp; Data'!J29</f>
        <v>iShares MSCI China ETF</v>
      </c>
      <c r="G31" s="5">
        <f>IFERROR(RTD("cqg.rtd", ,"ContractData", E31, "LastQuoteToday",, "T"),"")</f>
        <v>55.18</v>
      </c>
      <c r="H31" s="5">
        <f>IFERROR(RTD("cqg.rtd", ,"ContractData",E31, "NetLastQuoteToday",, "T"),"")</f>
        <v>-0.36</v>
      </c>
      <c r="I31" s="6">
        <f>IFERROR(RTD("cqg.rtd", ,"ContractData",E31, "PerCentNetLastQuote",, "T")/100,"")</f>
        <v>-6.481814908174289E-3</v>
      </c>
      <c r="J31" s="6">
        <f>IFERROR(RTD("cqg.rtd", ,"ContractData",E31, "PerCentNetLastQuote",, "T")/100,"")</f>
        <v>-6.481814908174289E-3</v>
      </c>
      <c r="K31" s="4">
        <f>IFERROR(RTD("cqg.rtd", ,"ContractData",E31, "MT_LastBidVolume",, "T"),"")</f>
        <v>100</v>
      </c>
      <c r="L31" s="5">
        <f>IFERROR(RTD("cqg.rtd", ,"ContractData", E31, "Bid",, "T"),"")</f>
        <v>54.550000000000004</v>
      </c>
      <c r="M31" s="5">
        <f>IFERROR(RTD("cqg.rtd", ,"ContractData", E31, "Ask",, "T"),"")</f>
        <v>55.35</v>
      </c>
      <c r="N31" s="4">
        <f>IFERROR(RTD("cqg.rtd", ,"ContractData",E31, "MT_LastAskVolume",, "T"),"")</f>
        <v>100</v>
      </c>
      <c r="O31" s="5">
        <f>IFERROR(RTD("cqg.rtd", ,"ContractData",E31, "Open",, "T"),"")</f>
        <v>55.21</v>
      </c>
      <c r="P31" s="5">
        <f>IFERROR(RTD("cqg.rtd", ,"ContractData",E31, "High",, "T"),"")</f>
        <v>55.39</v>
      </c>
      <c r="Q31" s="5">
        <f>IFERROR(RTD("cqg.rtd", ,"ContractData",E31, "Low",, "T"),"")</f>
        <v>55.01</v>
      </c>
      <c r="R31" s="7">
        <f>IFERROR(RTD("cqg.rtd", ,"ContractData",E31, "T_CVol",, "T"),"")</f>
        <v>1273574</v>
      </c>
    </row>
    <row r="32" spans="5:18" x14ac:dyDescent="0.3">
      <c r="E32" s="4" t="str">
        <f>'Symbols &amp; Data'!I30</f>
        <v>S.EWU</v>
      </c>
      <c r="F32" s="4" t="str">
        <f>'Symbols &amp; Data'!J30</f>
        <v>iShares MSCI United Kingdom ETF</v>
      </c>
      <c r="G32" s="5">
        <f>IFERROR(RTD("cqg.rtd", ,"ContractData", E32, "LastQuoteToday",, "T"),"")</f>
        <v>39.72</v>
      </c>
      <c r="H32" s="5">
        <f>IFERROR(RTD("cqg.rtd", ,"ContractData",E32, "NetLastQuoteToday",, "T"),"")</f>
        <v>0.03</v>
      </c>
      <c r="I32" s="6">
        <f>IFERROR(RTD("cqg.rtd", ,"ContractData",E32, "PerCentNetLastQuote",, "T")/100,"")</f>
        <v>7.5585789871504159E-4</v>
      </c>
      <c r="J32" s="6">
        <f>IFERROR(RTD("cqg.rtd", ,"ContractData",E32, "PerCentNetLastQuote",, "T")/100,"")</f>
        <v>7.5585789871504159E-4</v>
      </c>
      <c r="K32" s="4">
        <f>IFERROR(RTD("cqg.rtd", ,"ContractData",E32, "MT_LastBidVolume",, "T"),"")</f>
        <v>100</v>
      </c>
      <c r="L32" s="5">
        <f>IFERROR(RTD("cqg.rtd", ,"ContractData", E32, "Bid",, "T"),"")</f>
        <v>39.550000000000004</v>
      </c>
      <c r="M32" s="5">
        <f>IFERROR(RTD("cqg.rtd", ,"ContractData", E32, "Ask",, "T"),"")</f>
        <v>40.78</v>
      </c>
      <c r="N32" s="4">
        <f>IFERROR(RTD("cqg.rtd", ,"ContractData",E32, "MT_LastAskVolume",, "T"),"")</f>
        <v>200</v>
      </c>
      <c r="O32" s="5">
        <f>IFERROR(RTD("cqg.rtd", ,"ContractData",E32, "Open",, "T"),"")</f>
        <v>39.770000000000003</v>
      </c>
      <c r="P32" s="5">
        <f>IFERROR(RTD("cqg.rtd", ,"ContractData",E32, "High",, "T"),"")</f>
        <v>39.86</v>
      </c>
      <c r="Q32" s="5">
        <f>IFERROR(RTD("cqg.rtd", ,"ContractData",E32, "Low",, "T"),"")</f>
        <v>39.590000000000003</v>
      </c>
      <c r="R32" s="7">
        <f>IFERROR(RTD("cqg.rtd", ,"ContractData",E32, "T_CVol",, "T"),"")</f>
        <v>3613714</v>
      </c>
    </row>
    <row r="33" spans="5:18" x14ac:dyDescent="0.3">
      <c r="E33" s="4" t="str">
        <f>'Symbols &amp; Data'!I31</f>
        <v>S.ACWx</v>
      </c>
      <c r="F33" s="4" t="str">
        <f>'Symbols &amp; Data'!J31</f>
        <v>iShares MSCI ACWI ex US ETF</v>
      </c>
      <c r="G33" s="5">
        <f>IFERROR(RTD("cqg.rtd", ,"ContractData", E33, "LastQuoteToday",, "T"),"")</f>
        <v>60.82</v>
      </c>
      <c r="H33" s="5">
        <f>IFERROR(RTD("cqg.rtd", ,"ContractData",E33, "NetLastQuoteToday",, "T"),"")</f>
        <v>0.23</v>
      </c>
      <c r="I33" s="6">
        <f>IFERROR(RTD("cqg.rtd", ,"ContractData",E33, "PerCentNetLastQuote",, "T")/100,"")</f>
        <v>3.7960059415745174E-3</v>
      </c>
      <c r="J33" s="6">
        <f>IFERROR(RTD("cqg.rtd", ,"ContractData",E33, "PerCentNetLastQuote",, "T")/100,"")</f>
        <v>3.7960059415745174E-3</v>
      </c>
      <c r="K33" s="4">
        <f>IFERROR(RTD("cqg.rtd", ,"ContractData",E33, "MT_LastBidVolume",, "T"),"")</f>
        <v>100</v>
      </c>
      <c r="L33" s="5">
        <f>IFERROR(RTD("cqg.rtd", ,"ContractData", E33, "Bid",, "T"),"")</f>
        <v>59.88</v>
      </c>
      <c r="M33" s="5">
        <f>IFERROR(RTD("cqg.rtd", ,"ContractData", E33, "Ask",, "T"),"")</f>
        <v>61.5</v>
      </c>
      <c r="N33" s="4">
        <f>IFERROR(RTD("cqg.rtd", ,"ContractData",E33, "MT_LastAskVolume",, "T"),"")</f>
        <v>200</v>
      </c>
      <c r="O33" s="5">
        <f>IFERROR(RTD("cqg.rtd", ,"ContractData",E33, "Open",, "T"),"")</f>
        <v>60.84</v>
      </c>
      <c r="P33" s="5">
        <f>IFERROR(RTD("cqg.rtd", ,"ContractData",E33, "High",, "T"),"")</f>
        <v>61.03</v>
      </c>
      <c r="Q33" s="5">
        <f>IFERROR(RTD("cqg.rtd", ,"ContractData",E33, "Low",, "T"),"")</f>
        <v>60.57</v>
      </c>
      <c r="R33" s="7">
        <f>IFERROR(RTD("cqg.rtd", ,"ContractData",E33, "T_CVol",, "T"),"")</f>
        <v>1141795</v>
      </c>
    </row>
    <row r="34" spans="5:18" x14ac:dyDescent="0.3">
      <c r="E34" s="4" t="str">
        <f>'Symbols &amp; Data'!I32</f>
        <v>S.KWT</v>
      </c>
      <c r="F34" s="4" t="str">
        <f>'Symbols &amp; Data'!J32</f>
        <v>iShares MSCI Kuwait ETF</v>
      </c>
      <c r="G34" s="5">
        <f>IFERROR(RTD("cqg.rtd", ,"ContractData", E34, "LastQuoteToday",, "T"),"")</f>
        <v>37.21</v>
      </c>
      <c r="H34" s="5">
        <f>IFERROR(RTD("cqg.rtd", ,"ContractData",E34, "NetLastQuoteToday",, "T"),"")</f>
        <v>7.0000000000000007E-2</v>
      </c>
      <c r="I34" s="6">
        <f>IFERROR(RTD("cqg.rtd", ,"ContractData",E34, "PerCentNetLastQuote",, "T")/100,"")</f>
        <v>1.8847603661820138E-3</v>
      </c>
      <c r="J34" s="6">
        <f>IFERROR(RTD("cqg.rtd", ,"ContractData",E34, "PerCentNetLastQuote",, "T")/100,"")</f>
        <v>1.8847603661820138E-3</v>
      </c>
      <c r="K34" s="4">
        <f>IFERROR(RTD("cqg.rtd", ,"ContractData",E34, "MT_LastBidVolume",, "T"),"")</f>
        <v>100</v>
      </c>
      <c r="L34" s="5">
        <f>IFERROR(RTD("cqg.rtd", ,"ContractData", E34, "Bid",, "T"),"")</f>
        <v>33.65</v>
      </c>
      <c r="M34" s="5">
        <f>IFERROR(RTD("cqg.rtd", ,"ContractData", E34, "Ask",, "T"),"")</f>
        <v>40.79</v>
      </c>
      <c r="N34" s="4">
        <f>IFERROR(RTD("cqg.rtd", ,"ContractData",E34, "MT_LastAskVolume",, "T"),"")</f>
        <v>100</v>
      </c>
      <c r="O34" s="5">
        <f>IFERROR(RTD("cqg.rtd", ,"ContractData",E34, "Open",, "T"),"")</f>
        <v>37.32</v>
      </c>
      <c r="P34" s="5">
        <f>IFERROR(RTD("cqg.rtd", ,"ContractData",E34, "High",, "T"),"")</f>
        <v>37.32</v>
      </c>
      <c r="Q34" s="5">
        <f>IFERROR(RTD("cqg.rtd", ,"ContractData",E34, "Low",, "T"),"")</f>
        <v>37.21</v>
      </c>
      <c r="R34" s="7">
        <f>IFERROR(RTD("cqg.rtd", ,"ContractData",E34, "T_CVol",, "T"),"")</f>
        <v>560</v>
      </c>
    </row>
    <row r="35" spans="5:18" x14ac:dyDescent="0.3">
      <c r="E35" s="4" t="str">
        <f>'Symbols &amp; Data'!I33</f>
        <v>S.IEMG</v>
      </c>
      <c r="F35" s="4" t="str">
        <f>'Symbols &amp; Data'!J33</f>
        <v>iShares Core MSCI Emerging Markets ETF</v>
      </c>
      <c r="G35" s="5">
        <f>IFERROR(RTD("cqg.rtd", ,"ContractData", E35, "LastQuoteToday",, "T"),"")</f>
        <v>59.75</v>
      </c>
      <c r="H35" s="5">
        <f>IFERROR(RTD("cqg.rtd", ,"ContractData",E35, "NetLastQuoteToday",, "T"),"")</f>
        <v>-0.21</v>
      </c>
      <c r="I35" s="6">
        <f>IFERROR(RTD("cqg.rtd", ,"ContractData",E35, "PerCentNetLastQuote",, "T")/100,"")</f>
        <v>-3.5023348899266178E-3</v>
      </c>
      <c r="J35" s="6">
        <f>IFERROR(RTD("cqg.rtd", ,"ContractData",E35, "PerCentNetLastQuote",, "T")/100,"")</f>
        <v>-3.5023348899266178E-3</v>
      </c>
      <c r="K35" s="4">
        <f>IFERROR(RTD("cqg.rtd", ,"ContractData",E35, "MT_LastBidVolume",, "T"),"")</f>
        <v>100</v>
      </c>
      <c r="L35" s="5">
        <f>IFERROR(RTD("cqg.rtd", ,"ContractData", E35, "Bid",, "T"),"")</f>
        <v>59.6</v>
      </c>
      <c r="M35" s="5">
        <f>IFERROR(RTD("cqg.rtd", ,"ContractData", E35, "Ask",, "T"),"")</f>
        <v>60</v>
      </c>
      <c r="N35" s="4">
        <f>IFERROR(RTD("cqg.rtd", ,"ContractData",E35, "MT_LastAskVolume",, "T"),"")</f>
        <v>100</v>
      </c>
      <c r="O35" s="5">
        <f>IFERROR(RTD("cqg.rtd", ,"ContractData",E35, "Open",, "T"),"")</f>
        <v>59.74</v>
      </c>
      <c r="P35" s="5">
        <f>IFERROR(RTD("cqg.rtd", ,"ContractData",E35, "High",, "T"),"")</f>
        <v>59.92</v>
      </c>
      <c r="Q35" s="5">
        <f>IFERROR(RTD("cqg.rtd", ,"ContractData",E35, "Low",, "T"),"")</f>
        <v>59.59</v>
      </c>
      <c r="R35" s="7">
        <f>IFERROR(RTD("cqg.rtd", ,"ContractData",E35, "T_CVol",, "T"),"")</f>
        <v>8880064</v>
      </c>
    </row>
    <row r="36" spans="5:18" x14ac:dyDescent="0.3">
      <c r="E36" s="4" t="str">
        <f>'Symbols &amp; Data'!I34</f>
        <v>S.EIRL</v>
      </c>
      <c r="F36" s="4" t="str">
        <f>'Symbols &amp; Data'!J34</f>
        <v>iShares MSCI Ireland Capped ETF</v>
      </c>
      <c r="G36" s="5">
        <f>IFERROR(RTD("cqg.rtd", ,"ContractData", E36, "LastQuoteToday",, "T"),"")</f>
        <v>66.89</v>
      </c>
      <c r="H36" s="5">
        <f>IFERROR(RTD("cqg.rtd", ,"ContractData",E36, "NetLastQuoteToday",, "T"),"")</f>
        <v>0.32</v>
      </c>
      <c r="I36" s="6">
        <f>IFERROR(RTD("cqg.rtd", ,"ContractData",E36, "PerCentNetLastQuote",, "T")/100,"")</f>
        <v>4.8069701066546493E-3</v>
      </c>
      <c r="J36" s="6">
        <f>IFERROR(RTD("cqg.rtd", ,"ContractData",E36, "PerCentNetLastQuote",, "T")/100,"")</f>
        <v>4.8069701066546493E-3</v>
      </c>
      <c r="K36" s="4">
        <f>IFERROR(RTD("cqg.rtd", ,"ContractData",E36, "MT_LastBidVolume",, "T"),"")</f>
        <v>200</v>
      </c>
      <c r="L36" s="5">
        <f>IFERROR(RTD("cqg.rtd", ,"ContractData", E36, "Bid",, "T"),"")</f>
        <v>62.97</v>
      </c>
      <c r="M36" s="5">
        <f>IFERROR(RTD("cqg.rtd", ,"ContractData", E36, "Ask",, "T"),"")</f>
        <v>70.58</v>
      </c>
      <c r="N36" s="4">
        <f>IFERROR(RTD("cqg.rtd", ,"ContractData",E36, "MT_LastAskVolume",, "T"),"")</f>
        <v>200</v>
      </c>
      <c r="O36" s="5">
        <f>IFERROR(RTD("cqg.rtd", ,"ContractData",E36, "Open",, "T"),"")</f>
        <v>67</v>
      </c>
      <c r="P36" s="5">
        <f>IFERROR(RTD("cqg.rtd", ,"ContractData",E36, "High",, "T"),"")</f>
        <v>67</v>
      </c>
      <c r="Q36" s="5">
        <f>IFERROR(RTD("cqg.rtd", ,"ContractData",E36, "Low",, "T"),"")</f>
        <v>66.739999999999995</v>
      </c>
      <c r="R36" s="7">
        <f>IFERROR(RTD("cqg.rtd", ,"ContractData",E36, "T_CVol",, "T"),"")</f>
        <v>2998</v>
      </c>
    </row>
    <row r="37" spans="5:18" x14ac:dyDescent="0.3">
      <c r="E37" s="4" t="str">
        <f>'Symbols &amp; Data'!I35</f>
        <v>S.EWC</v>
      </c>
      <c r="F37" s="4" t="str">
        <f>'Symbols &amp; Data'!J35</f>
        <v>iShares MSCI Canada ETF</v>
      </c>
      <c r="G37" s="5">
        <f>IFERROR(RTD("cqg.rtd", ,"ContractData", E37, "LastQuoteToday",, "T"),"")</f>
        <v>45.65</v>
      </c>
      <c r="H37" s="5">
        <f>IFERROR(RTD("cqg.rtd", ,"ContractData",E37, "NetLastQuoteToday",, "T"),"")</f>
        <v>-0.27</v>
      </c>
      <c r="I37" s="6">
        <f>IFERROR(RTD("cqg.rtd", ,"ContractData",E37, "PerCentNetLastQuote",, "T")/100,"")</f>
        <v>-5.8797909407665508E-3</v>
      </c>
      <c r="J37" s="6">
        <f>IFERROR(RTD("cqg.rtd", ,"ContractData",E37, "PerCentNetLastQuote",, "T")/100,"")</f>
        <v>-5.8797909407665508E-3</v>
      </c>
      <c r="K37" s="4">
        <f>IFERROR(RTD("cqg.rtd", ,"ContractData",E37, "MT_LastBidVolume",, "T"),"")</f>
        <v>100</v>
      </c>
      <c r="L37" s="5">
        <f>IFERROR(RTD("cqg.rtd", ,"ContractData", E37, "Bid",, "T"),"")</f>
        <v>45.32</v>
      </c>
      <c r="M37" s="5">
        <f>IFERROR(RTD("cqg.rtd", ,"ContractData", E37, "Ask",, "T"),"")</f>
        <v>45.65</v>
      </c>
      <c r="N37" s="4">
        <f>IFERROR(RTD("cqg.rtd", ,"ContractData",E37, "MT_LastAskVolume",, "T"),"")</f>
        <v>500</v>
      </c>
      <c r="O37" s="5">
        <f>IFERROR(RTD("cqg.rtd", ,"ContractData",E37, "Open",, "T"),"")</f>
        <v>45.87</v>
      </c>
      <c r="P37" s="5">
        <f>IFERROR(RTD("cqg.rtd", ,"ContractData",E37, "High",, "T"),"")</f>
        <v>45.97</v>
      </c>
      <c r="Q37" s="5">
        <f>IFERROR(RTD("cqg.rtd", ,"ContractData",E37, "Low",, "T"),"")</f>
        <v>45.33</v>
      </c>
      <c r="R37" s="7">
        <f>IFERROR(RTD("cqg.rtd", ,"ContractData",E37, "T_CVol",, "T"),"")</f>
        <v>7997553</v>
      </c>
    </row>
    <row r="38" spans="5:18" x14ac:dyDescent="0.3">
      <c r="E38" s="4" t="str">
        <f>'Symbols &amp; Data'!I36</f>
        <v>S.UAE</v>
      </c>
      <c r="F38" s="4" t="str">
        <f>'Symbols &amp; Data'!J36</f>
        <v>iShares Trust iShares MSCI UAE ETF</v>
      </c>
      <c r="G38" s="5">
        <f>IFERROR(RTD("cqg.rtd", ,"ContractData", E38, "LastQuoteToday",, "T"),"")</f>
        <v>18.57</v>
      </c>
      <c r="H38" s="5">
        <f>IFERROR(RTD("cqg.rtd", ,"ContractData",E38, "NetLastQuoteToday",, "T"),"")</f>
        <v>7.0000000000000007E-2</v>
      </c>
      <c r="I38" s="6">
        <f>IFERROR(RTD("cqg.rtd", ,"ContractData",E38, "PerCentNetLastQuote",, "T")/100,"")</f>
        <v>3.7837837837837842E-3</v>
      </c>
      <c r="J38" s="6">
        <f>IFERROR(RTD("cqg.rtd", ,"ContractData",E38, "PerCentNetLastQuote",, "T")/100,"")</f>
        <v>3.7837837837837842E-3</v>
      </c>
      <c r="K38" s="4">
        <f>IFERROR(RTD("cqg.rtd", ,"ContractData",E38, "MT_LastBidVolume",, "T"),"")</f>
        <v>0</v>
      </c>
      <c r="L38" s="5" t="str">
        <f>IFERROR(RTD("cqg.rtd", ,"ContractData", E38, "Bid",, "T"),"")</f>
        <v/>
      </c>
      <c r="M38" s="5" t="str">
        <f>IFERROR(RTD("cqg.rtd", ,"ContractData", E38, "Ask",, "T"),"")</f>
        <v/>
      </c>
      <c r="N38" s="4">
        <f>IFERROR(RTD("cqg.rtd", ,"ContractData",E38, "MT_LastAskVolume",, "T"),"")</f>
        <v>0</v>
      </c>
      <c r="O38" s="5">
        <f>IFERROR(RTD("cqg.rtd", ,"ContractData",E38, "Open",, "T"),"")</f>
        <v>18.59</v>
      </c>
      <c r="P38" s="5">
        <f>IFERROR(RTD("cqg.rtd", ,"ContractData",E38, "High",, "T"),"")</f>
        <v>18.59</v>
      </c>
      <c r="Q38" s="5">
        <f>IFERROR(RTD("cqg.rtd", ,"ContractData",E38, "Low",, "T"),"")</f>
        <v>18.490000000000002</v>
      </c>
      <c r="R38" s="7">
        <f>IFERROR(RTD("cqg.rtd", ,"ContractData",E38, "T_CVol",, "T"),"")</f>
        <v>40082</v>
      </c>
    </row>
    <row r="39" spans="5:18" x14ac:dyDescent="0.3">
      <c r="E39" s="4" t="str">
        <f>'Symbols &amp; Data'!I37</f>
        <v>S.EWJ</v>
      </c>
      <c r="F39" s="4" t="str">
        <f>'Symbols &amp; Data'!J37</f>
        <v>iShares MSCI Japan ETF</v>
      </c>
      <c r="G39" s="5">
        <f>IFERROR(RTD("cqg.rtd", ,"ContractData", E39, "LastQuoteToday",, "T"),"")</f>
        <v>75.28</v>
      </c>
      <c r="H39" s="5">
        <f>IFERROR(RTD("cqg.rtd", ,"ContractData",E39, "NetLastQuoteToday",, "T"),"")</f>
        <v>1.31</v>
      </c>
      <c r="I39" s="6">
        <f>IFERROR(RTD("cqg.rtd", ,"ContractData",E39, "PerCentNetLastQuote",, "T")/100,"")</f>
        <v>1.7709882384750575E-2</v>
      </c>
      <c r="J39" s="6">
        <f>IFERROR(RTD("cqg.rtd", ,"ContractData",E39, "PerCentNetLastQuote",, "T")/100,"")</f>
        <v>1.7709882384750575E-2</v>
      </c>
      <c r="K39" s="4">
        <f>IFERROR(RTD("cqg.rtd", ,"ContractData",E39, "MT_LastBidVolume",, "T"),"")</f>
        <v>100</v>
      </c>
      <c r="L39" s="5">
        <f>IFERROR(RTD("cqg.rtd", ,"ContractData", E39, "Bid",, "T"),"")</f>
        <v>74.3</v>
      </c>
      <c r="M39" s="5">
        <f>IFERROR(RTD("cqg.rtd", ,"ContractData", E39, "Ask",, "T"),"")</f>
        <v>75.47</v>
      </c>
      <c r="N39" s="4">
        <f>IFERROR(RTD("cqg.rtd", ,"ContractData",E39, "MT_LastAskVolume",, "T"),"")</f>
        <v>2000</v>
      </c>
      <c r="O39" s="5">
        <f>IFERROR(RTD("cqg.rtd", ,"ContractData",E39, "Open",, "T"),"")</f>
        <v>75.09</v>
      </c>
      <c r="P39" s="5">
        <f>IFERROR(RTD("cqg.rtd", ,"ContractData",E39, "High",, "T"),"")</f>
        <v>75.5</v>
      </c>
      <c r="Q39" s="5">
        <f>IFERROR(RTD("cqg.rtd", ,"ContractData",E39, "Low",, "T"),"")</f>
        <v>74.95</v>
      </c>
      <c r="R39" s="7">
        <f>IFERROR(RTD("cqg.rtd", ,"ContractData",E39, "T_CVol",, "T"),"")</f>
        <v>10262559</v>
      </c>
    </row>
    <row r="40" spans="5:18" x14ac:dyDescent="0.3">
      <c r="E40" s="4" t="str">
        <f>'Symbols &amp; Data'!I38</f>
        <v>S.EWT</v>
      </c>
      <c r="F40" s="4" t="str">
        <f>'Symbols &amp; Data'!J38</f>
        <v>iShares MSCI Taiwan ETF</v>
      </c>
      <c r="G40" s="5">
        <f>IFERROR(RTD("cqg.rtd", ,"ContractData", E40, "LastQuoteToday",, "T"),"")</f>
        <v>57.85</v>
      </c>
      <c r="H40" s="5">
        <f>IFERROR(RTD("cqg.rtd", ,"ContractData",E40, "NetLastQuoteToday",, "T"),"")</f>
        <v>0</v>
      </c>
      <c r="I40" s="6">
        <f>IFERROR(RTD("cqg.rtd", ,"ContractData",E40, "PerCentNetLastQuote",, "T")/100,"")</f>
        <v>0</v>
      </c>
      <c r="J40" s="6">
        <f>IFERROR(RTD("cqg.rtd", ,"ContractData",E40, "PerCentNetLastQuote",, "T")/100,"")</f>
        <v>0</v>
      </c>
      <c r="K40" s="4">
        <f>IFERROR(RTD("cqg.rtd", ,"ContractData",E40, "MT_LastBidVolume",, "T"),"")</f>
        <v>100</v>
      </c>
      <c r="L40" s="5">
        <f>IFERROR(RTD("cqg.rtd", ,"ContractData", E40, "Bid",, "T"),"")</f>
        <v>55.97</v>
      </c>
      <c r="M40" s="5">
        <f>IFERROR(RTD("cqg.rtd", ,"ContractData", E40, "Ask",, "T"),"")</f>
        <v>58.86</v>
      </c>
      <c r="N40" s="4">
        <f>IFERROR(RTD("cqg.rtd", ,"ContractData",E40, "MT_LastAskVolume",, "T"),"")</f>
        <v>100</v>
      </c>
      <c r="O40" s="5">
        <f>IFERROR(RTD("cqg.rtd", ,"ContractData",E40, "Open",, "T"),"")</f>
        <v>57.7</v>
      </c>
      <c r="P40" s="5">
        <f>IFERROR(RTD("cqg.rtd", ,"ContractData",E40, "High",, "T"),"")</f>
        <v>57.99</v>
      </c>
      <c r="Q40" s="5">
        <f>IFERROR(RTD("cqg.rtd", ,"ContractData",E40, "Low",, "T"),"")</f>
        <v>57.52</v>
      </c>
      <c r="R40" s="7">
        <f>IFERROR(RTD("cqg.rtd", ,"ContractData",E40, "T_CVol",, "T"),"")</f>
        <v>4126079</v>
      </c>
    </row>
    <row r="41" spans="5:18" x14ac:dyDescent="0.3">
      <c r="E41" s="4" t="str">
        <f>'Symbols &amp; Data'!I39</f>
        <v>S.EWA</v>
      </c>
      <c r="F41" s="4" t="str">
        <f>'Symbols &amp; Data'!J39</f>
        <v>iShares MSCI Australia ETF</v>
      </c>
      <c r="G41" s="5">
        <f>IFERROR(RTD("cqg.rtd", ,"ContractData", E41, "LastQuoteToday",, "T"),"")</f>
        <v>26.09</v>
      </c>
      <c r="H41" s="5">
        <f>IFERROR(RTD("cqg.rtd", ,"ContractData",E41, "NetLastQuoteToday",, "T"),"")</f>
        <v>-0.34</v>
      </c>
      <c r="I41" s="6">
        <f>IFERROR(RTD("cqg.rtd", ,"ContractData",E41, "PerCentNetLastQuote",, "T")/100,"")</f>
        <v>-1.2864169504351115E-2</v>
      </c>
      <c r="J41" s="6">
        <f>IFERROR(RTD("cqg.rtd", ,"ContractData",E41, "PerCentNetLastQuote",, "T")/100,"")</f>
        <v>-1.2864169504351115E-2</v>
      </c>
      <c r="K41" s="4">
        <f>IFERROR(RTD("cqg.rtd", ,"ContractData",E41, "MT_LastBidVolume",, "T"),"")</f>
        <v>100</v>
      </c>
      <c r="L41" s="5">
        <f>IFERROR(RTD("cqg.rtd", ,"ContractData", E41, "Bid",, "T"),"")</f>
        <v>24.5</v>
      </c>
      <c r="M41" s="5">
        <f>IFERROR(RTD("cqg.rtd", ,"ContractData", E41, "Ask",, "T"),"")</f>
        <v>26.79</v>
      </c>
      <c r="N41" s="4">
        <f>IFERROR(RTD("cqg.rtd", ,"ContractData",E41, "MT_LastAskVolume",, "T"),"")</f>
        <v>100</v>
      </c>
      <c r="O41" s="5">
        <f>IFERROR(RTD("cqg.rtd", ,"ContractData",E41, "Open",, "T"),"")</f>
        <v>26.1</v>
      </c>
      <c r="P41" s="5">
        <f>IFERROR(RTD("cqg.rtd", ,"ContractData",E41, "High",, "T"),"")</f>
        <v>26.2</v>
      </c>
      <c r="Q41" s="5">
        <f>IFERROR(RTD("cqg.rtd", ,"ContractData",E41, "Low",, "T"),"")</f>
        <v>25.95</v>
      </c>
      <c r="R41" s="7">
        <f>IFERROR(RTD("cqg.rtd", ,"ContractData",E41, "T_CVol",, "T"),"")</f>
        <v>2326166</v>
      </c>
    </row>
    <row r="42" spans="5:18" x14ac:dyDescent="0.3">
      <c r="E42" s="4" t="str">
        <f>'Symbols &amp; Data'!I40</f>
        <v>S.VT</v>
      </c>
      <c r="F42" s="4" t="str">
        <f>'Symbols &amp; Data'!J40</f>
        <v>Vanguard Total World Stock Idx Fd (ETF)</v>
      </c>
      <c r="G42" s="5">
        <f>IFERROR(RTD("cqg.rtd", ,"ContractData", E42, "LastQuoteToday",, "T"),"")</f>
        <v>128</v>
      </c>
      <c r="H42" s="5">
        <f>IFERROR(RTD("cqg.rtd", ,"ContractData",E42, "NetLastQuoteToday",, "T"),"")</f>
        <v>0.55000000000000004</v>
      </c>
      <c r="I42" s="6">
        <f>IFERROR(RTD("cqg.rtd", ,"ContractData",E42, "PerCentNetLastQuote",, "T")/100,"")</f>
        <v>4.3154178109062382E-3</v>
      </c>
      <c r="J42" s="6">
        <f>IFERROR(RTD("cqg.rtd", ,"ContractData",E42, "PerCentNetLastQuote",, "T")/100,"")</f>
        <v>4.3154178109062382E-3</v>
      </c>
      <c r="K42" s="4">
        <f>IFERROR(RTD("cqg.rtd", ,"ContractData",E42, "MT_LastBidVolume",, "T"),"")</f>
        <v>100</v>
      </c>
      <c r="L42" s="5">
        <f>IFERROR(RTD("cqg.rtd", ,"ContractData", E42, "Bid",, "T"),"")</f>
        <v>127.67</v>
      </c>
      <c r="M42" s="5">
        <f>IFERROR(RTD("cqg.rtd", ,"ContractData", E42, "Ask",, "T"),"")</f>
        <v>127.99000000000001</v>
      </c>
      <c r="N42" s="4">
        <f>IFERROR(RTD("cqg.rtd", ,"ContractData",E42, "MT_LastAskVolume",, "T"),"")</f>
        <v>100</v>
      </c>
      <c r="O42" s="5">
        <f>IFERROR(RTD("cqg.rtd", ,"ContractData",E42, "Open",, "T"),"")</f>
        <v>127.8</v>
      </c>
      <c r="P42" s="5">
        <f>IFERROR(RTD("cqg.rtd", ,"ContractData",E42, "High",, "T"),"")</f>
        <v>128.38</v>
      </c>
      <c r="Q42" s="5">
        <f>IFERROR(RTD("cqg.rtd", ,"ContractData",E42, "Low",, "T"),"")</f>
        <v>127.32000000000001</v>
      </c>
      <c r="R42" s="7">
        <f>IFERROR(RTD("cqg.rtd", ,"ContractData",E42, "T_CVol",, "T"),"")</f>
        <v>2292865</v>
      </c>
    </row>
  </sheetData>
  <conditionalFormatting sqref="I30:I4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30:J4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{C42AC134-E41C-4952-9E09-C77524A91FB7}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2AC134-E41C-4952-9E09-C77524A91F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J30:J42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9AF3-1B1A-4E9B-A17F-89A85E0F81C9}">
  <dimension ref="E29:R42"/>
  <sheetViews>
    <sheetView showGridLines="0" showRowColHeaders="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6" max="6" width="30.625" customWidth="1"/>
    <col min="8" max="8" width="7.25" bestFit="1" customWidth="1"/>
    <col min="9" max="20" width="10.625" customWidth="1"/>
    <col min="21" max="21" width="9.875" bestFit="1" customWidth="1"/>
  </cols>
  <sheetData>
    <row r="29" spans="5:18" x14ac:dyDescent="0.3">
      <c r="E29" s="3" t="s">
        <v>50</v>
      </c>
      <c r="F29" s="3" t="s">
        <v>51</v>
      </c>
      <c r="G29" s="3" t="s">
        <v>52</v>
      </c>
      <c r="H29" s="3" t="s">
        <v>53</v>
      </c>
      <c r="I29" s="3" t="s">
        <v>54</v>
      </c>
      <c r="J29" s="3" t="s">
        <v>54</v>
      </c>
      <c r="K29" s="3" t="s">
        <v>55</v>
      </c>
      <c r="L29" s="3" t="s">
        <v>56</v>
      </c>
      <c r="M29" s="3" t="s">
        <v>57</v>
      </c>
      <c r="N29" s="3" t="s">
        <v>58</v>
      </c>
      <c r="O29" s="3" t="s">
        <v>59</v>
      </c>
      <c r="P29" s="3" t="s">
        <v>60</v>
      </c>
      <c r="Q29" s="3" t="s">
        <v>61</v>
      </c>
      <c r="R29" s="3" t="s">
        <v>62</v>
      </c>
    </row>
    <row r="30" spans="5:18" x14ac:dyDescent="0.3">
      <c r="E30" s="4" t="str">
        <f>'Symbols &amp; Data'!I41</f>
        <v>S.EPHE</v>
      </c>
      <c r="F30" s="4" t="str">
        <f>'Symbols &amp; Data'!J41</f>
        <v>iShares MSCI Philippines ETF</v>
      </c>
      <c r="G30" s="5">
        <f>IFERROR(RTD("cqg.rtd", ,"ContractData", E30, "LastQuoteToday",, "T"),"")</f>
        <v>27.23</v>
      </c>
      <c r="H30" s="5">
        <f>IFERROR(RTD("cqg.rtd", ,"ContractData",E30, "NetLastQuoteToday",, "T"),"")</f>
        <v>0.38</v>
      </c>
      <c r="I30" s="6">
        <f>IFERROR(RTD("cqg.rtd", ,"ContractData",E30, "PerCentNetLastQuote",, "T")/100,"")</f>
        <v>1.415270018621974E-2</v>
      </c>
      <c r="J30" s="6">
        <f>IFERROR(RTD("cqg.rtd", ,"ContractData",E30, "PerCentNetLastQuote",, "T")/100,"")</f>
        <v>1.415270018621974E-2</v>
      </c>
      <c r="K30" s="4">
        <f>IFERROR(RTD("cqg.rtd", ,"ContractData",E30, "MT_LastBidVolume",, "T"),"")</f>
        <v>100</v>
      </c>
      <c r="L30" s="5">
        <f>IFERROR(RTD("cqg.rtd", ,"ContractData", E30, "Bid",, "T"),"")</f>
        <v>25.5</v>
      </c>
      <c r="M30" s="5">
        <f>IFERROR(RTD("cqg.rtd", ,"ContractData", E30, "Ask",, "T"),"")</f>
        <v>27.990000000000002</v>
      </c>
      <c r="N30" s="4">
        <f>IFERROR(RTD("cqg.rtd", ,"ContractData",E30, "MT_LastAskVolume",, "T"),"")</f>
        <v>400</v>
      </c>
      <c r="O30" s="5">
        <f>IFERROR(RTD("cqg.rtd", ,"ContractData",E30, "Open",, "T"),"")</f>
        <v>27.22</v>
      </c>
      <c r="P30" s="5">
        <f>IFERROR(RTD("cqg.rtd", ,"ContractData",E30, "High",, "T"),"")</f>
        <v>27.25</v>
      </c>
      <c r="Q30" s="5">
        <f>IFERROR(RTD("cqg.rtd", ,"ContractData",E30, "Low",, "T"),"")</f>
        <v>27.04</v>
      </c>
      <c r="R30" s="7">
        <f>IFERROR(RTD("cqg.rtd", ,"ContractData",E30, "T_CVol",, "T"),"")</f>
        <v>116883</v>
      </c>
    </row>
    <row r="31" spans="5:18" x14ac:dyDescent="0.3">
      <c r="E31" s="4" t="str">
        <f>'Symbols &amp; Data'!I42</f>
        <v>S.EDEN</v>
      </c>
      <c r="F31" s="4" t="str">
        <f>'Symbols &amp; Data'!J42</f>
        <v>iShares MSCI Denmark ETF</v>
      </c>
      <c r="G31" s="5">
        <f>IFERROR(RTD("cqg.rtd", ,"ContractData", E31, "LastQuoteToday",, "T"),"")</f>
        <v>120.22</v>
      </c>
      <c r="H31" s="5">
        <f>IFERROR(RTD("cqg.rtd", ,"ContractData",E31, "NetLastQuoteToday",, "T"),"")</f>
        <v>7.6000000000000005</v>
      </c>
      <c r="I31" s="6">
        <f>IFERROR(RTD("cqg.rtd", ,"ContractData",E31, "PerCentNetLastQuote",, "T")/100,"")</f>
        <v>6.7483573077606107E-2</v>
      </c>
      <c r="J31" s="6">
        <f>IFERROR(RTD("cqg.rtd", ,"ContractData",E31, "PerCentNetLastQuote",, "T")/100,"")</f>
        <v>6.7483573077606107E-2</v>
      </c>
      <c r="K31" s="4">
        <f>IFERROR(RTD("cqg.rtd", ,"ContractData",E31, "MT_LastBidVolume",, "T"),"")</f>
        <v>200</v>
      </c>
      <c r="L31" s="5">
        <f>IFERROR(RTD("cqg.rtd", ,"ContractData", E31, "Bid",, "T"),"")</f>
        <v>107.26</v>
      </c>
      <c r="M31" s="5">
        <f>IFERROR(RTD("cqg.rtd", ,"ContractData", E31, "Ask",, "T"),"")</f>
        <v>120.22</v>
      </c>
      <c r="N31" s="4">
        <f>IFERROR(RTD("cqg.rtd", ,"ContractData",E31, "MT_LastAskVolume",, "T"),"")</f>
        <v>200</v>
      </c>
      <c r="O31" s="5">
        <f>IFERROR(RTD("cqg.rtd", ,"ContractData",E31, "Open",, "T"),"")</f>
        <v>113.96000000000001</v>
      </c>
      <c r="P31" s="5">
        <f>IFERROR(RTD("cqg.rtd", ,"ContractData",E31, "High",, "T"),"")</f>
        <v>114.25</v>
      </c>
      <c r="Q31" s="5">
        <f>IFERROR(RTD("cqg.rtd", ,"ContractData",E31, "Low",, "T"),"")</f>
        <v>113.63</v>
      </c>
      <c r="R31" s="7">
        <f>IFERROR(RTD("cqg.rtd", ,"ContractData",E31, "T_CVol",, "T"),"")</f>
        <v>3299</v>
      </c>
    </row>
    <row r="32" spans="5:18" x14ac:dyDescent="0.3">
      <c r="E32" s="4" t="str">
        <f>'Symbols &amp; Data'!I43</f>
        <v>S.INDA</v>
      </c>
      <c r="F32" s="4" t="str">
        <f>'Symbols &amp; Data'!J43</f>
        <v>iShares MSCI India</v>
      </c>
      <c r="G32" s="5">
        <f>IFERROR(RTD("cqg.rtd", ,"ContractData", E32, "LastQuoteToday",, "T"),"")</f>
        <v>55.86</v>
      </c>
      <c r="H32" s="5">
        <f>IFERROR(RTD("cqg.rtd", ,"ContractData",E32, "NetLastQuoteToday",, "T"),"")</f>
        <v>0.15</v>
      </c>
      <c r="I32" s="6">
        <f>IFERROR(RTD("cqg.rtd", ,"ContractData",E32, "PerCentNetLastQuote",, "T")/100,"")</f>
        <v>2.6925148088314489E-3</v>
      </c>
      <c r="J32" s="6">
        <f>IFERROR(RTD("cqg.rtd", ,"ContractData",E32, "PerCentNetLastQuote",, "T")/100,"")</f>
        <v>2.6925148088314489E-3</v>
      </c>
      <c r="K32" s="4">
        <f>IFERROR(RTD("cqg.rtd", ,"ContractData",E32, "MT_LastBidVolume",, "T"),"")</f>
        <v>200</v>
      </c>
      <c r="L32" s="5">
        <f>IFERROR(RTD("cqg.rtd", ,"ContractData", E32, "Bid",, "T"),"")</f>
        <v>55.75</v>
      </c>
      <c r="M32" s="5">
        <f>IFERROR(RTD("cqg.rtd", ,"ContractData", E32, "Ask",, "T"),"")</f>
        <v>56</v>
      </c>
      <c r="N32" s="4">
        <f>IFERROR(RTD("cqg.rtd", ,"ContractData",E32, "MT_LastAskVolume",, "T"),"")</f>
        <v>200</v>
      </c>
      <c r="O32" s="5">
        <f>IFERROR(RTD("cqg.rtd", ,"ContractData",E32, "Open",, "T"),"")</f>
        <v>55.92</v>
      </c>
      <c r="P32" s="5">
        <f>IFERROR(RTD("cqg.rtd", ,"ContractData",E32, "High",, "T"),"")</f>
        <v>56.01</v>
      </c>
      <c r="Q32" s="5">
        <f>IFERROR(RTD("cqg.rtd", ,"ContractData",E32, "Low",, "T"),"")</f>
        <v>55.81</v>
      </c>
      <c r="R32" s="7">
        <f>IFERROR(RTD("cqg.rtd", ,"ContractData",E32, "T_CVol",, "T"),"")</f>
        <v>4846333</v>
      </c>
    </row>
    <row r="33" spans="5:18" x14ac:dyDescent="0.3">
      <c r="E33" s="4" t="str">
        <f>'Symbols &amp; Data'!I44</f>
        <v>S.SPY</v>
      </c>
      <c r="F33" s="4" t="str">
        <f>'Symbols &amp; Data'!J44</f>
        <v>SPDR S&amp;P 500</v>
      </c>
      <c r="G33" s="5">
        <f>IFERROR(RTD("cqg.rtd", ,"ContractData", E33, "LastQuoteToday",, "T"),"")</f>
        <v>614.91</v>
      </c>
      <c r="H33" s="5">
        <f>IFERROR(RTD("cqg.rtd", ,"ContractData",E33, "NetLastQuoteToday",, "T"),"")</f>
        <v>3.04</v>
      </c>
      <c r="I33" s="6">
        <f>IFERROR(RTD("cqg.rtd", ,"ContractData",E33, "PerCentNetLastQuote",, "T")/100,"")</f>
        <v>4.9683756353473777E-3</v>
      </c>
      <c r="J33" s="6">
        <f>IFERROR(RTD("cqg.rtd", ,"ContractData",E33, "PerCentNetLastQuote",, "T")/100,"")</f>
        <v>4.9683756353473777E-3</v>
      </c>
      <c r="K33" s="4">
        <f>IFERROR(RTD("cqg.rtd", ,"ContractData",E33, "MT_LastBidVolume",, "T"),"")</f>
        <v>1000</v>
      </c>
      <c r="L33" s="5">
        <f>IFERROR(RTD("cqg.rtd", ,"ContractData", E33, "Bid",, "T"),"")</f>
        <v>613.33000000000004</v>
      </c>
      <c r="M33" s="5">
        <f>IFERROR(RTD("cqg.rtd", ,"ContractData", E33, "Ask",, "T"),"")</f>
        <v>613.44000000000005</v>
      </c>
      <c r="N33" s="4">
        <f>IFERROR(RTD("cqg.rtd", ,"ContractData",E33, "MT_LastAskVolume",, "T"),"")</f>
        <v>200</v>
      </c>
      <c r="O33" s="5">
        <f>IFERROR(RTD("cqg.rtd", ,"ContractData",E33, "Open",, "T"),"")</f>
        <v>612.88</v>
      </c>
      <c r="P33" s="5">
        <f>IFERROR(RTD("cqg.rtd", ,"ContractData",E33, "High",, "T"),"")</f>
        <v>616.39</v>
      </c>
      <c r="Q33" s="5">
        <f>IFERROR(RTD("cqg.rtd", ,"ContractData",E33, "Low",, "T"),"")</f>
        <v>610.83000000000004</v>
      </c>
      <c r="R33" s="7">
        <f>IFERROR(RTD("cqg.rtd", ,"ContractData",E33, "T_CVol",, "T"),"")</f>
        <v>86258398</v>
      </c>
    </row>
    <row r="34" spans="5:18" x14ac:dyDescent="0.3">
      <c r="E34" s="4" t="str">
        <f>'Symbols &amp; Data'!I45</f>
        <v>S.QAT</v>
      </c>
      <c r="F34" s="4" t="str">
        <f>'Symbols &amp; Data'!J45</f>
        <v>iShares Trust iShares MSCI Qatar ETF</v>
      </c>
      <c r="G34" s="5">
        <f>IFERROR(RTD("cqg.rtd", ,"ContractData", E34, "LastQuoteToday",, "T"),"")</f>
        <v>18.57</v>
      </c>
      <c r="H34" s="5">
        <f>IFERROR(RTD("cqg.rtd", ,"ContractData",E34, "NetLastQuoteToday",, "T"),"")</f>
        <v>0.04</v>
      </c>
      <c r="I34" s="6">
        <f>IFERROR(RTD("cqg.rtd", ,"ContractData",E34, "PerCentNetLastQuote",, "T")/100,"")</f>
        <v>2.1586616297895305E-3</v>
      </c>
      <c r="J34" s="6">
        <f>IFERROR(RTD("cqg.rtd", ,"ContractData",E34, "PerCentNetLastQuote",, "T")/100,"")</f>
        <v>2.1586616297895305E-3</v>
      </c>
      <c r="K34" s="4">
        <f>IFERROR(RTD("cqg.rtd", ,"ContractData",E34, "MT_LastBidVolume",, "T"),"")</f>
        <v>1000</v>
      </c>
      <c r="L34" s="5">
        <f>IFERROR(RTD("cqg.rtd", ,"ContractData", E34, "Bid",, "T"),"")</f>
        <v>16</v>
      </c>
      <c r="M34" s="5">
        <f>IFERROR(RTD("cqg.rtd", ,"ContractData", E34, "Ask",, "T"),"")</f>
        <v>23.2</v>
      </c>
      <c r="N34" s="4">
        <f>IFERROR(RTD("cqg.rtd", ,"ContractData",E34, "MT_LastAskVolume",, "T"),"")</f>
        <v>200</v>
      </c>
      <c r="O34" s="5">
        <f>IFERROR(RTD("cqg.rtd", ,"ContractData",E34, "Open",, "T"),"")</f>
        <v>18.559999999999999</v>
      </c>
      <c r="P34" s="5">
        <f>IFERROR(RTD("cqg.rtd", ,"ContractData",E34, "High",, "T"),"")</f>
        <v>18.64</v>
      </c>
      <c r="Q34" s="5">
        <f>IFERROR(RTD("cqg.rtd", ,"ContractData",E34, "Low",, "T"),"")</f>
        <v>18.53</v>
      </c>
      <c r="R34" s="7">
        <f>IFERROR(RTD("cqg.rtd", ,"ContractData",E34, "T_CVol",, "T"),"")</f>
        <v>14582</v>
      </c>
    </row>
    <row r="35" spans="5:18" x14ac:dyDescent="0.3">
      <c r="E35" s="4" t="str">
        <f>'Symbols &amp; Data'!I46</f>
        <v>S.ARGT</v>
      </c>
      <c r="F35" s="4" t="str">
        <f>'Symbols &amp; Data'!J46</f>
        <v>Global X MSCI Argentina ETF</v>
      </c>
      <c r="G35" s="5">
        <f>IFERROR(RTD("cqg.rtd", ,"ContractData", E35, "LastQuoteToday",, "T"),"")</f>
        <v>85.350000000000009</v>
      </c>
      <c r="H35" s="5">
        <f>IFERROR(RTD("cqg.rtd", ,"ContractData",E35, "NetLastQuoteToday",, "T"),"")</f>
        <v>-0.21</v>
      </c>
      <c r="I35" s="6">
        <f>IFERROR(RTD("cqg.rtd", ,"ContractData",E35, "PerCentNetLastQuote",, "T")/100,"")</f>
        <v>-2.4544179523141654E-3</v>
      </c>
      <c r="J35" s="6">
        <f>IFERROR(RTD("cqg.rtd", ,"ContractData",E35, "PerCentNetLastQuote",, "T")/100,"")</f>
        <v>-2.4544179523141654E-3</v>
      </c>
      <c r="K35" s="4">
        <f>IFERROR(RTD("cqg.rtd", ,"ContractData",E35, "MT_LastBidVolume",, "T"),"")</f>
        <v>400</v>
      </c>
      <c r="L35" s="5">
        <f>IFERROR(RTD("cqg.rtd", ,"ContractData", E35, "Bid",, "T"),"")</f>
        <v>84</v>
      </c>
      <c r="M35" s="5">
        <f>IFERROR(RTD("cqg.rtd", ,"ContractData", E35, "Ask",, "T"),"")</f>
        <v>87</v>
      </c>
      <c r="N35" s="4">
        <f>IFERROR(RTD("cqg.rtd", ,"ContractData",E35, "MT_LastAskVolume",, "T"),"")</f>
        <v>4600</v>
      </c>
      <c r="O35" s="5">
        <f>IFERROR(RTD("cqg.rtd", ,"ContractData",E35, "Open",, "T"),"")</f>
        <v>85.49</v>
      </c>
      <c r="P35" s="5">
        <f>IFERROR(RTD("cqg.rtd", ,"ContractData",E35, "High",, "T"),"")</f>
        <v>85.79</v>
      </c>
      <c r="Q35" s="5">
        <f>IFERROR(RTD("cqg.rtd", ,"ContractData",E35, "Low",, "T"),"")</f>
        <v>84.7</v>
      </c>
      <c r="R35" s="7">
        <f>IFERROR(RTD("cqg.rtd", ,"ContractData",E35, "T_CVol",, "T"),"")</f>
        <v>154268</v>
      </c>
    </row>
    <row r="36" spans="5:18" x14ac:dyDescent="0.3">
      <c r="E36" s="4" t="str">
        <f>'Symbols &amp; Data'!I47</f>
        <v>S.ENZL</v>
      </c>
      <c r="F36" s="4" t="str">
        <f>'Symbols &amp; Data'!J47</f>
        <v>iShares Trust iShares MSCI New Zealand ETF</v>
      </c>
      <c r="G36" s="5">
        <f>IFERROR(RTD("cqg.rtd", ,"ContractData", E36, "LastQuoteToday",, "T"),"")</f>
        <v>45.37</v>
      </c>
      <c r="H36" s="5">
        <f>IFERROR(RTD("cqg.rtd", ,"ContractData",E36, "NetLastQuoteToday",, "T"),"")</f>
        <v>0.05</v>
      </c>
      <c r="I36" s="6">
        <f>IFERROR(RTD("cqg.rtd", ,"ContractData",E36, "PerCentNetLastQuote",, "T")/100,"")</f>
        <v>1.1032656663724624E-3</v>
      </c>
      <c r="J36" s="6">
        <f>IFERROR(RTD("cqg.rtd", ,"ContractData",E36, "PerCentNetLastQuote",, "T")/100,"")</f>
        <v>1.1032656663724624E-3</v>
      </c>
      <c r="K36" s="4">
        <f>IFERROR(RTD("cqg.rtd", ,"ContractData",E36, "MT_LastBidVolume",, "T"),"")</f>
        <v>100</v>
      </c>
      <c r="L36" s="5">
        <f>IFERROR(RTD("cqg.rtd", ,"ContractData", E36, "Bid",, "T"),"")</f>
        <v>41</v>
      </c>
      <c r="M36" s="5">
        <f>IFERROR(RTD("cqg.rtd", ,"ContractData", E36, "Ask",, "T"),"")</f>
        <v>49</v>
      </c>
      <c r="N36" s="4">
        <f>IFERROR(RTD("cqg.rtd", ,"ContractData",E36, "MT_LastAskVolume",, "T"),"")</f>
        <v>100</v>
      </c>
      <c r="O36" s="5">
        <f>IFERROR(RTD("cqg.rtd", ,"ContractData",E36, "Open",, "T"),"")</f>
        <v>45.15</v>
      </c>
      <c r="P36" s="5">
        <f>IFERROR(RTD("cqg.rtd", ,"ContractData",E36, "High",, "T"),"")</f>
        <v>45.5</v>
      </c>
      <c r="Q36" s="5">
        <f>IFERROR(RTD("cqg.rtd", ,"ContractData",E36, "Low",, "T"),"")</f>
        <v>45.11</v>
      </c>
      <c r="R36" s="7">
        <f>IFERROR(RTD("cqg.rtd", ,"ContractData",E36, "T_CVol",, "T"),"")</f>
        <v>5897</v>
      </c>
    </row>
    <row r="37" spans="5:18" x14ac:dyDescent="0.3">
      <c r="E37" s="4" t="str">
        <f>'Symbols &amp; Data'!I48</f>
        <v>S.EWM</v>
      </c>
      <c r="F37" s="4" t="str">
        <f>'Symbols &amp; Data'!J48</f>
        <v>iShares MSCI Malaysia ETF</v>
      </c>
      <c r="G37" s="5">
        <f>IFERROR(RTD("cqg.rtd", ,"ContractData", E37, "LastQuoteToday",, "T"),"")</f>
        <v>24.07</v>
      </c>
      <c r="H37" s="5">
        <f>IFERROR(RTD("cqg.rtd", ,"ContractData",E37, "NetLastQuoteToday",, "T"),"")</f>
        <v>0</v>
      </c>
      <c r="I37" s="6">
        <f>IFERROR(RTD("cqg.rtd", ,"ContractData",E37, "PerCentNetLastQuote",, "T")/100,"")</f>
        <v>0</v>
      </c>
      <c r="J37" s="6">
        <f>IFERROR(RTD("cqg.rtd", ,"ContractData",E37, "PerCentNetLastQuote",, "T")/100,"")</f>
        <v>0</v>
      </c>
      <c r="K37" s="4">
        <f>IFERROR(RTD("cqg.rtd", ,"ContractData",E37, "MT_LastBidVolume",, "T"),"")</f>
        <v>100</v>
      </c>
      <c r="L37" s="5">
        <f>IFERROR(RTD("cqg.rtd", ,"ContractData", E37, "Bid",, "T"),"")</f>
        <v>23.080000000000002</v>
      </c>
      <c r="M37" s="5">
        <f>IFERROR(RTD("cqg.rtd", ,"ContractData", E37, "Ask",, "T"),"")</f>
        <v>24.990000000000002</v>
      </c>
      <c r="N37" s="4">
        <f>IFERROR(RTD("cqg.rtd", ,"ContractData",E37, "MT_LastAskVolume",, "T"),"")</f>
        <v>200</v>
      </c>
      <c r="O37" s="5">
        <f>IFERROR(RTD("cqg.rtd", ,"ContractData",E37, "Open",, "T"),"")</f>
        <v>24.07</v>
      </c>
      <c r="P37" s="5">
        <f>IFERROR(RTD("cqg.rtd", ,"ContractData",E37, "High",, "T"),"")</f>
        <v>24.11</v>
      </c>
      <c r="Q37" s="5">
        <f>IFERROR(RTD("cqg.rtd", ,"ContractData",E37, "Low",, "T"),"")</f>
        <v>24.02</v>
      </c>
      <c r="R37" s="7">
        <f>IFERROR(RTD("cqg.rtd", ,"ContractData",E37, "T_CVol",, "T"),"")</f>
        <v>171775</v>
      </c>
    </row>
    <row r="38" spans="5:18" x14ac:dyDescent="0.3">
      <c r="E38" s="4" t="str">
        <f>'Symbols &amp; Data'!I49</f>
        <v>S.EIDO</v>
      </c>
      <c r="F38" s="4" t="str">
        <f>'Symbols &amp; Data'!J49</f>
        <v>iShares MSCI Indonesia ETF</v>
      </c>
      <c r="G38" s="5">
        <f>IFERROR(RTD("cqg.rtd", ,"ContractData", E38, "LastQuoteToday",, "T"),"")</f>
        <v>17.490000000000002</v>
      </c>
      <c r="H38" s="5">
        <f>IFERROR(RTD("cqg.rtd", ,"ContractData",E38, "NetLastQuoteToday",, "T"),"")</f>
        <v>-0.02</v>
      </c>
      <c r="I38" s="6">
        <f>IFERROR(RTD("cqg.rtd", ,"ContractData",E38, "PerCentNetLastQuote",, "T")/100,"")</f>
        <v>-1.1422044545973729E-3</v>
      </c>
      <c r="J38" s="6">
        <f>IFERROR(RTD("cqg.rtd", ,"ContractData",E38, "PerCentNetLastQuote",, "T")/100,"")</f>
        <v>-1.1422044545973729E-3</v>
      </c>
      <c r="K38" s="4">
        <f>IFERROR(RTD("cqg.rtd", ,"ContractData",E38, "MT_LastBidVolume",, "T"),"")</f>
        <v>100</v>
      </c>
      <c r="L38" s="5">
        <f>IFERROR(RTD("cqg.rtd", ,"ContractData", E38, "Bid",, "T"),"")</f>
        <v>17.3</v>
      </c>
      <c r="M38" s="5">
        <f>IFERROR(RTD("cqg.rtd", ,"ContractData", E38, "Ask",, "T"),"")</f>
        <v>17.490000000000002</v>
      </c>
      <c r="N38" s="4">
        <f>IFERROR(RTD("cqg.rtd", ,"ContractData",E38, "MT_LastAskVolume",, "T"),"")</f>
        <v>300</v>
      </c>
      <c r="O38" s="5">
        <f>IFERROR(RTD("cqg.rtd", ,"ContractData",E38, "Open",, "T"),"")</f>
        <v>17.559999999999999</v>
      </c>
      <c r="P38" s="5">
        <f>IFERROR(RTD("cqg.rtd", ,"ContractData",E38, "High",, "T"),"")</f>
        <v>17.559999999999999</v>
      </c>
      <c r="Q38" s="5">
        <f>IFERROR(RTD("cqg.rtd", ,"ContractData",E38, "Low",, "T"),"")</f>
        <v>17.43</v>
      </c>
      <c r="R38" s="7">
        <f>IFERROR(RTD("cqg.rtd", ,"ContractData",E38, "T_CVol",, "T"),"")</f>
        <v>165977</v>
      </c>
    </row>
    <row r="39" spans="5:18" x14ac:dyDescent="0.3">
      <c r="E39" s="4" t="str">
        <f>'Symbols &amp; Data'!I50</f>
        <v>S.KSA</v>
      </c>
      <c r="F39" s="4" t="str">
        <f>'Symbols &amp; Data'!J50</f>
        <v>iShares MSCI Saudi Arabia ETF</v>
      </c>
      <c r="G39" s="5">
        <f>IFERROR(RTD("cqg.rtd", ,"ContractData", E39, "LastQuoteToday",, "T"),"")</f>
        <v>38.26</v>
      </c>
      <c r="H39" s="5">
        <f>IFERROR(RTD("cqg.rtd", ,"ContractData",E39, "NetLastQuoteToday",, "T"),"")</f>
        <v>0.1</v>
      </c>
      <c r="I39" s="6">
        <f>IFERROR(RTD("cqg.rtd", ,"ContractData",E39, "PerCentNetLastQuote",, "T")/100,"")</f>
        <v>2.6205450733752622E-3</v>
      </c>
      <c r="J39" s="6">
        <f>IFERROR(RTD("cqg.rtd", ,"ContractData",E39, "PerCentNetLastQuote",, "T")/100,"")</f>
        <v>2.6205450733752622E-3</v>
      </c>
      <c r="K39" s="4">
        <f>IFERROR(RTD("cqg.rtd", ,"ContractData",E39, "MT_LastBidVolume",, "T"),"")</f>
        <v>500</v>
      </c>
      <c r="L39" s="5">
        <f>IFERROR(RTD("cqg.rtd", ,"ContractData", E39, "Bid",, "T"),"")</f>
        <v>37.9</v>
      </c>
      <c r="M39" s="5">
        <f>IFERROR(RTD("cqg.rtd", ,"ContractData", E39, "Ask",, "T"),"")</f>
        <v>39.700000000000003</v>
      </c>
      <c r="N39" s="4">
        <f>IFERROR(RTD("cqg.rtd", ,"ContractData",E39, "MT_LastAskVolume",, "T"),"")</f>
        <v>100</v>
      </c>
      <c r="O39" s="5">
        <f>IFERROR(RTD("cqg.rtd", ,"ContractData",E39, "Open",, "T"),"")</f>
        <v>38.22</v>
      </c>
      <c r="P39" s="5">
        <f>IFERROR(RTD("cqg.rtd", ,"ContractData",E39, "High",, "T"),"")</f>
        <v>38.36</v>
      </c>
      <c r="Q39" s="5">
        <f>IFERROR(RTD("cqg.rtd", ,"ContractData",E39, "Low",, "T"),"")</f>
        <v>38.15</v>
      </c>
      <c r="R39" s="7">
        <f>IFERROR(RTD("cqg.rtd", ,"ContractData",E39, "T_CVol",, "T"),"")</f>
        <v>619012</v>
      </c>
    </row>
    <row r="40" spans="5:18" x14ac:dyDescent="0.3">
      <c r="E40" s="4" t="str">
        <f>'Symbols &amp; Data'!I51</f>
        <v>S.TUR</v>
      </c>
      <c r="F40" s="4" t="str">
        <f>'Symbols &amp; Data'!J51</f>
        <v>iShares MSCI Turkey ETF</v>
      </c>
      <c r="G40" s="5">
        <f>IFERROR(RTD("cqg.rtd", ,"ContractData", E40, "LastQuoteToday",, "T"),"")</f>
        <v>30.490000000000002</v>
      </c>
      <c r="H40" s="5">
        <f>IFERROR(RTD("cqg.rtd", ,"ContractData",E40, "NetLastQuoteToday",, "T"),"")</f>
        <v>0.3</v>
      </c>
      <c r="I40" s="6">
        <f>IFERROR(RTD("cqg.rtd", ,"ContractData",E40, "PerCentNetLastQuote",, "T")/100,"")</f>
        <v>9.9370652533951644E-3</v>
      </c>
      <c r="J40" s="6">
        <f>IFERROR(RTD("cqg.rtd", ,"ContractData",E40, "PerCentNetLastQuote",, "T")/100,"")</f>
        <v>9.9370652533951644E-3</v>
      </c>
      <c r="K40" s="4">
        <f>IFERROR(RTD("cqg.rtd", ,"ContractData",E40, "MT_LastBidVolume",, "T"),"")</f>
        <v>1600</v>
      </c>
      <c r="L40" s="5">
        <f>IFERROR(RTD("cqg.rtd", ,"ContractData", E40, "Bid",, "T"),"")</f>
        <v>30.5</v>
      </c>
      <c r="M40" s="5">
        <f>IFERROR(RTD("cqg.rtd", ,"ContractData", E40, "Ask",, "T"),"")</f>
        <v>30.66</v>
      </c>
      <c r="N40" s="4">
        <f>IFERROR(RTD("cqg.rtd", ,"ContractData",E40, "MT_LastAskVolume",, "T"),"")</f>
        <v>400</v>
      </c>
      <c r="O40" s="5">
        <f>IFERROR(RTD("cqg.rtd", ,"ContractData",E40, "Open",, "T"),"")</f>
        <v>30.32</v>
      </c>
      <c r="P40" s="5">
        <f>IFERROR(RTD("cqg.rtd", ,"ContractData",E40, "High",, "T"),"")</f>
        <v>30.52</v>
      </c>
      <c r="Q40" s="5">
        <f>IFERROR(RTD("cqg.rtd", ,"ContractData",E40, "Low",, "T"),"")</f>
        <v>30.310000000000002</v>
      </c>
      <c r="R40" s="7">
        <f>IFERROR(RTD("cqg.rtd", ,"ContractData",E40, "T_CVol",, "T"),"")</f>
        <v>39497</v>
      </c>
    </row>
    <row r="41" spans="5:18" x14ac:dyDescent="0.3">
      <c r="E41" s="8" t="str">
        <f>'Symbols &amp; Data'!I52</f>
        <v>S.THD</v>
      </c>
      <c r="F41" s="4" t="str">
        <f>'Symbols &amp; Data'!J52</f>
        <v>iShares MSCI Thailand Capped ETF</v>
      </c>
      <c r="G41" s="9">
        <f>IFERROR(RTD("cqg.rtd", ,"ContractData", E41, "LastQuoteToday",, "T"),"")</f>
        <v>49.74</v>
      </c>
      <c r="H41" s="9">
        <f>IFERROR(RTD("cqg.rtd", ,"ContractData",E41, "NetLastQuoteToday",, "T"),"")</f>
        <v>-1.73</v>
      </c>
      <c r="I41" s="10">
        <f>IFERROR(RTD("cqg.rtd", ,"ContractData",E41, "PerCentNetLastQuote",, "T")/100,"")</f>
        <v>-3.3611812706430932E-2</v>
      </c>
      <c r="J41" s="10">
        <f>IFERROR(RTD("cqg.rtd", ,"ContractData",E41, "PerCentNetLastQuote",, "T")/100,"")</f>
        <v>-3.3611812706430932E-2</v>
      </c>
      <c r="K41" s="8">
        <f>IFERROR(RTD("cqg.rtd", ,"ContractData",E41, "MT_LastBidVolume",, "T"),"")</f>
        <v>100</v>
      </c>
      <c r="L41" s="9">
        <f>IFERROR(RTD("cqg.rtd", ,"ContractData", E41, "Bid",, "T"),"")</f>
        <v>49.67</v>
      </c>
      <c r="M41" s="9">
        <f>IFERROR(RTD("cqg.rtd", ,"ContractData", E41, "Ask",, "T"),"")</f>
        <v>51.93</v>
      </c>
      <c r="N41" s="8">
        <f>IFERROR(RTD("cqg.rtd", ,"ContractData",E41, "MT_LastAskVolume",, "T"),"")</f>
        <v>100</v>
      </c>
      <c r="O41" s="9">
        <f>IFERROR(RTD("cqg.rtd", ,"ContractData",E41, "Open",, "T"),"")</f>
        <v>50.03</v>
      </c>
      <c r="P41" s="9">
        <f>IFERROR(RTD("cqg.rtd", ,"ContractData",E41, "High",, "T"),"")</f>
        <v>50.03</v>
      </c>
      <c r="Q41" s="9">
        <f>IFERROR(RTD("cqg.rtd", ,"ContractData",E41, "Low",, "T"),"")</f>
        <v>49.63</v>
      </c>
      <c r="R41" s="11">
        <f>IFERROR(RTD("cqg.rtd", ,"ContractData",E41, "T_CVol",, "T"),"")</f>
        <v>108312</v>
      </c>
    </row>
    <row r="42" spans="5:18" x14ac:dyDescent="0.3">
      <c r="E42" s="12"/>
      <c r="F42" s="12"/>
      <c r="G42" s="13"/>
      <c r="H42" s="13"/>
      <c r="I42" s="14"/>
      <c r="J42" s="14"/>
      <c r="K42" s="12"/>
      <c r="L42" s="13"/>
      <c r="M42" s="13"/>
      <c r="N42" s="12"/>
      <c r="O42" s="13"/>
      <c r="P42" s="13"/>
      <c r="Q42" s="13"/>
      <c r="R42" s="15"/>
    </row>
  </sheetData>
  <conditionalFormatting sqref="I30:I4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30:J42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{372DB07A-EF16-493F-B050-4ADEF1E660FC}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2DB07A-EF16-493F-B050-4ADEF1E660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Symbols &amp; Data</vt:lpstr>
      <vt:lpstr>First Quartile</vt:lpstr>
      <vt:lpstr>Second Quartile</vt:lpstr>
      <vt:lpstr>Third Quartile</vt:lpstr>
      <vt:lpstr>Fourth Quartile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2025-05-10T22:37:19Z</dcterms:created>
  <dcterms:modified xsi:type="dcterms:W3CDTF">2025-06-29T21:25:20Z</dcterms:modified>
</cp:coreProperties>
</file>