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esktop/Work Spaces/Year Distance/"/>
    </mc:Choice>
  </mc:AlternateContent>
  <xr:revisionPtr revIDLastSave="7" documentId="8_{1BB49BD3-D96C-41DD-B031-7AA5E3E80FF7}" xr6:coauthVersionLast="47" xr6:coauthVersionMax="47" xr10:uidLastSave="{6A8FDFE8-A206-43C1-B851-C0760560C035}"/>
  <bookViews>
    <workbookView xWindow="-120" yWindow="-120" windowWidth="29040" windowHeight="16440" xr2:uid="{AED1A4A3-20EE-48F4-880A-71FCF80ACD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  <c r="D3" i="1"/>
  <c r="D2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J3" i="1"/>
  <c r="I3" i="1"/>
  <c r="J2" i="1"/>
  <c r="I2" i="1"/>
  <c r="K12" i="1"/>
  <c r="H12" i="1"/>
  <c r="G12" i="1"/>
  <c r="F12" i="1"/>
  <c r="E12" i="1"/>
  <c r="C12" i="1"/>
  <c r="B12" i="1"/>
  <c r="K11" i="1"/>
  <c r="H11" i="1"/>
  <c r="G11" i="1"/>
  <c r="F11" i="1"/>
  <c r="E11" i="1"/>
  <c r="C11" i="1"/>
  <c r="B11" i="1"/>
  <c r="K10" i="1"/>
  <c r="H10" i="1"/>
  <c r="G10" i="1"/>
  <c r="F10" i="1"/>
  <c r="E10" i="1"/>
  <c r="C10" i="1"/>
  <c r="B10" i="1"/>
  <c r="K9" i="1"/>
  <c r="H9" i="1"/>
  <c r="G9" i="1"/>
  <c r="F9" i="1"/>
  <c r="E9" i="1"/>
  <c r="C9" i="1"/>
  <c r="B9" i="1"/>
  <c r="K8" i="1"/>
  <c r="H8" i="1"/>
  <c r="G8" i="1"/>
  <c r="F8" i="1"/>
  <c r="E8" i="1"/>
  <c r="C8" i="1"/>
  <c r="B8" i="1"/>
  <c r="K7" i="1"/>
  <c r="H7" i="1"/>
  <c r="G7" i="1"/>
  <c r="F7" i="1"/>
  <c r="E7" i="1"/>
  <c r="C7" i="1"/>
  <c r="B7" i="1"/>
  <c r="K6" i="1"/>
  <c r="H6" i="1"/>
  <c r="G6" i="1"/>
  <c r="F6" i="1"/>
  <c r="E6" i="1"/>
  <c r="C6" i="1"/>
  <c r="B6" i="1"/>
  <c r="K5" i="1"/>
  <c r="H5" i="1"/>
  <c r="G5" i="1"/>
  <c r="F5" i="1"/>
  <c r="E5" i="1"/>
  <c r="C5" i="1"/>
  <c r="B5" i="1"/>
  <c r="K4" i="1"/>
  <c r="H4" i="1"/>
  <c r="G4" i="1"/>
  <c r="F4" i="1"/>
  <c r="E4" i="1"/>
  <c r="C4" i="1"/>
  <c r="B4" i="1"/>
  <c r="K3" i="1"/>
  <c r="H3" i="1"/>
  <c r="G3" i="1"/>
  <c r="F3" i="1"/>
  <c r="E3" i="1"/>
  <c r="C3" i="1"/>
  <c r="B3" i="1"/>
  <c r="H2" i="1"/>
  <c r="G2" i="1"/>
  <c r="F2" i="1"/>
  <c r="E2" i="1"/>
  <c r="C2" i="1"/>
  <c r="B2" i="1"/>
  <c r="K2" i="1"/>
</calcChain>
</file>

<file path=xl/sharedStrings.xml><?xml version="1.0" encoding="utf-8"?>
<sst xmlns="http://schemas.openxmlformats.org/spreadsheetml/2006/main" count="22" uniqueCount="19">
  <si>
    <t>GCE</t>
  </si>
  <si>
    <t>Symbol</t>
  </si>
  <si>
    <t>Last</t>
  </si>
  <si>
    <t>NC</t>
  </si>
  <si>
    <t>%NC</t>
  </si>
  <si>
    <t>Open</t>
  </si>
  <si>
    <t>High</t>
  </si>
  <si>
    <t>Low</t>
  </si>
  <si>
    <t>Description</t>
  </si>
  <si>
    <t>High Dist</t>
  </si>
  <si>
    <t>Lw Dist</t>
  </si>
  <si>
    <t>A %NC</t>
  </si>
  <si>
    <t>EU6</t>
  </si>
  <si>
    <t>BTC</t>
  </si>
  <si>
    <t>TYA</t>
  </si>
  <si>
    <t>ZSE</t>
  </si>
  <si>
    <t>ZCE</t>
  </si>
  <si>
    <t>ZWA</t>
  </si>
  <si>
    <t>TSLA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</si>
</sst>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10" fontId="0" fillId="0" borderId="0" xfId="0" applyNumberFormat="1"/>
    <xf numFmtId="10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429</v>
        <stp/>
        <stp>ContractData</stp>
        <stp>ZCE</stp>
        <stp>LastTrade</stp>
        <stp/>
        <stp>T</stp>
        <tr r="B10" s="1"/>
        <tr r="B7" s="1"/>
      </tp>
      <tp>
        <v>4109</v>
        <stp/>
        <stp>ContractData</stp>
        <stp>GCE</stp>
        <stp>LastTrade</stp>
        <stp/>
        <stp>T</stp>
        <tr r="B2" s="1"/>
      </tp>
      <tp>
        <v>-36.125577999500003</v>
        <stp/>
        <stp>StudyData</stp>
        <stp>GCE</stp>
        <stp>A_Dista^</stp>
        <stp/>
        <stp>PCT_From_52WL</stp>
        <stp>ADC</stp>
        <stp/>
        <stp/>
        <stp/>
        <stp/>
        <stp/>
        <stp>T</stp>
        <tr r="J2" s="1"/>
      </tp>
      <tp>
        <v>7.0333414455999996</v>
        <stp/>
        <stp>StudyData</stp>
        <stp>GCE</stp>
        <stp>A_Dista^</stp>
        <stp/>
        <stp>PCT_From_52WH</stp>
        <stp>ADC</stp>
        <stp/>
        <stp/>
        <stp/>
        <stp/>
        <stp/>
        <stp>T</stp>
        <tr r="I2" s="1"/>
      </tp>
      <tp>
        <v>-12.0036217824</v>
        <stp/>
        <stp>StudyData</stp>
        <stp>EU6</stp>
        <stp>A_Dista^</stp>
        <stp/>
        <stp>PCT_From_52WL</stp>
        <stp>ADC</stp>
        <stp/>
        <stp/>
        <stp/>
        <stp/>
        <stp/>
        <stp>T</stp>
        <tr r="J3" s="1"/>
      </tp>
      <tp>
        <v>3.3027206484999998</v>
        <stp/>
        <stp>StudyData</stp>
        <stp>EU6</stp>
        <stp>A_Dista^</stp>
        <stp/>
        <stp>PCT_From_52WH</stp>
        <stp>ADC</stp>
        <stp/>
        <stp/>
        <stp/>
        <stp/>
        <stp/>
        <stp>T</stp>
        <tr r="I3" s="1"/>
      </tp>
      <tp>
        <v>19.390100867899999</v>
        <stp/>
        <stp>StudyData</stp>
        <stp>BTC</stp>
        <stp>A_Dista^</stp>
        <stp/>
        <stp>PCT_From_52WH</stp>
        <stp>ADC</stp>
        <stp/>
        <stp/>
        <stp/>
        <stp/>
        <stp/>
        <stp>T</stp>
        <tr r="I4" s="1"/>
      </tp>
      <tp>
        <v>-29.969505043400002</v>
        <stp/>
        <stp>StudyData</stp>
        <stp>BTC</stp>
        <stp>A_Dista^</stp>
        <stp/>
        <stp>PCT_From_52WL</stp>
        <stp>ADC</stp>
        <stp/>
        <stp/>
        <stp/>
        <stp/>
        <stp/>
        <stp>T</stp>
        <tr r="J4" s="1"/>
      </tp>
      <tp>
        <v>1.5546918379000001</v>
        <stp/>
        <stp>StudyData</stp>
        <stp>TYA</stp>
        <stp>A_Dista^</stp>
        <stp/>
        <stp>PCT_From_52WH</stp>
        <stp>ADC</stp>
        <stp/>
        <stp/>
        <stp/>
        <stp/>
        <stp/>
        <stp>T</stp>
        <tr r="I5" s="1"/>
      </tp>
      <tp>
        <v>-4.7751249305999997</v>
        <stp/>
        <stp>StudyData</stp>
        <stp>TYA</stp>
        <stp>A_Dista^</stp>
        <stp/>
        <stp>PCT_From_52WL</stp>
        <stp>ADC</stp>
        <stp/>
        <stp/>
        <stp/>
        <stp/>
        <stp/>
        <stp>T</stp>
        <tr r="J5" s="1"/>
      </tp>
      <tp>
        <v>-13.707165109</v>
        <stp/>
        <stp>StudyData</stp>
        <stp>ZSE</stp>
        <stp>A_Dista^</stp>
        <stp/>
        <stp>PCT_From_52WL</stp>
        <stp>ADC</stp>
        <stp/>
        <stp/>
        <stp/>
        <stp/>
        <stp/>
        <stp>T</stp>
        <tr r="J9" s="1"/>
        <tr r="J6" s="1"/>
      </tp>
      <tp>
        <v>1.2016021362</v>
        <stp/>
        <stp>StudyData</stp>
        <stp>ZSE</stp>
        <stp>A_Dista^</stp>
        <stp/>
        <stp>PCT_From_52WH</stp>
        <stp>ADC</stp>
        <stp/>
        <stp/>
        <stp/>
        <stp/>
        <stp/>
        <stp>T</stp>
        <tr r="I6" s="1"/>
        <tr r="I9" s="1"/>
      </tp>
      <tp>
        <v>13.971962616800001</v>
        <stp/>
        <stp>StudyData</stp>
        <stp>ZWA</stp>
        <stp>A_Dista^</stp>
        <stp/>
        <stp>PCT_From_52WH</stp>
        <stp>ADC</stp>
        <stp/>
        <stp/>
        <stp/>
        <stp/>
        <stp/>
        <stp>T</stp>
        <tr r="I11" s="1"/>
        <tr r="I8" s="1"/>
      </tp>
      <tp>
        <v>-7.9906542056000003</v>
        <stp/>
        <stp>StudyData</stp>
        <stp>ZWA</stp>
        <stp>A_Dista^</stp>
        <stp/>
        <stp>PCT_From_52WL</stp>
        <stp>ADC</stp>
        <stp/>
        <stp/>
        <stp/>
        <stp/>
        <stp/>
        <stp>T</stp>
        <tr r="J8" s="1"/>
        <tr r="J11" s="1"/>
      </tp>
      <tp>
        <v>-8.6247086247000002</v>
        <stp/>
        <stp>StudyData</stp>
        <stp>ZCE</stp>
        <stp>A_Dista^</stp>
        <stp/>
        <stp>PCT_From_52WL</stp>
        <stp>ADC</stp>
        <stp/>
        <stp/>
        <stp/>
        <stp/>
        <stp/>
        <stp>T</stp>
        <tr r="J7" s="1"/>
        <tr r="J10" s="1"/>
      </tp>
      <tp>
        <v>19.7552447552</v>
        <stp/>
        <stp>StudyData</stp>
        <stp>ZCE</stp>
        <stp>A_Dista^</stp>
        <stp/>
        <stp>PCT_From_52WH</stp>
        <stp>ADC</stp>
        <stp/>
        <stp/>
        <stp/>
        <stp/>
        <stp/>
        <stp>T</stp>
        <tr r="I7" s="1"/>
        <tr r="I10" s="1"/>
      </tp>
      <tp t="s">
        <v>Corn (Globex), Dec 25</v>
        <stp/>
        <stp>ContractData</stp>
        <stp>ZCE</stp>
        <stp>LongDescription</stp>
        <stp/>
        <stp>T</stp>
        <tr r="H10" s="1"/>
        <tr r="H7" s="1"/>
      </tp>
      <tp t="s">
        <v>Soybeans (Globex), Jan 26</v>
        <stp/>
        <stp>ContractData</stp>
        <stp>ZSE</stp>
        <stp>LongDescription</stp>
        <stp/>
        <stp>T</stp>
        <tr r="H9" s="1"/>
        <tr r="H6" s="1"/>
      </tp>
      <tp t="s">
        <v>Wheat (Globex), Dec 25</v>
        <stp/>
        <stp>ContractData</stp>
        <stp>ZWA</stp>
        <stp>LongDescription</stp>
        <stp/>
        <stp>T</stp>
        <tr r="H8" s="1"/>
        <tr r="H11" s="1"/>
      </tp>
      <tp t="s">
        <v>10yr US Treasury Notes (Globex), Dec 25</v>
        <stp/>
        <stp>ContractData</stp>
        <stp>TYA</stp>
        <stp>LongDescription</stp>
        <stp/>
        <stp>T</stp>
        <tr r="H5" s="1"/>
      </tp>
      <tp t="s">
        <v>Gold (Globex), Dec 25</v>
        <stp/>
        <stp>ContractData</stp>
        <stp>GCE</stp>
        <stp>LongDescription</stp>
        <stp/>
        <stp>T</stp>
        <tr r="H2" s="1"/>
      </tp>
      <tp t="s">
        <v>Euro FX (Globex), Dec 25</v>
        <stp/>
        <stp>ContractData</stp>
        <stp>EU6</stp>
        <stp>LongDescription</stp>
        <stp/>
        <stp>T</stp>
        <tr r="H3" s="1"/>
      </tp>
      <tp t="s">
        <v>Bitcoin (Globex), Nov 25</v>
        <stp/>
        <stp>ContractData</stp>
        <stp>BTC</stp>
        <stp>LongDescription</stp>
        <stp/>
        <stp>T</stp>
        <tr r="H4" s="1"/>
      </tp>
      <tp>
        <v>1123.5</v>
        <stp/>
        <stp>ContractData</stp>
        <stp>ZSE</stp>
        <stp>LastTrade</stp>
        <stp/>
        <stp>T</stp>
        <tr r="B9" s="1"/>
        <tr r="B6" s="1"/>
      </tp>
      <tp>
        <v>535</v>
        <stp/>
        <stp>ContractData</stp>
        <stp>ZWA</stp>
        <stp>LastTrade</stp>
        <stp/>
        <stp>T</stp>
        <tr r="B11" s="1"/>
        <tr r="B8" s="1"/>
      </tp>
      <tp>
        <v>6.3589540412044245</v>
        <stp/>
        <stp>StudyData</stp>
        <stp>TSLA</stp>
        <stp>PCB</stp>
        <stp>BaseType=Index,Index=1</stp>
        <stp>Close</stp>
        <stp>AAC</stp>
        <stp>0</stp>
        <stp>all</stp>
        <stp/>
        <stp/>
        <stp/>
        <stp>T</stp>
        <tr r="K12" s="1"/>
      </tp>
      <tp>
        <v>1.1596500000000001</v>
        <stp/>
        <stp>ContractData</stp>
        <stp>EU6</stp>
        <stp>LastTrade</stp>
        <stp/>
        <stp>T</stp>
        <tr r="B3" s="1"/>
      </tp>
      <tp>
        <v>106575</v>
        <stp/>
        <stp>ContractData</stp>
        <stp>BTC</stp>
        <stp>LastTrade</stp>
        <stp/>
        <stp>T</stp>
        <tr r="B4" s="1"/>
      </tp>
      <tp>
        <v>112.5625</v>
        <stp/>
        <stp>ContractData</stp>
        <stp>TYA</stp>
        <stp>LastTrade</stp>
        <stp/>
        <stp>T</stp>
        <tr r="B5" s="1"/>
      </tp>
      <tp>
        <v>429.52</v>
        <stp/>
        <stp>ContractData</stp>
        <stp>TSLA</stp>
        <stp>LastTrade</stp>
        <stp/>
        <stp>T</stp>
        <tr r="B12" s="1"/>
      </tp>
      <tp>
        <v>3.5503809113123475</v>
        <stp/>
        <stp>StudyData</stp>
        <stp>TYA</stp>
        <stp>PCB</stp>
        <stp>BaseType=Index,Index=1</stp>
        <stp>Close</stp>
        <stp>AAC</stp>
        <stp>0</stp>
        <stp>all</stp>
        <stp/>
        <stp/>
        <stp/>
        <stp>T</stp>
        <tr r="K5" s="1"/>
      </tp>
      <tp>
        <v>-3.323943661971831</v>
        <stp/>
        <stp>StudyData</stp>
        <stp>ZCE</stp>
        <stp>PCB</stp>
        <stp>BaseType=Index,Index=1</stp>
        <stp>Close</stp>
        <stp>AAC</stp>
        <stp>0</stp>
        <stp>all</stp>
        <stp/>
        <stp/>
        <stp/>
        <stp>T</stp>
        <tr r="K10" s="1"/>
        <tr r="K7" s="1"/>
      </tp>
      <tp>
        <v>-10.609857978279031</v>
        <stp/>
        <stp>StudyData</stp>
        <stp>ZWA</stp>
        <stp>PCB</stp>
        <stp>BaseType=Index,Index=1</stp>
        <stp>Close</stp>
        <stp>AAC</stp>
        <stp>0</stp>
        <stp>all</stp>
        <stp/>
        <stp/>
        <stp/>
        <stp>T</stp>
        <tr r="K11" s="1"/>
        <tr r="K8" s="1"/>
      </tp>
      <tp>
        <v>8.0955864423311397</v>
        <stp/>
        <stp>StudyData</stp>
        <stp>ZSE</stp>
        <stp>PCB</stp>
        <stp>BaseType=Index,Index=1</stp>
        <stp>Close</stp>
        <stp>AAC</stp>
        <stp>0</stp>
        <stp>all</stp>
        <stp/>
        <stp/>
        <stp/>
        <stp>T</stp>
        <tr r="K9" s="1"/>
        <tr r="K6" s="1"/>
      </tp>
      <tp>
        <v>8.3751105868475388</v>
        <stp/>
        <stp>StudyData</stp>
        <stp>BTC</stp>
        <stp>PCB</stp>
        <stp>BaseType=Index,Index=1</stp>
        <stp>Close</stp>
        <stp>AAC</stp>
        <stp>0</stp>
        <stp>all</stp>
        <stp/>
        <stp/>
        <stp/>
        <stp>T</stp>
        <tr r="K4" s="1"/>
      </tp>
      <tp>
        <v>48.505547724890661</v>
        <stp/>
        <stp>StudyData</stp>
        <stp>GCE</stp>
        <stp>PCB</stp>
        <stp>BaseType=Index,Index=1</stp>
        <stp>Close</stp>
        <stp>AAC</stp>
        <stp>0</stp>
        <stp>all</stp>
        <stp/>
        <stp/>
        <stp/>
        <stp>T</stp>
        <tr r="K2" s="1"/>
      </tp>
      <tp t="s">
        <v/>
        <stp/>
        <stp>ContractData</stp>
        <stp>TSLA</stp>
        <stp>PerCentNetLastTrade</stp>
        <stp/>
        <stp>T</stp>
        <tr r="D12" s="1"/>
      </tp>
      <tp>
        <v>9.8673614400757881</v>
        <stp/>
        <stp>StudyData</stp>
        <stp>EU6</stp>
        <stp>PCB</stp>
        <stp>BaseType=Index,Index=1</stp>
        <stp>Close</stp>
        <stp>AAC</stp>
        <stp>0</stp>
        <stp>all</stp>
        <stp/>
        <stp/>
        <stp/>
        <stp>T</stp>
        <tr r="K3" s="1"/>
      </tp>
      <tp t="s">
        <v/>
        <stp/>
        <stp>ContractData</stp>
        <stp>TSLA</stp>
        <stp>LOw</stp>
        <stp/>
        <stp>T</stp>
        <tr r="G12" s="1"/>
      </tp>
      <tp t="s">
        <v>TESLA, INC.</v>
        <stp/>
        <stp>ContractData</stp>
        <stp>TSLA</stp>
        <stp>LongDescription</stp>
        <stp/>
        <stp>T</stp>
        <tr r="H12" s="1"/>
      </tp>
      <tp t="s">
        <v/>
        <stp/>
        <stp>ContractData</stp>
        <stp>TSLA</stp>
        <stp>HIgh</stp>
        <stp/>
        <stp>T</stp>
        <tr r="F12" s="1"/>
      </tp>
      <tp t="s">
        <v/>
        <stp/>
        <stp>ContractData</stp>
        <stp>TSLA</stp>
        <stp>OPen</stp>
        <stp/>
        <stp>T</stp>
        <tr r="E12" s="1"/>
      </tp>
      <tp>
        <v>10.372043210999999</v>
        <stp/>
        <stp>StudyData</stp>
        <stp>TSLA</stp>
        <stp>A_Dista^</stp>
        <stp/>
        <stp>PCT_From_52WH</stp>
        <stp>ADC</stp>
        <stp/>
        <stp/>
        <stp/>
        <stp/>
        <stp/>
        <stp>T</stp>
        <tr r="I12" s="1"/>
      </tp>
      <tp>
        <v>-50.118737195000001</v>
        <stp/>
        <stp>StudyData</stp>
        <stp>TSLA</stp>
        <stp>A_Dista^</stp>
        <stp/>
        <stp>PCT_From_52WL</stp>
        <stp>ADC</stp>
        <stp/>
        <stp/>
        <stp/>
        <stp/>
        <stp/>
        <stp>T</stp>
        <tr r="J12" s="1"/>
      </tp>
      <tp>
        <v>0</v>
        <stp/>
        <stp>ContractData</stp>
        <stp>TSLA</stp>
        <stp>NetLastTrade</stp>
        <stp/>
        <stp>T</stp>
        <tr r="C12" s="1"/>
      </tp>
      <tp>
        <v>1.1605500000000002</v>
        <stp/>
        <stp>ContractData</stp>
        <stp>EU6</stp>
        <stp>HIgh</stp>
        <stp/>
        <stp>T</stp>
        <tr r="F3" s="1"/>
      </tp>
      <tp>
        <v>105120</v>
        <stp/>
        <stp>ContractData</stp>
        <stp>BTC</stp>
        <stp>OPen</stp>
        <stp/>
        <stp>T</stp>
        <tr r="E4" s="1"/>
      </tp>
      <tp>
        <v>4115</v>
        <stp/>
        <stp>ContractData</stp>
        <stp>GCE</stp>
        <stp>HIgh</stp>
        <stp/>
        <stp>T</stp>
        <tr r="F2" s="1"/>
      </tp>
      <tp>
        <v>4007.2000000000003</v>
        <stp/>
        <stp>ContractData</stp>
        <stp>GCE</stp>
        <stp>OPen</stp>
        <stp/>
        <stp>T</stp>
        <tr r="E2" s="1"/>
      </tp>
      <tp>
        <v>-0.296875</v>
        <stp/>
        <stp>ContractData</stp>
        <stp>TYA</stp>
        <stp>NetLastTrade</stp>
        <stp/>
        <stp>T</stp>
        <tr r="C5" s="1"/>
      </tp>
      <tp>
        <v>107030</v>
        <stp/>
        <stp>ContractData</stp>
        <stp>BTC</stp>
        <stp>HIgh</stp>
        <stp/>
        <stp>T</stp>
        <tr r="F4" s="1"/>
      </tp>
      <tp>
        <v>1.1586000000000001</v>
        <stp/>
        <stp>ContractData</stp>
        <stp>EU6</stp>
        <stp>OPen</stp>
        <stp/>
        <stp>T</stp>
        <tr r="E3" s="1"/>
      </tp>
      <tp>
        <v>1.75</v>
        <stp/>
        <stp>ContractData</stp>
        <stp>ZCE</stp>
        <stp>NetLastTrade</stp>
        <stp/>
        <stp>T</stp>
        <tr r="C10" s="1"/>
        <tr r="C7" s="1"/>
      </tp>
      <tp>
        <v>7.25</v>
        <stp/>
        <stp>ContractData</stp>
        <stp>ZWA</stp>
        <stp>NetLastTrade</stp>
        <stp/>
        <stp>T</stp>
        <tr r="C11" s="1"/>
        <tr r="C8" s="1"/>
      </tp>
      <tp>
        <v>6.5</v>
        <stp/>
        <stp>ContractData</stp>
        <stp>ZSE</stp>
        <stp>NetLastTrade</stp>
        <stp/>
        <stp>T</stp>
        <tr r="C6" s="1"/>
        <tr r="C9" s="1"/>
      </tp>
      <tp>
        <v>112.71875</v>
        <stp/>
        <stp>ContractData</stp>
        <stp>TYA</stp>
        <stp>HIgh</stp>
        <stp/>
        <stp>T</stp>
        <tr r="F5" s="1"/>
      </tp>
      <tp>
        <v>104565</v>
        <stp/>
        <stp>ContractData</stp>
        <stp>BTC</stp>
        <stp>LOw</stp>
        <stp/>
        <stp>T</stp>
        <tr r="G4" s="1"/>
      </tp>
      <tp>
        <v>1.1564000000000001</v>
        <stp/>
        <stp>ContractData</stp>
        <stp>EU6</stp>
        <stp>LOw</stp>
        <stp/>
        <stp>T</stp>
        <tr r="G3" s="1"/>
      </tp>
      <tp>
        <v>4004.2000000000003</v>
        <stp/>
        <stp>ContractData</stp>
        <stp>GCE</stp>
        <stp>LOw</stp>
        <stp/>
        <stp>T</stp>
        <tr r="G2" s="1"/>
      </tp>
      <tp>
        <v>112.46875</v>
        <stp/>
        <stp>ContractData</stp>
        <stp>TYA</stp>
        <stp>LOw</stp>
        <stp/>
        <stp>T</stp>
        <tr r="G5" s="1"/>
      </tp>
      <tp>
        <v>426.75</v>
        <stp/>
        <stp>ContractData</stp>
        <stp>ZCE</stp>
        <stp>LOw</stp>
        <stp/>
        <stp>T</stp>
        <tr r="G7" s="1"/>
        <tr r="G10" s="1"/>
      </tp>
      <tp>
        <v>1118.5</v>
        <stp/>
        <stp>ContractData</stp>
        <stp>ZSE</stp>
        <stp>LOw</stp>
        <stp/>
        <stp>T</stp>
        <tr r="G9" s="1"/>
        <tr r="G6" s="1"/>
      </tp>
      <tp>
        <v>527.5</v>
        <stp/>
        <stp>ContractData</stp>
        <stp>ZWA</stp>
        <stp>LOw</stp>
        <stp/>
        <stp>T</stp>
        <tr r="G11" s="1"/>
        <tr r="G8" s="1"/>
      </tp>
      <tp>
        <v>2545</v>
        <stp/>
        <stp>ContractData</stp>
        <stp>BTC</stp>
        <stp>NetLastTrade</stp>
        <stp/>
        <stp>T</stp>
        <tr r="C4" s="1"/>
      </tp>
      <tp>
        <v>1.5000000000000568E-3</v>
        <stp/>
        <stp>ContractData</stp>
        <stp>EU6</stp>
        <stp>NetLastTrade</stp>
        <stp/>
        <stp>T</stp>
        <tr r="C3" s="1"/>
      </tp>
      <tp>
        <v>99.199999999999818</v>
        <stp/>
        <stp>ContractData</stp>
        <stp>GCE</stp>
        <stp>NetLastTrade</stp>
        <stp/>
        <stp>T</stp>
        <tr r="C2" s="1"/>
      </tp>
      <tp>
        <v>112.71875</v>
        <stp/>
        <stp>ContractData</stp>
        <stp>TYA</stp>
        <stp>OPen</stp>
        <stp/>
        <stp>T</stp>
        <tr r="E5" s="1"/>
      </tp>
      <tp>
        <v>426.75</v>
        <stp/>
        <stp>ContractData</stp>
        <stp>ZCE</stp>
        <stp>OPen</stp>
        <stp/>
        <stp>T</stp>
        <tr r="E7" s="1"/>
        <tr r="E10" s="1"/>
      </tp>
      <tp>
        <v>1119</v>
        <stp/>
        <stp>ContractData</stp>
        <stp>ZSE</stp>
        <stp>OPen</stp>
        <stp/>
        <stp>T</stp>
        <tr r="E6" s="1"/>
        <tr r="E9" s="1"/>
      </tp>
      <tp>
        <v>528</v>
        <stp/>
        <stp>ContractData</stp>
        <stp>ZWA</stp>
        <stp>OPen</stp>
        <stp/>
        <stp>T</stp>
        <tr r="E8" s="1"/>
        <tr r="E11" s="1"/>
      </tp>
      <tp>
        <v>1127.5</v>
        <stp/>
        <stp>ContractData</stp>
        <stp>ZSE</stp>
        <stp>HIgh</stp>
        <stp/>
        <stp>T</stp>
        <tr r="F6" s="1"/>
        <tr r="F9" s="1"/>
      </tp>
      <tp>
        <v>535.25</v>
        <stp/>
        <stp>ContractData</stp>
        <stp>ZWA</stp>
        <stp>HIgh</stp>
        <stp/>
        <stp>T</stp>
        <tr r="F11" s="1"/>
        <tr r="F8" s="1"/>
      </tp>
      <tp>
        <v>430</v>
        <stp/>
        <stp>ContractData</stp>
        <stp>ZCE</stp>
        <stp>HIgh</stp>
        <stp/>
        <stp>T</stp>
        <tr r="F7" s="1"/>
        <tr r="F10" s="1"/>
      </tp>
      <tp>
        <v>2.4739388498179462</v>
        <stp/>
        <stp>ContractData</stp>
        <stp>GCE</stp>
        <stp>PerCentNetLastTrade</stp>
        <stp/>
        <stp>T</stp>
        <tr r="D2" s="1"/>
      </tp>
      <tp>
        <v>0.12951690195570523</v>
        <stp/>
        <stp>ContractData</stp>
        <stp>EU6</stp>
        <stp>PerCentNetLastTrade</stp>
        <stp/>
        <stp>T</stp>
        <tr r="D3" s="1"/>
      </tp>
      <tp>
        <v>2.4464096895126404</v>
        <stp/>
        <stp>ContractData</stp>
        <stp>BTC</stp>
        <stp>PerCentNetLastTrade</stp>
        <stp/>
        <stp>T</stp>
        <tr r="D4" s="1"/>
      </tp>
      <tp>
        <v>0.40959625511995318</v>
        <stp/>
        <stp>ContractData</stp>
        <stp>ZCE</stp>
        <stp>PerCentNetLastTrade</stp>
        <stp/>
        <stp>T</stp>
        <tr r="D7" s="1"/>
        <tr r="D10" s="1"/>
      </tp>
      <tp>
        <v>0.58191584601611457</v>
        <stp/>
        <stp>ContractData</stp>
        <stp>ZSE</stp>
        <stp>PerCentNetLastTrade</stp>
        <stp/>
        <stp>T</stp>
        <tr r="D6" s="1"/>
        <tr r="D9" s="1"/>
      </tp>
      <tp>
        <v>1.3737565135007106</v>
        <stp/>
        <stp>ContractData</stp>
        <stp>ZWA</stp>
        <stp>PerCentNetLastTrade</stp>
        <stp/>
        <stp>T</stp>
        <tr r="D8" s="1"/>
        <tr r="D11" s="1"/>
      </tp>
      <tp>
        <v>-0.26304859476671744</v>
        <stp/>
        <stp>ContractData</stp>
        <stp>TYA</stp>
        <stp>PerCentNetLastTrade</stp>
        <stp/>
        <stp>T</stp>
        <tr r="D5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8B6E2-05C8-4E9D-BBDA-0BEDDBA45867}">
  <dimension ref="A1:K17"/>
  <sheetViews>
    <sheetView tabSelected="1" workbookViewId="0">
      <selection activeCell="A2" sqref="A2"/>
    </sheetView>
  </sheetViews>
  <sheetFormatPr defaultRowHeight="16.5" x14ac:dyDescent="0.3"/>
  <cols>
    <col min="1" max="1" width="7.25" bestFit="1" customWidth="1"/>
    <col min="2" max="2" width="8.875" bestFit="1" customWidth="1"/>
    <col min="3" max="3" width="9.5" bestFit="1" customWidth="1"/>
    <col min="4" max="4" width="6.5" style="2" bestFit="1" customWidth="1"/>
    <col min="5" max="7" width="9.875" bestFit="1" customWidth="1"/>
    <col min="8" max="8" width="37.25" bestFit="1" customWidth="1"/>
    <col min="9" max="9" width="8.5" style="2" bestFit="1" customWidth="1"/>
    <col min="10" max="11" width="7.5" style="2" bestFit="1" customWidth="1"/>
  </cols>
  <sheetData>
    <row r="1" spans="1:11" s="4" customFormat="1" x14ac:dyDescent="0.3">
      <c r="A1" s="4" t="s">
        <v>1</v>
      </c>
      <c r="B1" s="4" t="s">
        <v>2</v>
      </c>
      <c r="C1" s="4" t="s">
        <v>3</v>
      </c>
      <c r="D1" s="5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5" t="s">
        <v>9</v>
      </c>
      <c r="J1" s="5" t="s">
        <v>10</v>
      </c>
      <c r="K1" s="5" t="s">
        <v>11</v>
      </c>
    </row>
    <row r="2" spans="1:11" x14ac:dyDescent="0.3">
      <c r="A2" t="s">
        <v>0</v>
      </c>
      <c r="B2">
        <f>RTD("cqg.rtd", ,"ContractData", A2, "LastTrade",, "T")</f>
        <v>4109</v>
      </c>
      <c r="C2">
        <f>RTD("cqg.rtd", ,"ContractData", A2, "NetLastTrade",, "T")</f>
        <v>99.199999999999818</v>
      </c>
      <c r="D2" s="2">
        <f>IFERROR(RTD("cqg.rtd", ,"ContractData", A2, "PerCentNetLastTrade",, "T")/100,"")</f>
        <v>2.4739388498179461E-2</v>
      </c>
      <c r="E2">
        <f>RTD("cqg.rtd", ,"ContractData", A2, "OPen",, "T")</f>
        <v>4007.2000000000003</v>
      </c>
      <c r="F2">
        <f>RTD("cqg.rtd", ,"ContractData", A2, "HIgh",, "T")</f>
        <v>4115</v>
      </c>
      <c r="G2">
        <f>RTD("cqg.rtd", ,"ContractData", A2, "LOw",, "T")</f>
        <v>4004.2000000000003</v>
      </c>
      <c r="H2" t="str">
        <f>RTD("cqg.rtd", ,"ContractData", A2, "LongDescription",, "T")</f>
        <v>Gold (Globex), Dec 25</v>
      </c>
      <c r="I2" s="3">
        <f>RTD("cqg.rtd",,"StudyData",A2,"A_Dista^",,"PCT_From_52WH","ADC",,,,,,"T")/100</f>
        <v>7.0333414455999999E-2</v>
      </c>
      <c r="J2" s="3">
        <f>RTD("cqg.rtd",,"StudyData",A2,"A_Dista^",,"PCT_From_52WL","ADC",,,,,,"T")/100</f>
        <v>-0.36125577999500003</v>
      </c>
      <c r="K2" s="2">
        <f>IFERROR(RTD("cqg.rtd",,"StudyData",A2, "PCB","BaseType=Index,Index=1", "Close", "AAC","0","all",,,,"T")/100,"")</f>
        <v>0.48505547724890663</v>
      </c>
    </row>
    <row r="3" spans="1:11" x14ac:dyDescent="0.3">
      <c r="A3" t="s">
        <v>12</v>
      </c>
      <c r="B3">
        <f>RTD("cqg.rtd", ,"ContractData", A3, "LastTrade",, "T")</f>
        <v>1.1596500000000001</v>
      </c>
      <c r="C3">
        <f>RTD("cqg.rtd", ,"ContractData", A3, "NetLastTrade",, "T")</f>
        <v>1.5000000000000568E-3</v>
      </c>
      <c r="D3" s="2">
        <f>IFERROR(RTD("cqg.rtd", ,"ContractData", A3, "PerCentNetLastTrade",, "T")/100,"")</f>
        <v>1.2951690195570523E-3</v>
      </c>
      <c r="E3">
        <f>RTD("cqg.rtd", ,"ContractData", A3, "OPen",, "T")</f>
        <v>1.1586000000000001</v>
      </c>
      <c r="F3">
        <f>RTD("cqg.rtd", ,"ContractData", A3, "HIgh",, "T")</f>
        <v>1.1605500000000002</v>
      </c>
      <c r="G3">
        <f>RTD("cqg.rtd", ,"ContractData", A3, "LOw",, "T")</f>
        <v>1.1564000000000001</v>
      </c>
      <c r="H3" t="str">
        <f>RTD("cqg.rtd", ,"ContractData", A3, "LongDescription",, "T")</f>
        <v>Euro FX (Globex), Dec 25</v>
      </c>
      <c r="I3" s="3">
        <f>RTD("cqg.rtd",,"StudyData",A3,"A_Dista^",,"PCT_From_52WH","ADC",,,,,,"T")/100</f>
        <v>3.3027206484999995E-2</v>
      </c>
      <c r="J3" s="3">
        <f>RTD("cqg.rtd",,"StudyData",A3,"A_Dista^",,"PCT_From_52WL","ADC",,,,,,"T")/100</f>
        <v>-0.12003621782399999</v>
      </c>
      <c r="K3" s="2">
        <f>IFERROR(RTD("cqg.rtd",,"StudyData",A3, "PCB","BaseType=Index,Index=1", "Close", "AAC","0","all",,,,"T")/100,"")</f>
        <v>9.8673614400757878E-2</v>
      </c>
    </row>
    <row r="4" spans="1:11" x14ac:dyDescent="0.3">
      <c r="A4" t="s">
        <v>13</v>
      </c>
      <c r="B4">
        <f>RTD("cqg.rtd", ,"ContractData", A4, "LastTrade",, "T")</f>
        <v>106575</v>
      </c>
      <c r="C4">
        <f>RTD("cqg.rtd", ,"ContractData", A4, "NetLastTrade",, "T")</f>
        <v>2545</v>
      </c>
      <c r="D4" s="2">
        <f>IFERROR(RTD("cqg.rtd", ,"ContractData", A4, "PerCentNetLastTrade",, "T")/100,"")</f>
        <v>2.4464096895126405E-2</v>
      </c>
      <c r="E4">
        <f>RTD("cqg.rtd", ,"ContractData", A4, "OPen",, "T")</f>
        <v>105120</v>
      </c>
      <c r="F4">
        <f>RTD("cqg.rtd", ,"ContractData", A4, "HIgh",, "T")</f>
        <v>107030</v>
      </c>
      <c r="G4">
        <f>RTD("cqg.rtd", ,"ContractData", A4, "LOw",, "T")</f>
        <v>104565</v>
      </c>
      <c r="H4" t="str">
        <f>RTD("cqg.rtd", ,"ContractData", A4, "LongDescription",, "T")</f>
        <v>Bitcoin (Globex), Nov 25</v>
      </c>
      <c r="I4" s="3">
        <f>RTD("cqg.rtd",,"StudyData",A4,"A_Dista^",,"PCT_From_52WH","ADC",,,,,,"T")/100</f>
        <v>0.19390100867899998</v>
      </c>
      <c r="J4" s="3">
        <f>RTD("cqg.rtd",,"StudyData",A4,"A_Dista^",,"PCT_From_52WL","ADC",,,,,,"T")/100</f>
        <v>-0.29969505043400002</v>
      </c>
      <c r="K4" s="2">
        <f>IFERROR(RTD("cqg.rtd",,"StudyData",A4, "PCB","BaseType=Index,Index=1", "Close", "AAC","0","all",,,,"T")/100,"")</f>
        <v>8.3751105868475395E-2</v>
      </c>
    </row>
    <row r="5" spans="1:11" x14ac:dyDescent="0.3">
      <c r="A5" t="s">
        <v>14</v>
      </c>
      <c r="B5">
        <f>RTD("cqg.rtd", ,"ContractData", A5, "LastTrade",, "T")</f>
        <v>112.5625</v>
      </c>
      <c r="C5">
        <f>RTD("cqg.rtd", ,"ContractData", A5, "NetLastTrade",, "T")</f>
        <v>-0.296875</v>
      </c>
      <c r="D5" s="2">
        <f>IFERROR(RTD("cqg.rtd", ,"ContractData", A5, "PerCentNetLastTrade",, "T")/100,"")</f>
        <v>-2.6304859476671744E-3</v>
      </c>
      <c r="E5">
        <f>RTD("cqg.rtd", ,"ContractData", A5, "OPen",, "T")</f>
        <v>112.71875</v>
      </c>
      <c r="F5">
        <f>RTD("cqg.rtd", ,"ContractData", A5, "HIgh",, "T")</f>
        <v>112.71875</v>
      </c>
      <c r="G5">
        <f>RTD("cqg.rtd", ,"ContractData", A5, "LOw",, "T")</f>
        <v>112.46875</v>
      </c>
      <c r="H5" t="str">
        <f>RTD("cqg.rtd", ,"ContractData", A5, "LongDescription",, "T")</f>
        <v>10yr US Treasury Notes (Globex), Dec 25</v>
      </c>
      <c r="I5" s="3">
        <f>RTD("cqg.rtd",,"StudyData",A5,"A_Dista^",,"PCT_From_52WH","ADC",,,,,,"T")/100</f>
        <v>1.5546918379000001E-2</v>
      </c>
      <c r="J5" s="3">
        <f>RTD("cqg.rtd",,"StudyData",A5,"A_Dista^",,"PCT_From_52WL","ADC",,,,,,"T")/100</f>
        <v>-4.7751249305999999E-2</v>
      </c>
      <c r="K5" s="2">
        <f>IFERROR(RTD("cqg.rtd",,"StudyData",A5, "PCB","BaseType=Index,Index=1", "Close", "AAC","0","all",,,,"T")/100,"")</f>
        <v>3.5503809113123473E-2</v>
      </c>
    </row>
    <row r="6" spans="1:11" x14ac:dyDescent="0.3">
      <c r="A6" t="s">
        <v>15</v>
      </c>
      <c r="B6">
        <f>RTD("cqg.rtd", ,"ContractData", A6, "LastTrade",, "T")</f>
        <v>1123.5</v>
      </c>
      <c r="C6">
        <f>RTD("cqg.rtd", ,"ContractData", A6, "NetLastTrade",, "T")</f>
        <v>6.5</v>
      </c>
      <c r="D6" s="2">
        <f>IFERROR(RTD("cqg.rtd", ,"ContractData", A6, "PerCentNetLastTrade",, "T")/100,"")</f>
        <v>5.8191584601611458E-3</v>
      </c>
      <c r="E6">
        <f>RTD("cqg.rtd", ,"ContractData", A6, "OPen",, "T")</f>
        <v>1119</v>
      </c>
      <c r="F6">
        <f>RTD("cqg.rtd", ,"ContractData", A6, "HIgh",, "T")</f>
        <v>1127.5</v>
      </c>
      <c r="G6">
        <f>RTD("cqg.rtd", ,"ContractData", A6, "LOw",, "T")</f>
        <v>1118.5</v>
      </c>
      <c r="H6" t="str">
        <f>RTD("cqg.rtd", ,"ContractData", A6, "LongDescription",, "T")</f>
        <v>Soybeans (Globex), Jan 26</v>
      </c>
      <c r="I6" s="3">
        <f>RTD("cqg.rtd",,"StudyData",A6,"A_Dista^",,"PCT_From_52WH","ADC",,,,,,"T")/100</f>
        <v>1.2016021361999999E-2</v>
      </c>
      <c r="J6" s="3">
        <f>RTD("cqg.rtd",,"StudyData",A6,"A_Dista^",,"PCT_From_52WL","ADC",,,,,,"T")/100</f>
        <v>-0.13707165109</v>
      </c>
      <c r="K6" s="2">
        <f>IFERROR(RTD("cqg.rtd",,"StudyData",A6, "PCB","BaseType=Index,Index=1", "Close", "AAC","0","all",,,,"T")/100,"")</f>
        <v>8.0955864423311402E-2</v>
      </c>
    </row>
    <row r="7" spans="1:11" x14ac:dyDescent="0.3">
      <c r="A7" t="s">
        <v>16</v>
      </c>
      <c r="B7">
        <f>RTD("cqg.rtd", ,"ContractData", A7, "LastTrade",, "T")</f>
        <v>429</v>
      </c>
      <c r="C7">
        <f>RTD("cqg.rtd", ,"ContractData", A7, "NetLastTrade",, "T")</f>
        <v>1.75</v>
      </c>
      <c r="D7" s="2">
        <f>IFERROR(RTD("cqg.rtd", ,"ContractData", A7, "PerCentNetLastTrade",, "T")/100,"")</f>
        <v>4.0959625511995321E-3</v>
      </c>
      <c r="E7">
        <f>RTD("cqg.rtd", ,"ContractData", A7, "OPen",, "T")</f>
        <v>426.75</v>
      </c>
      <c r="F7">
        <f>RTD("cqg.rtd", ,"ContractData", A7, "HIgh",, "T")</f>
        <v>430</v>
      </c>
      <c r="G7">
        <f>RTD("cqg.rtd", ,"ContractData", A7, "LOw",, "T")</f>
        <v>426.75</v>
      </c>
      <c r="H7" t="str">
        <f>RTD("cqg.rtd", ,"ContractData", A7, "LongDescription",, "T")</f>
        <v>Corn (Globex), Dec 25</v>
      </c>
      <c r="I7" s="3">
        <f>RTD("cqg.rtd",,"StudyData",A7,"A_Dista^",,"PCT_From_52WH","ADC",,,,,,"T")/100</f>
        <v>0.19755244755199999</v>
      </c>
      <c r="J7" s="3">
        <f>RTD("cqg.rtd",,"StudyData",A7,"A_Dista^",,"PCT_From_52WL","ADC",,,,,,"T")/100</f>
        <v>-8.6247086247000004E-2</v>
      </c>
      <c r="K7" s="2">
        <f>IFERROR(RTD("cqg.rtd",,"StudyData",A7, "PCB","BaseType=Index,Index=1", "Close", "AAC","0","all",,,,"T")/100,"")</f>
        <v>-3.3239436619718309E-2</v>
      </c>
    </row>
    <row r="8" spans="1:11" x14ac:dyDescent="0.3">
      <c r="A8" t="s">
        <v>17</v>
      </c>
      <c r="B8">
        <f>RTD("cqg.rtd", ,"ContractData", A8, "LastTrade",, "T")</f>
        <v>535</v>
      </c>
      <c r="C8">
        <f>RTD("cqg.rtd", ,"ContractData", A8, "NetLastTrade",, "T")</f>
        <v>7.25</v>
      </c>
      <c r="D8" s="2">
        <f>IFERROR(RTD("cqg.rtd", ,"ContractData", A8, "PerCentNetLastTrade",, "T")/100,"")</f>
        <v>1.3737565135007106E-2</v>
      </c>
      <c r="E8">
        <f>RTD("cqg.rtd", ,"ContractData", A8, "OPen",, "T")</f>
        <v>528</v>
      </c>
      <c r="F8">
        <f>RTD("cqg.rtd", ,"ContractData", A8, "HIgh",, "T")</f>
        <v>535.25</v>
      </c>
      <c r="G8">
        <f>RTD("cqg.rtd", ,"ContractData", A8, "LOw",, "T")</f>
        <v>527.5</v>
      </c>
      <c r="H8" t="str">
        <f>RTD("cqg.rtd", ,"ContractData", A8, "LongDescription",, "T")</f>
        <v>Wheat (Globex), Dec 25</v>
      </c>
      <c r="I8" s="3">
        <f>RTD("cqg.rtd",,"StudyData",A8,"A_Dista^",,"PCT_From_52WH","ADC",,,,,,"T")/100</f>
        <v>0.13971962616800002</v>
      </c>
      <c r="J8" s="3">
        <f>RTD("cqg.rtd",,"StudyData",A8,"A_Dista^",,"PCT_From_52WL","ADC",,,,,,"T")/100</f>
        <v>-7.9906542056000007E-2</v>
      </c>
      <c r="K8" s="2">
        <f>IFERROR(RTD("cqg.rtd",,"StudyData",A8, "PCB","BaseType=Index,Index=1", "Close", "AAC","0","all",,,,"T")/100,"")</f>
        <v>-0.1060985797827903</v>
      </c>
    </row>
    <row r="9" spans="1:11" x14ac:dyDescent="0.3">
      <c r="A9" t="s">
        <v>15</v>
      </c>
      <c r="B9">
        <f>RTD("cqg.rtd", ,"ContractData", A9, "LastTrade",, "T")</f>
        <v>1123.5</v>
      </c>
      <c r="C9">
        <f>RTD("cqg.rtd", ,"ContractData", A9, "NetLastTrade",, "T")</f>
        <v>6.5</v>
      </c>
      <c r="D9" s="2">
        <f>IFERROR(RTD("cqg.rtd", ,"ContractData", A9, "PerCentNetLastTrade",, "T")/100,"")</f>
        <v>5.8191584601611458E-3</v>
      </c>
      <c r="E9">
        <f>RTD("cqg.rtd", ,"ContractData", A9, "OPen",, "T")</f>
        <v>1119</v>
      </c>
      <c r="F9">
        <f>RTD("cqg.rtd", ,"ContractData", A9, "HIgh",, "T")</f>
        <v>1127.5</v>
      </c>
      <c r="G9">
        <f>RTD("cqg.rtd", ,"ContractData", A9, "LOw",, "T")</f>
        <v>1118.5</v>
      </c>
      <c r="H9" t="str">
        <f>RTD("cqg.rtd", ,"ContractData", A9, "LongDescription",, "T")</f>
        <v>Soybeans (Globex), Jan 26</v>
      </c>
      <c r="I9" s="3">
        <f>RTD("cqg.rtd",,"StudyData",A9,"A_Dista^",,"PCT_From_52WH","ADC",,,,,,"T")/100</f>
        <v>1.2016021361999999E-2</v>
      </c>
      <c r="J9" s="3">
        <f>RTD("cqg.rtd",,"StudyData",A9,"A_Dista^",,"PCT_From_52WL","ADC",,,,,,"T")/100</f>
        <v>-0.13707165109</v>
      </c>
      <c r="K9" s="2">
        <f>IFERROR(RTD("cqg.rtd",,"StudyData",A9, "PCB","BaseType=Index,Index=1", "Close", "AAC","0","all",,,,"T")/100,"")</f>
        <v>8.0955864423311402E-2</v>
      </c>
    </row>
    <row r="10" spans="1:11" x14ac:dyDescent="0.3">
      <c r="A10" t="s">
        <v>16</v>
      </c>
      <c r="B10">
        <f>RTD("cqg.rtd", ,"ContractData", A10, "LastTrade",, "T")</f>
        <v>429</v>
      </c>
      <c r="C10">
        <f>RTD("cqg.rtd", ,"ContractData", A10, "NetLastTrade",, "T")</f>
        <v>1.75</v>
      </c>
      <c r="D10" s="2">
        <f>IFERROR(RTD("cqg.rtd", ,"ContractData", A10, "PerCentNetLastTrade",, "T")/100,"")</f>
        <v>4.0959625511995321E-3</v>
      </c>
      <c r="E10">
        <f>RTD("cqg.rtd", ,"ContractData", A10, "OPen",, "T")</f>
        <v>426.75</v>
      </c>
      <c r="F10">
        <f>RTD("cqg.rtd", ,"ContractData", A10, "HIgh",, "T")</f>
        <v>430</v>
      </c>
      <c r="G10">
        <f>RTD("cqg.rtd", ,"ContractData", A10, "LOw",, "T")</f>
        <v>426.75</v>
      </c>
      <c r="H10" t="str">
        <f>RTD("cqg.rtd", ,"ContractData", A10, "LongDescription",, "T")</f>
        <v>Corn (Globex), Dec 25</v>
      </c>
      <c r="I10" s="3">
        <f>RTD("cqg.rtd",,"StudyData",A10,"A_Dista^",,"PCT_From_52WH","ADC",,,,,,"T")/100</f>
        <v>0.19755244755199999</v>
      </c>
      <c r="J10" s="3">
        <f>RTD("cqg.rtd",,"StudyData",A10,"A_Dista^",,"PCT_From_52WL","ADC",,,,,,"T")/100</f>
        <v>-8.6247086247000004E-2</v>
      </c>
      <c r="K10" s="2">
        <f>IFERROR(RTD("cqg.rtd",,"StudyData",A10, "PCB","BaseType=Index,Index=1", "Close", "AAC","0","all",,,,"T")/100,"")</f>
        <v>-3.3239436619718309E-2</v>
      </c>
    </row>
    <row r="11" spans="1:11" x14ac:dyDescent="0.3">
      <c r="A11" t="s">
        <v>17</v>
      </c>
      <c r="B11">
        <f>RTD("cqg.rtd", ,"ContractData", A11, "LastTrade",, "T")</f>
        <v>535</v>
      </c>
      <c r="C11">
        <f>RTD("cqg.rtd", ,"ContractData", A11, "NetLastTrade",, "T")</f>
        <v>7.25</v>
      </c>
      <c r="D11" s="2">
        <f>IFERROR(RTD("cqg.rtd", ,"ContractData", A11, "PerCentNetLastTrade",, "T")/100,"")</f>
        <v>1.3737565135007106E-2</v>
      </c>
      <c r="E11">
        <f>RTD("cqg.rtd", ,"ContractData", A11, "OPen",, "T")</f>
        <v>528</v>
      </c>
      <c r="F11">
        <f>RTD("cqg.rtd", ,"ContractData", A11, "HIgh",, "T")</f>
        <v>535.25</v>
      </c>
      <c r="G11">
        <f>RTD("cqg.rtd", ,"ContractData", A11, "LOw",, "T")</f>
        <v>527.5</v>
      </c>
      <c r="H11" t="str">
        <f>RTD("cqg.rtd", ,"ContractData", A11, "LongDescription",, "T")</f>
        <v>Wheat (Globex), Dec 25</v>
      </c>
      <c r="I11" s="3">
        <f>RTD("cqg.rtd",,"StudyData",A11,"A_Dista^",,"PCT_From_52WH","ADC",,,,,,"T")/100</f>
        <v>0.13971962616800002</v>
      </c>
      <c r="J11" s="3">
        <f>RTD("cqg.rtd",,"StudyData",A11,"A_Dista^",,"PCT_From_52WL","ADC",,,,,,"T")/100</f>
        <v>-7.9906542056000007E-2</v>
      </c>
      <c r="K11" s="2">
        <f>IFERROR(RTD("cqg.rtd",,"StudyData",A11, "PCB","BaseType=Index,Index=1", "Close", "AAC","0","all",,,,"T")/100,"")</f>
        <v>-0.1060985797827903</v>
      </c>
    </row>
    <row r="12" spans="1:11" x14ac:dyDescent="0.3">
      <c r="A12" t="s">
        <v>18</v>
      </c>
      <c r="B12">
        <f>RTD("cqg.rtd", ,"ContractData", A12, "LastTrade",, "T")</f>
        <v>429.52</v>
      </c>
      <c r="C12">
        <f>RTD("cqg.rtd", ,"ContractData", A12, "NetLastTrade",, "T")</f>
        <v>0</v>
      </c>
      <c r="D12" s="2" t="str">
        <f>IFERROR(RTD("cqg.rtd", ,"ContractData", A12, "PerCentNetLastTrade",, "T")/100,"")</f>
        <v/>
      </c>
      <c r="E12" t="str">
        <f>RTD("cqg.rtd", ,"ContractData", A12, "OPen",, "T")</f>
        <v/>
      </c>
      <c r="F12" t="str">
        <f>RTD("cqg.rtd", ,"ContractData", A12, "HIgh",, "T")</f>
        <v/>
      </c>
      <c r="G12" t="str">
        <f>RTD("cqg.rtd", ,"ContractData", A12, "LOw",, "T")</f>
        <v/>
      </c>
      <c r="H12" t="str">
        <f>RTD("cqg.rtd", ,"ContractData", A12, "LongDescription",, "T")</f>
        <v>TESLA, INC.</v>
      </c>
      <c r="I12" s="3">
        <f>RTD("cqg.rtd",,"StudyData",A12,"A_Dista^",,"PCT_From_52WH","ADC",,,,,,"T")/100</f>
        <v>0.10372043211</v>
      </c>
      <c r="J12" s="3">
        <f>RTD("cqg.rtd",,"StudyData",A12,"A_Dista^",,"PCT_From_52WL","ADC",,,,,,"T")/100</f>
        <v>-0.50118737194999996</v>
      </c>
      <c r="K12" s="2">
        <f>IFERROR(RTD("cqg.rtd",,"StudyData",A12, "PCB","BaseType=Index,Index=1", "Close", "AAC","0","all",,,,"T")/100,"")</f>
        <v>6.3589540412044246E-2</v>
      </c>
    </row>
    <row r="16" spans="1:11" x14ac:dyDescent="0.3">
      <c r="E16" s="1"/>
    </row>
    <row r="17" spans="5:5" x14ac:dyDescent="0.3">
      <c r="E1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2025-11-10T12:40:05Z</dcterms:created>
  <dcterms:modified xsi:type="dcterms:W3CDTF">2025-11-10T13:18:41Z</dcterms:modified>
</cp:coreProperties>
</file>