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Excel Groupby XLookup/"/>
    </mc:Choice>
  </mc:AlternateContent>
  <xr:revisionPtr revIDLastSave="157" documentId="8_{FDAC3811-A657-43B3-9812-2621E767A8F5}" xr6:coauthVersionLast="47" xr6:coauthVersionMax="47" xr10:uidLastSave="{7781C707-29B6-48D2-ACA8-2B1557784539}"/>
  <bookViews>
    <workbookView xWindow="-120" yWindow="-120" windowWidth="29040" windowHeight="16440" xr2:uid="{5AFA5D3B-88B6-4220-82E0-4727D3517DD9}"/>
  </bookViews>
  <sheets>
    <sheet name="Market Display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" i="2" l="1"/>
  <c r="R24" i="2"/>
  <c r="Q24" i="2"/>
  <c r="P24" i="2"/>
  <c r="O24" i="2"/>
  <c r="N24" i="2"/>
  <c r="O22" i="2"/>
  <c r="R16" i="2"/>
  <c r="Q16" i="2"/>
  <c r="P16" i="2"/>
  <c r="O16" i="2"/>
  <c r="N16" i="2"/>
  <c r="O14" i="2"/>
  <c r="R8" i="2"/>
  <c r="Q8" i="2"/>
  <c r="P8" i="2"/>
  <c r="O8" i="2"/>
  <c r="N8" i="2"/>
  <c r="O6" i="2"/>
  <c r="L16" i="2"/>
  <c r="K16" i="2"/>
  <c r="J16" i="2"/>
  <c r="I16" i="2"/>
  <c r="H16" i="2"/>
  <c r="I14" i="2"/>
  <c r="L32" i="2"/>
  <c r="K32" i="2"/>
  <c r="J32" i="2"/>
  <c r="I32" i="2"/>
  <c r="H32" i="2"/>
  <c r="I30" i="2"/>
  <c r="L24" i="2"/>
  <c r="K24" i="2"/>
  <c r="J24" i="2"/>
  <c r="I24" i="2"/>
  <c r="H24" i="2"/>
  <c r="I22" i="2"/>
  <c r="L8" i="2"/>
  <c r="K8" i="2"/>
  <c r="J8" i="2"/>
  <c r="I8" i="2"/>
  <c r="H8" i="2"/>
  <c r="I6" i="2"/>
  <c r="R4" i="2"/>
  <c r="Q4" i="2"/>
  <c r="P4" i="2"/>
  <c r="O4" i="2"/>
  <c r="N4" i="2"/>
  <c r="O2" i="2"/>
  <c r="L4" i="2"/>
  <c r="K4" i="2"/>
  <c r="J4" i="2"/>
  <c r="I4" i="2"/>
  <c r="H4" i="2"/>
  <c r="I2" i="2"/>
  <c r="E4" i="2"/>
  <c r="D4" i="2"/>
  <c r="C4" i="2"/>
  <c r="B4" i="2"/>
  <c r="C2" i="2"/>
  <c r="F32" i="2"/>
  <c r="E32" i="2"/>
  <c r="D32" i="2"/>
  <c r="C32" i="2"/>
  <c r="B32" i="2"/>
  <c r="C30" i="2"/>
  <c r="F24" i="2"/>
  <c r="F16" i="2"/>
  <c r="E24" i="2"/>
  <c r="D24" i="2"/>
  <c r="C24" i="2"/>
  <c r="B24" i="2"/>
  <c r="C22" i="2"/>
  <c r="F8" i="2"/>
  <c r="F4" i="2"/>
  <c r="E16" i="2"/>
  <c r="D16" i="2"/>
  <c r="C16" i="2"/>
  <c r="B16" i="2"/>
  <c r="C14" i="2"/>
  <c r="E8" i="2"/>
  <c r="D8" i="2"/>
  <c r="C8" i="2"/>
  <c r="B8" i="2"/>
  <c r="C6" i="2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F14" i="1" l="1" a="1"/>
  <c r="F14" i="1" s="1"/>
  <c r="F1" i="1" a="1"/>
  <c r="H2" i="1" s="1"/>
  <c r="H18" i="1" l="1"/>
  <c r="M5" i="1" s="1"/>
  <c r="E36" i="2" s="1"/>
  <c r="H21" i="1"/>
  <c r="M8" i="1" s="1"/>
  <c r="K28" i="2" s="1"/>
  <c r="H25" i="1"/>
  <c r="M12" i="1" s="1"/>
  <c r="Q28" i="2" s="1"/>
  <c r="N12" i="1"/>
  <c r="R28" i="2" s="1"/>
  <c r="H15" i="1"/>
  <c r="M2" i="1" s="1"/>
  <c r="E12" i="2" s="1"/>
  <c r="H16" i="1"/>
  <c r="M3" i="1" s="1"/>
  <c r="E20" i="2" s="1"/>
  <c r="H20" i="1"/>
  <c r="M7" i="1" s="1"/>
  <c r="K20" i="2" s="1"/>
  <c r="N3" i="1"/>
  <c r="F20" i="2" s="1"/>
  <c r="N4" i="1"/>
  <c r="F28" i="2" s="1"/>
  <c r="N5" i="1"/>
  <c r="F36" i="2" s="1"/>
  <c r="N6" i="1"/>
  <c r="L12" i="2" s="1"/>
  <c r="N8" i="1"/>
  <c r="L28" i="2" s="1"/>
  <c r="N9" i="1"/>
  <c r="L36" i="2" s="1"/>
  <c r="N10" i="1"/>
  <c r="R12" i="2" s="1"/>
  <c r="H23" i="1"/>
  <c r="M10" i="1" s="1"/>
  <c r="Q12" i="2" s="1"/>
  <c r="N11" i="1"/>
  <c r="R20" i="2" s="1"/>
  <c r="H17" i="1"/>
  <c r="M4" i="1" s="1"/>
  <c r="E28" i="2" s="1"/>
  <c r="H19" i="1"/>
  <c r="M6" i="1" s="1"/>
  <c r="K12" i="2" s="1"/>
  <c r="H22" i="1"/>
  <c r="M9" i="1" s="1"/>
  <c r="K36" i="2" s="1"/>
  <c r="H24" i="1"/>
  <c r="M11" i="1" s="1"/>
  <c r="Q20" i="2" s="1"/>
  <c r="N2" i="1"/>
  <c r="F12" i="2" s="1"/>
  <c r="N7" i="1"/>
  <c r="L20" i="2" s="1"/>
  <c r="J10" i="1"/>
  <c r="N10" i="2" s="1"/>
  <c r="J3" i="1"/>
  <c r="B18" i="2" s="1"/>
  <c r="J9" i="1"/>
  <c r="H34" i="2" s="1"/>
  <c r="L2" i="1"/>
  <c r="C12" i="2" s="1"/>
  <c r="L3" i="1"/>
  <c r="C20" i="2" s="1"/>
  <c r="L4" i="1"/>
  <c r="C28" i="2" s="1"/>
  <c r="L9" i="1"/>
  <c r="I36" i="2" s="1"/>
  <c r="L10" i="1"/>
  <c r="O12" i="2" s="1"/>
  <c r="L11" i="1"/>
  <c r="O20" i="2" s="1"/>
  <c r="L12" i="1"/>
  <c r="O28" i="2" s="1"/>
  <c r="J2" i="1"/>
  <c r="B10" i="2" s="1"/>
  <c r="J7" i="1"/>
  <c r="H18" i="2" s="1"/>
  <c r="J12" i="1"/>
  <c r="N26" i="2" s="1"/>
  <c r="L5" i="1"/>
  <c r="C36" i="2" s="1"/>
  <c r="L6" i="1"/>
  <c r="I12" i="2" s="1"/>
  <c r="L8" i="1"/>
  <c r="I28" i="2" s="1"/>
  <c r="J4" i="1"/>
  <c r="B26" i="2" s="1"/>
  <c r="J6" i="1"/>
  <c r="H10" i="2" s="1"/>
  <c r="J8" i="1"/>
  <c r="H26" i="2" s="1"/>
  <c r="J11" i="1"/>
  <c r="N18" i="2" s="1"/>
  <c r="L7" i="1"/>
  <c r="I20" i="2" s="1"/>
  <c r="J5" i="1"/>
  <c r="B34" i="2" s="1"/>
  <c r="F1" i="1"/>
  <c r="H6" i="1"/>
  <c r="K6" i="1" s="1"/>
  <c r="H12" i="2" s="1"/>
  <c r="H11" i="1"/>
  <c r="K11" i="1" s="1"/>
  <c r="N20" i="2" s="1"/>
  <c r="H10" i="1"/>
  <c r="K10" i="1" s="1"/>
  <c r="N12" i="2" s="1"/>
  <c r="H8" i="1"/>
  <c r="K8" i="1" s="1"/>
  <c r="H28" i="2" s="1"/>
  <c r="H7" i="1"/>
  <c r="K7" i="1" s="1"/>
  <c r="H20" i="2" s="1"/>
  <c r="H4" i="1"/>
  <c r="K4" i="1" s="1"/>
  <c r="B28" i="2" s="1"/>
  <c r="H3" i="1"/>
  <c r="K3" i="1" s="1"/>
  <c r="B20" i="2" s="1"/>
  <c r="H12" i="1"/>
  <c r="K12" i="1" s="1"/>
  <c r="N28" i="2" s="1"/>
  <c r="H9" i="1"/>
  <c r="K9" i="1" s="1"/>
  <c r="H36" i="2" s="1"/>
  <c r="H5" i="1"/>
  <c r="K5" i="1" s="1"/>
  <c r="B36" i="2" s="1"/>
  <c r="K2" i="1"/>
  <c r="B12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<sst xmlns="http://schemas.openxmlformats.org/spreadsheetml/2006/main" count="339" uniqueCount="134">
  <si>
    <t>S.US.NFLX</t>
  </si>
  <si>
    <t>S.US.EA</t>
  </si>
  <si>
    <t>S.US.META</t>
  </si>
  <si>
    <t>S.US.GOOG</t>
  </si>
  <si>
    <t>S.US.WBD</t>
  </si>
  <si>
    <t>S.US.GOOGL</t>
  </si>
  <si>
    <t>S.US.TMUS</t>
  </si>
  <si>
    <t>S.US.CMCSA</t>
  </si>
  <si>
    <t>S.US.CHTR</t>
  </si>
  <si>
    <t>S.US.AMZN</t>
  </si>
  <si>
    <t>S.US.TSLA</t>
  </si>
  <si>
    <t>S.US.MAR</t>
  </si>
  <si>
    <t>S.US.ABNB</t>
  </si>
  <si>
    <t>S.US.SBUX</t>
  </si>
  <si>
    <t>S.US.PDD</t>
  </si>
  <si>
    <t>S.US.EXPE</t>
  </si>
  <si>
    <t>S.US.MELI</t>
  </si>
  <si>
    <t>S.US.DASH</t>
  </si>
  <si>
    <t>S.US.ORLY</t>
  </si>
  <si>
    <t>S.US.LULU</t>
  </si>
  <si>
    <t>S.US.ROST</t>
  </si>
  <si>
    <t>S.US.BKNG</t>
  </si>
  <si>
    <t>S.US.KDP</t>
  </si>
  <si>
    <t>S.US.MDLZ</t>
  </si>
  <si>
    <t>S.US.PEP</t>
  </si>
  <si>
    <t>S.US.CCEP</t>
  </si>
  <si>
    <t>S.US.MNST</t>
  </si>
  <si>
    <t>S.US.KHC</t>
  </si>
  <si>
    <t>S.US.WMT</t>
  </si>
  <si>
    <t>S.US.DPZ</t>
  </si>
  <si>
    <t>S.US.DLTR</t>
  </si>
  <si>
    <t>S.US.COST</t>
  </si>
  <si>
    <t>S.US.FANG</t>
  </si>
  <si>
    <t>S.US.BKR</t>
  </si>
  <si>
    <t>S.US.PYPL</t>
  </si>
  <si>
    <t>S.US.GEHC</t>
  </si>
  <si>
    <t>S.US.ALNY</t>
  </si>
  <si>
    <t>S.US.COO</t>
  </si>
  <si>
    <t>S.US.ALGN</t>
  </si>
  <si>
    <t>S.US.ISRG</t>
  </si>
  <si>
    <t>S.US.AMGN</t>
  </si>
  <si>
    <t>S.US.GILD</t>
  </si>
  <si>
    <t>S.US.BIIB</t>
  </si>
  <si>
    <t>S.US.VRTX</t>
  </si>
  <si>
    <t>S.US.REGN</t>
  </si>
  <si>
    <t>S.US.DXCM</t>
  </si>
  <si>
    <t>S.US.IDXX</t>
  </si>
  <si>
    <t>S.US.CTAS</t>
  </si>
  <si>
    <t>S.US.FAST</t>
  </si>
  <si>
    <t>S.US.PCAR</t>
  </si>
  <si>
    <t>S.US.HON</t>
  </si>
  <si>
    <t>S.US.CSX</t>
  </si>
  <si>
    <t>S.US.CPRT</t>
  </si>
  <si>
    <t>S.US.PAYX</t>
  </si>
  <si>
    <t>S.US.VRSK</t>
  </si>
  <si>
    <t>S.US.CHRW</t>
  </si>
  <si>
    <t>S.US.MRVL</t>
  </si>
  <si>
    <t>S.US.AVGO</t>
  </si>
  <si>
    <t>S.US.AMD</t>
  </si>
  <si>
    <t>S.US.APP</t>
  </si>
  <si>
    <t>S.US.NVDA</t>
  </si>
  <si>
    <t>S.US.ASML</t>
  </si>
  <si>
    <t>S.US.LRCX</t>
  </si>
  <si>
    <t>S.US.WDC</t>
  </si>
  <si>
    <t>S.US.MPWR</t>
  </si>
  <si>
    <t>S.US.INTC</t>
  </si>
  <si>
    <t>S.US.KLAC</t>
  </si>
  <si>
    <t>S.US.MCHP</t>
  </si>
  <si>
    <t>S.US.STX</t>
  </si>
  <si>
    <t>S.US.AMAT</t>
  </si>
  <si>
    <t>S.US.QCOM</t>
  </si>
  <si>
    <t>S.US.AAPL</t>
  </si>
  <si>
    <t>S.US.TXN</t>
  </si>
  <si>
    <t>S.US.MSTR</t>
  </si>
  <si>
    <t>S.US.MU</t>
  </si>
  <si>
    <t>S.US.ADI</t>
  </si>
  <si>
    <t>S.US.WDAY</t>
  </si>
  <si>
    <t>S.US.ARM</t>
  </si>
  <si>
    <t>S.US.MSFT</t>
  </si>
  <si>
    <t>S.US.NXPI</t>
  </si>
  <si>
    <t>S.US.CDW</t>
  </si>
  <si>
    <t>S.US.CSCO</t>
  </si>
  <si>
    <t>S.US.SHOP</t>
  </si>
  <si>
    <t>S.US.PLTR</t>
  </si>
  <si>
    <t>S.US.ADBE</t>
  </si>
  <si>
    <t>S.US.CTSH</t>
  </si>
  <si>
    <t>S.US.ADSK</t>
  </si>
  <si>
    <t>S.US.INTU</t>
  </si>
  <si>
    <t>S.US.SNPS</t>
  </si>
  <si>
    <t>S.US.DDOG</t>
  </si>
  <si>
    <t>S.US.ZS</t>
  </si>
  <si>
    <t>S.US.ADP</t>
  </si>
  <si>
    <t>S.US.CRWD</t>
  </si>
  <si>
    <t>S.US.FTNT</t>
  </si>
  <si>
    <t>S.US.CDNS</t>
  </si>
  <si>
    <t>S.US.PANW</t>
  </si>
  <si>
    <t>S.US.LIN</t>
  </si>
  <si>
    <t>S.US.EQIX</t>
  </si>
  <si>
    <t>S.US.CSGP</t>
  </si>
  <si>
    <t>S.US.CEG</t>
  </si>
  <si>
    <t>S.US.XEL</t>
  </si>
  <si>
    <t>S.US.AEP</t>
  </si>
  <si>
    <t>S.US.EXC</t>
  </si>
  <si>
    <t>Communication Services</t>
  </si>
  <si>
    <t>Consumer Discretionary</t>
  </si>
  <si>
    <t>Consumer Staples</t>
  </si>
  <si>
    <t>Energy</t>
  </si>
  <si>
    <t>Financials</t>
  </si>
  <si>
    <t>Health Care</t>
  </si>
  <si>
    <t>Industrials</t>
  </si>
  <si>
    <t>Information Technology</t>
  </si>
  <si>
    <t>Materials</t>
  </si>
  <si>
    <t>Real Estate</t>
  </si>
  <si>
    <t>Utilities</t>
  </si>
  <si>
    <t>Sector</t>
  </si>
  <si>
    <t>Symbol</t>
  </si>
  <si>
    <t>%NC</t>
  </si>
  <si>
    <t>Open</t>
  </si>
  <si>
    <t>High</t>
  </si>
  <si>
    <t>Low</t>
  </si>
  <si>
    <t>Last</t>
  </si>
  <si>
    <t>NDX</t>
  </si>
  <si>
    <t>S.XLC</t>
  </si>
  <si>
    <t>S.XLY</t>
  </si>
  <si>
    <t>S.XLP</t>
  </si>
  <si>
    <t>S.XLE</t>
  </si>
  <si>
    <t>SPC5</t>
  </si>
  <si>
    <t>DJI</t>
  </si>
  <si>
    <t>S.XLK</t>
  </si>
  <si>
    <t>S.XLB</t>
  </si>
  <si>
    <t>S.XLF</t>
  </si>
  <si>
    <t>S.XLV</t>
  </si>
  <si>
    <t>S.XLRE</t>
  </si>
  <si>
    <t>S.XLU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</si>
</sst>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1"/>
      <color theme="1"/>
      <name val="Century Gothic"/>
      <family val="2"/>
    </font>
    <font>
      <sz val="11"/>
      <color theme="1"/>
      <name val="Century Gothic"/>
      <family val="2"/>
    </font>
    <font>
      <sz val="20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gradientFill degree="90">
        <stop position="0">
          <color theme="7"/>
        </stop>
        <stop position="0.5">
          <color theme="0"/>
        </stop>
        <stop position="1">
          <color theme="7"/>
        </stop>
      </gradientFill>
    </fill>
    <fill>
      <gradientFill>
        <stop position="0">
          <color theme="7"/>
        </stop>
        <stop position="0.5">
          <color theme="0"/>
        </stop>
        <stop position="1">
          <color theme="7"/>
        </stop>
      </gradientFill>
    </fill>
  </fills>
  <borders count="21">
    <border>
      <left/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 style="medium">
        <color rgb="FF002060"/>
      </left>
      <right style="thin">
        <color theme="7"/>
      </right>
      <top style="medium">
        <color rgb="FF002060"/>
      </top>
      <bottom style="thin">
        <color theme="7"/>
      </bottom>
      <diagonal/>
    </border>
    <border>
      <left style="thin">
        <color theme="7"/>
      </left>
      <right style="thin">
        <color theme="7"/>
      </right>
      <top style="medium">
        <color rgb="FF002060"/>
      </top>
      <bottom style="thin">
        <color theme="7"/>
      </bottom>
      <diagonal/>
    </border>
    <border>
      <left style="thin">
        <color theme="7"/>
      </left>
      <right style="medium">
        <color rgb="FF002060"/>
      </right>
      <top style="medium">
        <color rgb="FF002060"/>
      </top>
      <bottom style="thin">
        <color theme="7"/>
      </bottom>
      <diagonal/>
    </border>
    <border>
      <left style="medium">
        <color rgb="FF002060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7"/>
      </left>
      <right style="medium">
        <color rgb="FF002060"/>
      </right>
      <top style="thin">
        <color theme="7"/>
      </top>
      <bottom style="thin">
        <color theme="7"/>
      </bottom>
      <diagonal/>
    </border>
    <border>
      <left style="medium">
        <color rgb="FF002060"/>
      </left>
      <right style="thin">
        <color theme="7"/>
      </right>
      <top style="thin">
        <color theme="7"/>
      </top>
      <bottom style="medium">
        <color rgb="FF002060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medium">
        <color rgb="FF002060"/>
      </bottom>
      <diagonal/>
    </border>
    <border>
      <left style="thin">
        <color theme="7"/>
      </left>
      <right style="medium">
        <color rgb="FF002060"/>
      </right>
      <top style="thin">
        <color theme="7"/>
      </top>
      <bottom style="medium">
        <color rgb="FF002060"/>
      </bottom>
      <diagonal/>
    </border>
    <border>
      <left style="medium">
        <color rgb="FF002060"/>
      </left>
      <right style="thin">
        <color rgb="FF00B0F0"/>
      </right>
      <top style="medium">
        <color rgb="FF00206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medium">
        <color rgb="FF002060"/>
      </top>
      <bottom style="thin">
        <color rgb="FF00B0F0"/>
      </bottom>
      <diagonal/>
    </border>
    <border>
      <left style="thin">
        <color rgb="FF00B0F0"/>
      </left>
      <right style="medium">
        <color rgb="FF002060"/>
      </right>
      <top style="medium">
        <color rgb="FF002060"/>
      </top>
      <bottom style="thin">
        <color rgb="FF00B0F0"/>
      </bottom>
      <diagonal/>
    </border>
    <border>
      <left style="medium">
        <color rgb="FF00206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medium">
        <color rgb="FF002060"/>
      </right>
      <top style="thin">
        <color rgb="FF00B0F0"/>
      </top>
      <bottom style="thin">
        <color rgb="FF00B0F0"/>
      </bottom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/>
      <top style="thin">
        <color theme="7"/>
      </top>
      <bottom style="thin">
        <color theme="7"/>
      </bottom>
      <diagonal/>
    </border>
    <border>
      <left/>
      <right style="medium">
        <color rgb="FF002060"/>
      </right>
      <top style="thin">
        <color theme="7"/>
      </top>
      <bottom style="thin">
        <color theme="7"/>
      </bottom>
      <diagonal/>
    </border>
  </borders>
  <cellStyleXfs count="1">
    <xf numFmtId="0" fontId="0" fillId="0" borderId="0"/>
  </cellStyleXfs>
  <cellXfs count="35">
    <xf numFmtId="0" fontId="0" fillId="0" borderId="0" xfId="0"/>
    <xf numFmtId="10" fontId="0" fillId="0" borderId="0" xfId="0" applyNumberFormat="1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10" fontId="1" fillId="0" borderId="11" xfId="0" applyNumberFormat="1" applyFon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10" fontId="0" fillId="3" borderId="16" xfId="0" applyNumberFormat="1" applyFill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0" fontId="0" fillId="0" borderId="9" xfId="0" applyNumberFormat="1" applyBorder="1" applyAlignment="1">
      <alignment horizontal="center"/>
    </xf>
    <xf numFmtId="10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10" fontId="0" fillId="0" borderId="11" xfId="0" applyNumberFormat="1" applyBorder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0" fontId="0" fillId="4" borderId="19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Consumer Discretionary Select SectorSPDR</v>
        <stp/>
        <stp>ContractData</stp>
        <stp>S.XLY</stp>
        <stp>LongDescription</stp>
        <stp/>
        <stp>T</stp>
        <tr r="C14" s="2"/>
      </tp>
      <tp t="s">
        <v>Utilities Select Sector SPDR</v>
        <stp/>
        <stp>ContractData</stp>
        <stp>S.XLU</stp>
        <stp>LongDescription</stp>
        <stp/>
        <stp>T</stp>
        <tr r="O22" s="2"/>
      </tp>
      <tp t="s">
        <v>Health Care Select Sector SPDR</v>
        <stp/>
        <stp>ContractData</stp>
        <stp>S.XLV</stp>
        <stp>LongDescription</stp>
        <stp/>
        <stp>T</stp>
        <tr r="I14" s="2"/>
      </tp>
      <tp t="s">
        <v>Consumer Staples Select Sector SPDR</v>
        <stp/>
        <stp>ContractData</stp>
        <stp>S.XLP</stp>
        <stp>LongDescription</stp>
        <stp/>
        <stp>T</stp>
        <tr r="C22" s="2"/>
        <tr r="I22" s="2"/>
      </tp>
      <tp t="s">
        <v>Technology Sector SPDR Fund</v>
        <stp/>
        <stp>ContractData</stp>
        <stp>S.XLK</stp>
        <stp>LongDescription</stp>
        <stp/>
        <stp>T</stp>
        <tr r="I30" s="2"/>
      </tp>
      <tp t="s">
        <v>Energy Select Sector SPDR</v>
        <stp/>
        <stp>ContractData</stp>
        <stp>S.XLE</stp>
        <stp>LongDescription</stp>
        <stp/>
        <stp>T</stp>
        <tr r="C30" s="2"/>
      </tp>
      <tp t="s">
        <v>Financial Select Sector SPDR</v>
        <stp/>
        <stp>ContractData</stp>
        <stp>S.XLF</stp>
        <stp>LongDescription</stp>
        <stp/>
        <stp>T</stp>
        <tr r="I6" s="2"/>
      </tp>
      <tp t="s">
        <v>Materials Select Sector SPDR</v>
        <stp/>
        <stp>ContractData</stp>
        <stp>S.XLB</stp>
        <stp>LongDescription</stp>
        <stp/>
        <stp>T</stp>
        <tr r="O6" s="2"/>
      </tp>
      <tp t="s">
        <v>Communication Services Select Sector SPDR</v>
        <stp/>
        <stp>ContractData</stp>
        <stp>S.XLC</stp>
        <stp>LongDescription</stp>
        <stp/>
        <stp>T</stp>
        <tr r="C6" s="2"/>
      </tp>
      <tp t="s">
        <v>NASDAQ-100 Index</v>
        <stp/>
        <stp>ContractData</stp>
        <stp>NDX</stp>
        <stp>LongDescription</stp>
        <stp/>
        <stp>T</stp>
        <tr r="C2" s="2"/>
      </tp>
      <tp t="s">
        <v>DJ Industrial Average</v>
        <stp/>
        <stp>ContractData</stp>
        <stp>DJI</stp>
        <stp>LongDescription</stp>
        <stp/>
        <stp>T</stp>
        <tr r="O2" s="2"/>
      </tp>
      <tp>
        <v>-0.63885757234122509</v>
        <stp/>
        <stp>ContractData</stp>
        <stp>S.US.XEL</stp>
        <stp>PerCentNetLastTrade</stp>
        <stp/>
        <stp>T</stp>
        <tr r="C102" s="1"/>
      </tp>
      <tp>
        <v>-1.4620551012016265</v>
        <stp/>
        <stp>ContractData</stp>
        <stp>S.US.TXN</stp>
        <stp>PerCentNetLastTrade</stp>
        <stp/>
        <stp>T</stp>
        <tr r="C74" s="1"/>
      </tp>
      <tp>
        <v>-0.40189989039093899</v>
        <stp/>
        <stp>ContractData</stp>
        <stp>S.US.WBD</stp>
        <stp>PerCentNetLastTrade</stp>
        <stp/>
        <stp>T</stp>
        <tr r="C6" s="1"/>
      </tp>
      <tp>
        <v>-3.4269018622685818</v>
        <stp/>
        <stp>ContractData</stp>
        <stp>S.US.WDC</stp>
        <stp>PerCentNetLastTrade</stp>
        <stp/>
        <stp>T</stp>
        <tr r="C65" s="1"/>
      </tp>
      <tp>
        <v>-0.78368652538984407</v>
        <stp/>
        <stp>ContractData</stp>
        <stp>S.US.WMT</stp>
        <stp>PerCentNetLastTrade</stp>
        <stp/>
        <stp>T</stp>
        <tr r="C30" s="1"/>
      </tp>
      <tp>
        <v>-5.8765915768854066E-2</v>
        <stp/>
        <stp>ContractData</stp>
        <stp>S.US.PDD</stp>
        <stp>PerCentNetLastTrade</stp>
        <stp/>
        <stp>T</stp>
        <tr r="C16" s="1"/>
      </tp>
      <tp>
        <v>-0.35961983046493706</v>
        <stp/>
        <stp>ContractData</stp>
        <stp>S.US.PEP</stp>
        <stp>PerCentNetLastTrade</stp>
        <stp/>
        <stp>T</stp>
        <tr r="C26" s="1"/>
      </tp>
      <tp>
        <v>-4.3172615476904621</v>
        <stp/>
        <stp>ContractData</stp>
        <stp>S.US.STX</stp>
        <stp>PerCentNetLastTrade</stp>
        <stp/>
        <stp>T</stp>
        <tr r="C70" s="1"/>
      </tp>
      <tp>
        <v>-0.70902645214071447</v>
        <stp/>
        <stp>ContractData</stp>
        <stp>S.US.MAR</stp>
        <stp>PerCentNetLastTrade</stp>
        <stp/>
        <stp>T</stp>
        <tr r="C13" s="1"/>
      </tp>
      <tp>
        <v>-1.0447313119183428</v>
        <stp/>
        <stp>ContractData</stp>
        <stp>S.US.LIN</stp>
        <stp>PerCentNetLastTrade</stp>
        <stp/>
        <stp>T</stp>
        <tr r="C98" s="1"/>
      </tp>
      <tp>
        <v>-0.96467158291888189</v>
        <stp/>
        <stp>ContractData</stp>
        <stp>S.US.HON</stp>
        <stp>PerCentNetLastTrade</stp>
        <stp/>
        <stp>T</stp>
        <tr r="C52" s="1"/>
      </tp>
      <tp>
        <v>-0.57647963105303612</v>
        <stp/>
        <stp>ContractData</stp>
        <stp>S.US.KDP</stp>
        <stp>PerCentNetLastTrade</stp>
        <stp/>
        <stp>T</stp>
        <tr r="C24" s="1"/>
      </tp>
      <tp>
        <v>-0.67842605156037994</v>
        <stp/>
        <stp>ContractData</stp>
        <stp>S.US.KHC</stp>
        <stp>PerCentNetLastTrade</stp>
        <stp/>
        <stp>T</stp>
        <tr r="C29" s="1"/>
      </tp>
      <tp>
        <v>-0.5137690094533498</v>
        <stp/>
        <stp>ContractData</stp>
        <stp>S.US.EXC</stp>
        <stp>PerCentNetLastTrade</stp>
        <stp/>
        <stp>T</stp>
        <tr r="C104" s="1"/>
      </tp>
      <tp>
        <v>2.9796570685592005E-2</v>
        <stp/>
        <stp>ContractData</stp>
        <stp>S.US.DPZ</stp>
        <stp>PerCentNetLastTrade</stp>
        <stp/>
        <stp>T</stp>
        <tr r="C31" s="1"/>
      </tp>
      <tp>
        <v>-2.0655005582433943</v>
        <stp/>
        <stp>ContractData</stp>
        <stp>S.US.ARM</stp>
        <stp>PerCentNetLastTrade</stp>
        <stp/>
        <stp>T</stp>
        <tr r="C79" s="1"/>
      </tp>
      <tp>
        <v>4.101404811884386</v>
        <stp/>
        <stp>ContractData</stp>
        <stp>S.US.APP</stp>
        <stp>PerCentNetLastTrade</stp>
        <stp/>
        <stp>T</stp>
        <tr r="C61" s="1"/>
      </tp>
      <tp>
        <v>1.6506048800492106</v>
        <stp/>
        <stp>ContractData</stp>
        <stp>S.US.ADP</stp>
        <stp>PerCentNetLastTrade</stp>
        <stp/>
        <stp>T</stp>
        <tr r="C93" s="1"/>
      </tp>
      <tp>
        <v>-0.94664371772805511</v>
        <stp/>
        <stp>ContractData</stp>
        <stp>S.US.ADI</stp>
        <stp>PerCentNetLastTrade</stp>
        <stp/>
        <stp>T</stp>
        <tr r="C77" s="1"/>
      </tp>
      <tp>
        <v>-0.50937546139081646</v>
        <stp/>
        <stp>ContractData</stp>
        <stp>S.US.AEP</stp>
        <stp>PerCentNetLastTrade</stp>
        <stp/>
        <stp>T</stp>
        <tr r="C103" s="1"/>
      </tp>
      <tp>
        <v>-0.67040420276786761</v>
        <stp/>
        <stp>ContractData</stp>
        <stp>S.US.AMD</stp>
        <stp>PerCentNetLastTrade</stp>
        <stp/>
        <stp>T</stp>
        <tr r="C60" s="1"/>
      </tp>
      <tp>
        <v>-0.84685956245589278</v>
        <stp/>
        <stp>ContractData</stp>
        <stp>S.US.CSX</stp>
        <stp>PerCentNetLastTrade</stp>
        <stp/>
        <stp>T</stp>
        <tr r="C53" s="1"/>
      </tp>
      <tp>
        <v>0.39218701937865275</v>
        <stp/>
        <stp>ContractData</stp>
        <stp>S.US.CDW</stp>
        <stp>PerCentNetLastTrade</stp>
        <stp/>
        <stp>T</stp>
        <tr r="C82" s="1"/>
      </tp>
      <tp>
        <v>-0.50234314419608239</v>
        <stp/>
        <stp>ContractData</stp>
        <stp>S.US.CEG</stp>
        <stp>PerCentNetLastTrade</stp>
        <stp/>
        <stp>T</stp>
        <tr r="C101" s="1"/>
      </tp>
      <tp>
        <v>0.18153889121631056</v>
        <stp/>
        <stp>ContractData</stp>
        <stp>S.US.COO</stp>
        <stp>PerCentNetLastTrade</stp>
        <stp/>
        <stp>T</stp>
        <tr r="C39" s="1"/>
      </tp>
      <tp>
        <v>-0.56919824361684823</v>
        <stp/>
        <stp>ContractData</stp>
        <stp>S.US.BKR</stp>
        <stp>PerCentNetLastTrade</stp>
        <stp/>
        <stp>T</stp>
        <tr r="C35" s="1"/>
      </tp>
      <tp>
        <v>3.6212172730363821</v>
        <stp/>
        <stp>ContractData</stp>
        <stp>S.US.SHOP</stp>
        <stp>PerCentNetLastTrade</stp>
        <stp/>
        <stp>T</stp>
        <tr r="C84" s="1"/>
      </tp>
      <tp>
        <v>2.3018147086914995</v>
        <stp/>
        <stp>ContractData</stp>
        <stp>S.US.SNPS</stp>
        <stp>PerCentNetLastTrade</stp>
        <stp/>
        <stp>T</stp>
        <tr r="C90" s="1"/>
      </tp>
      <tp>
        <v>-0.15233065908398497</v>
        <stp/>
        <stp>ContractData</stp>
        <stp>S.US.SBUX</stp>
        <stp>PerCentNetLastTrade</stp>
        <stp/>
        <stp>T</stp>
        <tr r="C15" s="1"/>
      </tp>
      <tp>
        <v>-0.38962783823726993</v>
        <stp/>
        <stp>ContractData</stp>
        <stp>S.US.ROST</stp>
        <stp>PerCentNetLastTrade</stp>
        <stp/>
        <stp>T</stp>
        <tr r="C22" s="1"/>
      </tp>
      <tp>
        <v>-0.3851702823258461</v>
        <stp/>
        <stp>ContractData</stp>
        <stp>S.US.REGN</stp>
        <stp>PerCentNetLastTrade</stp>
        <stp/>
        <stp>T</stp>
        <tr r="C46" s="1"/>
      </tp>
      <tp>
        <v>0.19572417946401685</v>
        <stp/>
        <stp>ContractData</stp>
        <stp>S.US.QCOM</stp>
        <stp>PerCentNetLastTrade</stp>
        <stp/>
        <stp>T</stp>
        <tr r="C72" s="1"/>
      </tp>
      <tp>
        <v>1.6359616801768608</v>
        <stp/>
        <stp>ContractData</stp>
        <stp>S.US.PLTR</stp>
        <stp>PerCentNetLastTrade</stp>
        <stp/>
        <stp>T</stp>
        <tr r="C85" s="1"/>
      </tp>
      <tp>
        <v>-0.75739456270429717</v>
        <stp/>
        <stp>ContractData</stp>
        <stp>S.US.PCAR</stp>
        <stp>PerCentNetLastTrade</stp>
        <stp/>
        <stp>T</stp>
        <tr r="C51" s="1"/>
      </tp>
      <tp>
        <v>1.7670230725942599</v>
        <stp/>
        <stp>ContractData</stp>
        <stp>S.US.PAYX</stp>
        <stp>PerCentNetLastTrade</stp>
        <stp/>
        <stp>T</stp>
        <tr r="C55" s="1"/>
      </tp>
      <tp>
        <v>1.7637230026610557</v>
        <stp/>
        <stp>ContractData</stp>
        <stp>S.US.PANW</stp>
        <stp>PerCentNetLastTrade</stp>
        <stp/>
        <stp>T</stp>
        <tr r="C97" s="1"/>
      </tp>
      <tp>
        <v>1.3967062747550552</v>
        <stp/>
        <stp>ContractData</stp>
        <stp>S.US.PYPL</stp>
        <stp>PerCentNetLastTrade</stp>
        <stp/>
        <stp>T</stp>
        <tr r="C36" s="1"/>
      </tp>
      <tp>
        <v>3.4871881893772274</v>
        <stp/>
        <stp>ContractData</stp>
        <stp>S.US.WDAY</stp>
        <stp>PerCentNetLastTrade</stp>
        <stp/>
        <stp>T</stp>
        <tr r="C78" s="1"/>
      </tp>
      <tp>
        <v>3.3464220828693665</v>
        <stp/>
        <stp>ContractData</stp>
        <stp>S.US.VRSK</stp>
        <stp>PerCentNetLastTrade</stp>
        <stp/>
        <stp>T</stp>
        <tr r="C56" s="1"/>
      </tp>
      <tp>
        <v>-0.22058161519762312</v>
        <stp/>
        <stp>ContractData</stp>
        <stp>S.US.VRTX</stp>
        <stp>PerCentNetLastTrade</stp>
        <stp/>
        <stp>T</stp>
        <tr r="C45" s="1"/>
      </tp>
      <tp>
        <v>0.37368421052631579</v>
        <stp/>
        <stp>ContractData</stp>
        <stp>S.US.TMUS</stp>
        <stp>PerCentNetLastTrade</stp>
        <stp/>
        <stp>T</stp>
        <tr r="C8" s="1"/>
      </tp>
      <tp>
        <v>0.71663920922570012</v>
        <stp/>
        <stp>ContractData</stp>
        <stp>S.US.TSLA</stp>
        <stp>PerCentNetLastTrade</stp>
        <stp/>
        <stp>T</stp>
        <tr r="C12" s="1"/>
      </tp>
      <tp>
        <v>43.17</v>
        <stp/>
        <stp>ContractData</stp>
        <stp>S.XLRE</stp>
        <stp>Low</stp>
        <stp/>
        <stp>T</stp>
        <tr r="P16" s="2"/>
      </tp>
      <tp>
        <v>0.17747103771259551</v>
        <stp/>
        <stp>ContractData</stp>
        <stp>S.US.EA</stp>
        <stp>PerCentNetLastTrade</stp>
        <stp/>
        <stp>T</stp>
        <tr r="C3" s="1"/>
      </tp>
      <tp>
        <v>-1.7974487823734056</v>
        <stp/>
        <stp>ContractData</stp>
        <stp>S.US.MU</stp>
        <stp>PerCentNetLastTrade</stp>
        <stp/>
        <stp>T</stp>
        <tr r="C76" s="1"/>
      </tp>
      <tp>
        <v>3.3990870557548094</v>
        <stp/>
        <stp>ContractData</stp>
        <stp>S.US.ZS</stp>
        <stp>PerCentNetLastTrade</stp>
        <stp/>
        <stp>T</stp>
        <tr r="C92" s="1"/>
      </tp>
      <tp>
        <v>-0.11512779184895233</v>
        <stp/>
        <stp>ContractData</stp>
        <stp>S.XLRE</stp>
        <stp>PerCentNetLastTrade</stp>
        <stp/>
        <stp>T</stp>
        <tr r="R16" s="2"/>
      </tp>
      <tp>
        <v>-1.7803097739006585E-2</v>
        <stp/>
        <stp>ContractData</stp>
        <stp>S.US.CHRW</stp>
        <stp>PerCentNetLastTrade</stp>
        <stp/>
        <stp>T</stp>
        <tr r="C57" s="1"/>
      </tp>
      <tp>
        <v>1.3127986268961358</v>
        <stp/>
        <stp>ContractData</stp>
        <stp>S.US.CHTR</stp>
        <stp>PerCentNetLastTrade</stp>
        <stp/>
        <stp>T</stp>
        <tr r="C10" s="1"/>
      </tp>
      <tp>
        <v>0.19080837094788675</v>
        <stp/>
        <stp>ContractData</stp>
        <stp>S.US.COST</stp>
        <stp>PerCentNetLastTrade</stp>
        <stp/>
        <stp>T</stp>
        <tr r="C33" s="1"/>
      </tp>
      <tp>
        <v>-0.21777455148812611</v>
        <stp/>
        <stp>ContractData</stp>
        <stp>S.US.CCEP</stp>
        <stp>PerCentNetLastTrade</stp>
        <stp/>
        <stp>T</stp>
        <tr r="C27" s="1"/>
      </tp>
      <tp>
        <v>2.0111502548141056</v>
        <stp/>
        <stp>ContractData</stp>
        <stp>S.US.CDNS</stp>
        <stp>PerCentNetLastTrade</stp>
        <stp/>
        <stp>T</stp>
        <tr r="C96" s="1"/>
      </tp>
      <tp>
        <v>2.8482521518733219</v>
        <stp/>
        <stp>ContractData</stp>
        <stp>S.US.CRWD</stp>
        <stp>PerCentNetLastTrade</stp>
        <stp/>
        <stp>T</stp>
        <tr r="C94" s="1"/>
      </tp>
      <tp>
        <v>-0.89577532986321273</v>
        <stp/>
        <stp>ContractData</stp>
        <stp>S.US.CSCO</stp>
        <stp>PerCentNetLastTrade</stp>
        <stp/>
        <stp>T</stp>
        <tr r="C83" s="1"/>
      </tp>
      <tp>
        <v>3.6702127659574466</v>
        <stp/>
        <stp>ContractData</stp>
        <stp>S.US.CSGP</stp>
        <stp>PerCentNetLastTrade</stp>
        <stp/>
        <stp>T</stp>
        <tr r="C100" s="1"/>
      </tp>
      <tp>
        <v>0.21027335536197056</v>
        <stp/>
        <stp>ContractData</stp>
        <stp>S.US.CPRT</stp>
        <stp>PerCentNetLastTrade</stp>
        <stp/>
        <stp>T</stp>
        <tr r="C54" s="1"/>
      </tp>
      <tp>
        <v>2.3317788141239175</v>
        <stp/>
        <stp>ContractData</stp>
        <stp>S.US.CTSH</stp>
        <stp>PerCentNetLastTrade</stp>
        <stp/>
        <stp>T</stp>
        <tr r="C87" s="1"/>
      </tp>
      <tp>
        <v>0.50527989099579884</v>
        <stp/>
        <stp>ContractData</stp>
        <stp>S.US.CTAS</stp>
        <stp>PerCentNetLastTrade</stp>
        <stp/>
        <stp>T</stp>
        <tr r="C49" s="1"/>
      </tp>
      <tp>
        <v>1.9931537102473498</v>
        <stp/>
        <stp>ContractData</stp>
        <stp>S.US.BKNG</stp>
        <stp>PerCentNetLastTrade</stp>
        <stp/>
        <stp>T</stp>
        <tr r="C23" s="1"/>
      </tp>
      <tp>
        <v>0.12852033974072419</v>
        <stp/>
        <stp>ContractData</stp>
        <stp>S.US.BIIB</stp>
        <stp>PerCentNetLastTrade</stp>
        <stp/>
        <stp>T</stp>
        <tr r="C44" s="1"/>
      </tp>
      <tp>
        <v>1.7813633656397205</v>
        <stp/>
        <stp>ContractData</stp>
        <stp>S.US.ALGN</stp>
        <stp>PerCentNetLastTrade</stp>
        <stp/>
        <stp>T</stp>
        <tr r="C40" s="1"/>
      </tp>
      <tp>
        <v>-0.4684599746619133</v>
        <stp/>
        <stp>ContractData</stp>
        <stp>S.US.ALNY</stp>
        <stp>PerCentNetLastTrade</stp>
        <stp/>
        <stp>T</stp>
        <tr r="C38" s="1"/>
      </tp>
      <tp>
        <v>-0.55015661392659221</v>
        <stp/>
        <stp>ContractData</stp>
        <stp>S.US.AMZN</stp>
        <stp>PerCentNetLastTrade</stp>
        <stp/>
        <stp>T</stp>
        <tr r="C11" s="1"/>
      </tp>
      <tp>
        <v>-2.7777777777777777</v>
        <stp/>
        <stp>ContractData</stp>
        <stp>S.US.AMAT</stp>
        <stp>PerCentNetLastTrade</stp>
        <stp/>
        <stp>T</stp>
        <tr r="C71" s="1"/>
      </tp>
      <tp>
        <v>-0.34192904972218263</v>
        <stp/>
        <stp>ContractData</stp>
        <stp>S.US.AMGN</stp>
        <stp>PerCentNetLastTrade</stp>
        <stp/>
        <stp>T</stp>
        <tr r="C42" s="1"/>
      </tp>
      <tp>
        <v>1.8378782218901755</v>
        <stp/>
        <stp>ContractData</stp>
        <stp>S.US.ABNB</stp>
        <stp>PerCentNetLastTrade</stp>
        <stp/>
        <stp>T</stp>
        <tr r="C14" s="1"/>
      </tp>
      <tp>
        <v>0.14295097168025345</v>
        <stp/>
        <stp>ContractData</stp>
        <stp>S.US.AAPL</stp>
        <stp>PerCentNetLastTrade</stp>
        <stp/>
        <stp>T</stp>
        <tr r="C73" s="1"/>
      </tp>
      <tp>
        <v>4.3133995362876769</v>
        <stp/>
        <stp>ContractData</stp>
        <stp>S.US.ADSK</stp>
        <stp>PerCentNetLastTrade</stp>
        <stp/>
        <stp>T</stp>
        <tr r="C88" s="1"/>
      </tp>
      <tp>
        <v>3.3896147972170372</v>
        <stp/>
        <stp>ContractData</stp>
        <stp>S.US.ADBE</stp>
        <stp>PerCentNetLastTrade</stp>
        <stp/>
        <stp>T</stp>
        <tr r="C86" s="1"/>
      </tp>
      <tp>
        <v>-5.1656457880524274</v>
        <stp/>
        <stp>ContractData</stp>
        <stp>S.US.ASML</stp>
        <stp>PerCentNetLastTrade</stp>
        <stp/>
        <stp>T</stp>
        <tr r="C63" s="1"/>
      </tp>
      <tp>
        <v>2.4975051210672827</v>
        <stp/>
        <stp>ContractData</stp>
        <stp>S.US.AVGO</stp>
        <stp>PerCentNetLastTrade</stp>
        <stp/>
        <stp>T</stp>
        <tr r="C59" s="1"/>
      </tp>
      <tp>
        <v>0.20552919461835009</v>
        <stp/>
        <stp>ContractData</stp>
        <stp>SPC5</stp>
        <stp>PerCentNetLastTrade</stp>
        <stp/>
        <stp>T</stp>
        <tr r="L4" s="2"/>
      </tp>
      <tp>
        <v>-0.34887860448558206</v>
        <stp/>
        <stp>ContractData</stp>
        <stp>S.US.GILD</stp>
        <stp>PerCentNetLastTrade</stp>
        <stp/>
        <stp>T</stp>
        <tr r="C43" s="1"/>
      </tp>
      <tp>
        <v>-0.39022324399540204</v>
        <stp/>
        <stp>ContractData</stp>
        <stp>S.US.GOOG</stp>
        <stp>PerCentNetLastTrade</stp>
        <stp/>
        <stp>T</stp>
        <tr r="C5" s="1"/>
      </tp>
      <tp>
        <v>0.32141422257934915</v>
        <stp/>
        <stp>ContractData</stp>
        <stp>S.US.GEHC</stp>
        <stp>PerCentNetLastTrade</stp>
        <stp/>
        <stp>T</stp>
        <tr r="C37" s="1"/>
      </tp>
      <tp>
        <v>-1.4343343792021515</v>
        <stp/>
        <stp>ContractData</stp>
        <stp>S.US.FAST</stp>
        <stp>PerCentNetLastTrade</stp>
        <stp/>
        <stp>T</stp>
        <tr r="C50" s="1"/>
      </tp>
      <tp>
        <v>-1.0079888477829606</v>
        <stp/>
        <stp>ContractData</stp>
        <stp>S.US.FANG</stp>
        <stp>PerCentNetLastTrade</stp>
        <stp/>
        <stp>T</stp>
        <tr r="C34" s="1"/>
      </tp>
      <tp>
        <v>1.3850063532401524</v>
        <stp/>
        <stp>ContractData</stp>
        <stp>S.US.FTNT</stp>
        <stp>PerCentNetLastTrade</stp>
        <stp/>
        <stp>T</stp>
        <tr r="C95" s="1"/>
      </tp>
      <tp>
        <v>2.0517359295168363</v>
        <stp/>
        <stp>ContractData</stp>
        <stp>S.US.EXPE</stp>
        <stp>PerCentNetLastTrade</stp>
        <stp/>
        <stp>T</stp>
        <tr r="C17" s="1"/>
      </tp>
      <tp>
        <v>-0.37167689645062751</v>
        <stp/>
        <stp>ContractData</stp>
        <stp>S.US.EQIX</stp>
        <stp>PerCentNetLastTrade</stp>
        <stp/>
        <stp>T</stp>
        <tr r="C99" s="1"/>
      </tp>
      <tp>
        <v>0.54633952518128537</v>
        <stp/>
        <stp>ContractData</stp>
        <stp>S.US.DLTR</stp>
        <stp>PerCentNetLastTrade</stp>
        <stp/>
        <stp>T</stp>
        <tr r="C32" s="1"/>
      </tp>
      <tp>
        <v>3.3995719963313973</v>
        <stp/>
        <stp>ContractData</stp>
        <stp>S.US.DASH</stp>
        <stp>PerCentNetLastTrade</stp>
        <stp/>
        <stp>T</stp>
        <tr r="C19" s="1"/>
      </tp>
      <tp>
        <v>7.1086189744053545</v>
        <stp/>
        <stp>ContractData</stp>
        <stp>S.US.DDOG</stp>
        <stp>PerCentNetLastTrade</stp>
        <stp/>
        <stp>T</stp>
        <tr r="C91" s="1"/>
      </tp>
      <tp>
        <v>1.2390786338363782</v>
        <stp/>
        <stp>ContractData</stp>
        <stp>S.US.DXCM</stp>
        <stp>PerCentNetLastTrade</stp>
        <stp/>
        <stp>T</stp>
        <tr r="C47" s="1"/>
      </tp>
      <tp>
        <v>-2.8342177503327006</v>
        <stp/>
        <stp>ContractData</stp>
        <stp>S.US.KLAC</stp>
        <stp>PerCentNetLastTrade</stp>
        <stp/>
        <stp>T</stp>
        <tr r="C68" s="1"/>
      </tp>
      <tp>
        <v>-0.62686099357467484</v>
        <stp/>
        <stp>ContractData</stp>
        <stp>S.US.INTC</stp>
        <stp>PerCentNetLastTrade</stp>
        <stp/>
        <stp>T</stp>
        <tr r="C67" s="1"/>
      </tp>
      <tp>
        <v>5.1172300981461287</v>
        <stp/>
        <stp>ContractData</stp>
        <stp>S.US.INTU</stp>
        <stp>PerCentNetLastTrade</stp>
        <stp/>
        <stp>T</stp>
        <tr r="C89" s="1"/>
      </tp>
      <tp>
        <v>-1.5409639585651913E-2</v>
        <stp/>
        <stp>ContractData</stp>
        <stp>S.US.IDXX</stp>
        <stp>PerCentNetLastTrade</stp>
        <stp/>
        <stp>T</stp>
        <tr r="C48" s="1"/>
      </tp>
      <tp>
        <v>1.301314156072086</v>
        <stp/>
        <stp>ContractData</stp>
        <stp>S.US.ISRG</stp>
        <stp>PerCentNetLastTrade</stp>
        <stp/>
        <stp>T</stp>
        <tr r="C41" s="1"/>
      </tp>
      <tp>
        <v>0.12831479897348161</v>
        <stp/>
        <stp>ContractData</stp>
        <stp>S.US.ORLY</stp>
        <stp>PerCentNetLastTrade</stp>
        <stp/>
        <stp>T</stp>
        <tr r="C20" s="1"/>
      </tp>
      <tp>
        <v>6975.99</v>
        <stp/>
        <stp>ContractData</stp>
        <stp>SPC5</stp>
        <stp>Low</stp>
        <stp/>
        <stp>T</stp>
        <tr r="J4" s="2"/>
      </tp>
      <tp>
        <v>-6.5863756115920213E-2</v>
        <stp/>
        <stp>ContractData</stp>
        <stp>S.US.NFLX</stp>
        <stp>PerCentNetLastTrade</stp>
        <stp/>
        <stp>T</stp>
        <tr r="C2" s="1"/>
      </tp>
      <tp>
        <v>2.3822002001048167E-2</v>
        <stp/>
        <stp>ContractData</stp>
        <stp>S.US.NXPI</stp>
        <stp>PerCentNetLastTrade</stp>
        <stp/>
        <stp>T</stp>
        <tr r="C81" s="1"/>
      </tp>
      <tp>
        <v>0.50379115566637833</v>
        <stp/>
        <stp>ContractData</stp>
        <stp>S.US.NVDA</stp>
        <stp>PerCentNetLastTrade</stp>
        <stp/>
        <stp>T</stp>
        <tr r="C62" s="1"/>
      </tp>
      <tp>
        <v>-0.45291061675769284</v>
        <stp/>
        <stp>ContractData</stp>
        <stp>S.US.MNST</stp>
        <stp>PerCentNetLastTrade</stp>
        <stp/>
        <stp>T</stp>
        <tr r="C28" s="1"/>
      </tp>
      <tp>
        <v>-0.53691275167785235</v>
        <stp/>
        <stp>ContractData</stp>
        <stp>S.US.MCHP</stp>
        <stp>PerCentNetLastTrade</stp>
        <stp/>
        <stp>T</stp>
        <tr r="C69" s="1"/>
      </tp>
      <tp>
        <v>-1.7634854771784232</v>
        <stp/>
        <stp>ContractData</stp>
        <stp>S.US.MDLZ</stp>
        <stp>PerCentNetLastTrade</stp>
        <stp/>
        <stp>T</stp>
        <tr r="C25" s="1"/>
      </tp>
      <tp>
        <v>0.56604627994384826</v>
        <stp/>
        <stp>ContractData</stp>
        <stp>S.US.META</stp>
        <stp>PerCentNetLastTrade</stp>
        <stp/>
        <stp>T</stp>
        <tr r="C4" s="1"/>
      </tp>
      <tp>
        <v>1.1881607684200233</v>
        <stp/>
        <stp>ContractData</stp>
        <stp>S.US.MELI</stp>
        <stp>PerCentNetLastTrade</stp>
        <stp/>
        <stp>T</stp>
        <tr r="C18" s="1"/>
      </tp>
      <tp>
        <v>7.4721661809758651E-3</v>
        <stp/>
        <stp>ContractData</stp>
        <stp>S.US.MRVL</stp>
        <stp>PerCentNetLastTrade</stp>
        <stp/>
        <stp>T</stp>
        <tr r="C58" s="1"/>
      </tp>
      <tp>
        <v>0.31293210101157121</v>
        <stp/>
        <stp>ContractData</stp>
        <stp>S.US.MSTR</stp>
        <stp>PerCentNetLastTrade</stp>
        <stp/>
        <stp>T</stp>
        <tr r="C75" s="1"/>
      </tp>
      <tp>
        <v>2.4878532726208951</v>
        <stp/>
        <stp>ContractData</stp>
        <stp>S.US.MSFT</stp>
        <stp>PerCentNetLastTrade</stp>
        <stp/>
        <stp>T</stp>
        <tr r="C80" s="1"/>
      </tp>
      <tp>
        <v>-0.91681213419195851</v>
        <stp/>
        <stp>ContractData</stp>
        <stp>S.US.MPWR</stp>
        <stp>PerCentNetLastTrade</stp>
        <stp/>
        <stp>T</stp>
        <tr r="C66" s="1"/>
      </tp>
      <tp>
        <v>-3.358907529092177</v>
        <stp/>
        <stp>ContractData</stp>
        <stp>S.US.LRCX</stp>
        <stp>PerCentNetLastTrade</stp>
        <stp/>
        <stp>T</stp>
        <tr r="C64" s="1"/>
      </tp>
      <tp>
        <v>1.6936488169364883</v>
        <stp/>
        <stp>ContractData</stp>
        <stp>S.US.LULU</stp>
        <stp>PerCentNetLastTrade</stp>
        <stp/>
        <stp>T</stp>
        <tr r="C21" s="1"/>
      </tp>
      <tp t="s">
        <v>S&amp;P 500</v>
        <stp/>
        <stp>ContractData</stp>
        <stp>SPC5</stp>
        <stp>LongDescription</stp>
        <stp/>
        <stp>T</stp>
        <tr r="I2" s="2"/>
      </tp>
      <tp>
        <v>6988.22</v>
        <stp/>
        <stp>ContractData</stp>
        <stp>SPC5</stp>
        <stp>High</stp>
        <stp/>
        <stp>T</stp>
        <tr r="I4" s="2"/>
      </tp>
      <tp>
        <v>6978.24</v>
        <stp/>
        <stp>ContractData</stp>
        <stp>SPC5</stp>
        <stp>Last</stp>
        <stp/>
        <stp>T</stp>
        <tr r="K4" s="2"/>
      </tp>
      <tp>
        <v>6978.17</v>
        <stp/>
        <stp>ContractData</stp>
        <stp>SPC5</stp>
        <stp>Open</stp>
        <stp/>
        <stp>T</stp>
        <tr r="H4" s="2"/>
      </tp>
      <tp>
        <v>46127.363217592589</v>
        <stp/>
        <stp>SystemInfo</stp>
        <stp>Linetime</stp>
        <tr r="T2" s="2"/>
      </tp>
      <tp t="s">
        <v>Real Estate Select Sector SPDR</v>
        <stp/>
        <stp>ContractData</stp>
        <stp>S.XLRE</stp>
        <stp>LongDescription</stp>
        <stp/>
        <stp>T</stp>
        <tr r="O14" s="2"/>
      </tp>
      <tp>
        <v>48709</v>
        <stp/>
        <stp>ContractData</stp>
        <stp>DJI</stp>
        <stp>High</stp>
        <stp/>
        <stp>T</stp>
        <tr r="O4" s="2"/>
      </tp>
      <tp>
        <v>48564.9</v>
        <stp/>
        <stp>ContractData</stp>
        <stp>DJI</stp>
        <stp>Last</stp>
        <stp/>
        <stp>T</stp>
        <tr r="Q4" s="2"/>
      </tp>
      <tp>
        <v>48549.100000000006</v>
        <stp/>
        <stp>ContractData</stp>
        <stp>DJI</stp>
        <stp>Open</stp>
        <stp/>
        <stp>T</stp>
        <tr r="N4" s="2"/>
      </tp>
      <tp>
        <v>116.53</v>
        <stp/>
        <stp>ContractData</stp>
        <stp>S.XLY</stp>
        <stp>Last</stp>
        <stp/>
        <stp>T</stp>
        <tr r="E16" s="2"/>
      </tp>
      <tp>
        <v>81.11</v>
        <stp/>
        <stp>ContractData</stp>
        <stp>S.XLP</stp>
        <stp>Last</stp>
        <stp/>
        <stp>T</stp>
        <tr r="E24" s="2"/>
        <tr r="K24" s="2"/>
      </tp>
      <tp>
        <v>46.24</v>
        <stp/>
        <stp>ContractData</stp>
        <stp>S.XLU</stp>
        <stp>Last</stp>
        <stp/>
        <stp>T</stp>
        <tr r="Q24" s="2"/>
      </tp>
      <tp>
        <v>148.83000000000001</v>
        <stp/>
        <stp>ContractData</stp>
        <stp>S.XLV</stp>
        <stp>Last</stp>
        <stp/>
        <stp>T</stp>
        <tr r="K16" s="2"/>
      </tp>
      <tp>
        <v>148.51</v>
        <stp/>
        <stp>ContractData</stp>
        <stp>S.XLK</stp>
        <stp>Last</stp>
        <stp/>
        <stp>T</stp>
        <tr r="K32" s="2"/>
      </tp>
      <tp>
        <v>51.68</v>
        <stp/>
        <stp>ContractData</stp>
        <stp>S.XLB</stp>
        <stp>Last</stp>
        <stp/>
        <stp>T</stp>
        <tr r="Q8" s="2"/>
      </tp>
      <tp>
        <v>117.2</v>
        <stp/>
        <stp>ContractData</stp>
        <stp>S.XLC</stp>
        <stp>Last</stp>
        <stp/>
        <stp>T</stp>
        <tr r="E8" s="2"/>
      </tp>
      <tp>
        <v>55.550000000000004</v>
        <stp/>
        <stp>ContractData</stp>
        <stp>S.XLE</stp>
        <stp>Last</stp>
        <stp/>
        <stp>T</stp>
        <tr r="E32" s="2"/>
      </tp>
      <tp>
        <v>52.160000000000004</v>
        <stp/>
        <stp>ContractData</stp>
        <stp>S.XLF</stp>
        <stp>Last</stp>
        <stp/>
        <stp>T</stp>
        <tr r="K8" s="2"/>
      </tp>
      <tp>
        <v>0.28429282160625446</v>
        <stp/>
        <stp>ContractData</stp>
        <stp>S.US.CMCSA</stp>
        <stp>PerCentNetLastTrade</stp>
        <stp/>
        <stp>T</stp>
        <tr r="C9" s="1"/>
      </tp>
      <tp>
        <v>25899.27</v>
        <stp/>
        <stp>ContractData</stp>
        <stp>NDX</stp>
        <stp>High</stp>
        <stp/>
        <stp>T</stp>
        <tr r="C4" s="2"/>
      </tp>
      <tp>
        <v>-0.4025111892102971</v>
        <stp/>
        <stp>ContractData</stp>
        <stp>S.US.GOOGL</stp>
        <stp>PerCentNetLastTrade</stp>
        <stp/>
        <stp>T</stp>
        <tr r="C7" s="1"/>
      </tp>
      <tp>
        <v>148.27000000000001</v>
        <stp/>
        <stp>ContractData</stp>
        <stp>S.XLK</stp>
        <stp>Open</stp>
        <stp/>
        <stp>T</stp>
        <tr r="H32" s="2"/>
      </tp>
      <tp>
        <v>52.07</v>
        <stp/>
        <stp>ContractData</stp>
        <stp>S.XLF</stp>
        <stp>Open</stp>
        <stp/>
        <stp>T</stp>
        <tr r="H8" s="2"/>
      </tp>
      <tp>
        <v>55.6</v>
        <stp/>
        <stp>ContractData</stp>
        <stp>S.XLE</stp>
        <stp>Open</stp>
        <stp/>
        <stp>T</stp>
        <tr r="B32" s="2"/>
      </tp>
      <tp>
        <v>51.9</v>
        <stp/>
        <stp>ContractData</stp>
        <stp>S.XLB</stp>
        <stp>Open</stp>
        <stp/>
        <stp>T</stp>
        <tr r="N8" s="2"/>
      </tp>
      <tp>
        <v>116.85000000000001</v>
        <stp/>
        <stp>ContractData</stp>
        <stp>S.XLC</stp>
        <stp>Open</stp>
        <stp/>
        <stp>T</stp>
        <tr r="B8" s="2"/>
      </tp>
      <tp>
        <v>116.53</v>
        <stp/>
        <stp>ContractData</stp>
        <stp>S.XLY</stp>
        <stp>Open</stp>
        <stp/>
        <stp>T</stp>
        <tr r="B16" s="2"/>
      </tp>
      <tp>
        <v>148.86000000000001</v>
        <stp/>
        <stp>ContractData</stp>
        <stp>S.XLV</stp>
        <stp>Open</stp>
        <stp/>
        <stp>T</stp>
        <tr r="H16" s="2"/>
      </tp>
      <tp>
        <v>46.31</v>
        <stp/>
        <stp>ContractData</stp>
        <stp>S.XLU</stp>
        <stp>Open</stp>
        <stp/>
        <stp>T</stp>
        <tr r="N24" s="2"/>
      </tp>
      <tp>
        <v>81.22</v>
        <stp/>
        <stp>ContractData</stp>
        <stp>S.XLP</stp>
        <stp>Open</stp>
        <stp/>
        <stp>T</stp>
        <tr r="B24" s="2"/>
        <tr r="H24" s="2"/>
      </tp>
      <tp>
        <v>148.94</v>
        <stp/>
        <stp>ContractData</stp>
        <stp>S.XLK</stp>
        <stp>High</stp>
        <stp/>
        <stp>T</stp>
        <tr r="I32" s="2"/>
      </tp>
      <tp>
        <v>56.07</v>
        <stp/>
        <stp>ContractData</stp>
        <stp>S.XLE</stp>
        <stp>High</stp>
        <stp/>
        <stp>T</stp>
        <tr r="C32" s="2"/>
      </tp>
      <tp>
        <v>52.31</v>
        <stp/>
        <stp>ContractData</stp>
        <stp>S.XLF</stp>
        <stp>High</stp>
        <stp/>
        <stp>T</stp>
        <tr r="I8" s="2"/>
      </tp>
      <tp>
        <v>51.9</v>
        <stp/>
        <stp>ContractData</stp>
        <stp>S.XLB</stp>
        <stp>High</stp>
        <stp/>
        <stp>T</stp>
        <tr r="O8" s="2"/>
      </tp>
      <tp>
        <v>117.39</v>
        <stp/>
        <stp>ContractData</stp>
        <stp>S.XLC</stp>
        <stp>High</stp>
        <stp/>
        <stp>T</stp>
        <tr r="C8" s="2"/>
      </tp>
      <tp>
        <v>116.69</v>
        <stp/>
        <stp>ContractData</stp>
        <stp>S.XLY</stp>
        <stp>High</stp>
        <stp/>
        <stp>T</stp>
        <tr r="C16" s="2"/>
      </tp>
      <tp>
        <v>46.31</v>
        <stp/>
        <stp>ContractData</stp>
        <stp>S.XLU</stp>
        <stp>High</stp>
        <stp/>
        <stp>T</stp>
        <tr r="O24" s="2"/>
      </tp>
      <tp>
        <v>149.21</v>
        <stp/>
        <stp>ContractData</stp>
        <stp>S.XLV</stp>
        <stp>High</stp>
        <stp/>
        <stp>T</stp>
        <tr r="I16" s="2"/>
      </tp>
      <tp>
        <v>81.320000000000007</v>
        <stp/>
        <stp>ContractData</stp>
        <stp>S.XLP</stp>
        <stp>High</stp>
        <stp/>
        <stp>T</stp>
        <tr r="C24" s="2"/>
        <tr r="I24" s="2"/>
      </tp>
      <tp>
        <v>25859.190000000002</v>
        <stp/>
        <stp>ContractData</stp>
        <stp>NDX</stp>
        <stp>Open</stp>
        <stp/>
        <stp>T</stp>
        <tr r="B4" s="2"/>
      </tp>
      <tp>
        <v>25877.350000000002</v>
        <stp/>
        <stp>ContractData</stp>
        <stp>NDX</stp>
        <stp>Last</stp>
        <stp/>
        <stp>T</stp>
        <tr r="E4" s="2"/>
      </tp>
      <tp>
        <v>48549.100000000006</v>
        <stp/>
        <stp>ContractData</stp>
        <stp>DJI</stp>
        <stp>Low</stp>
        <stp/>
        <stp>T</stp>
        <tr r="P4" s="2"/>
      </tp>
      <tp>
        <v>25839.24</v>
        <stp/>
        <stp>ContractData</stp>
        <stp>NDX</stp>
        <stp>Low</stp>
        <stp/>
        <stp>T</stp>
        <tr r="D4" s="2"/>
      </tp>
      <tp>
        <v>43.410000000000004</v>
        <stp/>
        <stp>ContractData</stp>
        <stp>S.XLRE</stp>
        <stp>High</stp>
        <stp/>
        <stp>T</stp>
        <tr r="O16" s="2"/>
      </tp>
      <tp>
        <v>-0.73279714030384269</v>
        <stp/>
        <stp>ContractData</stp>
        <stp>S.XLE</stp>
        <stp>PerCentNetLastTrade</stp>
        <stp/>
        <stp>T</stp>
        <tr r="F32" s="2"/>
      </tp>
      <tp>
        <v>0.73387408265739673</v>
        <stp/>
        <stp>ContractData</stp>
        <stp>S.XLF</stp>
        <stp>PerCentNetLastTrade</stp>
        <stp/>
        <stp>T</stp>
        <tr r="L8" s="2"/>
      </tp>
      <tp>
        <v>-0.63449336666025768</v>
        <stp/>
        <stp>ContractData</stp>
        <stp>S.XLB</stp>
        <stp>PerCentNetLastTrade</stp>
        <stp/>
        <stp>T</stp>
        <tr r="R8" s="2"/>
      </tp>
      <tp>
        <v>0.55765271105010294</v>
        <stp/>
        <stp>ContractData</stp>
        <stp>S.XLC</stp>
        <stp>PerCentNetLastTrade</stp>
        <stp/>
        <stp>T</stp>
        <tr r="F8" s="2"/>
      </tp>
      <tp>
        <v>0.38529133432472623</v>
        <stp/>
        <stp>ContractData</stp>
        <stp>S.XLK</stp>
        <stp>PerCentNetLastTrade</stp>
        <stp/>
        <stp>T</stp>
        <tr r="L32" s="2"/>
      </tp>
      <tp>
        <v>-0.49494297396169573</v>
        <stp/>
        <stp>ContractData</stp>
        <stp>S.XLU</stp>
        <stp>PerCentNetLastTrade</stp>
        <stp/>
        <stp>T</stp>
        <tr r="R24" s="2"/>
      </tp>
      <tp>
        <v>0</v>
        <stp/>
        <stp>ContractData</stp>
        <stp>S.XLV</stp>
        <stp>PerCentNetLastTrade</stp>
        <stp/>
        <stp>T</stp>
        <tr r="L16" s="2"/>
      </tp>
      <tp>
        <v>-0.44188044679022953</v>
        <stp/>
        <stp>ContractData</stp>
        <stp>S.XLP</stp>
        <stp>PerCentNetLastTrade</stp>
        <stp/>
        <stp>T</stp>
        <tr r="F24" s="2"/>
        <tr r="L24" s="2"/>
      </tp>
      <tp>
        <v>8.5881140501545855E-2</v>
        <stp/>
        <stp>ContractData</stp>
        <stp>S.XLY</stp>
        <stp>PerCentNetLastTrade</stp>
        <stp/>
        <stp>T</stp>
        <tr r="F16" s="2"/>
      </tp>
      <tp>
        <v>43.34</v>
        <stp/>
        <stp>ContractData</stp>
        <stp>S.XLRE</stp>
        <stp>Open</stp>
        <stp/>
        <stp>T</stp>
        <tr r="N16" s="2"/>
      </tp>
      <tp>
        <v>43.38</v>
        <stp/>
        <stp>ContractData</stp>
        <stp>S.XLRE</stp>
        <stp>Last</stp>
        <stp/>
        <stp>T</stp>
        <tr r="Q16" s="2"/>
      </tp>
      <tp>
        <v>148.06</v>
        <stp/>
        <stp>ContractData</stp>
        <stp>S.XLK</stp>
        <stp>Low</stp>
        <stp/>
        <stp>T</stp>
        <tr r="J32" s="2"/>
      </tp>
      <tp>
        <v>51.33</v>
        <stp/>
        <stp>ContractData</stp>
        <stp>S.XLB</stp>
        <stp>Low</stp>
        <stp/>
        <stp>T</stp>
        <tr r="P8" s="2"/>
      </tp>
      <tp>
        <v>116.74000000000001</v>
        <stp/>
        <stp>ContractData</stp>
        <stp>S.XLC</stp>
        <stp>Low</stp>
        <stp/>
        <stp>T</stp>
        <tr r="D8" s="2"/>
      </tp>
      <tp>
        <v>55.46</v>
        <stp/>
        <stp>ContractData</stp>
        <stp>S.XLE</stp>
        <stp>Low</stp>
        <stp/>
        <stp>T</stp>
        <tr r="D32" s="2"/>
      </tp>
      <tp>
        <v>52.01</v>
        <stp/>
        <stp>ContractData</stp>
        <stp>S.XLF</stp>
        <stp>Low</stp>
        <stp/>
        <stp>T</stp>
        <tr r="J8" s="2"/>
      </tp>
      <tp>
        <v>116.15</v>
        <stp/>
        <stp>ContractData</stp>
        <stp>S.XLY</stp>
        <stp>Low</stp>
        <stp/>
        <stp>T</stp>
        <tr r="D16" s="2"/>
      </tp>
      <tp>
        <v>80.61</v>
        <stp/>
        <stp>ContractData</stp>
        <stp>S.XLP</stp>
        <stp>Low</stp>
        <stp/>
        <stp>T</stp>
        <tr r="D24" s="2"/>
        <tr r="J24" s="2"/>
      </tp>
      <tp>
        <v>45.88</v>
        <stp/>
        <stp>ContractData</stp>
        <stp>S.XLU</stp>
        <stp>Low</stp>
        <stp/>
        <stp>T</stp>
        <tr r="P24" s="2"/>
      </tp>
      <tp>
        <v>148.6</v>
        <stp/>
        <stp>ContractData</stp>
        <stp>S.XLV</stp>
        <stp>Low</stp>
        <stp/>
        <stp>T</stp>
        <tr r="J16" s="2"/>
      </tp>
      <tp>
        <v>0.1367928178933519</v>
        <stp/>
        <stp>ContractData</stp>
        <stp>NDX</stp>
        <stp>PerCentNetLastTrade</stp>
        <stp/>
        <stp>T</stp>
        <tr r="F4" s="2"/>
      </tp>
      <tp>
        <v>0.10157429861195527</v>
        <stp/>
        <stp>ContractData</stp>
        <stp>DJI</stp>
        <stp>PerCentNetLastTrade</stp>
        <stp/>
        <stp>T</stp>
        <tr r="R4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volatileDependencies" Target="volatileDependenci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E9AF6-D59E-4EBE-8FD1-E80B8833F4CA}">
  <dimension ref="B1:V40"/>
  <sheetViews>
    <sheetView showRowColHeaders="0" tabSelected="1" workbookViewId="0">
      <selection activeCell="D47" sqref="D47"/>
    </sheetView>
  </sheetViews>
  <sheetFormatPr defaultRowHeight="16.5" x14ac:dyDescent="0.3"/>
  <cols>
    <col min="1" max="1" width="7.625" customWidth="1"/>
    <col min="2" max="6" width="10.5" customWidth="1"/>
    <col min="7" max="7" width="7.625" customWidth="1"/>
    <col min="8" max="12" width="10.5" customWidth="1"/>
    <col min="13" max="13" width="7.625" customWidth="1"/>
    <col min="14" max="18" width="10.5" customWidth="1"/>
  </cols>
  <sheetData>
    <row r="1" spans="2:22" ht="17.25" thickBot="1" x14ac:dyDescent="0.35"/>
    <row r="2" spans="2:22" ht="16.5" customHeight="1" x14ac:dyDescent="0.3">
      <c r="B2" s="8" t="s">
        <v>121</v>
      </c>
      <c r="C2" s="31" t="str">
        <f>RTD("cqg.rtd", ,"ContractData",B2, "LongDescription",, "T")</f>
        <v>NASDAQ-100 Index</v>
      </c>
      <c r="D2" s="31"/>
      <c r="E2" s="31"/>
      <c r="F2" s="32"/>
      <c r="H2" s="8" t="s">
        <v>126</v>
      </c>
      <c r="I2" s="31" t="str">
        <f>RTD("cqg.rtd", ,"ContractData",H2, "LongDescription",, "T")</f>
        <v>S&amp;P 500</v>
      </c>
      <c r="J2" s="31"/>
      <c r="K2" s="31"/>
      <c r="L2" s="32"/>
      <c r="N2" s="8" t="s">
        <v>127</v>
      </c>
      <c r="O2" s="31" t="str">
        <f>RTD("cqg.rtd", ,"ContractData",N2, "LongDescription",, "T")</f>
        <v>DJ Industrial Average</v>
      </c>
      <c r="P2" s="31"/>
      <c r="Q2" s="31"/>
      <c r="R2" s="32"/>
      <c r="T2" s="27">
        <f>MOD(RTD("cqg.rtd", ,"SystemInfo", "Linetime"),1)</f>
        <v>0.36321759258862585</v>
      </c>
      <c r="U2" s="27"/>
      <c r="V2" s="27"/>
    </row>
    <row r="3" spans="2:22" ht="16.5" customHeight="1" x14ac:dyDescent="0.3">
      <c r="B3" s="9" t="s">
        <v>117</v>
      </c>
      <c r="C3" s="6" t="s">
        <v>118</v>
      </c>
      <c r="D3" s="6" t="s">
        <v>119</v>
      </c>
      <c r="E3" s="6" t="s">
        <v>120</v>
      </c>
      <c r="F3" s="10" t="s">
        <v>116</v>
      </c>
      <c r="H3" s="9" t="s">
        <v>117</v>
      </c>
      <c r="I3" s="6" t="s">
        <v>118</v>
      </c>
      <c r="J3" s="6" t="s">
        <v>119</v>
      </c>
      <c r="K3" s="6" t="s">
        <v>120</v>
      </c>
      <c r="L3" s="10" t="s">
        <v>116</v>
      </c>
      <c r="N3" s="9" t="s">
        <v>117</v>
      </c>
      <c r="O3" s="6" t="s">
        <v>118</v>
      </c>
      <c r="P3" s="6" t="s">
        <v>119</v>
      </c>
      <c r="Q3" s="6" t="s">
        <v>120</v>
      </c>
      <c r="R3" s="10" t="s">
        <v>116</v>
      </c>
      <c r="T3" s="27"/>
      <c r="U3" s="27"/>
      <c r="V3" s="27"/>
    </row>
    <row r="4" spans="2:22" ht="17.25" thickBot="1" x14ac:dyDescent="0.35">
      <c r="B4" s="11">
        <f>RTD("cqg.rtd", ,"ContractData",B2, "Open",, "T")</f>
        <v>25859.190000000002</v>
      </c>
      <c r="C4" s="12">
        <f>RTD("cqg.rtd", ,"ContractData",B2, "High",, "T")</f>
        <v>25899.27</v>
      </c>
      <c r="D4" s="12">
        <f>RTD("cqg.rtd", ,"ContractData",B2, "Low",, "T")</f>
        <v>25839.24</v>
      </c>
      <c r="E4" s="12">
        <f>RTD("cqg.rtd", ,"ContractData",B2, "Last",, "T")</f>
        <v>25877.350000000002</v>
      </c>
      <c r="F4" s="13">
        <f>IFERROR(RTD("cqg.rtd", ,"ContractData", B2, "PerCentNetLastTrade",, "T")/100,"")</f>
        <v>1.3679281789335191E-3</v>
      </c>
      <c r="H4" s="11">
        <f>RTD("cqg.rtd", ,"ContractData",H2, "Open",, "T")</f>
        <v>6978.17</v>
      </c>
      <c r="I4" s="12">
        <f>RTD("cqg.rtd", ,"ContractData",H2, "High",, "T")</f>
        <v>6988.22</v>
      </c>
      <c r="J4" s="12">
        <f>RTD("cqg.rtd", ,"ContractData",H2, "Low",, "T")</f>
        <v>6975.99</v>
      </c>
      <c r="K4" s="12">
        <f>RTD("cqg.rtd", ,"ContractData",H2, "Last",, "T")</f>
        <v>6978.24</v>
      </c>
      <c r="L4" s="13">
        <f>IFERROR(RTD("cqg.rtd", ,"ContractData", H2, "PerCentNetLastTrade",, "T")/100,"")</f>
        <v>2.0552919461835008E-3</v>
      </c>
      <c r="N4" s="11">
        <f>RTD("cqg.rtd", ,"ContractData",N2, "Open",, "T")</f>
        <v>48549.100000000006</v>
      </c>
      <c r="O4" s="12">
        <f>RTD("cqg.rtd", ,"ContractData",N2, "High",, "T")</f>
        <v>48709</v>
      </c>
      <c r="P4" s="12">
        <f>RTD("cqg.rtd", ,"ContractData",N2, "Low",, "T")</f>
        <v>48549.100000000006</v>
      </c>
      <c r="Q4" s="12">
        <f>RTD("cqg.rtd", ,"ContractData",N2, "Last",, "T")</f>
        <v>48564.9</v>
      </c>
      <c r="R4" s="13">
        <f>IFERROR(RTD("cqg.rtd", ,"ContractData", N2, "PerCentNetLastTrade",, "T")/100,"")</f>
        <v>1.0157429861195528E-3</v>
      </c>
    </row>
    <row r="5" spans="2:22" ht="17.25" thickBot="1" x14ac:dyDescent="0.35"/>
    <row r="6" spans="2:22" x14ac:dyDescent="0.3">
      <c r="B6" s="14" t="s">
        <v>122</v>
      </c>
      <c r="C6" s="33" t="str">
        <f>TRIM(_xlfn.REGEXREPLACE(RTD("cqg.rtd", ,"ContractData",B6, "LongDescription",, "T"), "\b(Select|Sector|SPDR|SectorSPDR|Fund)\b", ""))</f>
        <v>Communication Services</v>
      </c>
      <c r="D6" s="33"/>
      <c r="E6" s="33"/>
      <c r="F6" s="34"/>
      <c r="H6" s="14" t="s">
        <v>130</v>
      </c>
      <c r="I6" s="33" t="str">
        <f>TRIM(_xlfn.REGEXREPLACE(RTD("cqg.rtd", ,"ContractData",H6, "LongDescription",, "T"), "\b(Select|Sector|SPDR|SectorSPDR|Fund)\b", ""))</f>
        <v>Financial</v>
      </c>
      <c r="J6" s="33"/>
      <c r="K6" s="33"/>
      <c r="L6" s="34"/>
      <c r="N6" s="14" t="s">
        <v>129</v>
      </c>
      <c r="O6" s="33" t="str">
        <f>TRIM(_xlfn.REGEXREPLACE(RTD("cqg.rtd", ,"ContractData",N6, "LongDescription",, "T"), "\b(Select|Sector|SPDR|SectorSPDR|Fund)\b", ""))</f>
        <v>Materials</v>
      </c>
      <c r="P6" s="33"/>
      <c r="Q6" s="33"/>
      <c r="R6" s="34"/>
    </row>
    <row r="7" spans="2:22" x14ac:dyDescent="0.3">
      <c r="B7" s="15" t="s">
        <v>117</v>
      </c>
      <c r="C7" s="4" t="s">
        <v>118</v>
      </c>
      <c r="D7" s="4" t="s">
        <v>119</v>
      </c>
      <c r="E7" s="4" t="s">
        <v>120</v>
      </c>
      <c r="F7" s="16" t="s">
        <v>116</v>
      </c>
      <c r="H7" s="15" t="s">
        <v>117</v>
      </c>
      <c r="I7" s="4" t="s">
        <v>118</v>
      </c>
      <c r="J7" s="4" t="s">
        <v>119</v>
      </c>
      <c r="K7" s="4" t="s">
        <v>120</v>
      </c>
      <c r="L7" s="16" t="s">
        <v>116</v>
      </c>
      <c r="N7" s="15" t="s">
        <v>117</v>
      </c>
      <c r="O7" s="4" t="s">
        <v>118</v>
      </c>
      <c r="P7" s="4" t="s">
        <v>119</v>
      </c>
      <c r="Q7" s="4" t="s">
        <v>120</v>
      </c>
      <c r="R7" s="16" t="s">
        <v>116</v>
      </c>
    </row>
    <row r="8" spans="2:22" ht="16.5" customHeight="1" x14ac:dyDescent="0.3">
      <c r="B8" s="17">
        <f>RTD("cqg.rtd", ,"ContractData",B6, "Open",, "T")</f>
        <v>116.85000000000001</v>
      </c>
      <c r="C8" s="5">
        <f>RTD("cqg.rtd", ,"ContractData",B6, "High",, "T")</f>
        <v>117.39</v>
      </c>
      <c r="D8" s="5">
        <f>RTD("cqg.rtd", ,"ContractData",B6, "Low",, "T")</f>
        <v>116.74000000000001</v>
      </c>
      <c r="E8" s="5">
        <f>RTD("cqg.rtd", ,"ContractData",B6, "Last",, "T")</f>
        <v>117.2</v>
      </c>
      <c r="F8" s="18">
        <f>IFERROR(RTD("cqg.rtd", ,"ContractData", B6, "PerCentNetLastTrade",, "T")/100,"")</f>
        <v>5.5765271105010297E-3</v>
      </c>
      <c r="H8" s="17">
        <f>RTD("cqg.rtd", ,"ContractData",H6, "Open",, "T")</f>
        <v>52.07</v>
      </c>
      <c r="I8" s="5">
        <f>RTD("cqg.rtd", ,"ContractData",H6, "High",, "T")</f>
        <v>52.31</v>
      </c>
      <c r="J8" s="5">
        <f>RTD("cqg.rtd", ,"ContractData",H6, "Low",, "T")</f>
        <v>52.01</v>
      </c>
      <c r="K8" s="5">
        <f>RTD("cqg.rtd", ,"ContractData",H6, "Last",, "T")</f>
        <v>52.160000000000004</v>
      </c>
      <c r="L8" s="18">
        <f>IFERROR(RTD("cqg.rtd", ,"ContractData", H6, "PerCentNetLastTrade",, "T")/100,"")</f>
        <v>7.3387408265739671E-3</v>
      </c>
      <c r="N8" s="17">
        <f>RTD("cqg.rtd", ,"ContractData",N6, "Open",, "T")</f>
        <v>51.9</v>
      </c>
      <c r="O8" s="5">
        <f>RTD("cqg.rtd", ,"ContractData",N6, "High",, "T")</f>
        <v>51.9</v>
      </c>
      <c r="P8" s="5">
        <f>RTD("cqg.rtd", ,"ContractData",N6, "Low",, "T")</f>
        <v>51.33</v>
      </c>
      <c r="Q8" s="5">
        <f>RTD("cqg.rtd", ,"ContractData",N6, "Last",, "T")</f>
        <v>51.68</v>
      </c>
      <c r="R8" s="18">
        <f>IFERROR(RTD("cqg.rtd", ,"ContractData", N6, "PerCentNetLastTrade",, "T")/100,"")</f>
        <v>-6.3449336666025766E-3</v>
      </c>
    </row>
    <row r="9" spans="2:22" ht="16.5" customHeight="1" x14ac:dyDescent="0.3">
      <c r="B9" s="19"/>
      <c r="F9" s="20"/>
      <c r="H9" s="19"/>
      <c r="L9" s="20"/>
      <c r="N9" s="19"/>
      <c r="R9" s="20"/>
    </row>
    <row r="10" spans="2:22" x14ac:dyDescent="0.3">
      <c r="B10" s="28" t="str">
        <f>"NDX "&amp;Data!J2</f>
        <v>NDX Communication Services</v>
      </c>
      <c r="C10" s="29"/>
      <c r="D10" s="29"/>
      <c r="E10" s="29"/>
      <c r="F10" s="30"/>
      <c r="H10" s="28" t="str">
        <f>"NDX "&amp;Data!J6</f>
        <v>NDX Financials</v>
      </c>
      <c r="I10" s="29"/>
      <c r="J10" s="29"/>
      <c r="K10" s="29"/>
      <c r="L10" s="30"/>
      <c r="N10" s="28" t="str">
        <f>"NDX "&amp;Data!J10</f>
        <v>NDX Materials</v>
      </c>
      <c r="O10" s="29"/>
      <c r="P10" s="29"/>
      <c r="Q10" s="29"/>
      <c r="R10" s="30"/>
    </row>
    <row r="11" spans="2:22" x14ac:dyDescent="0.3">
      <c r="B11" s="21" t="s">
        <v>115</v>
      </c>
      <c r="C11" s="7" t="s">
        <v>116</v>
      </c>
      <c r="D11" s="7"/>
      <c r="E11" s="7" t="s">
        <v>115</v>
      </c>
      <c r="F11" s="22" t="s">
        <v>116</v>
      </c>
      <c r="H11" s="21" t="s">
        <v>115</v>
      </c>
      <c r="I11" s="7" t="s">
        <v>116</v>
      </c>
      <c r="J11" s="7"/>
      <c r="K11" s="7" t="s">
        <v>115</v>
      </c>
      <c r="L11" s="22" t="s">
        <v>116</v>
      </c>
      <c r="N11" s="21" t="s">
        <v>115</v>
      </c>
      <c r="O11" s="7" t="s">
        <v>116</v>
      </c>
      <c r="P11" s="7"/>
      <c r="Q11" s="7" t="s">
        <v>115</v>
      </c>
      <c r="R11" s="22" t="s">
        <v>116</v>
      </c>
    </row>
    <row r="12" spans="2:22" ht="17.25" thickBot="1" x14ac:dyDescent="0.35">
      <c r="B12" s="23" t="str">
        <f>IFERROR(Data!K2,"")</f>
        <v>S.US.CHTR</v>
      </c>
      <c r="C12" s="24">
        <f>IFERROR(Data!L2,"")</f>
        <v>1.3127986268961358E-2</v>
      </c>
      <c r="D12" s="25"/>
      <c r="E12" s="24" t="str">
        <f>IFERROR(Data!M2,"")</f>
        <v>S.US.GOOGL</v>
      </c>
      <c r="F12" s="26">
        <f>IFERROR(Data!N2,"")</f>
        <v>-4.025111892102971E-3</v>
      </c>
      <c r="H12" s="23" t="str">
        <f>IFERROR(Data!K6,"")</f>
        <v>S.US.PYPL</v>
      </c>
      <c r="I12" s="24">
        <f>IFERROR(Data!L6,"")</f>
        <v>1.3967062747550552E-2</v>
      </c>
      <c r="J12" s="25"/>
      <c r="K12" s="24" t="str">
        <f>IFERROR(Data!M6,"")</f>
        <v>S.US.PYPL</v>
      </c>
      <c r="L12" s="26">
        <f>IFERROR(Data!N6,"")</f>
        <v>1.3967062747550552E-2</v>
      </c>
      <c r="N12" s="23" t="str">
        <f>IFERROR(Data!K10,"")</f>
        <v>S.US.LIN</v>
      </c>
      <c r="O12" s="24">
        <f>IFERROR(Data!L10,"")</f>
        <v>-1.0447313119183428E-2</v>
      </c>
      <c r="P12" s="25"/>
      <c r="Q12" s="24" t="str">
        <f>IFERROR(Data!M10,"")</f>
        <v>S.US.LIN</v>
      </c>
      <c r="R12" s="26">
        <f>IFERROR(Data!N10,"")</f>
        <v>-1.0447313119183428E-2</v>
      </c>
    </row>
    <row r="13" spans="2:22" ht="17.25" thickBot="1" x14ac:dyDescent="0.35"/>
    <row r="14" spans="2:22" x14ac:dyDescent="0.3">
      <c r="B14" s="14" t="s">
        <v>123</v>
      </c>
      <c r="C14" s="33" t="str">
        <f>TRIM(_xlfn.REGEXREPLACE(RTD("cqg.rtd", ,"ContractData",B14, "LongDescription",, "T"), "\b(Select|Sector|SPDR|SectorSPDR|Fund)\b", ""))</f>
        <v>Consumer Discretionary</v>
      </c>
      <c r="D14" s="33"/>
      <c r="E14" s="33"/>
      <c r="F14" s="34"/>
      <c r="H14" s="14" t="s">
        <v>131</v>
      </c>
      <c r="I14" s="33" t="str">
        <f>TRIM(_xlfn.REGEXREPLACE(RTD("cqg.rtd", ,"ContractData",H14, "LongDescription",, "T"), "\b(Select|Sector|SPDR|SectorSPDR|Fund)\b", ""))</f>
        <v>Health Care</v>
      </c>
      <c r="J14" s="33"/>
      <c r="K14" s="33"/>
      <c r="L14" s="34"/>
      <c r="N14" s="14" t="s">
        <v>132</v>
      </c>
      <c r="O14" s="33" t="str">
        <f>TRIM(_xlfn.REGEXREPLACE(RTD("cqg.rtd", ,"ContractData",N14, "LongDescription",, "T"), "\b(Select|Sector|SPDR|SectorSPDR|Fund)\b", ""))</f>
        <v>Real Estate</v>
      </c>
      <c r="P14" s="33"/>
      <c r="Q14" s="33"/>
      <c r="R14" s="34"/>
    </row>
    <row r="15" spans="2:22" x14ac:dyDescent="0.3">
      <c r="B15" s="15" t="s">
        <v>117</v>
      </c>
      <c r="C15" s="4" t="s">
        <v>118</v>
      </c>
      <c r="D15" s="4" t="s">
        <v>119</v>
      </c>
      <c r="E15" s="4" t="s">
        <v>120</v>
      </c>
      <c r="F15" s="16" t="s">
        <v>116</v>
      </c>
      <c r="H15" s="15" t="s">
        <v>117</v>
      </c>
      <c r="I15" s="4" t="s">
        <v>118</v>
      </c>
      <c r="J15" s="4" t="s">
        <v>119</v>
      </c>
      <c r="K15" s="4" t="s">
        <v>120</v>
      </c>
      <c r="L15" s="16" t="s">
        <v>116</v>
      </c>
      <c r="N15" s="15" t="s">
        <v>117</v>
      </c>
      <c r="O15" s="4" t="s">
        <v>118</v>
      </c>
      <c r="P15" s="4" t="s">
        <v>119</v>
      </c>
      <c r="Q15" s="4" t="s">
        <v>120</v>
      </c>
      <c r="R15" s="16" t="s">
        <v>116</v>
      </c>
    </row>
    <row r="16" spans="2:22" x14ac:dyDescent="0.3">
      <c r="B16" s="17">
        <f>RTD("cqg.rtd", ,"ContractData",B14, "Open",, "T")</f>
        <v>116.53</v>
      </c>
      <c r="C16" s="5">
        <f>RTD("cqg.rtd", ,"ContractData",B14, "High",, "T")</f>
        <v>116.69</v>
      </c>
      <c r="D16" s="5">
        <f>RTD("cqg.rtd", ,"ContractData",B14, "Low",, "T")</f>
        <v>116.15</v>
      </c>
      <c r="E16" s="5">
        <f>RTD("cqg.rtd", ,"ContractData",B14, "Last",, "T")</f>
        <v>116.53</v>
      </c>
      <c r="F16" s="18">
        <f>IFERROR(RTD("cqg.rtd", ,"ContractData", B14, "PerCentNetLastTrade",, "T")/100,"")</f>
        <v>8.5881140501545858E-4</v>
      </c>
      <c r="H16" s="17">
        <f>RTD("cqg.rtd", ,"ContractData",H14, "Open",, "T")</f>
        <v>148.86000000000001</v>
      </c>
      <c r="I16" s="5">
        <f>RTD("cqg.rtd", ,"ContractData",H14, "High",, "T")</f>
        <v>149.21</v>
      </c>
      <c r="J16" s="5">
        <f>RTD("cqg.rtd", ,"ContractData",H14, "Low",, "T")</f>
        <v>148.6</v>
      </c>
      <c r="K16" s="5">
        <f>RTD("cqg.rtd", ,"ContractData",H14, "Last",, "T")</f>
        <v>148.83000000000001</v>
      </c>
      <c r="L16" s="18">
        <f>IFERROR(RTD("cqg.rtd", ,"ContractData", H14, "PerCentNetLastTrade",, "T")/100,"")</f>
        <v>0</v>
      </c>
      <c r="N16" s="17">
        <f>RTD("cqg.rtd", ,"ContractData",N14, "Open",, "T")</f>
        <v>43.34</v>
      </c>
      <c r="O16" s="5">
        <f>RTD("cqg.rtd", ,"ContractData",N14, "High",, "T")</f>
        <v>43.410000000000004</v>
      </c>
      <c r="P16" s="5">
        <f>RTD("cqg.rtd", ,"ContractData",N14, "Low",, "T")</f>
        <v>43.17</v>
      </c>
      <c r="Q16" s="5">
        <f>RTD("cqg.rtd", ,"ContractData",N14, "Last",, "T")</f>
        <v>43.38</v>
      </c>
      <c r="R16" s="18">
        <f>IFERROR(RTD("cqg.rtd", ,"ContractData", N14, "PerCentNetLastTrade",, "T")/100,"")</f>
        <v>-1.1512779184895234E-3</v>
      </c>
    </row>
    <row r="17" spans="2:18" x14ac:dyDescent="0.3">
      <c r="B17" s="19"/>
      <c r="F17" s="20"/>
      <c r="H17" s="19"/>
      <c r="L17" s="20"/>
      <c r="N17" s="19"/>
      <c r="R17" s="20"/>
    </row>
    <row r="18" spans="2:18" x14ac:dyDescent="0.3">
      <c r="B18" s="28" t="str">
        <f>"NDX "&amp;Data!J3</f>
        <v>NDX Consumer Discretionary</v>
      </c>
      <c r="C18" s="29"/>
      <c r="D18" s="29"/>
      <c r="E18" s="29"/>
      <c r="F18" s="30"/>
      <c r="H18" s="28" t="str">
        <f>"NDX "&amp;Data!J7</f>
        <v>NDX Health Care</v>
      </c>
      <c r="I18" s="29"/>
      <c r="J18" s="29"/>
      <c r="K18" s="29"/>
      <c r="L18" s="30"/>
      <c r="N18" s="28" t="str">
        <f>"NDX "&amp;Data!J11</f>
        <v>NDX Real Estate</v>
      </c>
      <c r="O18" s="29"/>
      <c r="P18" s="29"/>
      <c r="Q18" s="29"/>
      <c r="R18" s="30"/>
    </row>
    <row r="19" spans="2:18" x14ac:dyDescent="0.3">
      <c r="B19" s="21" t="s">
        <v>115</v>
      </c>
      <c r="C19" s="7" t="s">
        <v>116</v>
      </c>
      <c r="D19" s="7"/>
      <c r="E19" s="7" t="s">
        <v>115</v>
      </c>
      <c r="F19" s="22" t="s">
        <v>116</v>
      </c>
      <c r="H19" s="21" t="s">
        <v>115</v>
      </c>
      <c r="I19" s="7" t="s">
        <v>116</v>
      </c>
      <c r="J19" s="7"/>
      <c r="K19" s="7" t="s">
        <v>115</v>
      </c>
      <c r="L19" s="22" t="s">
        <v>116</v>
      </c>
      <c r="N19" s="21" t="s">
        <v>115</v>
      </c>
      <c r="O19" s="7" t="s">
        <v>116</v>
      </c>
      <c r="P19" s="7"/>
      <c r="Q19" s="7" t="s">
        <v>115</v>
      </c>
      <c r="R19" s="22" t="s">
        <v>116</v>
      </c>
    </row>
    <row r="20" spans="2:18" ht="17.25" thickBot="1" x14ac:dyDescent="0.35">
      <c r="B20" s="23" t="str">
        <f>IFERROR(Data!K3,"")</f>
        <v>S.US.DASH</v>
      </c>
      <c r="C20" s="24">
        <f>IFERROR(Data!L3,"")</f>
        <v>3.3995719963313971E-2</v>
      </c>
      <c r="D20" s="25"/>
      <c r="E20" s="24" t="str">
        <f>IFERROR(Data!M3,"")</f>
        <v>S.US.MAR</v>
      </c>
      <c r="F20" s="26">
        <f>IFERROR(Data!N3,"")</f>
        <v>-7.0902645214071447E-3</v>
      </c>
      <c r="H20" s="23" t="str">
        <f>IFERROR(Data!K7,"")</f>
        <v>S.US.ALGN</v>
      </c>
      <c r="I20" s="24">
        <f>IFERROR(Data!L7,"")</f>
        <v>1.7813633656397206E-2</v>
      </c>
      <c r="J20" s="25"/>
      <c r="K20" s="24" t="str">
        <f>IFERROR(Data!M7,"")</f>
        <v>S.US.ALNY</v>
      </c>
      <c r="L20" s="26">
        <f>IFERROR(Data!N7,"")</f>
        <v>-4.6845997466191331E-3</v>
      </c>
      <c r="N20" s="23" t="str">
        <f>IFERROR(Data!K11,"")</f>
        <v>S.US.CSGP</v>
      </c>
      <c r="O20" s="24">
        <f>IFERROR(Data!L11,"")</f>
        <v>3.6702127659574466E-2</v>
      </c>
      <c r="P20" s="25"/>
      <c r="Q20" s="24" t="str">
        <f>IFERROR(Data!M11,"")</f>
        <v>S.US.EQIX</v>
      </c>
      <c r="R20" s="26">
        <f>IFERROR(Data!N11,"")</f>
        <v>-3.7167689645062753E-3</v>
      </c>
    </row>
    <row r="21" spans="2:18" ht="17.25" thickBot="1" x14ac:dyDescent="0.35"/>
    <row r="22" spans="2:18" x14ac:dyDescent="0.3">
      <c r="B22" s="14" t="s">
        <v>124</v>
      </c>
      <c r="C22" s="33" t="str">
        <f>TRIM(_xlfn.REGEXREPLACE(RTD("cqg.rtd", ,"ContractData",B22, "LongDescription",, "T"), "\b(Select|Sector|SPDR|SectorSPDR|Fund)\b", ""))</f>
        <v>Consumer Staples</v>
      </c>
      <c r="D22" s="33"/>
      <c r="E22" s="33"/>
      <c r="F22" s="34"/>
      <c r="H22" s="14" t="s">
        <v>124</v>
      </c>
      <c r="I22" s="33" t="str">
        <f>TRIM(_xlfn.REGEXREPLACE(RTD("cqg.rtd", ,"ContractData",H22, "LongDescription",, "T"), "\b(Select|Sector|SPDR|SectorSPDR|Fund)\b", ""))</f>
        <v>Consumer Staples</v>
      </c>
      <c r="J22" s="33"/>
      <c r="K22" s="33"/>
      <c r="L22" s="34"/>
      <c r="N22" s="14" t="s">
        <v>133</v>
      </c>
      <c r="O22" s="33" t="str">
        <f>TRIM(_xlfn.REGEXREPLACE(RTD("cqg.rtd", ,"ContractData",N22, "LongDescription",, "T"), "\b(Select|Sector|SPDR|SectorSPDR|Fund)\b", ""))</f>
        <v>Utilities</v>
      </c>
      <c r="P22" s="33"/>
      <c r="Q22" s="33"/>
      <c r="R22" s="34"/>
    </row>
    <row r="23" spans="2:18" x14ac:dyDescent="0.3">
      <c r="B23" s="15" t="s">
        <v>117</v>
      </c>
      <c r="C23" s="4" t="s">
        <v>118</v>
      </c>
      <c r="D23" s="4" t="s">
        <v>119</v>
      </c>
      <c r="E23" s="4" t="s">
        <v>120</v>
      </c>
      <c r="F23" s="16" t="s">
        <v>116</v>
      </c>
      <c r="H23" s="15" t="s">
        <v>117</v>
      </c>
      <c r="I23" s="4" t="s">
        <v>118</v>
      </c>
      <c r="J23" s="4" t="s">
        <v>119</v>
      </c>
      <c r="K23" s="4" t="s">
        <v>120</v>
      </c>
      <c r="L23" s="16" t="s">
        <v>116</v>
      </c>
      <c r="N23" s="15" t="s">
        <v>117</v>
      </c>
      <c r="O23" s="4" t="s">
        <v>118</v>
      </c>
      <c r="P23" s="4" t="s">
        <v>119</v>
      </c>
      <c r="Q23" s="4" t="s">
        <v>120</v>
      </c>
      <c r="R23" s="16" t="s">
        <v>116</v>
      </c>
    </row>
    <row r="24" spans="2:18" x14ac:dyDescent="0.3">
      <c r="B24" s="17">
        <f>RTD("cqg.rtd", ,"ContractData",B22, "Open",, "T")</f>
        <v>81.22</v>
      </c>
      <c r="C24" s="5">
        <f>RTD("cqg.rtd", ,"ContractData",B22, "High",, "T")</f>
        <v>81.320000000000007</v>
      </c>
      <c r="D24" s="5">
        <f>RTD("cqg.rtd", ,"ContractData",B22, "Low",, "T")</f>
        <v>80.61</v>
      </c>
      <c r="E24" s="5">
        <f>RTD("cqg.rtd", ,"ContractData",B22, "Last",, "T")</f>
        <v>81.11</v>
      </c>
      <c r="F24" s="18">
        <f>IFERROR(RTD("cqg.rtd", ,"ContractData", B22, "PerCentNetLastTrade",, "T")/100,"")</f>
        <v>-4.4188044679022952E-3</v>
      </c>
      <c r="H24" s="17">
        <f>RTD("cqg.rtd", ,"ContractData",H22, "Open",, "T")</f>
        <v>81.22</v>
      </c>
      <c r="I24" s="5">
        <f>RTD("cqg.rtd", ,"ContractData",H22, "High",, "T")</f>
        <v>81.320000000000007</v>
      </c>
      <c r="J24" s="5">
        <f>RTD("cqg.rtd", ,"ContractData",H22, "Low",, "T")</f>
        <v>80.61</v>
      </c>
      <c r="K24" s="5">
        <f>RTD("cqg.rtd", ,"ContractData",H22, "Last",, "T")</f>
        <v>81.11</v>
      </c>
      <c r="L24" s="18">
        <f>IFERROR(RTD("cqg.rtd", ,"ContractData", H22, "PerCentNetLastTrade",, "T")/100,"")</f>
        <v>-4.4188044679022952E-3</v>
      </c>
      <c r="N24" s="17">
        <f>RTD("cqg.rtd", ,"ContractData",N22, "Open",, "T")</f>
        <v>46.31</v>
      </c>
      <c r="O24" s="5">
        <f>RTD("cqg.rtd", ,"ContractData",N22, "High",, "T")</f>
        <v>46.31</v>
      </c>
      <c r="P24" s="5">
        <f>RTD("cqg.rtd", ,"ContractData",N22, "Low",, "T")</f>
        <v>45.88</v>
      </c>
      <c r="Q24" s="5">
        <f>RTD("cqg.rtd", ,"ContractData",N22, "Last",, "T")</f>
        <v>46.24</v>
      </c>
      <c r="R24" s="18">
        <f>IFERROR(RTD("cqg.rtd", ,"ContractData", N22, "PerCentNetLastTrade",, "T")/100,"")</f>
        <v>-4.9494297396169571E-3</v>
      </c>
    </row>
    <row r="25" spans="2:18" x14ac:dyDescent="0.3">
      <c r="B25" s="19"/>
      <c r="F25" s="20"/>
      <c r="H25" s="19"/>
      <c r="L25" s="20"/>
      <c r="N25" s="19"/>
      <c r="R25" s="20"/>
    </row>
    <row r="26" spans="2:18" x14ac:dyDescent="0.3">
      <c r="B26" s="28" t="str">
        <f>"NDX "&amp;Data!J4</f>
        <v>NDX Consumer Staples</v>
      </c>
      <c r="C26" s="29"/>
      <c r="D26" s="29"/>
      <c r="E26" s="29"/>
      <c r="F26" s="30"/>
      <c r="H26" s="28" t="str">
        <f>"NDX "&amp;Data!J8</f>
        <v>NDX Industrials</v>
      </c>
      <c r="I26" s="29"/>
      <c r="J26" s="29"/>
      <c r="K26" s="29"/>
      <c r="L26" s="30"/>
      <c r="N26" s="28" t="str">
        <f>"NDX "&amp;Data!J12</f>
        <v>NDX Utilities</v>
      </c>
      <c r="O26" s="29"/>
      <c r="P26" s="29"/>
      <c r="Q26" s="29"/>
      <c r="R26" s="30"/>
    </row>
    <row r="27" spans="2:18" x14ac:dyDescent="0.3">
      <c r="B27" s="21" t="s">
        <v>115</v>
      </c>
      <c r="C27" s="7" t="s">
        <v>116</v>
      </c>
      <c r="D27" s="7"/>
      <c r="E27" s="7" t="s">
        <v>115</v>
      </c>
      <c r="F27" s="22" t="s">
        <v>116</v>
      </c>
      <c r="H27" s="21" t="s">
        <v>115</v>
      </c>
      <c r="I27" s="7" t="s">
        <v>116</v>
      </c>
      <c r="J27" s="7"/>
      <c r="K27" s="7" t="s">
        <v>115</v>
      </c>
      <c r="L27" s="22" t="s">
        <v>116</v>
      </c>
      <c r="N27" s="21" t="s">
        <v>115</v>
      </c>
      <c r="O27" s="7" t="s">
        <v>116</v>
      </c>
      <c r="P27" s="7"/>
      <c r="Q27" s="7" t="s">
        <v>115</v>
      </c>
      <c r="R27" s="22" t="s">
        <v>116</v>
      </c>
    </row>
    <row r="28" spans="2:18" ht="17.25" thickBot="1" x14ac:dyDescent="0.35">
      <c r="B28" s="23" t="str">
        <f>IFERROR(Data!K4,"")</f>
        <v>S.US.DLTR</v>
      </c>
      <c r="C28" s="24">
        <f>IFERROR(Data!L4,"")</f>
        <v>5.4633952518128538E-3</v>
      </c>
      <c r="D28" s="25"/>
      <c r="E28" s="24" t="str">
        <f>IFERROR(Data!M4,"")</f>
        <v>S.US.MDLZ</v>
      </c>
      <c r="F28" s="26">
        <f>IFERROR(Data!N4,"")</f>
        <v>-1.7634854771784232E-2</v>
      </c>
      <c r="H28" s="23" t="str">
        <f>IFERROR(Data!K8,"")</f>
        <v>S.US.VRSK</v>
      </c>
      <c r="I28" s="24">
        <f>IFERROR(Data!L8,"")</f>
        <v>3.3464220828693665E-2</v>
      </c>
      <c r="J28" s="25"/>
      <c r="K28" s="24" t="str">
        <f>IFERROR(Data!M8,"")</f>
        <v>S.US.FAST</v>
      </c>
      <c r="L28" s="26">
        <f>IFERROR(Data!N8,"")</f>
        <v>-1.4343343792021514E-2</v>
      </c>
      <c r="N28" s="23" t="str">
        <f>IFERROR(Data!K12,"")</f>
        <v>S.US.CEG</v>
      </c>
      <c r="O28" s="24">
        <f>IFERROR(Data!L12,"")</f>
        <v>-5.0234314419608239E-3</v>
      </c>
      <c r="P28" s="25"/>
      <c r="Q28" s="24" t="str">
        <f>IFERROR(Data!M12,"")</f>
        <v>S.US.XEL</v>
      </c>
      <c r="R28" s="26">
        <f>IFERROR(Data!N12,"")</f>
        <v>-6.3885757234122507E-3</v>
      </c>
    </row>
    <row r="29" spans="2:18" ht="17.25" thickBot="1" x14ac:dyDescent="0.35"/>
    <row r="30" spans="2:18" x14ac:dyDescent="0.3">
      <c r="B30" s="14" t="s">
        <v>125</v>
      </c>
      <c r="C30" s="33" t="str">
        <f>TRIM(_xlfn.REGEXREPLACE(RTD("cqg.rtd", ,"ContractData",B30, "LongDescription",, "T"), "\b(Select|Sector|SPDR|SectorSPDR|Fund)\b", ""))</f>
        <v>Energy</v>
      </c>
      <c r="D30" s="33"/>
      <c r="E30" s="33"/>
      <c r="F30" s="34"/>
      <c r="H30" s="14" t="s">
        <v>128</v>
      </c>
      <c r="I30" s="33" t="str">
        <f>TRIM(_xlfn.REGEXREPLACE(RTD("cqg.rtd", ,"ContractData",H30, "LongDescription",, "T"), "\b(Select|Sector|SPDR|SectorSPDR|Fund)\b", ""))</f>
        <v>Technology</v>
      </c>
      <c r="J30" s="33"/>
      <c r="K30" s="33"/>
      <c r="L30" s="34"/>
      <c r="P30" s="1"/>
      <c r="R30" s="1"/>
    </row>
    <row r="31" spans="2:18" x14ac:dyDescent="0.3">
      <c r="B31" s="15" t="s">
        <v>117</v>
      </c>
      <c r="C31" s="4" t="s">
        <v>118</v>
      </c>
      <c r="D31" s="4" t="s">
        <v>119</v>
      </c>
      <c r="E31" s="4" t="s">
        <v>120</v>
      </c>
      <c r="F31" s="16" t="s">
        <v>116</v>
      </c>
      <c r="H31" s="15" t="s">
        <v>117</v>
      </c>
      <c r="I31" s="4" t="s">
        <v>118</v>
      </c>
      <c r="J31" s="4" t="s">
        <v>119</v>
      </c>
      <c r="K31" s="4" t="s">
        <v>120</v>
      </c>
      <c r="L31" s="16" t="s">
        <v>116</v>
      </c>
      <c r="P31" s="1"/>
      <c r="R31" s="1"/>
    </row>
    <row r="32" spans="2:18" x14ac:dyDescent="0.3">
      <c r="B32" s="17">
        <f>RTD("cqg.rtd", ,"ContractData",B30, "Open",, "T")</f>
        <v>55.6</v>
      </c>
      <c r="C32" s="5">
        <f>RTD("cqg.rtd", ,"ContractData",B30, "High",, "T")</f>
        <v>56.07</v>
      </c>
      <c r="D32" s="5">
        <f>RTD("cqg.rtd", ,"ContractData",B30, "Low",, "T")</f>
        <v>55.46</v>
      </c>
      <c r="E32" s="5">
        <f>RTD("cqg.rtd", ,"ContractData",B30, "Last",, "T")</f>
        <v>55.550000000000004</v>
      </c>
      <c r="F32" s="18">
        <f>IFERROR(RTD("cqg.rtd", ,"ContractData", B30, "PerCentNetLastTrade",, "T")/100,"")</f>
        <v>-7.3279714030384272E-3</v>
      </c>
      <c r="H32" s="17">
        <f>RTD("cqg.rtd", ,"ContractData",H30, "Open",, "T")</f>
        <v>148.27000000000001</v>
      </c>
      <c r="I32" s="5">
        <f>RTD("cqg.rtd", ,"ContractData",H30, "High",, "T")</f>
        <v>148.94</v>
      </c>
      <c r="J32" s="5">
        <f>RTD("cqg.rtd", ,"ContractData",H30, "Low",, "T")</f>
        <v>148.06</v>
      </c>
      <c r="K32" s="5">
        <f>RTD("cqg.rtd", ,"ContractData",H30, "Last",, "T")</f>
        <v>148.51</v>
      </c>
      <c r="L32" s="18">
        <f>IFERROR(RTD("cqg.rtd", ,"ContractData", H30, "PerCentNetLastTrade",, "T")/100,"")</f>
        <v>3.8529133432472621E-3</v>
      </c>
      <c r="P32" s="1"/>
      <c r="R32" s="1"/>
    </row>
    <row r="33" spans="2:18" x14ac:dyDescent="0.3">
      <c r="B33" s="19"/>
      <c r="F33" s="20"/>
      <c r="H33" s="19"/>
      <c r="L33" s="20"/>
      <c r="P33" s="1"/>
      <c r="R33" s="1"/>
    </row>
    <row r="34" spans="2:18" x14ac:dyDescent="0.3">
      <c r="B34" s="28" t="str">
        <f>"NDX "&amp;Data!J5</f>
        <v>NDX Energy</v>
      </c>
      <c r="C34" s="29"/>
      <c r="D34" s="29"/>
      <c r="E34" s="29"/>
      <c r="F34" s="30"/>
      <c r="H34" s="28" t="str">
        <f>"NDX "&amp;Data!J9</f>
        <v>NDX Information Technology</v>
      </c>
      <c r="I34" s="29"/>
      <c r="J34" s="29"/>
      <c r="K34" s="29"/>
      <c r="L34" s="30"/>
      <c r="R34" s="1"/>
    </row>
    <row r="35" spans="2:18" x14ac:dyDescent="0.3">
      <c r="B35" s="21" t="s">
        <v>115</v>
      </c>
      <c r="C35" s="7" t="s">
        <v>116</v>
      </c>
      <c r="D35" s="7"/>
      <c r="E35" s="7" t="s">
        <v>115</v>
      </c>
      <c r="F35" s="22" t="s">
        <v>116</v>
      </c>
      <c r="H35" s="21" t="s">
        <v>115</v>
      </c>
      <c r="I35" s="7" t="s">
        <v>116</v>
      </c>
      <c r="J35" s="7"/>
      <c r="K35" s="7" t="s">
        <v>115</v>
      </c>
      <c r="L35" s="22" t="s">
        <v>116</v>
      </c>
      <c r="P35" s="1"/>
      <c r="R35" s="1"/>
    </row>
    <row r="36" spans="2:18" ht="17.25" thickBot="1" x14ac:dyDescent="0.35">
      <c r="B36" s="23" t="str">
        <f>IFERROR(Data!K5,"")</f>
        <v>S.US.BKR</v>
      </c>
      <c r="C36" s="24">
        <f>IFERROR(Data!L5,"")</f>
        <v>-5.6919824361684824E-3</v>
      </c>
      <c r="D36" s="25"/>
      <c r="E36" s="24" t="str">
        <f>IFERROR(Data!M5,"")</f>
        <v>S.US.FANG</v>
      </c>
      <c r="F36" s="26">
        <f>IFERROR(Data!N5,"")</f>
        <v>-1.0079888477829606E-2</v>
      </c>
      <c r="H36" s="23" t="str">
        <f>IFERROR(Data!K9,"")</f>
        <v>S.US.DDOG</v>
      </c>
      <c r="I36" s="24">
        <f>IFERROR(Data!L9,"")</f>
        <v>7.1086189744053549E-2</v>
      </c>
      <c r="J36" s="25"/>
      <c r="K36" s="24" t="str">
        <f>IFERROR(Data!M9,"")</f>
        <v>S.US.ASML</v>
      </c>
      <c r="L36" s="26">
        <f>IFERROR(Data!N9,"")</f>
        <v>-5.1656457880524274E-2</v>
      </c>
      <c r="P36" s="1"/>
      <c r="R36" s="1"/>
    </row>
    <row r="37" spans="2:18" x14ac:dyDescent="0.3">
      <c r="P37" s="1"/>
      <c r="R37" s="1"/>
    </row>
    <row r="38" spans="2:18" x14ac:dyDescent="0.3">
      <c r="P38" s="1"/>
      <c r="R38" s="1"/>
    </row>
    <row r="39" spans="2:18" x14ac:dyDescent="0.3">
      <c r="P39" s="1"/>
      <c r="R39" s="1"/>
    </row>
    <row r="40" spans="2:18" x14ac:dyDescent="0.3">
      <c r="P40" s="1"/>
      <c r="R40" s="1"/>
    </row>
  </sheetData>
  <mergeCells count="26">
    <mergeCell ref="C2:F2"/>
    <mergeCell ref="H34:L34"/>
    <mergeCell ref="O6:R6"/>
    <mergeCell ref="N10:R10"/>
    <mergeCell ref="O14:R14"/>
    <mergeCell ref="N18:R18"/>
    <mergeCell ref="O22:R22"/>
    <mergeCell ref="N26:R26"/>
    <mergeCell ref="C6:F6"/>
    <mergeCell ref="B10:F10"/>
    <mergeCell ref="T2:V3"/>
    <mergeCell ref="B34:F34"/>
    <mergeCell ref="I2:L2"/>
    <mergeCell ref="O2:R2"/>
    <mergeCell ref="I6:L6"/>
    <mergeCell ref="H10:L10"/>
    <mergeCell ref="I14:L14"/>
    <mergeCell ref="H18:L18"/>
    <mergeCell ref="I22:L22"/>
    <mergeCell ref="H26:L26"/>
    <mergeCell ref="I30:L30"/>
    <mergeCell ref="B18:F18"/>
    <mergeCell ref="C14:F14"/>
    <mergeCell ref="C22:F22"/>
    <mergeCell ref="B26:F26"/>
    <mergeCell ref="C30:F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7A99F-D08E-486F-8741-7F81836A4049}">
  <dimension ref="A1:N104"/>
  <sheetViews>
    <sheetView workbookViewId="0"/>
  </sheetViews>
  <sheetFormatPr defaultRowHeight="16.5" x14ac:dyDescent="0.3"/>
  <cols>
    <col min="1" max="1" width="25.625" bestFit="1" customWidth="1"/>
    <col min="2" max="2" width="12.375" bestFit="1" customWidth="1"/>
    <col min="6" max="6" width="32.875" style="2" customWidth="1"/>
    <col min="7" max="7" width="12.5" style="2" customWidth="1"/>
    <col min="8" max="8" width="14.25" style="3" customWidth="1"/>
    <col min="10" max="10" width="23.875" bestFit="1" customWidth="1"/>
    <col min="11" max="11" width="10.5" bestFit="1" customWidth="1"/>
    <col min="12" max="12" width="6.5" bestFit="1" customWidth="1"/>
    <col min="13" max="13" width="10.75" bestFit="1" customWidth="1"/>
    <col min="14" max="14" width="6.5" bestFit="1" customWidth="1"/>
  </cols>
  <sheetData>
    <row r="1" spans="1:14" x14ac:dyDescent="0.3">
      <c r="A1" s="2" t="s">
        <v>114</v>
      </c>
      <c r="B1" s="2" t="s">
        <v>115</v>
      </c>
      <c r="C1" s="2" t="s">
        <v>116</v>
      </c>
      <c r="F1" s="2" t="str" cm="1">
        <f t="array" ref="F1:G12">_xlfn.GROUPBY($A$1:$A$104,$C$1:$C$104,_xleta.MAX,3,0)</f>
        <v>Sector</v>
      </c>
      <c r="G1" s="2" t="str">
        <v>%NC</v>
      </c>
      <c r="H1" s="3" t="s">
        <v>115</v>
      </c>
    </row>
    <row r="2" spans="1:14" x14ac:dyDescent="0.3">
      <c r="A2" t="s">
        <v>103</v>
      </c>
      <c r="B2" t="s">
        <v>0</v>
      </c>
      <c r="C2" s="1">
        <f>IFERROR(RTD("cqg.rtd",,"ContractData",B2,"PerCentNetLastTrade",,"T")/100,"")</f>
        <v>-6.5863756115920212E-4</v>
      </c>
      <c r="F2" s="2" t="str">
        <v>Communication Services</v>
      </c>
      <c r="G2" s="3">
        <v>1.3127986268961358E-2</v>
      </c>
      <c r="H2" s="3" t="str">
        <f>_xlfn.XLOOKUP(G2,$C$2:$C$104,$B$2:$B$104)</f>
        <v>S.US.CHTR</v>
      </c>
      <c r="J2" t="str">
        <f>F2</f>
        <v>Communication Services</v>
      </c>
      <c r="K2" s="1" t="str">
        <f>H2</f>
        <v>S.US.CHTR</v>
      </c>
      <c r="L2" s="1">
        <f>G2</f>
        <v>1.3127986268961358E-2</v>
      </c>
      <c r="M2" s="1" t="str">
        <f>H15</f>
        <v>S.US.GOOGL</v>
      </c>
      <c r="N2" s="1">
        <f>G15</f>
        <v>-4.025111892102971E-3</v>
      </c>
    </row>
    <row r="3" spans="1:14" x14ac:dyDescent="0.3">
      <c r="A3" t="s">
        <v>103</v>
      </c>
      <c r="B3" t="s">
        <v>1</v>
      </c>
      <c r="C3" s="1">
        <f>IFERROR(RTD("cqg.rtd",,"ContractData",B3,"PerCentNetLastTrade",,"T")/100,"")</f>
        <v>1.7747103771259551E-3</v>
      </c>
      <c r="F3" s="2" t="str">
        <v>Consumer Discretionary</v>
      </c>
      <c r="G3" s="3">
        <v>3.3995719963313971E-2</v>
      </c>
      <c r="H3" s="3" t="str">
        <f t="shared" ref="H3:H12" si="0">_xlfn.XLOOKUP(G3,$C$2:$C$104,$B$2:$B$104)</f>
        <v>S.US.DASH</v>
      </c>
      <c r="J3" t="str">
        <f t="shared" ref="J3:J12" si="1">F3</f>
        <v>Consumer Discretionary</v>
      </c>
      <c r="K3" s="1" t="str">
        <f t="shared" ref="K3:K12" si="2">H3</f>
        <v>S.US.DASH</v>
      </c>
      <c r="L3" s="1">
        <f t="shared" ref="L3:L12" si="3">G3</f>
        <v>3.3995719963313971E-2</v>
      </c>
      <c r="M3" s="1" t="str">
        <f t="shared" ref="M3:M12" si="4">H16</f>
        <v>S.US.MAR</v>
      </c>
      <c r="N3" s="1">
        <f t="shared" ref="N3:N12" si="5">G16</f>
        <v>-7.0902645214071447E-3</v>
      </c>
    </row>
    <row r="4" spans="1:14" x14ac:dyDescent="0.3">
      <c r="A4" t="s">
        <v>103</v>
      </c>
      <c r="B4" t="s">
        <v>2</v>
      </c>
      <c r="C4" s="1">
        <f>IFERROR(RTD("cqg.rtd",,"ContractData",B4,"PerCentNetLastTrade",,"T")/100,"")</f>
        <v>5.6604627994384822E-3</v>
      </c>
      <c r="F4" s="2" t="str">
        <v>Consumer Staples</v>
      </c>
      <c r="G4" s="3">
        <v>5.4633952518128538E-3</v>
      </c>
      <c r="H4" s="3" t="str">
        <f t="shared" si="0"/>
        <v>S.US.DLTR</v>
      </c>
      <c r="J4" t="str">
        <f t="shared" si="1"/>
        <v>Consumer Staples</v>
      </c>
      <c r="K4" s="1" t="str">
        <f t="shared" si="2"/>
        <v>S.US.DLTR</v>
      </c>
      <c r="L4" s="1">
        <f t="shared" si="3"/>
        <v>5.4633952518128538E-3</v>
      </c>
      <c r="M4" s="1" t="str">
        <f t="shared" si="4"/>
        <v>S.US.MDLZ</v>
      </c>
      <c r="N4" s="1">
        <f t="shared" si="5"/>
        <v>-1.7634854771784232E-2</v>
      </c>
    </row>
    <row r="5" spans="1:14" x14ac:dyDescent="0.3">
      <c r="A5" t="s">
        <v>103</v>
      </c>
      <c r="B5" t="s">
        <v>3</v>
      </c>
      <c r="C5" s="1">
        <f>IFERROR(RTD("cqg.rtd",,"ContractData",B5,"PerCentNetLastTrade",,"T")/100,"")</f>
        <v>-3.9022324399540205E-3</v>
      </c>
      <c r="F5" s="2" t="str">
        <v>Energy</v>
      </c>
      <c r="G5" s="3">
        <v>-5.6919824361684824E-3</v>
      </c>
      <c r="H5" s="3" t="str">
        <f t="shared" si="0"/>
        <v>S.US.BKR</v>
      </c>
      <c r="J5" t="str">
        <f t="shared" si="1"/>
        <v>Energy</v>
      </c>
      <c r="K5" s="1" t="str">
        <f t="shared" si="2"/>
        <v>S.US.BKR</v>
      </c>
      <c r="L5" s="1">
        <f t="shared" si="3"/>
        <v>-5.6919824361684824E-3</v>
      </c>
      <c r="M5" s="1" t="str">
        <f t="shared" si="4"/>
        <v>S.US.FANG</v>
      </c>
      <c r="N5" s="1">
        <f t="shared" si="5"/>
        <v>-1.0079888477829606E-2</v>
      </c>
    </row>
    <row r="6" spans="1:14" x14ac:dyDescent="0.3">
      <c r="A6" t="s">
        <v>103</v>
      </c>
      <c r="B6" t="s">
        <v>4</v>
      </c>
      <c r="C6" s="1">
        <f>IFERROR(RTD("cqg.rtd",,"ContractData",B6,"PerCentNetLastTrade",,"T")/100,"")</f>
        <v>-4.0189989039093902E-3</v>
      </c>
      <c r="F6" s="2" t="str">
        <v>Financials</v>
      </c>
      <c r="G6" s="3">
        <v>1.3967062747550552E-2</v>
      </c>
      <c r="H6" s="3" t="str">
        <f t="shared" si="0"/>
        <v>S.US.PYPL</v>
      </c>
      <c r="J6" t="str">
        <f t="shared" si="1"/>
        <v>Financials</v>
      </c>
      <c r="K6" s="1" t="str">
        <f t="shared" si="2"/>
        <v>S.US.PYPL</v>
      </c>
      <c r="L6" s="1">
        <f t="shared" si="3"/>
        <v>1.3967062747550552E-2</v>
      </c>
      <c r="M6" s="1" t="str">
        <f t="shared" si="4"/>
        <v>S.US.PYPL</v>
      </c>
      <c r="N6" s="1">
        <f t="shared" si="5"/>
        <v>1.3967062747550552E-2</v>
      </c>
    </row>
    <row r="7" spans="1:14" x14ac:dyDescent="0.3">
      <c r="A7" t="s">
        <v>103</v>
      </c>
      <c r="B7" t="s">
        <v>5</v>
      </c>
      <c r="C7" s="1">
        <f>IFERROR(RTD("cqg.rtd",,"ContractData",B7,"PerCentNetLastTrade",,"T")/100,"")</f>
        <v>-4.025111892102971E-3</v>
      </c>
      <c r="F7" s="2" t="str">
        <v>Health Care</v>
      </c>
      <c r="G7" s="3">
        <v>1.7813633656397206E-2</v>
      </c>
      <c r="H7" s="3" t="str">
        <f t="shared" si="0"/>
        <v>S.US.ALGN</v>
      </c>
      <c r="J7" t="str">
        <f t="shared" si="1"/>
        <v>Health Care</v>
      </c>
      <c r="K7" s="1" t="str">
        <f t="shared" si="2"/>
        <v>S.US.ALGN</v>
      </c>
      <c r="L7" s="1">
        <f t="shared" si="3"/>
        <v>1.7813633656397206E-2</v>
      </c>
      <c r="M7" s="1" t="str">
        <f t="shared" si="4"/>
        <v>S.US.ALNY</v>
      </c>
      <c r="N7" s="1">
        <f t="shared" si="5"/>
        <v>-4.6845997466191331E-3</v>
      </c>
    </row>
    <row r="8" spans="1:14" x14ac:dyDescent="0.3">
      <c r="A8" t="s">
        <v>103</v>
      </c>
      <c r="B8" t="s">
        <v>6</v>
      </c>
      <c r="C8" s="1">
        <f>IFERROR(RTD("cqg.rtd",,"ContractData",B8,"PerCentNetLastTrade",,"T")/100,"")</f>
        <v>3.7368421052631578E-3</v>
      </c>
      <c r="F8" s="2" t="str">
        <v>Industrials</v>
      </c>
      <c r="G8" s="3">
        <v>3.3464220828693665E-2</v>
      </c>
      <c r="H8" s="3" t="str">
        <f t="shared" si="0"/>
        <v>S.US.VRSK</v>
      </c>
      <c r="J8" t="str">
        <f t="shared" si="1"/>
        <v>Industrials</v>
      </c>
      <c r="K8" s="1" t="str">
        <f t="shared" si="2"/>
        <v>S.US.VRSK</v>
      </c>
      <c r="L8" s="1">
        <f t="shared" si="3"/>
        <v>3.3464220828693665E-2</v>
      </c>
      <c r="M8" s="1" t="str">
        <f t="shared" si="4"/>
        <v>S.US.FAST</v>
      </c>
      <c r="N8" s="1">
        <f t="shared" si="5"/>
        <v>-1.4343343792021514E-2</v>
      </c>
    </row>
    <row r="9" spans="1:14" x14ac:dyDescent="0.3">
      <c r="A9" t="s">
        <v>103</v>
      </c>
      <c r="B9" t="s">
        <v>7</v>
      </c>
      <c r="C9" s="1">
        <f>IFERROR(RTD("cqg.rtd",,"ContractData",B9,"PerCentNetLastTrade",,"T")/100,"")</f>
        <v>2.8429282160625448E-3</v>
      </c>
      <c r="F9" s="2" t="str">
        <v>Information Technology</v>
      </c>
      <c r="G9" s="3">
        <v>7.1086189744053549E-2</v>
      </c>
      <c r="H9" s="3" t="str">
        <f t="shared" si="0"/>
        <v>S.US.DDOG</v>
      </c>
      <c r="J9" t="str">
        <f t="shared" si="1"/>
        <v>Information Technology</v>
      </c>
      <c r="K9" s="1" t="str">
        <f t="shared" si="2"/>
        <v>S.US.DDOG</v>
      </c>
      <c r="L9" s="1">
        <f t="shared" si="3"/>
        <v>7.1086189744053549E-2</v>
      </c>
      <c r="M9" s="1" t="str">
        <f t="shared" si="4"/>
        <v>S.US.ASML</v>
      </c>
      <c r="N9" s="1">
        <f t="shared" si="5"/>
        <v>-5.1656457880524274E-2</v>
      </c>
    </row>
    <row r="10" spans="1:14" x14ac:dyDescent="0.3">
      <c r="A10" t="s">
        <v>103</v>
      </c>
      <c r="B10" t="s">
        <v>8</v>
      </c>
      <c r="C10" s="1">
        <f>IFERROR(RTD("cqg.rtd",,"ContractData",B10,"PerCentNetLastTrade",,"T")/100,"")</f>
        <v>1.3127986268961358E-2</v>
      </c>
      <c r="F10" s="2" t="str">
        <v>Materials</v>
      </c>
      <c r="G10" s="3">
        <v>-1.0447313119183428E-2</v>
      </c>
      <c r="H10" s="3" t="str">
        <f t="shared" si="0"/>
        <v>S.US.LIN</v>
      </c>
      <c r="J10" t="str">
        <f t="shared" si="1"/>
        <v>Materials</v>
      </c>
      <c r="K10" s="1" t="str">
        <f t="shared" si="2"/>
        <v>S.US.LIN</v>
      </c>
      <c r="L10" s="1">
        <f t="shared" si="3"/>
        <v>-1.0447313119183428E-2</v>
      </c>
      <c r="M10" s="1" t="str">
        <f t="shared" si="4"/>
        <v>S.US.LIN</v>
      </c>
      <c r="N10" s="1">
        <f t="shared" si="5"/>
        <v>-1.0447313119183428E-2</v>
      </c>
    </row>
    <row r="11" spans="1:14" x14ac:dyDescent="0.3">
      <c r="A11" t="s">
        <v>104</v>
      </c>
      <c r="B11" t="s">
        <v>9</v>
      </c>
      <c r="C11" s="1">
        <f>IFERROR(RTD("cqg.rtd",,"ContractData",B11,"PerCentNetLastTrade",,"T")/100,"")</f>
        <v>-5.501566139265922E-3</v>
      </c>
      <c r="F11" s="2" t="str">
        <v>Real Estate</v>
      </c>
      <c r="G11" s="3">
        <v>3.6702127659574466E-2</v>
      </c>
      <c r="H11" s="3" t="str">
        <f t="shared" si="0"/>
        <v>S.US.CSGP</v>
      </c>
      <c r="J11" t="str">
        <f t="shared" si="1"/>
        <v>Real Estate</v>
      </c>
      <c r="K11" s="1" t="str">
        <f t="shared" si="2"/>
        <v>S.US.CSGP</v>
      </c>
      <c r="L11" s="1">
        <f t="shared" si="3"/>
        <v>3.6702127659574466E-2</v>
      </c>
      <c r="M11" s="1" t="str">
        <f t="shared" si="4"/>
        <v>S.US.EQIX</v>
      </c>
      <c r="N11" s="1">
        <f t="shared" si="5"/>
        <v>-3.7167689645062753E-3</v>
      </c>
    </row>
    <row r="12" spans="1:14" x14ac:dyDescent="0.3">
      <c r="A12" t="s">
        <v>104</v>
      </c>
      <c r="B12" t="s">
        <v>10</v>
      </c>
      <c r="C12" s="1">
        <f>IFERROR(RTD("cqg.rtd",,"ContractData",B12,"PerCentNetLastTrade",,"T")/100,"")</f>
        <v>7.1663920922570012E-3</v>
      </c>
      <c r="F12" s="2" t="str">
        <v>Utilities</v>
      </c>
      <c r="G12" s="3">
        <v>-5.0234314419608239E-3</v>
      </c>
      <c r="H12" s="3" t="str">
        <f t="shared" si="0"/>
        <v>S.US.CEG</v>
      </c>
      <c r="J12" t="str">
        <f t="shared" si="1"/>
        <v>Utilities</v>
      </c>
      <c r="K12" s="1" t="str">
        <f t="shared" si="2"/>
        <v>S.US.CEG</v>
      </c>
      <c r="L12" s="1">
        <f t="shared" si="3"/>
        <v>-5.0234314419608239E-3</v>
      </c>
      <c r="M12" s="1" t="str">
        <f t="shared" si="4"/>
        <v>S.US.XEL</v>
      </c>
      <c r="N12" s="1">
        <f t="shared" si="5"/>
        <v>-6.3885757234122507E-3</v>
      </c>
    </row>
    <row r="13" spans="1:14" x14ac:dyDescent="0.3">
      <c r="A13" t="s">
        <v>104</v>
      </c>
      <c r="B13" t="s">
        <v>11</v>
      </c>
      <c r="C13" s="1">
        <f>IFERROR(RTD("cqg.rtd",,"ContractData",B13,"PerCentNetLastTrade",,"T")/100,"")</f>
        <v>-7.0902645214071447E-3</v>
      </c>
      <c r="G13" s="3"/>
    </row>
    <row r="14" spans="1:14" x14ac:dyDescent="0.3">
      <c r="A14" t="s">
        <v>104</v>
      </c>
      <c r="B14" t="s">
        <v>12</v>
      </c>
      <c r="C14" s="1">
        <f>IFERROR(RTD("cqg.rtd",,"ContractData",B14,"PerCentNetLastTrade",,"T")/100,"")</f>
        <v>1.8378782218901754E-2</v>
      </c>
      <c r="F14" s="2" t="str" cm="1">
        <f t="array" ref="F14:G25">_xlfn.GROUPBY($A$1:$A$104,$C$1:$C$104,_xleta.MIN,3,0)</f>
        <v>Sector</v>
      </c>
      <c r="G14" s="2" t="str">
        <v>%NC</v>
      </c>
      <c r="H14" s="3" t="s">
        <v>115</v>
      </c>
    </row>
    <row r="15" spans="1:14" x14ac:dyDescent="0.3">
      <c r="A15" t="s">
        <v>104</v>
      </c>
      <c r="B15" t="s">
        <v>13</v>
      </c>
      <c r="C15" s="1">
        <f>IFERROR(RTD("cqg.rtd",,"ContractData",B15,"PerCentNetLastTrade",,"T")/100,"")</f>
        <v>-1.5233065908398496E-3</v>
      </c>
      <c r="F15" s="2" t="str">
        <v>Communication Services</v>
      </c>
      <c r="G15" s="3">
        <v>-4.025111892102971E-3</v>
      </c>
      <c r="H15" s="3" t="str">
        <f>_xlfn.XLOOKUP(G15,$C$2:$C$104,$B$2:$B$104)</f>
        <v>S.US.GOOGL</v>
      </c>
    </row>
    <row r="16" spans="1:14" x14ac:dyDescent="0.3">
      <c r="A16" t="s">
        <v>104</v>
      </c>
      <c r="B16" t="s">
        <v>14</v>
      </c>
      <c r="C16" s="1">
        <f>IFERROR(RTD("cqg.rtd",,"ContractData",B16,"PerCentNetLastTrade",,"T")/100,"")</f>
        <v>-5.8765915768854064E-4</v>
      </c>
      <c r="F16" s="2" t="str">
        <v>Consumer Discretionary</v>
      </c>
      <c r="G16" s="3">
        <v>-7.0902645214071447E-3</v>
      </c>
      <c r="H16" s="3" t="str">
        <f t="shared" ref="H16:H25" si="6">_xlfn.XLOOKUP(G16,$C$2:$C$104,$B$2:$B$104)</f>
        <v>S.US.MAR</v>
      </c>
      <c r="L16" s="1"/>
    </row>
    <row r="17" spans="1:12" x14ac:dyDescent="0.3">
      <c r="A17" t="s">
        <v>104</v>
      </c>
      <c r="B17" t="s">
        <v>15</v>
      </c>
      <c r="C17" s="1">
        <f>IFERROR(RTD("cqg.rtd",,"ContractData",B17,"PerCentNetLastTrade",,"T")/100,"")</f>
        <v>2.0517359295168361E-2</v>
      </c>
      <c r="F17" s="2" t="str">
        <v>Consumer Staples</v>
      </c>
      <c r="G17" s="3">
        <v>-1.7634854771784232E-2</v>
      </c>
      <c r="H17" s="3" t="str">
        <f t="shared" si="6"/>
        <v>S.US.MDLZ</v>
      </c>
      <c r="L17" s="1"/>
    </row>
    <row r="18" spans="1:12" x14ac:dyDescent="0.3">
      <c r="A18" t="s">
        <v>104</v>
      </c>
      <c r="B18" t="s">
        <v>16</v>
      </c>
      <c r="C18" s="1">
        <f>IFERROR(RTD("cqg.rtd",,"ContractData",B18,"PerCentNetLastTrade",,"T")/100,"")</f>
        <v>1.1881607684200234E-2</v>
      </c>
      <c r="F18" s="2" t="str">
        <v>Energy</v>
      </c>
      <c r="G18" s="3">
        <v>-1.0079888477829606E-2</v>
      </c>
      <c r="H18" s="3" t="str">
        <f t="shared" si="6"/>
        <v>S.US.FANG</v>
      </c>
      <c r="L18" s="1"/>
    </row>
    <row r="19" spans="1:12" x14ac:dyDescent="0.3">
      <c r="A19" t="s">
        <v>104</v>
      </c>
      <c r="B19" t="s">
        <v>17</v>
      </c>
      <c r="C19" s="1">
        <f>IFERROR(RTD("cqg.rtd",,"ContractData",B19,"PerCentNetLastTrade",,"T")/100,"")</f>
        <v>3.3995719963313971E-2</v>
      </c>
      <c r="F19" s="2" t="str">
        <v>Financials</v>
      </c>
      <c r="G19" s="3">
        <v>1.3967062747550552E-2</v>
      </c>
      <c r="H19" s="3" t="str">
        <f t="shared" si="6"/>
        <v>S.US.PYPL</v>
      </c>
      <c r="L19" s="1"/>
    </row>
    <row r="20" spans="1:12" x14ac:dyDescent="0.3">
      <c r="A20" t="s">
        <v>104</v>
      </c>
      <c r="B20" t="s">
        <v>18</v>
      </c>
      <c r="C20" s="1">
        <f>IFERROR(RTD("cqg.rtd",,"ContractData",B20,"PerCentNetLastTrade",,"T")/100,"")</f>
        <v>1.2831479897348161E-3</v>
      </c>
      <c r="F20" s="2" t="str">
        <v>Health Care</v>
      </c>
      <c r="G20" s="3">
        <v>-4.6845997466191331E-3</v>
      </c>
      <c r="H20" s="3" t="str">
        <f t="shared" si="6"/>
        <v>S.US.ALNY</v>
      </c>
      <c r="L20" s="1"/>
    </row>
    <row r="21" spans="1:12" x14ac:dyDescent="0.3">
      <c r="A21" t="s">
        <v>104</v>
      </c>
      <c r="B21" t="s">
        <v>19</v>
      </c>
      <c r="C21" s="1">
        <f>IFERROR(RTD("cqg.rtd",,"ContractData",B21,"PerCentNetLastTrade",,"T")/100,"")</f>
        <v>1.6936488169364883E-2</v>
      </c>
      <c r="F21" s="2" t="str">
        <v>Industrials</v>
      </c>
      <c r="G21" s="3">
        <v>-1.4343343792021514E-2</v>
      </c>
      <c r="H21" s="3" t="str">
        <f t="shared" si="6"/>
        <v>S.US.FAST</v>
      </c>
      <c r="L21" s="1"/>
    </row>
    <row r="22" spans="1:12" x14ac:dyDescent="0.3">
      <c r="A22" t="s">
        <v>104</v>
      </c>
      <c r="B22" t="s">
        <v>20</v>
      </c>
      <c r="C22" s="1">
        <f>IFERROR(RTD("cqg.rtd",,"ContractData",B22,"PerCentNetLastTrade",,"T")/100,"")</f>
        <v>-3.8962783823726995E-3</v>
      </c>
      <c r="F22" s="2" t="str">
        <v>Information Technology</v>
      </c>
      <c r="G22" s="3">
        <v>-5.1656457880524274E-2</v>
      </c>
      <c r="H22" s="3" t="str">
        <f t="shared" si="6"/>
        <v>S.US.ASML</v>
      </c>
      <c r="L22" s="1"/>
    </row>
    <row r="23" spans="1:12" x14ac:dyDescent="0.3">
      <c r="A23" t="s">
        <v>104</v>
      </c>
      <c r="B23" t="s">
        <v>21</v>
      </c>
      <c r="C23" s="1">
        <f>IFERROR(RTD("cqg.rtd",,"ContractData",B23,"PerCentNetLastTrade",,"T")/100,"")</f>
        <v>1.9931537102473498E-2</v>
      </c>
      <c r="F23" s="2" t="str">
        <v>Materials</v>
      </c>
      <c r="G23" s="3">
        <v>-1.0447313119183428E-2</v>
      </c>
      <c r="H23" s="3" t="str">
        <f t="shared" si="6"/>
        <v>S.US.LIN</v>
      </c>
      <c r="L23" s="1"/>
    </row>
    <row r="24" spans="1:12" x14ac:dyDescent="0.3">
      <c r="A24" t="s">
        <v>105</v>
      </c>
      <c r="B24" t="s">
        <v>22</v>
      </c>
      <c r="C24" s="1">
        <f>IFERROR(RTD("cqg.rtd",,"ContractData",B24,"PerCentNetLastTrade",,"T")/100,"")</f>
        <v>-5.764796310530361E-3</v>
      </c>
      <c r="F24" s="2" t="str">
        <v>Real Estate</v>
      </c>
      <c r="G24" s="3">
        <v>-3.7167689645062753E-3</v>
      </c>
      <c r="H24" s="3" t="str">
        <f t="shared" si="6"/>
        <v>S.US.EQIX</v>
      </c>
      <c r="L24" s="1"/>
    </row>
    <row r="25" spans="1:12" x14ac:dyDescent="0.3">
      <c r="A25" t="s">
        <v>105</v>
      </c>
      <c r="B25" t="s">
        <v>23</v>
      </c>
      <c r="C25" s="1">
        <f>IFERROR(RTD("cqg.rtd",,"ContractData",B25,"PerCentNetLastTrade",,"T")/100,"")</f>
        <v>-1.7634854771784232E-2</v>
      </c>
      <c r="F25" s="2" t="str">
        <v>Utilities</v>
      </c>
      <c r="G25" s="3">
        <v>-6.3885757234122507E-3</v>
      </c>
      <c r="H25" s="3" t="str">
        <f t="shared" si="6"/>
        <v>S.US.XEL</v>
      </c>
      <c r="L25" s="1"/>
    </row>
    <row r="26" spans="1:12" x14ac:dyDescent="0.3">
      <c r="A26" t="s">
        <v>105</v>
      </c>
      <c r="B26" t="s">
        <v>24</v>
      </c>
      <c r="C26" s="1">
        <f>IFERROR(RTD("cqg.rtd",,"ContractData",B26,"PerCentNetLastTrade",,"T")/100,"")</f>
        <v>-3.5961983046493705E-3</v>
      </c>
      <c r="G26" s="3"/>
      <c r="L26" s="1"/>
    </row>
    <row r="27" spans="1:12" x14ac:dyDescent="0.3">
      <c r="A27" t="s">
        <v>105</v>
      </c>
      <c r="B27" t="s">
        <v>25</v>
      </c>
      <c r="C27" s="1">
        <f>IFERROR(RTD("cqg.rtd",,"ContractData",B27,"PerCentNetLastTrade",,"T")/100,"")</f>
        <v>-2.1777455148812609E-3</v>
      </c>
      <c r="G27" s="3"/>
    </row>
    <row r="28" spans="1:12" x14ac:dyDescent="0.3">
      <c r="A28" t="s">
        <v>105</v>
      </c>
      <c r="B28" t="s">
        <v>26</v>
      </c>
      <c r="C28" s="1">
        <f>IFERROR(RTD("cqg.rtd",,"ContractData",B28,"PerCentNetLastTrade",,"T")/100,"")</f>
        <v>-4.5291061675769287E-3</v>
      </c>
    </row>
    <row r="29" spans="1:12" x14ac:dyDescent="0.3">
      <c r="A29" t="s">
        <v>105</v>
      </c>
      <c r="B29" t="s">
        <v>27</v>
      </c>
      <c r="C29" s="1">
        <f>IFERROR(RTD("cqg.rtd",,"ContractData",B29,"PerCentNetLastTrade",,"T")/100,"")</f>
        <v>-6.7842605156037995E-3</v>
      </c>
    </row>
    <row r="30" spans="1:12" x14ac:dyDescent="0.3">
      <c r="A30" t="s">
        <v>105</v>
      </c>
      <c r="B30" t="s">
        <v>28</v>
      </c>
      <c r="C30" s="1">
        <f>IFERROR(RTD("cqg.rtd",,"ContractData",B30,"PerCentNetLastTrade",,"T")/100,"")</f>
        <v>-7.8368652538984406E-3</v>
      </c>
    </row>
    <row r="31" spans="1:12" x14ac:dyDescent="0.3">
      <c r="A31" t="s">
        <v>105</v>
      </c>
      <c r="B31" t="s">
        <v>29</v>
      </c>
      <c r="C31" s="1">
        <f>IFERROR(RTD("cqg.rtd",,"ContractData",B31,"PerCentNetLastTrade",,"T")/100,"")</f>
        <v>2.9796570685592007E-4</v>
      </c>
    </row>
    <row r="32" spans="1:12" x14ac:dyDescent="0.3">
      <c r="A32" t="s">
        <v>105</v>
      </c>
      <c r="B32" t="s">
        <v>30</v>
      </c>
      <c r="C32" s="1">
        <f>IFERROR(RTD("cqg.rtd",,"ContractData",B32,"PerCentNetLastTrade",,"T")/100,"")</f>
        <v>5.4633952518128538E-3</v>
      </c>
    </row>
    <row r="33" spans="1:3" x14ac:dyDescent="0.3">
      <c r="A33" t="s">
        <v>105</v>
      </c>
      <c r="B33" t="s">
        <v>31</v>
      </c>
      <c r="C33" s="1">
        <f>IFERROR(RTD("cqg.rtd",,"ContractData",B33,"PerCentNetLastTrade",,"T")/100,"")</f>
        <v>1.9080837094788675E-3</v>
      </c>
    </row>
    <row r="34" spans="1:3" x14ac:dyDescent="0.3">
      <c r="A34" t="s">
        <v>106</v>
      </c>
      <c r="B34" t="s">
        <v>32</v>
      </c>
      <c r="C34" s="1">
        <f>IFERROR(RTD("cqg.rtd",,"ContractData",B34,"PerCentNetLastTrade",,"T")/100,"")</f>
        <v>-1.0079888477829606E-2</v>
      </c>
    </row>
    <row r="35" spans="1:3" x14ac:dyDescent="0.3">
      <c r="A35" t="s">
        <v>106</v>
      </c>
      <c r="B35" t="s">
        <v>33</v>
      </c>
      <c r="C35" s="1">
        <f>IFERROR(RTD("cqg.rtd",,"ContractData",B35,"PerCentNetLastTrade",,"T")/100,"")</f>
        <v>-5.6919824361684824E-3</v>
      </c>
    </row>
    <row r="36" spans="1:3" x14ac:dyDescent="0.3">
      <c r="A36" t="s">
        <v>107</v>
      </c>
      <c r="B36" t="s">
        <v>34</v>
      </c>
      <c r="C36" s="1">
        <f>IFERROR(RTD("cqg.rtd",,"ContractData",B36,"PerCentNetLastTrade",,"T")/100,"")</f>
        <v>1.3967062747550552E-2</v>
      </c>
    </row>
    <row r="37" spans="1:3" x14ac:dyDescent="0.3">
      <c r="A37" t="s">
        <v>108</v>
      </c>
      <c r="B37" t="s">
        <v>35</v>
      </c>
      <c r="C37" s="1">
        <f>IFERROR(RTD("cqg.rtd",,"ContractData",B37,"PerCentNetLastTrade",,"T")/100,"")</f>
        <v>3.2141422257934917E-3</v>
      </c>
    </row>
    <row r="38" spans="1:3" x14ac:dyDescent="0.3">
      <c r="A38" t="s">
        <v>108</v>
      </c>
      <c r="B38" t="s">
        <v>36</v>
      </c>
      <c r="C38" s="1">
        <f>IFERROR(RTD("cqg.rtd",,"ContractData",B38,"PerCentNetLastTrade",,"T")/100,"")</f>
        <v>-4.6845997466191331E-3</v>
      </c>
    </row>
    <row r="39" spans="1:3" x14ac:dyDescent="0.3">
      <c r="A39" t="s">
        <v>108</v>
      </c>
      <c r="B39" t="s">
        <v>37</v>
      </c>
      <c r="C39" s="1">
        <f>IFERROR(RTD("cqg.rtd",,"ContractData",B39,"PerCentNetLastTrade",,"T")/100,"")</f>
        <v>1.8153889121631057E-3</v>
      </c>
    </row>
    <row r="40" spans="1:3" x14ac:dyDescent="0.3">
      <c r="A40" t="s">
        <v>108</v>
      </c>
      <c r="B40" t="s">
        <v>38</v>
      </c>
      <c r="C40" s="1">
        <f>IFERROR(RTD("cqg.rtd",,"ContractData",B40,"PerCentNetLastTrade",,"T")/100,"")</f>
        <v>1.7813633656397206E-2</v>
      </c>
    </row>
    <row r="41" spans="1:3" x14ac:dyDescent="0.3">
      <c r="A41" t="s">
        <v>108</v>
      </c>
      <c r="B41" t="s">
        <v>39</v>
      </c>
      <c r="C41" s="1">
        <f>IFERROR(RTD("cqg.rtd",,"ContractData",B41,"PerCentNetLastTrade",,"T")/100,"")</f>
        <v>1.3013141560720859E-2</v>
      </c>
    </row>
    <row r="42" spans="1:3" x14ac:dyDescent="0.3">
      <c r="A42" t="s">
        <v>108</v>
      </c>
      <c r="B42" t="s">
        <v>40</v>
      </c>
      <c r="C42" s="1">
        <f>IFERROR(RTD("cqg.rtd",,"ContractData",B42,"PerCentNetLastTrade",,"T")/100,"")</f>
        <v>-3.4192904972218264E-3</v>
      </c>
    </row>
    <row r="43" spans="1:3" x14ac:dyDescent="0.3">
      <c r="A43" t="s">
        <v>108</v>
      </c>
      <c r="B43" t="s">
        <v>41</v>
      </c>
      <c r="C43" s="1">
        <f>IFERROR(RTD("cqg.rtd",,"ContractData",B43,"PerCentNetLastTrade",,"T")/100,"")</f>
        <v>-3.4887860448558207E-3</v>
      </c>
    </row>
    <row r="44" spans="1:3" x14ac:dyDescent="0.3">
      <c r="A44" t="s">
        <v>108</v>
      </c>
      <c r="B44" t="s">
        <v>42</v>
      </c>
      <c r="C44" s="1">
        <f>IFERROR(RTD("cqg.rtd",,"ContractData",B44,"PerCentNetLastTrade",,"T")/100,"")</f>
        <v>1.2852033974072418E-3</v>
      </c>
    </row>
    <row r="45" spans="1:3" x14ac:dyDescent="0.3">
      <c r="A45" t="s">
        <v>108</v>
      </c>
      <c r="B45" t="s">
        <v>43</v>
      </c>
      <c r="C45" s="1">
        <f>IFERROR(RTD("cqg.rtd",,"ContractData",B45,"PerCentNetLastTrade",,"T")/100,"")</f>
        <v>-2.2058161519762313E-3</v>
      </c>
    </row>
    <row r="46" spans="1:3" x14ac:dyDescent="0.3">
      <c r="A46" t="s">
        <v>108</v>
      </c>
      <c r="B46" t="s">
        <v>44</v>
      </c>
      <c r="C46" s="1">
        <f>IFERROR(RTD("cqg.rtd",,"ContractData",B46,"PerCentNetLastTrade",,"T")/100,"")</f>
        <v>-3.8517028232584612E-3</v>
      </c>
    </row>
    <row r="47" spans="1:3" x14ac:dyDescent="0.3">
      <c r="A47" t="s">
        <v>108</v>
      </c>
      <c r="B47" t="s">
        <v>45</v>
      </c>
      <c r="C47" s="1">
        <f>IFERROR(RTD("cqg.rtd",,"ContractData",B47,"PerCentNetLastTrade",,"T")/100,"")</f>
        <v>1.2390786338363782E-2</v>
      </c>
    </row>
    <row r="48" spans="1:3" x14ac:dyDescent="0.3">
      <c r="A48" t="s">
        <v>108</v>
      </c>
      <c r="B48" t="s">
        <v>46</v>
      </c>
      <c r="C48" s="1">
        <f>IFERROR(RTD("cqg.rtd",,"ContractData",B48,"PerCentNetLastTrade",,"T")/100,"")</f>
        <v>-1.5409639585651914E-4</v>
      </c>
    </row>
    <row r="49" spans="1:3" x14ac:dyDescent="0.3">
      <c r="A49" t="s">
        <v>109</v>
      </c>
      <c r="B49" t="s">
        <v>47</v>
      </c>
      <c r="C49" s="1">
        <f>IFERROR(RTD("cqg.rtd",,"ContractData",B49,"PerCentNetLastTrade",,"T")/100,"")</f>
        <v>5.0527989099579881E-3</v>
      </c>
    </row>
    <row r="50" spans="1:3" x14ac:dyDescent="0.3">
      <c r="A50" t="s">
        <v>109</v>
      </c>
      <c r="B50" t="s">
        <v>48</v>
      </c>
      <c r="C50" s="1">
        <f>IFERROR(RTD("cqg.rtd",,"ContractData",B50,"PerCentNetLastTrade",,"T")/100,"")</f>
        <v>-1.4343343792021514E-2</v>
      </c>
    </row>
    <row r="51" spans="1:3" x14ac:dyDescent="0.3">
      <c r="A51" t="s">
        <v>109</v>
      </c>
      <c r="B51" t="s">
        <v>49</v>
      </c>
      <c r="C51" s="1">
        <f>IFERROR(RTD("cqg.rtd",,"ContractData",B51,"PerCentNetLastTrade",,"T")/100,"")</f>
        <v>-7.5739456270429717E-3</v>
      </c>
    </row>
    <row r="52" spans="1:3" x14ac:dyDescent="0.3">
      <c r="A52" t="s">
        <v>109</v>
      </c>
      <c r="B52" t="s">
        <v>50</v>
      </c>
      <c r="C52" s="1">
        <f>IFERROR(RTD("cqg.rtd",,"ContractData",B52,"PerCentNetLastTrade",,"T")/100,"")</f>
        <v>-9.6467158291888185E-3</v>
      </c>
    </row>
    <row r="53" spans="1:3" x14ac:dyDescent="0.3">
      <c r="A53" t="s">
        <v>109</v>
      </c>
      <c r="B53" t="s">
        <v>51</v>
      </c>
      <c r="C53" s="1">
        <f>IFERROR(RTD("cqg.rtd",,"ContractData",B53,"PerCentNetLastTrade",,"T")/100,"")</f>
        <v>-8.4685956245589278E-3</v>
      </c>
    </row>
    <row r="54" spans="1:3" x14ac:dyDescent="0.3">
      <c r="A54" t="s">
        <v>109</v>
      </c>
      <c r="B54" t="s">
        <v>52</v>
      </c>
      <c r="C54" s="1">
        <f>IFERROR(RTD("cqg.rtd",,"ContractData",B54,"PerCentNetLastTrade",,"T")/100,"")</f>
        <v>2.1027335536197055E-3</v>
      </c>
    </row>
    <row r="55" spans="1:3" x14ac:dyDescent="0.3">
      <c r="A55" t="s">
        <v>109</v>
      </c>
      <c r="B55" t="s">
        <v>53</v>
      </c>
      <c r="C55" s="1">
        <f>IFERROR(RTD("cqg.rtd",,"ContractData",B55,"PerCentNetLastTrade",,"T")/100,"")</f>
        <v>1.76702307259426E-2</v>
      </c>
    </row>
    <row r="56" spans="1:3" x14ac:dyDescent="0.3">
      <c r="A56" t="s">
        <v>109</v>
      </c>
      <c r="B56" t="s">
        <v>54</v>
      </c>
      <c r="C56" s="1">
        <f>IFERROR(RTD("cqg.rtd",,"ContractData",B56,"PerCentNetLastTrade",,"T")/100,"")</f>
        <v>3.3464220828693665E-2</v>
      </c>
    </row>
    <row r="57" spans="1:3" x14ac:dyDescent="0.3">
      <c r="A57" t="s">
        <v>109</v>
      </c>
      <c r="B57" t="s">
        <v>55</v>
      </c>
      <c r="C57" s="1">
        <f>IFERROR(RTD("cqg.rtd",,"ContractData",B57,"PerCentNetLastTrade",,"T")/100,"")</f>
        <v>-1.7803097739006586E-4</v>
      </c>
    </row>
    <row r="58" spans="1:3" x14ac:dyDescent="0.3">
      <c r="A58" t="s">
        <v>110</v>
      </c>
      <c r="B58" t="s">
        <v>56</v>
      </c>
      <c r="C58" s="1">
        <f>IFERROR(RTD("cqg.rtd",,"ContractData",B58,"PerCentNetLastTrade",,"T")/100,"")</f>
        <v>7.4721661809758652E-5</v>
      </c>
    </row>
    <row r="59" spans="1:3" x14ac:dyDescent="0.3">
      <c r="A59" t="s">
        <v>110</v>
      </c>
      <c r="B59" t="s">
        <v>57</v>
      </c>
      <c r="C59" s="1">
        <f>IFERROR(RTD("cqg.rtd",,"ContractData",B59,"PerCentNetLastTrade",,"T")/100,"")</f>
        <v>2.4975051210672828E-2</v>
      </c>
    </row>
    <row r="60" spans="1:3" x14ac:dyDescent="0.3">
      <c r="A60" t="s">
        <v>110</v>
      </c>
      <c r="B60" t="s">
        <v>58</v>
      </c>
      <c r="C60" s="1">
        <f>IFERROR(RTD("cqg.rtd",,"ContractData",B60,"PerCentNetLastTrade",,"T")/100,"")</f>
        <v>-6.7040420276786757E-3</v>
      </c>
    </row>
    <row r="61" spans="1:3" x14ac:dyDescent="0.3">
      <c r="A61" t="s">
        <v>110</v>
      </c>
      <c r="B61" t="s">
        <v>59</v>
      </c>
      <c r="C61" s="1">
        <f>IFERROR(RTD("cqg.rtd",,"ContractData",B61,"PerCentNetLastTrade",,"T")/100,"")</f>
        <v>4.1014048118843863E-2</v>
      </c>
    </row>
    <row r="62" spans="1:3" x14ac:dyDescent="0.3">
      <c r="A62" t="s">
        <v>110</v>
      </c>
      <c r="B62" t="s">
        <v>60</v>
      </c>
      <c r="C62" s="1">
        <f>IFERROR(RTD("cqg.rtd",,"ContractData",B62,"PerCentNetLastTrade",,"T")/100,"")</f>
        <v>5.0379115566637836E-3</v>
      </c>
    </row>
    <row r="63" spans="1:3" x14ac:dyDescent="0.3">
      <c r="A63" t="s">
        <v>110</v>
      </c>
      <c r="B63" t="s">
        <v>61</v>
      </c>
      <c r="C63" s="1">
        <f>IFERROR(RTD("cqg.rtd",,"ContractData",B63,"PerCentNetLastTrade",,"T")/100,"")</f>
        <v>-5.1656457880524274E-2</v>
      </c>
    </row>
    <row r="64" spans="1:3" x14ac:dyDescent="0.3">
      <c r="A64" t="s">
        <v>110</v>
      </c>
      <c r="B64" t="s">
        <v>62</v>
      </c>
      <c r="C64" s="1">
        <f>IFERROR(RTD("cqg.rtd",,"ContractData",B64,"PerCentNetLastTrade",,"T")/100,"")</f>
        <v>-3.3589075290921769E-2</v>
      </c>
    </row>
    <row r="65" spans="1:3" x14ac:dyDescent="0.3">
      <c r="A65" t="s">
        <v>110</v>
      </c>
      <c r="B65" t="s">
        <v>63</v>
      </c>
      <c r="C65" s="1">
        <f>IFERROR(RTD("cqg.rtd",,"ContractData",B65,"PerCentNetLastTrade",,"T")/100,"")</f>
        <v>-3.4269018622685818E-2</v>
      </c>
    </row>
    <row r="66" spans="1:3" x14ac:dyDescent="0.3">
      <c r="A66" t="s">
        <v>110</v>
      </c>
      <c r="B66" t="s">
        <v>64</v>
      </c>
      <c r="C66" s="1">
        <f>IFERROR(RTD("cqg.rtd",,"ContractData",B66,"PerCentNetLastTrade",,"T")/100,"")</f>
        <v>-9.1681213419195842E-3</v>
      </c>
    </row>
    <row r="67" spans="1:3" x14ac:dyDescent="0.3">
      <c r="A67" t="s">
        <v>110</v>
      </c>
      <c r="B67" t="s">
        <v>65</v>
      </c>
      <c r="C67" s="1">
        <f>IFERROR(RTD("cqg.rtd",,"ContractData",B67,"PerCentNetLastTrade",,"T")/100,"")</f>
        <v>-6.2686099357467488E-3</v>
      </c>
    </row>
    <row r="68" spans="1:3" x14ac:dyDescent="0.3">
      <c r="A68" t="s">
        <v>110</v>
      </c>
      <c r="B68" t="s">
        <v>66</v>
      </c>
      <c r="C68" s="1">
        <f>IFERROR(RTD("cqg.rtd",,"ContractData",B68,"PerCentNetLastTrade",,"T")/100,"")</f>
        <v>-2.8342177503327005E-2</v>
      </c>
    </row>
    <row r="69" spans="1:3" x14ac:dyDescent="0.3">
      <c r="A69" t="s">
        <v>110</v>
      </c>
      <c r="B69" t="s">
        <v>67</v>
      </c>
      <c r="C69" s="1">
        <f>IFERROR(RTD("cqg.rtd",,"ContractData",B69,"PerCentNetLastTrade",,"T")/100,"")</f>
        <v>-5.3691275167785232E-3</v>
      </c>
    </row>
    <row r="70" spans="1:3" x14ac:dyDescent="0.3">
      <c r="A70" t="s">
        <v>110</v>
      </c>
      <c r="B70" t="s">
        <v>68</v>
      </c>
      <c r="C70" s="1">
        <f>IFERROR(RTD("cqg.rtd",,"ContractData",B70,"PerCentNetLastTrade",,"T")/100,"")</f>
        <v>-4.3172615476904624E-2</v>
      </c>
    </row>
    <row r="71" spans="1:3" x14ac:dyDescent="0.3">
      <c r="A71" t="s">
        <v>110</v>
      </c>
      <c r="B71" t="s">
        <v>69</v>
      </c>
      <c r="C71" s="1">
        <f>IFERROR(RTD("cqg.rtd",,"ContractData",B71,"PerCentNetLastTrade",,"T")/100,"")</f>
        <v>-2.7777777777777776E-2</v>
      </c>
    </row>
    <row r="72" spans="1:3" x14ac:dyDescent="0.3">
      <c r="A72" t="s">
        <v>110</v>
      </c>
      <c r="B72" t="s">
        <v>70</v>
      </c>
      <c r="C72" s="1">
        <f>IFERROR(RTD("cqg.rtd",,"ContractData",B72,"PerCentNetLastTrade",,"T")/100,"")</f>
        <v>1.9572417946401685E-3</v>
      </c>
    </row>
    <row r="73" spans="1:3" x14ac:dyDescent="0.3">
      <c r="A73" t="s">
        <v>110</v>
      </c>
      <c r="B73" t="s">
        <v>71</v>
      </c>
      <c r="C73" s="1">
        <f>IFERROR(RTD("cqg.rtd",,"ContractData",B73,"PerCentNetLastTrade",,"T")/100,"")</f>
        <v>1.4295097168025345E-3</v>
      </c>
    </row>
    <row r="74" spans="1:3" x14ac:dyDescent="0.3">
      <c r="A74" t="s">
        <v>110</v>
      </c>
      <c r="B74" t="s">
        <v>72</v>
      </c>
      <c r="C74" s="1">
        <f>IFERROR(RTD("cqg.rtd",,"ContractData",B74,"PerCentNetLastTrade",,"T")/100,"")</f>
        <v>-1.4620551012016265E-2</v>
      </c>
    </row>
    <row r="75" spans="1:3" x14ac:dyDescent="0.3">
      <c r="A75" t="s">
        <v>110</v>
      </c>
      <c r="B75" t="s">
        <v>73</v>
      </c>
      <c r="C75" s="1">
        <f>IFERROR(RTD("cqg.rtd",,"ContractData",B75,"PerCentNetLastTrade",,"T")/100,"")</f>
        <v>3.1293210101157121E-3</v>
      </c>
    </row>
    <row r="76" spans="1:3" x14ac:dyDescent="0.3">
      <c r="A76" t="s">
        <v>110</v>
      </c>
      <c r="B76" t="s">
        <v>74</v>
      </c>
      <c r="C76" s="1">
        <f>IFERROR(RTD("cqg.rtd",,"ContractData",B76,"PerCentNetLastTrade",,"T")/100,"")</f>
        <v>-1.7974487823734054E-2</v>
      </c>
    </row>
    <row r="77" spans="1:3" x14ac:dyDescent="0.3">
      <c r="A77" t="s">
        <v>110</v>
      </c>
      <c r="B77" t="s">
        <v>75</v>
      </c>
      <c r="C77" s="1">
        <f>IFERROR(RTD("cqg.rtd",,"ContractData",B77,"PerCentNetLastTrade",,"T")/100,"")</f>
        <v>-9.4664371772805508E-3</v>
      </c>
    </row>
    <row r="78" spans="1:3" x14ac:dyDescent="0.3">
      <c r="A78" t="s">
        <v>110</v>
      </c>
      <c r="B78" t="s">
        <v>76</v>
      </c>
      <c r="C78" s="1">
        <f>IFERROR(RTD("cqg.rtd",,"ContractData",B78,"PerCentNetLastTrade",,"T")/100,"")</f>
        <v>3.4871881893772272E-2</v>
      </c>
    </row>
    <row r="79" spans="1:3" x14ac:dyDescent="0.3">
      <c r="A79" t="s">
        <v>110</v>
      </c>
      <c r="B79" t="s">
        <v>77</v>
      </c>
      <c r="C79" s="1">
        <f>IFERROR(RTD("cqg.rtd",,"ContractData",B79,"PerCentNetLastTrade",,"T")/100,"")</f>
        <v>-2.0655005582433942E-2</v>
      </c>
    </row>
    <row r="80" spans="1:3" x14ac:dyDescent="0.3">
      <c r="A80" t="s">
        <v>110</v>
      </c>
      <c r="B80" t="s">
        <v>78</v>
      </c>
      <c r="C80" s="1">
        <f>IFERROR(RTD("cqg.rtd",,"ContractData",B80,"PerCentNetLastTrade",,"T")/100,"")</f>
        <v>2.4878532726208949E-2</v>
      </c>
    </row>
    <row r="81" spans="1:3" x14ac:dyDescent="0.3">
      <c r="A81" t="s">
        <v>110</v>
      </c>
      <c r="B81" t="s">
        <v>79</v>
      </c>
      <c r="C81" s="1">
        <f>IFERROR(RTD("cqg.rtd",,"ContractData",B81,"PerCentNetLastTrade",,"T")/100,"")</f>
        <v>2.3822002001048167E-4</v>
      </c>
    </row>
    <row r="82" spans="1:3" x14ac:dyDescent="0.3">
      <c r="A82" t="s">
        <v>110</v>
      </c>
      <c r="B82" t="s">
        <v>80</v>
      </c>
      <c r="C82" s="1">
        <f>IFERROR(RTD("cqg.rtd",,"ContractData",B82,"PerCentNetLastTrade",,"T")/100,"")</f>
        <v>3.9218701937865277E-3</v>
      </c>
    </row>
    <row r="83" spans="1:3" x14ac:dyDescent="0.3">
      <c r="A83" t="s">
        <v>110</v>
      </c>
      <c r="B83" t="s">
        <v>81</v>
      </c>
      <c r="C83" s="1">
        <f>IFERROR(RTD("cqg.rtd",,"ContractData",B83,"PerCentNetLastTrade",,"T")/100,"")</f>
        <v>-8.9577532986321266E-3</v>
      </c>
    </row>
    <row r="84" spans="1:3" x14ac:dyDescent="0.3">
      <c r="A84" t="s">
        <v>110</v>
      </c>
      <c r="B84" t="s">
        <v>82</v>
      </c>
      <c r="C84" s="1">
        <f>IFERROR(RTD("cqg.rtd",,"ContractData",B84,"PerCentNetLastTrade",,"T")/100,"")</f>
        <v>3.6212172730363819E-2</v>
      </c>
    </row>
    <row r="85" spans="1:3" x14ac:dyDescent="0.3">
      <c r="A85" t="s">
        <v>110</v>
      </c>
      <c r="B85" t="s">
        <v>83</v>
      </c>
      <c r="C85" s="1">
        <f>IFERROR(RTD("cqg.rtd",,"ContractData",B85,"PerCentNetLastTrade",,"T")/100,"")</f>
        <v>1.6359616801768607E-2</v>
      </c>
    </row>
    <row r="86" spans="1:3" x14ac:dyDescent="0.3">
      <c r="A86" t="s">
        <v>110</v>
      </c>
      <c r="B86" t="s">
        <v>84</v>
      </c>
      <c r="C86" s="1">
        <f>IFERROR(RTD("cqg.rtd",,"ContractData",B86,"PerCentNetLastTrade",,"T")/100,"")</f>
        <v>3.3896147972170373E-2</v>
      </c>
    </row>
    <row r="87" spans="1:3" x14ac:dyDescent="0.3">
      <c r="A87" t="s">
        <v>110</v>
      </c>
      <c r="B87" t="s">
        <v>85</v>
      </c>
      <c r="C87" s="1">
        <f>IFERROR(RTD("cqg.rtd",,"ContractData",B87,"PerCentNetLastTrade",,"T")/100,"")</f>
        <v>2.3317788141239176E-2</v>
      </c>
    </row>
    <row r="88" spans="1:3" x14ac:dyDescent="0.3">
      <c r="A88" t="s">
        <v>110</v>
      </c>
      <c r="B88" t="s">
        <v>86</v>
      </c>
      <c r="C88" s="1">
        <f>IFERROR(RTD("cqg.rtd",,"ContractData",B88,"PerCentNetLastTrade",,"T")/100,"")</f>
        <v>4.3133995362876772E-2</v>
      </c>
    </row>
    <row r="89" spans="1:3" x14ac:dyDescent="0.3">
      <c r="A89" t="s">
        <v>110</v>
      </c>
      <c r="B89" t="s">
        <v>87</v>
      </c>
      <c r="C89" s="1">
        <f>IFERROR(RTD("cqg.rtd",,"ContractData",B89,"PerCentNetLastTrade",,"T")/100,"")</f>
        <v>5.1172300981461284E-2</v>
      </c>
    </row>
    <row r="90" spans="1:3" x14ac:dyDescent="0.3">
      <c r="A90" t="s">
        <v>110</v>
      </c>
      <c r="B90" t="s">
        <v>88</v>
      </c>
      <c r="C90" s="1">
        <f>IFERROR(RTD("cqg.rtd",,"ContractData",B90,"PerCentNetLastTrade",,"T")/100,"")</f>
        <v>2.3018147086914995E-2</v>
      </c>
    </row>
    <row r="91" spans="1:3" x14ac:dyDescent="0.3">
      <c r="A91" t="s">
        <v>110</v>
      </c>
      <c r="B91" t="s">
        <v>89</v>
      </c>
      <c r="C91" s="1">
        <f>IFERROR(RTD("cqg.rtd",,"ContractData",B91,"PerCentNetLastTrade",,"T")/100,"")</f>
        <v>7.1086189744053549E-2</v>
      </c>
    </row>
    <row r="92" spans="1:3" x14ac:dyDescent="0.3">
      <c r="A92" t="s">
        <v>110</v>
      </c>
      <c r="B92" t="s">
        <v>90</v>
      </c>
      <c r="C92" s="1">
        <f>IFERROR(RTD("cqg.rtd",,"ContractData",B92,"PerCentNetLastTrade",,"T")/100,"")</f>
        <v>3.3990870557548097E-2</v>
      </c>
    </row>
    <row r="93" spans="1:3" x14ac:dyDescent="0.3">
      <c r="A93" t="s">
        <v>110</v>
      </c>
      <c r="B93" t="s">
        <v>91</v>
      </c>
      <c r="C93" s="1">
        <f>IFERROR(RTD("cqg.rtd",,"ContractData",B93,"PerCentNetLastTrade",,"T")/100,"")</f>
        <v>1.6506048800492105E-2</v>
      </c>
    </row>
    <row r="94" spans="1:3" x14ac:dyDescent="0.3">
      <c r="A94" t="s">
        <v>110</v>
      </c>
      <c r="B94" t="s">
        <v>92</v>
      </c>
      <c r="C94" s="1">
        <f>IFERROR(RTD("cqg.rtd",,"ContractData",B94,"PerCentNetLastTrade",,"T")/100,"")</f>
        <v>2.848252151873322E-2</v>
      </c>
    </row>
    <row r="95" spans="1:3" x14ac:dyDescent="0.3">
      <c r="A95" t="s">
        <v>110</v>
      </c>
      <c r="B95" t="s">
        <v>93</v>
      </c>
      <c r="C95" s="1">
        <f>IFERROR(RTD("cqg.rtd",,"ContractData",B95,"PerCentNetLastTrade",,"T")/100,"")</f>
        <v>1.3850063532401525E-2</v>
      </c>
    </row>
    <row r="96" spans="1:3" x14ac:dyDescent="0.3">
      <c r="A96" t="s">
        <v>110</v>
      </c>
      <c r="B96" t="s">
        <v>94</v>
      </c>
      <c r="C96" s="1">
        <f>IFERROR(RTD("cqg.rtd",,"ContractData",B96,"PerCentNetLastTrade",,"T")/100,"")</f>
        <v>2.0111502548141057E-2</v>
      </c>
    </row>
    <row r="97" spans="1:3" x14ac:dyDescent="0.3">
      <c r="A97" t="s">
        <v>110</v>
      </c>
      <c r="B97" t="s">
        <v>95</v>
      </c>
      <c r="C97" s="1">
        <f>IFERROR(RTD("cqg.rtd",,"ContractData",B97,"PerCentNetLastTrade",,"T")/100,"")</f>
        <v>1.7637230026610558E-2</v>
      </c>
    </row>
    <row r="98" spans="1:3" x14ac:dyDescent="0.3">
      <c r="A98" t="s">
        <v>111</v>
      </c>
      <c r="B98" t="s">
        <v>96</v>
      </c>
      <c r="C98" s="1">
        <f>IFERROR(RTD("cqg.rtd",,"ContractData",B98,"PerCentNetLastTrade",,"T")/100,"")</f>
        <v>-1.0447313119183428E-2</v>
      </c>
    </row>
    <row r="99" spans="1:3" x14ac:dyDescent="0.3">
      <c r="A99" t="s">
        <v>112</v>
      </c>
      <c r="B99" t="s">
        <v>97</v>
      </c>
      <c r="C99" s="1">
        <f>IFERROR(RTD("cqg.rtd",,"ContractData",B99,"PerCentNetLastTrade",,"T")/100,"")</f>
        <v>-3.7167689645062753E-3</v>
      </c>
    </row>
    <row r="100" spans="1:3" x14ac:dyDescent="0.3">
      <c r="A100" t="s">
        <v>112</v>
      </c>
      <c r="B100" t="s">
        <v>98</v>
      </c>
      <c r="C100" s="1">
        <f>IFERROR(RTD("cqg.rtd",,"ContractData",B100,"PerCentNetLastTrade",,"T")/100,"")</f>
        <v>3.6702127659574466E-2</v>
      </c>
    </row>
    <row r="101" spans="1:3" x14ac:dyDescent="0.3">
      <c r="A101" t="s">
        <v>113</v>
      </c>
      <c r="B101" t="s">
        <v>99</v>
      </c>
      <c r="C101" s="1">
        <f>IFERROR(RTD("cqg.rtd",,"ContractData",B101,"PerCentNetLastTrade",,"T")/100,"")</f>
        <v>-5.0234314419608239E-3</v>
      </c>
    </row>
    <row r="102" spans="1:3" x14ac:dyDescent="0.3">
      <c r="A102" t="s">
        <v>113</v>
      </c>
      <c r="B102" t="s">
        <v>100</v>
      </c>
      <c r="C102" s="1">
        <f>IFERROR(RTD("cqg.rtd",,"ContractData",B102,"PerCentNetLastTrade",,"T")/100,"")</f>
        <v>-6.3885757234122507E-3</v>
      </c>
    </row>
    <row r="103" spans="1:3" x14ac:dyDescent="0.3">
      <c r="A103" t="s">
        <v>113</v>
      </c>
      <c r="B103" t="s">
        <v>101</v>
      </c>
      <c r="C103" s="1">
        <f>IFERROR(RTD("cqg.rtd",,"ContractData",B103,"PerCentNetLastTrade",,"T")/100,"")</f>
        <v>-5.0937546139081646E-3</v>
      </c>
    </row>
    <row r="104" spans="1:3" x14ac:dyDescent="0.3">
      <c r="A104" t="s">
        <v>113</v>
      </c>
      <c r="B104" t="s">
        <v>102</v>
      </c>
      <c r="C104" s="1">
        <f>IFERROR(RTD("cqg.rtd",,"ContractData",B104,"PerCentNetLastTrade",,"T")/100,"")</f>
        <v>-5.1376900945334977E-3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Market Display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2026-04-12T13:43:57Z</dcterms:created>
  <dcterms:modified xsi:type="dcterms:W3CDTF">2026-04-15T13:43:03Z</dcterms:modified>
</cp:coreProperties>
</file>