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MTUM Dashboard/"/>
    </mc:Choice>
  </mc:AlternateContent>
  <xr:revisionPtr revIDLastSave="630" documentId="8_{38C8D90B-27FE-4F74-B4F2-381343743A88}" xr6:coauthVersionLast="47" xr6:coauthVersionMax="47" xr10:uidLastSave="{D036C224-59CA-421B-9E24-C8ABC1FCBEA2}"/>
  <bookViews>
    <workbookView xWindow="-120" yWindow="-120" windowWidth="29040" windowHeight="16440" xr2:uid="{BC38849D-5C51-465A-8CB9-1DB09B97419A}"/>
  </bookViews>
  <sheets>
    <sheet name="Markets" sheetId="3" r:id="rId1"/>
    <sheet name="Charts" sheetId="2" r:id="rId2"/>
    <sheet name="Dat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141" i="1" l="1"/>
  <c r="B140" i="1"/>
  <c r="B139" i="1"/>
  <c r="B138" i="1"/>
  <c r="B137" i="1"/>
  <c r="L1" i="3"/>
  <c r="X75" i="3" l="1"/>
  <c r="W75" i="3"/>
  <c r="V75" i="3"/>
  <c r="U75" i="3"/>
  <c r="T75" i="3"/>
  <c r="S75" i="3"/>
  <c r="R75" i="3"/>
  <c r="Q75" i="3"/>
  <c r="X70" i="3"/>
  <c r="W70" i="3"/>
  <c r="V70" i="3"/>
  <c r="U70" i="3"/>
  <c r="T70" i="3"/>
  <c r="S70" i="3"/>
  <c r="R70" i="3"/>
  <c r="Q70" i="3"/>
  <c r="X64" i="3"/>
  <c r="W64" i="3"/>
  <c r="V64" i="3"/>
  <c r="U64" i="3"/>
  <c r="T64" i="3"/>
  <c r="S64" i="3"/>
  <c r="R64" i="3"/>
  <c r="Q64" i="3"/>
  <c r="X32" i="3"/>
  <c r="W32" i="3"/>
  <c r="V32" i="3"/>
  <c r="U32" i="3"/>
  <c r="T32" i="3"/>
  <c r="S32" i="3"/>
  <c r="R32" i="3"/>
  <c r="Q32" i="3"/>
  <c r="X5" i="3"/>
  <c r="W5" i="3"/>
  <c r="V5" i="3"/>
  <c r="U5" i="3"/>
  <c r="T5" i="3"/>
  <c r="S5" i="3"/>
  <c r="R5" i="3"/>
  <c r="Q5" i="3"/>
  <c r="J54" i="3"/>
  <c r="I54" i="3"/>
  <c r="H54" i="3"/>
  <c r="G54" i="3"/>
  <c r="F54" i="3"/>
  <c r="E54" i="3"/>
  <c r="D54" i="3"/>
  <c r="C54" i="3"/>
  <c r="J38" i="3"/>
  <c r="I38" i="3"/>
  <c r="H38" i="3"/>
  <c r="G38" i="3"/>
  <c r="F38" i="3"/>
  <c r="E38" i="3"/>
  <c r="D38" i="3"/>
  <c r="C38" i="3"/>
  <c r="J34" i="3"/>
  <c r="I34" i="3"/>
  <c r="H34" i="3"/>
  <c r="G34" i="3"/>
  <c r="F34" i="3"/>
  <c r="E34" i="3"/>
  <c r="D34" i="3"/>
  <c r="C34" i="3"/>
  <c r="J27" i="3"/>
  <c r="I27" i="3"/>
  <c r="H27" i="3"/>
  <c r="G27" i="3"/>
  <c r="F27" i="3"/>
  <c r="E27" i="3"/>
  <c r="D27" i="3"/>
  <c r="C27" i="3"/>
  <c r="J16" i="3"/>
  <c r="I16" i="3"/>
  <c r="H16" i="3"/>
  <c r="G16" i="3"/>
  <c r="F16" i="3"/>
  <c r="E16" i="3"/>
  <c r="D16" i="3"/>
  <c r="C16" i="3"/>
  <c r="X3" i="3"/>
  <c r="W3" i="3"/>
  <c r="V3" i="3"/>
  <c r="U3" i="3"/>
  <c r="T3" i="3"/>
  <c r="S3" i="3"/>
  <c r="R3" i="3"/>
  <c r="Q3" i="3"/>
  <c r="J3" i="3"/>
  <c r="J5" i="3"/>
  <c r="I5" i="3"/>
  <c r="H5" i="3"/>
  <c r="G5" i="3"/>
  <c r="F5" i="3"/>
  <c r="E5" i="3"/>
  <c r="D5" i="3"/>
  <c r="C5" i="3"/>
  <c r="I3" i="3"/>
  <c r="H3" i="3"/>
  <c r="G3" i="3"/>
  <c r="F3" i="3"/>
  <c r="E3" i="3"/>
  <c r="D3" i="3"/>
  <c r="C3" i="3"/>
  <c r="F2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1" i="1"/>
  <c r="B125" i="1"/>
  <c r="B124" i="1"/>
  <c r="B123" i="1"/>
  <c r="B122" i="1"/>
  <c r="B121" i="1"/>
  <c r="C121" i="1" s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1" i="1"/>
  <c r="C1" i="1" s="1"/>
  <c r="C7" i="1" l="1"/>
  <c r="C117" i="1"/>
  <c r="C19" i="1"/>
  <c r="C120" i="1"/>
  <c r="C6" i="1"/>
  <c r="C31" i="1"/>
  <c r="C79" i="1"/>
  <c r="C8" i="1"/>
  <c r="C20" i="1"/>
  <c r="C32" i="1"/>
  <c r="C44" i="1"/>
  <c r="C56" i="1"/>
  <c r="C68" i="1"/>
  <c r="C80" i="1"/>
  <c r="C92" i="1"/>
  <c r="C104" i="1"/>
  <c r="C116" i="1"/>
  <c r="C43" i="1"/>
  <c r="C115" i="1"/>
  <c r="C9" i="1"/>
  <c r="C45" i="1"/>
  <c r="C93" i="1"/>
  <c r="C46" i="1"/>
  <c r="C82" i="1"/>
  <c r="C23" i="1"/>
  <c r="C35" i="1"/>
  <c r="C47" i="1"/>
  <c r="C59" i="1"/>
  <c r="C71" i="1"/>
  <c r="C83" i="1"/>
  <c r="C95" i="1"/>
  <c r="C107" i="1"/>
  <c r="C119" i="1"/>
  <c r="C103" i="1"/>
  <c r="C33" i="1"/>
  <c r="C105" i="1"/>
  <c r="C22" i="1"/>
  <c r="C94" i="1"/>
  <c r="C48" i="1"/>
  <c r="C72" i="1"/>
  <c r="C96" i="1"/>
  <c r="C49" i="1"/>
  <c r="C73" i="1"/>
  <c r="C109" i="1"/>
  <c r="C2" i="1"/>
  <c r="C14" i="1"/>
  <c r="C26" i="1"/>
  <c r="C38" i="1"/>
  <c r="C50" i="1"/>
  <c r="C62" i="1"/>
  <c r="C74" i="1"/>
  <c r="C86" i="1"/>
  <c r="C98" i="1"/>
  <c r="C110" i="1"/>
  <c r="C122" i="1"/>
  <c r="C67" i="1"/>
  <c r="C21" i="1"/>
  <c r="C57" i="1"/>
  <c r="C81" i="1"/>
  <c r="C10" i="1"/>
  <c r="C58" i="1"/>
  <c r="C36" i="1"/>
  <c r="C60" i="1"/>
  <c r="C13" i="1"/>
  <c r="C37" i="1"/>
  <c r="C61" i="1"/>
  <c r="C85" i="1"/>
  <c r="C97" i="1"/>
  <c r="C3" i="1"/>
  <c r="C15" i="1"/>
  <c r="C27" i="1"/>
  <c r="C39" i="1"/>
  <c r="C51" i="1"/>
  <c r="C63" i="1"/>
  <c r="C75" i="1"/>
  <c r="C87" i="1"/>
  <c r="C99" i="1"/>
  <c r="C111" i="1"/>
  <c r="C123" i="1"/>
  <c r="C106" i="1"/>
  <c r="C12" i="1"/>
  <c r="C16" i="1"/>
  <c r="C28" i="1"/>
  <c r="C40" i="1"/>
  <c r="C52" i="1"/>
  <c r="C64" i="1"/>
  <c r="C76" i="1"/>
  <c r="C88" i="1"/>
  <c r="C100" i="1"/>
  <c r="C112" i="1"/>
  <c r="C124" i="1"/>
  <c r="C34" i="1"/>
  <c r="C118" i="1"/>
  <c r="C108" i="1"/>
  <c r="C25" i="1"/>
  <c r="C4" i="1"/>
  <c r="C5" i="1"/>
  <c r="C17" i="1"/>
  <c r="C29" i="1"/>
  <c r="C41" i="1"/>
  <c r="C53" i="1"/>
  <c r="C65" i="1"/>
  <c r="C77" i="1"/>
  <c r="C89" i="1"/>
  <c r="C101" i="1"/>
  <c r="C113" i="1"/>
  <c r="C125" i="1"/>
  <c r="C55" i="1"/>
  <c r="C91" i="1"/>
  <c r="C69" i="1"/>
  <c r="C70" i="1"/>
  <c r="C11" i="1"/>
  <c r="C24" i="1"/>
  <c r="C84" i="1"/>
  <c r="C18" i="1"/>
  <c r="C30" i="1"/>
  <c r="C42" i="1"/>
  <c r="C54" i="1"/>
  <c r="C66" i="1"/>
  <c r="C78" i="1"/>
  <c r="C90" i="1"/>
  <c r="C102" i="1"/>
  <c r="C114" i="1"/>
  <c r="F3" i="1"/>
  <c r="G123" i="1" l="1"/>
  <c r="G117" i="1"/>
  <c r="G111" i="1"/>
  <c r="G43" i="1"/>
  <c r="G2" i="1"/>
  <c r="G19" i="1"/>
  <c r="G24" i="1"/>
  <c r="G1" i="1"/>
  <c r="G14" i="1"/>
  <c r="G55" i="1"/>
  <c r="G37" i="1"/>
  <c r="G101" i="1"/>
  <c r="G84" i="1"/>
  <c r="G83" i="1"/>
  <c r="G16" i="1"/>
  <c r="G17" i="1"/>
  <c r="G26" i="1"/>
  <c r="G52" i="1"/>
  <c r="G115" i="1"/>
  <c r="G9" i="1"/>
  <c r="G58" i="1"/>
  <c r="G107" i="1"/>
  <c r="G15" i="1"/>
  <c r="G28" i="1"/>
  <c r="G40" i="1"/>
  <c r="G51" i="1"/>
  <c r="G53" i="1"/>
  <c r="G50" i="1"/>
  <c r="G76" i="1"/>
  <c r="G20" i="1"/>
  <c r="G33" i="1"/>
  <c r="G118" i="1"/>
  <c r="G77" i="1"/>
  <c r="G90" i="1"/>
  <c r="G103" i="1"/>
  <c r="G39" i="1"/>
  <c r="G41" i="1"/>
  <c r="G27" i="1"/>
  <c r="G89" i="1"/>
  <c r="G72" i="1"/>
  <c r="G73" i="1"/>
  <c r="G62" i="1"/>
  <c r="G88" i="1"/>
  <c r="G32" i="1"/>
  <c r="G45" i="1"/>
  <c r="G34" i="1"/>
  <c r="G29" i="1"/>
  <c r="G59" i="1"/>
  <c r="G60" i="1"/>
  <c r="G46" i="1"/>
  <c r="G48" i="1"/>
  <c r="G95" i="1"/>
  <c r="G96" i="1"/>
  <c r="G74" i="1"/>
  <c r="G100" i="1"/>
  <c r="G44" i="1"/>
  <c r="G57" i="1"/>
  <c r="G116" i="1"/>
  <c r="G63" i="1"/>
  <c r="G5" i="1"/>
  <c r="G108" i="1"/>
  <c r="G35" i="1"/>
  <c r="G8" i="1"/>
  <c r="G23" i="1"/>
  <c r="G78" i="1"/>
  <c r="G82" i="1"/>
  <c r="G65" i="1"/>
  <c r="G31" i="1"/>
  <c r="G47" i="1"/>
  <c r="G120" i="1"/>
  <c r="G86" i="1"/>
  <c r="G112" i="1"/>
  <c r="G56" i="1"/>
  <c r="G69" i="1"/>
  <c r="G54" i="1"/>
  <c r="G30" i="1"/>
  <c r="G91" i="1"/>
  <c r="G119" i="1"/>
  <c r="G6" i="1"/>
  <c r="G12" i="1"/>
  <c r="G38" i="1"/>
  <c r="G64" i="1"/>
  <c r="G21" i="1"/>
  <c r="G22" i="1"/>
  <c r="G11" i="1"/>
  <c r="G102" i="1"/>
  <c r="G106" i="1"/>
  <c r="G87" i="1"/>
  <c r="G49" i="1"/>
  <c r="G113" i="1"/>
  <c r="G121" i="1"/>
  <c r="G98" i="1"/>
  <c r="G124" i="1"/>
  <c r="G68" i="1"/>
  <c r="G81" i="1"/>
  <c r="G80" i="1"/>
  <c r="G93" i="1"/>
  <c r="G75" i="1"/>
  <c r="G42" i="1"/>
  <c r="G71" i="1"/>
  <c r="G13" i="1"/>
  <c r="G114" i="1"/>
  <c r="G99" i="1"/>
  <c r="G36" i="1"/>
  <c r="G10" i="1"/>
  <c r="G7" i="1"/>
  <c r="G94" i="1"/>
  <c r="G70" i="1"/>
  <c r="G97" i="1"/>
  <c r="G122" i="1"/>
  <c r="G67" i="1"/>
  <c r="G92" i="1"/>
  <c r="G105" i="1"/>
  <c r="G18" i="1"/>
  <c r="G85" i="1"/>
  <c r="G110" i="1"/>
  <c r="G3" i="1"/>
  <c r="G4" i="1"/>
  <c r="G25" i="1"/>
  <c r="G61" i="1"/>
  <c r="G66" i="1"/>
  <c r="G125" i="1"/>
  <c r="G109" i="1"/>
  <c r="G79" i="1"/>
  <c r="G104" i="1"/>
  <c r="H3" i="1"/>
  <c r="H2" i="1"/>
  <c r="J1" i="1"/>
  <c r="H1" i="1"/>
  <c r="J2" i="1"/>
  <c r="F4" i="1"/>
  <c r="H4" i="1" s="1"/>
  <c r="J3" i="1"/>
  <c r="I2" i="1" l="1"/>
  <c r="I4" i="1"/>
  <c r="I3" i="1"/>
  <c r="I1" i="1"/>
  <c r="J4" i="1"/>
  <c r="F5" i="1"/>
  <c r="H5" i="1" s="1"/>
  <c r="I5" i="1" s="1"/>
  <c r="J5" i="1" l="1"/>
  <c r="F6" i="1"/>
  <c r="H6" i="1" s="1"/>
  <c r="I6" i="1" l="1"/>
  <c r="J6" i="1"/>
  <c r="F7" i="1"/>
  <c r="H7" i="1" s="1"/>
  <c r="I7" i="1" s="1"/>
  <c r="J7" i="1" l="1"/>
  <c r="F8" i="1"/>
  <c r="H8" i="1" s="1"/>
  <c r="I8" i="1" l="1"/>
  <c r="J8" i="1"/>
  <c r="F9" i="1"/>
  <c r="H9" i="1" s="1"/>
  <c r="I9" i="1" s="1"/>
  <c r="J9" i="1" l="1"/>
  <c r="F10" i="1"/>
  <c r="H10" i="1" s="1"/>
  <c r="I10" i="1" s="1"/>
  <c r="J10" i="1" l="1"/>
  <c r="F11" i="1"/>
  <c r="H11" i="1" s="1"/>
  <c r="I11" i="1" s="1"/>
  <c r="J11" i="1" l="1"/>
  <c r="F12" i="1"/>
  <c r="H12" i="1" s="1"/>
  <c r="I12" i="1" s="1"/>
  <c r="J12" i="1" l="1"/>
  <c r="F13" i="1"/>
  <c r="H13" i="1" s="1"/>
  <c r="I13" i="1" s="1"/>
  <c r="J13" i="1" l="1"/>
  <c r="F14" i="1"/>
  <c r="H14" i="1" s="1"/>
  <c r="I14" i="1" s="1"/>
  <c r="J14" i="1" l="1"/>
  <c r="F15" i="1"/>
  <c r="H15" i="1" s="1"/>
  <c r="I15" i="1" s="1"/>
  <c r="J15" i="1" l="1"/>
  <c r="F16" i="1"/>
  <c r="H16" i="1" s="1"/>
  <c r="I16" i="1" s="1"/>
  <c r="J16" i="1" l="1"/>
  <c r="F17" i="1"/>
  <c r="H17" i="1" s="1"/>
  <c r="I17" i="1" l="1"/>
  <c r="J17" i="1"/>
  <c r="F18" i="1"/>
  <c r="H18" i="1" s="1"/>
  <c r="I18" i="1" s="1"/>
  <c r="J18" i="1" l="1"/>
  <c r="F19" i="1"/>
  <c r="H19" i="1" s="1"/>
  <c r="I19" i="1" l="1"/>
  <c r="J19" i="1"/>
  <c r="F20" i="1"/>
  <c r="H20" i="1" s="1"/>
  <c r="I20" i="1" s="1"/>
  <c r="J20" i="1" l="1"/>
  <c r="F21" i="1"/>
  <c r="H21" i="1" s="1"/>
  <c r="I21" i="1" l="1"/>
  <c r="J21" i="1"/>
  <c r="F22" i="1"/>
  <c r="H22" i="1" s="1"/>
  <c r="I22" i="1" s="1"/>
  <c r="J22" i="1" l="1"/>
  <c r="F23" i="1"/>
  <c r="H23" i="1" s="1"/>
  <c r="I23" i="1" s="1"/>
  <c r="J23" i="1" l="1"/>
  <c r="F24" i="1"/>
  <c r="H24" i="1" s="1"/>
  <c r="I24" i="1" s="1"/>
  <c r="J24" i="1" l="1"/>
  <c r="F25" i="1"/>
  <c r="H25" i="1" s="1"/>
  <c r="I25" i="1" l="1"/>
  <c r="J25" i="1"/>
  <c r="F26" i="1"/>
  <c r="H26" i="1" s="1"/>
  <c r="I26" i="1" s="1"/>
  <c r="J26" i="1" l="1"/>
  <c r="F27" i="1"/>
  <c r="H27" i="1" s="1"/>
  <c r="I27" i="1" l="1"/>
  <c r="J27" i="1"/>
  <c r="F28" i="1"/>
  <c r="H28" i="1" s="1"/>
  <c r="I28" i="1" s="1"/>
  <c r="J28" i="1" l="1"/>
  <c r="F29" i="1"/>
  <c r="J29" i="1" l="1"/>
  <c r="H29" i="1"/>
  <c r="F30" i="1"/>
  <c r="I29" i="1" l="1"/>
  <c r="J30" i="1"/>
  <c r="F31" i="1"/>
  <c r="H30" i="1"/>
  <c r="I30" i="1" s="1"/>
  <c r="F32" i="1" l="1"/>
  <c r="J31" i="1"/>
  <c r="H31" i="1"/>
  <c r="I31" i="1" l="1"/>
  <c r="F33" i="1"/>
  <c r="J32" i="1"/>
  <c r="H32" i="1"/>
  <c r="I32" i="1" s="1"/>
  <c r="F34" i="1" l="1"/>
  <c r="J33" i="1"/>
  <c r="H33" i="1"/>
  <c r="I33" i="1" s="1"/>
  <c r="F35" i="1" l="1"/>
  <c r="J34" i="1"/>
  <c r="H34" i="1"/>
  <c r="I34" i="1" s="1"/>
  <c r="F36" i="1" l="1"/>
  <c r="J35" i="1"/>
  <c r="H35" i="1"/>
  <c r="I35" i="1" s="1"/>
  <c r="F37" i="1" l="1"/>
  <c r="J36" i="1"/>
  <c r="H36" i="1"/>
  <c r="I36" i="1" l="1"/>
  <c r="F38" i="1"/>
  <c r="J37" i="1"/>
  <c r="H37" i="1"/>
  <c r="I37" i="1" s="1"/>
  <c r="F39" i="1" l="1"/>
  <c r="J38" i="1"/>
  <c r="H38" i="1"/>
  <c r="I38" i="1" l="1"/>
  <c r="F40" i="1"/>
  <c r="J39" i="1"/>
  <c r="H39" i="1"/>
  <c r="I39" i="1" s="1"/>
  <c r="F41" i="1" l="1"/>
  <c r="J40" i="1"/>
  <c r="H40" i="1"/>
  <c r="I40" i="1" s="1"/>
  <c r="F42" i="1" l="1"/>
  <c r="J41" i="1"/>
  <c r="H41" i="1"/>
  <c r="I41" i="1" l="1"/>
  <c r="F43" i="1"/>
  <c r="J42" i="1"/>
  <c r="H42" i="1"/>
  <c r="I42" i="1" s="1"/>
  <c r="J43" i="1" l="1"/>
  <c r="F44" i="1"/>
  <c r="H43" i="1"/>
  <c r="I43" i="1" s="1"/>
  <c r="J44" i="1" l="1"/>
  <c r="F45" i="1"/>
  <c r="H44" i="1"/>
  <c r="I44" i="1" l="1"/>
  <c r="F46" i="1"/>
  <c r="J45" i="1"/>
  <c r="H45" i="1"/>
  <c r="I45" i="1" s="1"/>
  <c r="F47" i="1" l="1"/>
  <c r="J46" i="1"/>
  <c r="H46" i="1"/>
  <c r="I46" i="1" l="1"/>
  <c r="F48" i="1"/>
  <c r="J47" i="1"/>
  <c r="H47" i="1"/>
  <c r="I47" i="1" s="1"/>
  <c r="F49" i="1" l="1"/>
  <c r="J48" i="1"/>
  <c r="H48" i="1"/>
  <c r="I48" i="1" l="1"/>
  <c r="J49" i="1"/>
  <c r="F50" i="1"/>
  <c r="H49" i="1"/>
  <c r="I49" i="1" s="1"/>
  <c r="F51" i="1" l="1"/>
  <c r="J50" i="1"/>
  <c r="H50" i="1"/>
  <c r="I50" i="1" l="1"/>
  <c r="F52" i="1"/>
  <c r="J51" i="1"/>
  <c r="H51" i="1"/>
  <c r="I51" i="1" s="1"/>
  <c r="F53" i="1" l="1"/>
  <c r="J52" i="1"/>
  <c r="H52" i="1"/>
  <c r="I52" i="1" l="1"/>
  <c r="F54" i="1"/>
  <c r="J53" i="1"/>
  <c r="H53" i="1"/>
  <c r="I53" i="1" s="1"/>
  <c r="F55" i="1" l="1"/>
  <c r="J54" i="1"/>
  <c r="H54" i="1"/>
  <c r="I54" i="1" l="1"/>
  <c r="F56" i="1"/>
  <c r="J55" i="1"/>
  <c r="H55" i="1"/>
  <c r="I55" i="1" s="1"/>
  <c r="F57" i="1" l="1"/>
  <c r="J56" i="1"/>
  <c r="H56" i="1"/>
  <c r="I56" i="1" l="1"/>
  <c r="F58" i="1"/>
  <c r="J57" i="1"/>
  <c r="H57" i="1"/>
  <c r="I57" i="1" s="1"/>
  <c r="F59" i="1" l="1"/>
  <c r="J58" i="1"/>
  <c r="H58" i="1"/>
  <c r="I58" i="1" s="1"/>
  <c r="F60" i="1" l="1"/>
  <c r="J59" i="1"/>
  <c r="H59" i="1"/>
  <c r="I59" i="1" s="1"/>
  <c r="J60" i="1" l="1"/>
  <c r="F61" i="1"/>
  <c r="H60" i="1"/>
  <c r="I60" i="1" s="1"/>
  <c r="F62" i="1" l="1"/>
  <c r="J61" i="1"/>
  <c r="H61" i="1"/>
  <c r="I61" i="1" s="1"/>
  <c r="F63" i="1" l="1"/>
  <c r="J62" i="1"/>
  <c r="H62" i="1"/>
  <c r="I62" i="1" s="1"/>
  <c r="F64" i="1" l="1"/>
  <c r="J63" i="1"/>
  <c r="H63" i="1"/>
  <c r="I63" i="1" s="1"/>
  <c r="F65" i="1" l="1"/>
  <c r="J64" i="1"/>
  <c r="H64" i="1"/>
  <c r="I64" i="1" s="1"/>
  <c r="F66" i="1" l="1"/>
  <c r="J65" i="1"/>
  <c r="H65" i="1"/>
  <c r="I65" i="1" s="1"/>
  <c r="F67" i="1" l="1"/>
  <c r="J66" i="1"/>
  <c r="H66" i="1"/>
  <c r="I66" i="1" s="1"/>
  <c r="J67" i="1" l="1"/>
  <c r="F68" i="1"/>
  <c r="H67" i="1"/>
  <c r="I67" i="1" l="1"/>
  <c r="J68" i="1"/>
  <c r="F69" i="1"/>
  <c r="H68" i="1"/>
  <c r="I68" i="1" s="1"/>
  <c r="F70" i="1" l="1"/>
  <c r="J69" i="1"/>
  <c r="H69" i="1"/>
  <c r="I69" i="1" l="1"/>
  <c r="F71" i="1"/>
  <c r="J70" i="1"/>
  <c r="H70" i="1"/>
  <c r="I70" i="1" s="1"/>
  <c r="J71" i="1" l="1"/>
  <c r="F72" i="1"/>
  <c r="H71" i="1"/>
  <c r="I71" i="1" s="1"/>
  <c r="F73" i="1" l="1"/>
  <c r="J72" i="1"/>
  <c r="H72" i="1"/>
  <c r="I72" i="1" s="1"/>
  <c r="F74" i="1" l="1"/>
  <c r="J73" i="1"/>
  <c r="H73" i="1"/>
  <c r="I73" i="1" l="1"/>
  <c r="J74" i="1"/>
  <c r="F75" i="1"/>
  <c r="H74" i="1"/>
  <c r="I74" i="1" s="1"/>
  <c r="J75" i="1" l="1"/>
  <c r="F76" i="1"/>
  <c r="H75" i="1"/>
  <c r="I75" i="1" l="1"/>
  <c r="F77" i="1"/>
  <c r="J76" i="1"/>
  <c r="H76" i="1"/>
  <c r="I76" i="1" s="1"/>
  <c r="F78" i="1" l="1"/>
  <c r="J77" i="1"/>
  <c r="H77" i="1"/>
  <c r="I77" i="1" s="1"/>
  <c r="F79" i="1" l="1"/>
  <c r="J78" i="1"/>
  <c r="H78" i="1"/>
  <c r="I78" i="1" s="1"/>
  <c r="F80" i="1" l="1"/>
  <c r="J79" i="1"/>
  <c r="H79" i="1"/>
  <c r="I79" i="1" l="1"/>
  <c r="F81" i="1"/>
  <c r="J80" i="1"/>
  <c r="H80" i="1"/>
  <c r="I80" i="1" s="1"/>
  <c r="F82" i="1" l="1"/>
  <c r="J81" i="1"/>
  <c r="H81" i="1"/>
  <c r="I81" i="1" l="1"/>
  <c r="J82" i="1"/>
  <c r="F83" i="1"/>
  <c r="H82" i="1"/>
  <c r="I82" i="1" s="1"/>
  <c r="F84" i="1" l="1"/>
  <c r="J83" i="1"/>
  <c r="H83" i="1"/>
  <c r="I83" i="1" s="1"/>
  <c r="F85" i="1" l="1"/>
  <c r="J84" i="1"/>
  <c r="H84" i="1"/>
  <c r="I84" i="1" s="1"/>
  <c r="F86" i="1" l="1"/>
  <c r="J85" i="1"/>
  <c r="H85" i="1"/>
  <c r="I85" i="1" s="1"/>
  <c r="F87" i="1" l="1"/>
  <c r="J86" i="1"/>
  <c r="H86" i="1"/>
  <c r="I86" i="1" l="1"/>
  <c r="F88" i="1"/>
  <c r="J87" i="1"/>
  <c r="H87" i="1"/>
  <c r="I87" i="1" s="1"/>
  <c r="F89" i="1" l="1"/>
  <c r="J88" i="1"/>
  <c r="H88" i="1"/>
  <c r="I88" i="1" l="1"/>
  <c r="J89" i="1"/>
  <c r="F90" i="1"/>
  <c r="H89" i="1"/>
  <c r="I89" i="1" s="1"/>
  <c r="J90" i="1" l="1"/>
  <c r="F91" i="1"/>
  <c r="H90" i="1"/>
  <c r="I90" i="1" s="1"/>
  <c r="F92" i="1" l="1"/>
  <c r="J91" i="1"/>
  <c r="H91" i="1"/>
  <c r="I91" i="1" l="1"/>
  <c r="F93" i="1"/>
  <c r="J92" i="1"/>
  <c r="H92" i="1"/>
  <c r="I92" i="1" s="1"/>
  <c r="F94" i="1" l="1"/>
  <c r="J93" i="1"/>
  <c r="H93" i="1"/>
  <c r="I93" i="1" s="1"/>
  <c r="J94" i="1" l="1"/>
  <c r="F95" i="1"/>
  <c r="H94" i="1"/>
  <c r="I94" i="1" l="1"/>
  <c r="F96" i="1"/>
  <c r="J95" i="1"/>
  <c r="H95" i="1"/>
  <c r="I95" i="1" s="1"/>
  <c r="F97" i="1" l="1"/>
  <c r="J96" i="1"/>
  <c r="H96" i="1"/>
  <c r="I96" i="1" s="1"/>
  <c r="F98" i="1" l="1"/>
  <c r="J97" i="1"/>
  <c r="H97" i="1"/>
  <c r="I97" i="1" s="1"/>
  <c r="F99" i="1" l="1"/>
  <c r="J98" i="1"/>
  <c r="H98" i="1"/>
  <c r="I98" i="1" s="1"/>
  <c r="F100" i="1" l="1"/>
  <c r="J99" i="1"/>
  <c r="H99" i="1"/>
  <c r="I99" i="1" l="1"/>
  <c r="F101" i="1"/>
  <c r="J100" i="1"/>
  <c r="H100" i="1"/>
  <c r="I100" i="1" s="1"/>
  <c r="F102" i="1" l="1"/>
  <c r="J101" i="1"/>
  <c r="H101" i="1"/>
  <c r="I101" i="1" s="1"/>
  <c r="F103" i="1" l="1"/>
  <c r="J102" i="1"/>
  <c r="H102" i="1"/>
  <c r="I102" i="1" s="1"/>
  <c r="F104" i="1" l="1"/>
  <c r="J103" i="1"/>
  <c r="H103" i="1"/>
  <c r="I103" i="1" l="1"/>
  <c r="J104" i="1"/>
  <c r="F105" i="1"/>
  <c r="H104" i="1"/>
  <c r="I104" i="1" s="1"/>
  <c r="F106" i="1" l="1"/>
  <c r="J105" i="1"/>
  <c r="H105" i="1"/>
  <c r="I105" i="1" l="1"/>
  <c r="F107" i="1"/>
  <c r="J106" i="1"/>
  <c r="H106" i="1"/>
  <c r="I106" i="1" s="1"/>
  <c r="F108" i="1" l="1"/>
  <c r="J107" i="1"/>
  <c r="H107" i="1"/>
  <c r="I107" i="1" l="1"/>
  <c r="F109" i="1"/>
  <c r="J108" i="1"/>
  <c r="H108" i="1"/>
  <c r="I108" i="1" s="1"/>
  <c r="F110" i="1" l="1"/>
  <c r="J109" i="1"/>
  <c r="H109" i="1"/>
  <c r="I109" i="1" l="1"/>
  <c r="F111" i="1"/>
  <c r="J110" i="1"/>
  <c r="H110" i="1"/>
  <c r="I110" i="1" s="1"/>
  <c r="F112" i="1" l="1"/>
  <c r="J111" i="1"/>
  <c r="H111" i="1"/>
  <c r="I111" i="1" l="1"/>
  <c r="F113" i="1"/>
  <c r="J112" i="1"/>
  <c r="H112" i="1"/>
  <c r="I112" i="1" s="1"/>
  <c r="F114" i="1" l="1"/>
  <c r="J113" i="1"/>
  <c r="H113" i="1"/>
  <c r="I113" i="1" s="1"/>
  <c r="F115" i="1" l="1"/>
  <c r="J114" i="1"/>
  <c r="H114" i="1"/>
  <c r="I114" i="1" l="1"/>
  <c r="F116" i="1"/>
  <c r="J115" i="1"/>
  <c r="H115" i="1"/>
  <c r="I115" i="1" s="1"/>
  <c r="F117" i="1" l="1"/>
  <c r="J116" i="1"/>
  <c r="H116" i="1"/>
  <c r="I116" i="1" l="1"/>
  <c r="F118" i="1"/>
  <c r="J117" i="1"/>
  <c r="H117" i="1"/>
  <c r="I117" i="1" s="1"/>
  <c r="F119" i="1" l="1"/>
  <c r="J118" i="1"/>
  <c r="H118" i="1"/>
  <c r="I118" i="1" l="1"/>
  <c r="F120" i="1"/>
  <c r="J119" i="1"/>
  <c r="H119" i="1"/>
  <c r="I119" i="1" s="1"/>
  <c r="F121" i="1" l="1"/>
  <c r="J120" i="1"/>
  <c r="H120" i="1"/>
  <c r="I120" i="1" s="1"/>
  <c r="F122" i="1" l="1"/>
  <c r="J121" i="1"/>
  <c r="H121" i="1"/>
  <c r="I121" i="1" s="1"/>
  <c r="F123" i="1" l="1"/>
  <c r="J122" i="1"/>
  <c r="H122" i="1"/>
  <c r="I122" i="1" s="1"/>
  <c r="F124" i="1" l="1"/>
  <c r="J123" i="1"/>
  <c r="H123" i="1"/>
  <c r="I123" i="1" l="1"/>
  <c r="F125" i="1"/>
  <c r="J124" i="1"/>
  <c r="H124" i="1"/>
  <c r="I124" i="1" s="1"/>
  <c r="H125" i="1" l="1"/>
  <c r="J125" i="1"/>
  <c r="I125" i="1" l="1"/>
  <c r="K1" i="1" a="1"/>
  <c r="K1" i="1" l="1"/>
  <c r="L1" i="1" s="1"/>
  <c r="N1" i="1" s="1"/>
  <c r="B6" i="3" l="1"/>
  <c r="L102" i="1"/>
  <c r="L52" i="1"/>
  <c r="L104" i="1"/>
  <c r="L58" i="1"/>
  <c r="L60" i="1"/>
  <c r="L122" i="1"/>
  <c r="L118" i="1"/>
  <c r="L114" i="1"/>
  <c r="L110" i="1"/>
  <c r="L50" i="1"/>
  <c r="L43" i="1"/>
  <c r="L2" i="1"/>
  <c r="L123" i="1"/>
  <c r="L121" i="1"/>
  <c r="L125" i="1"/>
  <c r="L116" i="1"/>
  <c r="L28" i="1"/>
  <c r="L24" i="1"/>
  <c r="L21" i="1"/>
  <c r="L18" i="1"/>
  <c r="L12" i="1"/>
  <c r="L7" i="1"/>
  <c r="L4" i="1"/>
  <c r="L119" i="1"/>
  <c r="L109" i="1"/>
  <c r="L111" i="1"/>
  <c r="N111" i="1" s="1"/>
  <c r="L107" i="1"/>
  <c r="L105" i="1"/>
  <c r="L103" i="1"/>
  <c r="L63" i="1"/>
  <c r="L59" i="1"/>
  <c r="L57" i="1"/>
  <c r="L55" i="1"/>
  <c r="L45" i="1"/>
  <c r="L36" i="1"/>
  <c r="L31" i="1"/>
  <c r="L46" i="1"/>
  <c r="L44" i="1"/>
  <c r="L41" i="1"/>
  <c r="L35" i="1"/>
  <c r="L32" i="1"/>
  <c r="L29" i="1"/>
  <c r="L27" i="1"/>
  <c r="L25" i="1"/>
  <c r="L22" i="1"/>
  <c r="L20" i="1"/>
  <c r="L13" i="1"/>
  <c r="L62" i="1"/>
  <c r="L17" i="1"/>
  <c r="L9" i="1"/>
  <c r="L106" i="1"/>
  <c r="L39" i="1"/>
  <c r="L14" i="1"/>
  <c r="L124" i="1"/>
  <c r="L117" i="1"/>
  <c r="L112" i="1"/>
  <c r="L108" i="1"/>
  <c r="L56" i="1"/>
  <c r="L54" i="1"/>
  <c r="L51" i="1"/>
  <c r="L48" i="1"/>
  <c r="L42" i="1"/>
  <c r="L33" i="1"/>
  <c r="L30" i="1"/>
  <c r="L26" i="1"/>
  <c r="L23" i="1"/>
  <c r="L19" i="1"/>
  <c r="L5" i="1"/>
  <c r="L100" i="1"/>
  <c r="L99" i="1"/>
  <c r="L97" i="1"/>
  <c r="L96" i="1"/>
  <c r="L95" i="1"/>
  <c r="L92" i="1"/>
  <c r="L91" i="1"/>
  <c r="L85" i="1"/>
  <c r="L82" i="1"/>
  <c r="L79" i="1"/>
  <c r="L69" i="1"/>
  <c r="L49" i="1"/>
  <c r="L101" i="1"/>
  <c r="L98" i="1"/>
  <c r="L94" i="1"/>
  <c r="L93" i="1"/>
  <c r="L84" i="1"/>
  <c r="L80" i="1"/>
  <c r="L71" i="1"/>
  <c r="L70" i="1"/>
  <c r="L68" i="1"/>
  <c r="L6" i="1"/>
  <c r="L90" i="1"/>
  <c r="L89" i="1"/>
  <c r="L88" i="1"/>
  <c r="L87" i="1"/>
  <c r="L86" i="1"/>
  <c r="L83" i="1"/>
  <c r="L81" i="1"/>
  <c r="L16" i="1"/>
  <c r="L78" i="1"/>
  <c r="L77" i="1"/>
  <c r="L76" i="1"/>
  <c r="L75" i="1"/>
  <c r="L74" i="1"/>
  <c r="L73" i="1"/>
  <c r="L72" i="1"/>
  <c r="L37" i="1"/>
  <c r="L11" i="1"/>
  <c r="L67" i="1"/>
  <c r="L66" i="1"/>
  <c r="L65" i="1"/>
  <c r="L64" i="1"/>
  <c r="L61" i="1"/>
  <c r="L53" i="1"/>
  <c r="L47" i="1"/>
  <c r="L40" i="1"/>
  <c r="L38" i="1"/>
  <c r="L34" i="1"/>
  <c r="L120" i="1"/>
  <c r="L115" i="1"/>
  <c r="L15" i="1"/>
  <c r="L10" i="1"/>
  <c r="L8" i="1"/>
  <c r="L3" i="1"/>
  <c r="L113" i="1"/>
  <c r="N76" i="1" l="1"/>
  <c r="P29" i="3" s="1"/>
  <c r="N11" i="1"/>
  <c r="B18" i="3" s="1"/>
  <c r="N97" i="1"/>
  <c r="P52" i="3" s="1"/>
  <c r="N4" i="1"/>
  <c r="B9" i="3" s="1"/>
  <c r="N37" i="1"/>
  <c r="B50" i="3" s="1"/>
  <c r="N98" i="1"/>
  <c r="P53" i="3" s="1"/>
  <c r="N99" i="1"/>
  <c r="P54" i="3" s="1"/>
  <c r="N56" i="1"/>
  <c r="P9" i="3" s="1"/>
  <c r="N20" i="1"/>
  <c r="B29" i="3" s="1"/>
  <c r="N45" i="1"/>
  <c r="O45" i="1" s="1"/>
  <c r="N7" i="1"/>
  <c r="B12" i="3" s="1"/>
  <c r="N50" i="1"/>
  <c r="B65" i="3" s="1"/>
  <c r="N34" i="1"/>
  <c r="B47" i="3" s="1"/>
  <c r="N72" i="1"/>
  <c r="P25" i="3" s="1"/>
  <c r="N88" i="1"/>
  <c r="P43" i="3" s="1"/>
  <c r="N101" i="1"/>
  <c r="O101" i="1" s="1"/>
  <c r="N100" i="1"/>
  <c r="P55" i="3" s="1"/>
  <c r="N108" i="1"/>
  <c r="P65" i="3" s="1"/>
  <c r="N22" i="1"/>
  <c r="B31" i="3" s="1"/>
  <c r="N55" i="1"/>
  <c r="P8" i="3" s="1"/>
  <c r="N12" i="1"/>
  <c r="B19" i="3" s="1"/>
  <c r="N110" i="1"/>
  <c r="O110" i="1" s="1"/>
  <c r="N115" i="1"/>
  <c r="P76" i="3" s="1"/>
  <c r="N86" i="1"/>
  <c r="P41" i="3" s="1"/>
  <c r="N54" i="1"/>
  <c r="P7" i="3" s="1"/>
  <c r="N13" i="1"/>
  <c r="B20" i="3" s="1"/>
  <c r="P81" i="3"/>
  <c r="N120" i="1"/>
  <c r="N5" i="1"/>
  <c r="B10" i="3" s="1"/>
  <c r="N25" i="1"/>
  <c r="B36" i="3" s="1"/>
  <c r="N114" i="1"/>
  <c r="P73" i="3" s="1"/>
  <c r="N74" i="1"/>
  <c r="P27" i="3" s="1"/>
  <c r="N69" i="1"/>
  <c r="P22" i="3" s="1"/>
  <c r="N19" i="1"/>
  <c r="B28" i="3" s="1"/>
  <c r="N117" i="1"/>
  <c r="P117" i="1" s="1"/>
  <c r="N27" i="1"/>
  <c r="B40" i="3" s="1"/>
  <c r="N59" i="1"/>
  <c r="P12" i="3" s="1"/>
  <c r="N21" i="1"/>
  <c r="B30" i="3" s="1"/>
  <c r="N118" i="1"/>
  <c r="P79" i="3" s="1"/>
  <c r="N94" i="1"/>
  <c r="P49" i="3" s="1"/>
  <c r="N36" i="1"/>
  <c r="O36" i="1" s="1"/>
  <c r="N43" i="1"/>
  <c r="O43" i="1" s="1"/>
  <c r="N87" i="1"/>
  <c r="P42" i="3" s="1"/>
  <c r="N38" i="1"/>
  <c r="B51" i="3" s="1"/>
  <c r="N73" i="1"/>
  <c r="P26" i="3" s="1"/>
  <c r="N89" i="1"/>
  <c r="P44" i="3" s="1"/>
  <c r="N49" i="1"/>
  <c r="B64" i="3" s="1"/>
  <c r="N112" i="1"/>
  <c r="P112" i="1" s="1"/>
  <c r="N57" i="1"/>
  <c r="P10" i="3" s="1"/>
  <c r="N18" i="1"/>
  <c r="B25" i="3" s="1"/>
  <c r="N40" i="1"/>
  <c r="B55" i="3" s="1"/>
  <c r="P45" i="3"/>
  <c r="N90" i="1"/>
  <c r="N47" i="1"/>
  <c r="P47" i="1" s="1"/>
  <c r="N75" i="1"/>
  <c r="P28" i="3" s="1"/>
  <c r="N6" i="1"/>
  <c r="B11" i="3" s="1"/>
  <c r="N79" i="1"/>
  <c r="P34" i="3" s="1"/>
  <c r="N23" i="1"/>
  <c r="B32" i="3" s="1"/>
  <c r="P85" i="3"/>
  <c r="N124" i="1"/>
  <c r="N29" i="1"/>
  <c r="P29" i="1" s="1"/>
  <c r="N63" i="1"/>
  <c r="O63" i="1" s="1"/>
  <c r="B35" i="3"/>
  <c r="N24" i="1"/>
  <c r="N122" i="1"/>
  <c r="P83" i="3" s="1"/>
  <c r="N103" i="1"/>
  <c r="P58" i="3" s="1"/>
  <c r="N28" i="1"/>
  <c r="B41" i="3" s="1"/>
  <c r="N60" i="1"/>
  <c r="P60" i="1" s="1"/>
  <c r="N85" i="1"/>
  <c r="P40" i="3" s="1"/>
  <c r="N30" i="1"/>
  <c r="B43" i="3" s="1"/>
  <c r="N39" i="1"/>
  <c r="B52" i="3" s="1"/>
  <c r="N35" i="1"/>
  <c r="P35" i="1" s="1"/>
  <c r="N105" i="1"/>
  <c r="P60" i="3" s="1"/>
  <c r="N116" i="1"/>
  <c r="O116" i="1" s="1"/>
  <c r="N58" i="1"/>
  <c r="O58" i="1" s="1"/>
  <c r="N104" i="1"/>
  <c r="P104" i="1" s="1"/>
  <c r="N68" i="1"/>
  <c r="P21" i="3" s="1"/>
  <c r="N26" i="1"/>
  <c r="B39" i="3" s="1"/>
  <c r="N32" i="1"/>
  <c r="B45" i="3" s="1"/>
  <c r="N61" i="1"/>
  <c r="P61" i="1" s="1"/>
  <c r="N70" i="1"/>
  <c r="P23" i="3" s="1"/>
  <c r="N64" i="1"/>
  <c r="P17" i="3" s="1"/>
  <c r="N71" i="1"/>
  <c r="P24" i="3" s="1"/>
  <c r="N91" i="1"/>
  <c r="O91" i="1" s="1"/>
  <c r="N106" i="1"/>
  <c r="P61" i="3" s="1"/>
  <c r="N107" i="1"/>
  <c r="P107" i="1" s="1"/>
  <c r="P86" i="3"/>
  <c r="N125" i="1"/>
  <c r="N8" i="1"/>
  <c r="B13" i="3" s="1"/>
  <c r="N65" i="1"/>
  <c r="P18" i="3" s="1"/>
  <c r="N42" i="1"/>
  <c r="B57" i="3" s="1"/>
  <c r="N9" i="1"/>
  <c r="P9" i="1" s="1"/>
  <c r="N44" i="1"/>
  <c r="B59" i="3" s="1"/>
  <c r="P82" i="3"/>
  <c r="N121" i="1"/>
  <c r="N52" i="1"/>
  <c r="P52" i="1" s="1"/>
  <c r="N53" i="1"/>
  <c r="P6" i="3" s="1"/>
  <c r="N82" i="1"/>
  <c r="P37" i="3" s="1"/>
  <c r="P30" i="3"/>
  <c r="N77" i="1"/>
  <c r="N3" i="1"/>
  <c r="P3" i="1" s="1"/>
  <c r="N78" i="1"/>
  <c r="P78" i="1" s="1"/>
  <c r="N33" i="1"/>
  <c r="O33" i="1" s="1"/>
  <c r="N41" i="1"/>
  <c r="B56" i="3" s="1"/>
  <c r="N16" i="1"/>
  <c r="B23" i="3" s="1"/>
  <c r="N80" i="1"/>
  <c r="P35" i="3" s="1"/>
  <c r="N66" i="1"/>
  <c r="O66" i="1" s="1"/>
  <c r="P36" i="3"/>
  <c r="N81" i="1"/>
  <c r="O81" i="1" s="1"/>
  <c r="N95" i="1"/>
  <c r="P50" i="3" s="1"/>
  <c r="N48" i="1"/>
  <c r="B63" i="3" s="1"/>
  <c r="N17" i="1"/>
  <c r="B24" i="3" s="1"/>
  <c r="N46" i="1"/>
  <c r="O46" i="1" s="1"/>
  <c r="N109" i="1"/>
  <c r="P66" i="3" s="1"/>
  <c r="N123" i="1"/>
  <c r="P84" i="3" s="1"/>
  <c r="N102" i="1"/>
  <c r="P102" i="1" s="1"/>
  <c r="N14" i="1"/>
  <c r="B21" i="3" s="1"/>
  <c r="N113" i="1"/>
  <c r="P113" i="1" s="1"/>
  <c r="N92" i="1"/>
  <c r="P47" i="3" s="1"/>
  <c r="N10" i="1"/>
  <c r="B17" i="3" s="1"/>
  <c r="N84" i="1"/>
  <c r="O84" i="1" s="1"/>
  <c r="N15" i="1"/>
  <c r="O15" i="1" s="1"/>
  <c r="N67" i="1"/>
  <c r="P20" i="3" s="1"/>
  <c r="N83" i="1"/>
  <c r="P38" i="3" s="1"/>
  <c r="N93" i="1"/>
  <c r="P93" i="1" s="1"/>
  <c r="N96" i="1"/>
  <c r="P51" i="3" s="1"/>
  <c r="N51" i="1"/>
  <c r="B66" i="3" s="1"/>
  <c r="P15" i="3"/>
  <c r="N62" i="1"/>
  <c r="P62" i="1" s="1"/>
  <c r="N31" i="1"/>
  <c r="B44" i="3" s="1"/>
  <c r="N119" i="1"/>
  <c r="P80" i="3" s="1"/>
  <c r="B7" i="3"/>
  <c r="N2" i="1"/>
  <c r="O2" i="1" s="1"/>
  <c r="G6" i="3"/>
  <c r="D6" i="3"/>
  <c r="C6" i="3"/>
  <c r="J6" i="3"/>
  <c r="I6" i="3"/>
  <c r="H6" i="3"/>
  <c r="P1" i="1"/>
  <c r="E6" i="3"/>
  <c r="F6" i="3"/>
  <c r="O1" i="1"/>
  <c r="P68" i="3"/>
  <c r="O60" i="1"/>
  <c r="O102" i="1"/>
  <c r="O122" i="1"/>
  <c r="P118" i="1"/>
  <c r="O114" i="1"/>
  <c r="P114" i="1"/>
  <c r="O50" i="1"/>
  <c r="P50" i="1"/>
  <c r="P2" i="1"/>
  <c r="O121" i="1"/>
  <c r="P121" i="1"/>
  <c r="O125" i="1"/>
  <c r="P125" i="1"/>
  <c r="P24" i="1"/>
  <c r="O24" i="1"/>
  <c r="P18" i="1"/>
  <c r="O7" i="1"/>
  <c r="P7" i="1"/>
  <c r="O111" i="1"/>
  <c r="P111" i="1"/>
  <c r="O59" i="1"/>
  <c r="P59" i="1"/>
  <c r="O57" i="1"/>
  <c r="P55" i="1"/>
  <c r="O55" i="1"/>
  <c r="P31" i="1"/>
  <c r="O31" i="1"/>
  <c r="O32" i="1"/>
  <c r="P32" i="1"/>
  <c r="O27" i="1"/>
  <c r="P27" i="1"/>
  <c r="O22" i="1"/>
  <c r="P22" i="1"/>
  <c r="O20" i="1"/>
  <c r="P20" i="1"/>
  <c r="P13" i="1"/>
  <c r="O13" i="1"/>
  <c r="O62" i="1"/>
  <c r="P106" i="1"/>
  <c r="P39" i="1"/>
  <c r="O39" i="1"/>
  <c r="P14" i="1"/>
  <c r="O124" i="1"/>
  <c r="P124" i="1"/>
  <c r="O117" i="1"/>
  <c r="O112" i="1"/>
  <c r="O56" i="1"/>
  <c r="P56" i="1"/>
  <c r="P54" i="1"/>
  <c r="O54" i="1"/>
  <c r="P51" i="1"/>
  <c r="P30" i="1"/>
  <c r="O30" i="1"/>
  <c r="P26" i="1"/>
  <c r="O26" i="1"/>
  <c r="O23" i="1"/>
  <c r="O19" i="1"/>
  <c r="P19" i="1"/>
  <c r="O100" i="1"/>
  <c r="P97" i="1"/>
  <c r="O97" i="1"/>
  <c r="P95" i="1"/>
  <c r="O95" i="1"/>
  <c r="P92" i="1"/>
  <c r="O92" i="1"/>
  <c r="P85" i="1"/>
  <c r="O85" i="1"/>
  <c r="P82" i="1"/>
  <c r="O82" i="1"/>
  <c r="P79" i="1"/>
  <c r="P94" i="1"/>
  <c r="O93" i="1"/>
  <c r="O80" i="1"/>
  <c r="P80" i="1"/>
  <c r="O70" i="1"/>
  <c r="P68" i="1"/>
  <c r="P6" i="1"/>
  <c r="O6" i="1"/>
  <c r="O90" i="1"/>
  <c r="P90" i="1"/>
  <c r="O88" i="1"/>
  <c r="P88" i="1"/>
  <c r="P87" i="1"/>
  <c r="O86" i="1"/>
  <c r="P86" i="1"/>
  <c r="P81" i="1"/>
  <c r="O78" i="1"/>
  <c r="P77" i="1"/>
  <c r="O77" i="1"/>
  <c r="O76" i="1"/>
  <c r="P76" i="1"/>
  <c r="P75" i="1"/>
  <c r="O75" i="1"/>
  <c r="P73" i="1"/>
  <c r="O72" i="1"/>
  <c r="P72" i="1"/>
  <c r="P37" i="1"/>
  <c r="O37" i="1"/>
  <c r="P11" i="1"/>
  <c r="O11" i="1"/>
  <c r="P67" i="1"/>
  <c r="O67" i="1"/>
  <c r="P66" i="1"/>
  <c r="P65" i="1"/>
  <c r="O65" i="1"/>
  <c r="O40" i="1"/>
  <c r="P40" i="1"/>
  <c r="O38" i="1"/>
  <c r="P38" i="1"/>
  <c r="O34" i="1"/>
  <c r="P34" i="1"/>
  <c r="P120" i="1"/>
  <c r="O120" i="1"/>
  <c r="P115" i="1"/>
  <c r="O115" i="1"/>
  <c r="P15" i="1"/>
  <c r="O109" i="1" l="1"/>
  <c r="O87" i="1"/>
  <c r="P59" i="3"/>
  <c r="P84" i="1"/>
  <c r="O106" i="1"/>
  <c r="P57" i="1"/>
  <c r="P109" i="1"/>
  <c r="O118" i="1"/>
  <c r="B58" i="3"/>
  <c r="D58" i="3" s="1"/>
  <c r="P25" i="1"/>
  <c r="P48" i="3"/>
  <c r="U48" i="3" s="1"/>
  <c r="O41" i="1"/>
  <c r="O12" i="1"/>
  <c r="P16" i="3"/>
  <c r="P63" i="1"/>
  <c r="P108" i="1"/>
  <c r="O8" i="1"/>
  <c r="O53" i="1"/>
  <c r="O98" i="1"/>
  <c r="P46" i="1"/>
  <c r="O103" i="1"/>
  <c r="O18" i="1"/>
  <c r="P43" i="1"/>
  <c r="O123" i="1"/>
  <c r="O108" i="1"/>
  <c r="P123" i="1"/>
  <c r="P8" i="1"/>
  <c r="O16" i="1"/>
  <c r="O94" i="1"/>
  <c r="P12" i="1"/>
  <c r="B61" i="3"/>
  <c r="B46" i="3"/>
  <c r="P98" i="1"/>
  <c r="P33" i="1"/>
  <c r="P103" i="1"/>
  <c r="O83" i="1"/>
  <c r="P48" i="1"/>
  <c r="O105" i="1"/>
  <c r="O21" i="1"/>
  <c r="P39" i="3"/>
  <c r="O104" i="1"/>
  <c r="P53" i="1"/>
  <c r="P41" i="1"/>
  <c r="P64" i="1"/>
  <c r="O74" i="1"/>
  <c r="O68" i="1"/>
  <c r="O69" i="1"/>
  <c r="P74" i="1"/>
  <c r="P70" i="1"/>
  <c r="P69" i="1"/>
  <c r="O99" i="1"/>
  <c r="O51" i="1"/>
  <c r="O14" i="1"/>
  <c r="P105" i="1"/>
  <c r="P99" i="1"/>
  <c r="O25" i="1"/>
  <c r="P10" i="1"/>
  <c r="P89" i="1"/>
  <c r="P17" i="1"/>
  <c r="O28" i="1"/>
  <c r="O64" i="1"/>
  <c r="P100" i="1"/>
  <c r="O48" i="1"/>
  <c r="P119" i="1"/>
  <c r="P28" i="1"/>
  <c r="P58" i="1"/>
  <c r="P57" i="3"/>
  <c r="W57" i="3" s="1"/>
  <c r="B22" i="3"/>
  <c r="E22" i="3" s="1"/>
  <c r="P122" i="1"/>
  <c r="B14" i="3"/>
  <c r="P11" i="3"/>
  <c r="Q11" i="3" s="1"/>
  <c r="P71" i="3"/>
  <c r="T71" i="3" s="1"/>
  <c r="O10" i="1"/>
  <c r="P71" i="1"/>
  <c r="O9" i="1"/>
  <c r="P21" i="1"/>
  <c r="P33" i="3"/>
  <c r="O71" i="1"/>
  <c r="O89" i="1"/>
  <c r="O79" i="1"/>
  <c r="O42" i="1"/>
  <c r="O17" i="1"/>
  <c r="O52" i="1"/>
  <c r="C25" i="3"/>
  <c r="J25" i="3"/>
  <c r="I25" i="3"/>
  <c r="H25" i="3"/>
  <c r="G25" i="3"/>
  <c r="F25" i="3"/>
  <c r="E25" i="3"/>
  <c r="D25" i="3"/>
  <c r="W54" i="3"/>
  <c r="T54" i="3"/>
  <c r="S54" i="3"/>
  <c r="X54" i="3"/>
  <c r="V54" i="3"/>
  <c r="U54" i="3"/>
  <c r="R54" i="3"/>
  <c r="Q54" i="3"/>
  <c r="C44" i="3"/>
  <c r="J44" i="3"/>
  <c r="I44" i="3"/>
  <c r="H44" i="3"/>
  <c r="G44" i="3"/>
  <c r="F44" i="3"/>
  <c r="E44" i="3"/>
  <c r="D44" i="3"/>
  <c r="G56" i="3"/>
  <c r="F56" i="3"/>
  <c r="C56" i="3"/>
  <c r="E56" i="3"/>
  <c r="D56" i="3"/>
  <c r="J56" i="3"/>
  <c r="I56" i="3"/>
  <c r="H56" i="3"/>
  <c r="X41" i="3"/>
  <c r="W41" i="3"/>
  <c r="V41" i="3"/>
  <c r="S41" i="3"/>
  <c r="U41" i="3"/>
  <c r="T41" i="3"/>
  <c r="R41" i="3"/>
  <c r="Q41" i="3"/>
  <c r="X53" i="3"/>
  <c r="W53" i="3"/>
  <c r="V53" i="3"/>
  <c r="S53" i="3"/>
  <c r="U53" i="3"/>
  <c r="T53" i="3"/>
  <c r="R53" i="3"/>
  <c r="Q53" i="3"/>
  <c r="X38" i="3"/>
  <c r="W38" i="3"/>
  <c r="V38" i="3"/>
  <c r="S38" i="3"/>
  <c r="U38" i="3"/>
  <c r="T38" i="3"/>
  <c r="R38" i="3"/>
  <c r="Q38" i="3"/>
  <c r="T37" i="3"/>
  <c r="S37" i="3"/>
  <c r="R37" i="3"/>
  <c r="X37" i="3"/>
  <c r="W37" i="3"/>
  <c r="V37" i="3"/>
  <c r="U37" i="3"/>
  <c r="Q37" i="3"/>
  <c r="J52" i="3"/>
  <c r="G52" i="3"/>
  <c r="D52" i="3"/>
  <c r="C52" i="3"/>
  <c r="I52" i="3"/>
  <c r="H52" i="3"/>
  <c r="F52" i="3"/>
  <c r="E52" i="3"/>
  <c r="T20" i="3"/>
  <c r="S20" i="3"/>
  <c r="R20" i="3"/>
  <c r="X20" i="3"/>
  <c r="W20" i="3"/>
  <c r="V20" i="3"/>
  <c r="U20" i="3"/>
  <c r="Q20" i="3"/>
  <c r="G59" i="3"/>
  <c r="F59" i="3"/>
  <c r="C59" i="3"/>
  <c r="J59" i="3"/>
  <c r="I59" i="3"/>
  <c r="H59" i="3"/>
  <c r="E59" i="3"/>
  <c r="D59" i="3"/>
  <c r="W22" i="3"/>
  <c r="T22" i="3"/>
  <c r="S22" i="3"/>
  <c r="X22" i="3"/>
  <c r="V22" i="3"/>
  <c r="U22" i="3"/>
  <c r="R22" i="3"/>
  <c r="Q22" i="3"/>
  <c r="G39" i="3"/>
  <c r="F39" i="3"/>
  <c r="H39" i="3"/>
  <c r="E39" i="3"/>
  <c r="D39" i="3"/>
  <c r="C39" i="3"/>
  <c r="J39" i="3"/>
  <c r="I39" i="3"/>
  <c r="C55" i="3"/>
  <c r="H55" i="3"/>
  <c r="J55" i="3"/>
  <c r="I55" i="3"/>
  <c r="G55" i="3"/>
  <c r="F55" i="3"/>
  <c r="E55" i="3"/>
  <c r="D55" i="3"/>
  <c r="W9" i="3"/>
  <c r="V9" i="3"/>
  <c r="S9" i="3"/>
  <c r="X9" i="3"/>
  <c r="U9" i="3"/>
  <c r="T9" i="3"/>
  <c r="R9" i="3"/>
  <c r="Q9" i="3"/>
  <c r="X80" i="3"/>
  <c r="W80" i="3"/>
  <c r="V80" i="3"/>
  <c r="S80" i="3"/>
  <c r="U80" i="3"/>
  <c r="T80" i="3"/>
  <c r="R80" i="3"/>
  <c r="Q80" i="3"/>
  <c r="D23" i="3"/>
  <c r="C23" i="3"/>
  <c r="J23" i="3"/>
  <c r="I23" i="3"/>
  <c r="H23" i="3"/>
  <c r="G23" i="3"/>
  <c r="F23" i="3"/>
  <c r="E23" i="3"/>
  <c r="W7" i="3"/>
  <c r="T7" i="3"/>
  <c r="X7" i="3"/>
  <c r="V7" i="3"/>
  <c r="U7" i="3"/>
  <c r="S7" i="3"/>
  <c r="R7" i="3"/>
  <c r="Q7" i="3"/>
  <c r="G32" i="3"/>
  <c r="F32" i="3"/>
  <c r="J32" i="3"/>
  <c r="I32" i="3"/>
  <c r="H32" i="3"/>
  <c r="E32" i="3"/>
  <c r="D32" i="3"/>
  <c r="C32" i="3"/>
  <c r="C17" i="3"/>
  <c r="J17" i="3"/>
  <c r="F17" i="3"/>
  <c r="E17" i="3"/>
  <c r="D17" i="3"/>
  <c r="I17" i="3"/>
  <c r="H17" i="3"/>
  <c r="G17" i="3"/>
  <c r="H24" i="3"/>
  <c r="G24" i="3"/>
  <c r="I24" i="3"/>
  <c r="F24" i="3"/>
  <c r="E24" i="3"/>
  <c r="D24" i="3"/>
  <c r="C24" i="3"/>
  <c r="J24" i="3"/>
  <c r="X24" i="3"/>
  <c r="W24" i="3"/>
  <c r="V24" i="3"/>
  <c r="S24" i="3"/>
  <c r="U24" i="3"/>
  <c r="T24" i="3"/>
  <c r="R24" i="3"/>
  <c r="Q24" i="3"/>
  <c r="T34" i="3"/>
  <c r="S34" i="3"/>
  <c r="R34" i="3"/>
  <c r="X34" i="3"/>
  <c r="W34" i="3"/>
  <c r="V34" i="3"/>
  <c r="U34" i="3"/>
  <c r="Q34" i="3"/>
  <c r="X27" i="3"/>
  <c r="W27" i="3"/>
  <c r="V27" i="3"/>
  <c r="S27" i="3"/>
  <c r="U27" i="3"/>
  <c r="T27" i="3"/>
  <c r="R27" i="3"/>
  <c r="Q27" i="3"/>
  <c r="W25" i="3"/>
  <c r="T25" i="3"/>
  <c r="S25" i="3"/>
  <c r="X25" i="3"/>
  <c r="V25" i="3"/>
  <c r="U25" i="3"/>
  <c r="R25" i="3"/>
  <c r="Q25" i="3"/>
  <c r="W65" i="3"/>
  <c r="T65" i="3"/>
  <c r="S65" i="3"/>
  <c r="X65" i="3"/>
  <c r="V65" i="3"/>
  <c r="U65" i="3"/>
  <c r="R65" i="3"/>
  <c r="Q65" i="3"/>
  <c r="T66" i="3"/>
  <c r="S66" i="3"/>
  <c r="R66" i="3"/>
  <c r="X66" i="3"/>
  <c r="W66" i="3"/>
  <c r="V66" i="3"/>
  <c r="U66" i="3"/>
  <c r="Q66" i="3"/>
  <c r="X21" i="3"/>
  <c r="W21" i="3"/>
  <c r="V21" i="3"/>
  <c r="S21" i="3"/>
  <c r="U21" i="3"/>
  <c r="T21" i="3"/>
  <c r="R21" i="3"/>
  <c r="Q21" i="3"/>
  <c r="J63" i="3"/>
  <c r="G63" i="3"/>
  <c r="D63" i="3"/>
  <c r="C63" i="3"/>
  <c r="I63" i="3"/>
  <c r="H63" i="3"/>
  <c r="F63" i="3"/>
  <c r="E63" i="3"/>
  <c r="C47" i="3"/>
  <c r="H47" i="3"/>
  <c r="G47" i="3"/>
  <c r="F47" i="3"/>
  <c r="E47" i="3"/>
  <c r="D47" i="3"/>
  <c r="J47" i="3"/>
  <c r="I47" i="3"/>
  <c r="C9" i="3"/>
  <c r="J9" i="3"/>
  <c r="I9" i="3"/>
  <c r="H9" i="3"/>
  <c r="G9" i="3"/>
  <c r="F9" i="3"/>
  <c r="E9" i="3"/>
  <c r="D9" i="3"/>
  <c r="W6" i="3"/>
  <c r="V6" i="3"/>
  <c r="Q6" i="3"/>
  <c r="X6" i="3"/>
  <c r="U6" i="3"/>
  <c r="R6" i="3"/>
  <c r="S6" i="3"/>
  <c r="T6" i="3"/>
  <c r="T58" i="3"/>
  <c r="S58" i="3"/>
  <c r="R58" i="3"/>
  <c r="X58" i="3"/>
  <c r="W58" i="3"/>
  <c r="V58" i="3"/>
  <c r="U58" i="3"/>
  <c r="Q58" i="3"/>
  <c r="C64" i="3"/>
  <c r="H64" i="3"/>
  <c r="J64" i="3"/>
  <c r="I64" i="3"/>
  <c r="G64" i="3"/>
  <c r="F64" i="3"/>
  <c r="E64" i="3"/>
  <c r="D64" i="3"/>
  <c r="T79" i="3"/>
  <c r="S79" i="3"/>
  <c r="R79" i="3"/>
  <c r="X79" i="3"/>
  <c r="W79" i="3"/>
  <c r="V79" i="3"/>
  <c r="U79" i="3"/>
  <c r="Q79" i="3"/>
  <c r="G65" i="3"/>
  <c r="F65" i="3"/>
  <c r="C65" i="3"/>
  <c r="E65" i="3"/>
  <c r="D65" i="3"/>
  <c r="J65" i="3"/>
  <c r="I65" i="3"/>
  <c r="H65" i="3"/>
  <c r="D20" i="3"/>
  <c r="C20" i="3"/>
  <c r="J20" i="3"/>
  <c r="I20" i="3"/>
  <c r="H20" i="3"/>
  <c r="G20" i="3"/>
  <c r="F20" i="3"/>
  <c r="E20" i="3"/>
  <c r="J57" i="3"/>
  <c r="G57" i="3"/>
  <c r="D57" i="3"/>
  <c r="I57" i="3"/>
  <c r="H57" i="3"/>
  <c r="F57" i="3"/>
  <c r="E57" i="3"/>
  <c r="C57" i="3"/>
  <c r="W51" i="3"/>
  <c r="T51" i="3"/>
  <c r="S51" i="3"/>
  <c r="X51" i="3"/>
  <c r="V51" i="3"/>
  <c r="U51" i="3"/>
  <c r="R51" i="3"/>
  <c r="Q51" i="3"/>
  <c r="X18" i="3"/>
  <c r="W18" i="3"/>
  <c r="V18" i="3"/>
  <c r="S18" i="3"/>
  <c r="U18" i="3"/>
  <c r="T18" i="3"/>
  <c r="R18" i="3"/>
  <c r="Q18" i="3"/>
  <c r="X83" i="3"/>
  <c r="W83" i="3"/>
  <c r="V83" i="3"/>
  <c r="S83" i="3"/>
  <c r="U83" i="3"/>
  <c r="T83" i="3"/>
  <c r="R83" i="3"/>
  <c r="Q83" i="3"/>
  <c r="J30" i="3"/>
  <c r="D30" i="3"/>
  <c r="C30" i="3"/>
  <c r="I30" i="3"/>
  <c r="H30" i="3"/>
  <c r="G30" i="3"/>
  <c r="F30" i="3"/>
  <c r="E30" i="3"/>
  <c r="H21" i="3"/>
  <c r="G21" i="3"/>
  <c r="C21" i="3"/>
  <c r="J21" i="3"/>
  <c r="I21" i="3"/>
  <c r="F21" i="3"/>
  <c r="E21" i="3"/>
  <c r="D21" i="3"/>
  <c r="S8" i="3"/>
  <c r="R8" i="3"/>
  <c r="X8" i="3"/>
  <c r="Q8" i="3"/>
  <c r="W8" i="3"/>
  <c r="V8" i="3"/>
  <c r="U8" i="3"/>
  <c r="T8" i="3"/>
  <c r="H18" i="3"/>
  <c r="G18" i="3"/>
  <c r="J18" i="3"/>
  <c r="I18" i="3"/>
  <c r="F18" i="3"/>
  <c r="E18" i="3"/>
  <c r="D18" i="3"/>
  <c r="C18" i="3"/>
  <c r="G51" i="3"/>
  <c r="F51" i="3"/>
  <c r="C51" i="3"/>
  <c r="J51" i="3"/>
  <c r="I51" i="3"/>
  <c r="H51" i="3"/>
  <c r="E51" i="3"/>
  <c r="D51" i="3"/>
  <c r="T26" i="3"/>
  <c r="S26" i="3"/>
  <c r="R26" i="3"/>
  <c r="X26" i="3"/>
  <c r="W26" i="3"/>
  <c r="V26" i="3"/>
  <c r="U26" i="3"/>
  <c r="Q26" i="3"/>
  <c r="G10" i="3"/>
  <c r="F10" i="3"/>
  <c r="J10" i="3"/>
  <c r="I10" i="3"/>
  <c r="H10" i="3"/>
  <c r="E10" i="3"/>
  <c r="D10" i="3"/>
  <c r="C10" i="3"/>
  <c r="C31" i="3"/>
  <c r="J31" i="3"/>
  <c r="I31" i="3"/>
  <c r="H31" i="3"/>
  <c r="G31" i="3"/>
  <c r="F31" i="3"/>
  <c r="E31" i="3"/>
  <c r="D31" i="3"/>
  <c r="T29" i="3"/>
  <c r="S29" i="3"/>
  <c r="R29" i="3"/>
  <c r="X29" i="3"/>
  <c r="W29" i="3"/>
  <c r="V29" i="3"/>
  <c r="U29" i="3"/>
  <c r="Q29" i="3"/>
  <c r="C12" i="3"/>
  <c r="J12" i="3"/>
  <c r="I12" i="3"/>
  <c r="H12" i="3"/>
  <c r="G12" i="3"/>
  <c r="F12" i="3"/>
  <c r="E12" i="3"/>
  <c r="D12" i="3"/>
  <c r="W68" i="3"/>
  <c r="T68" i="3"/>
  <c r="S68" i="3"/>
  <c r="X68" i="3"/>
  <c r="V68" i="3"/>
  <c r="U68" i="3"/>
  <c r="R68" i="3"/>
  <c r="Q68" i="3"/>
  <c r="W48" i="3"/>
  <c r="T48" i="3"/>
  <c r="X48" i="3"/>
  <c r="V48" i="3"/>
  <c r="C61" i="3"/>
  <c r="H61" i="3"/>
  <c r="J61" i="3"/>
  <c r="I61" i="3"/>
  <c r="G61" i="3"/>
  <c r="F61" i="3"/>
  <c r="E61" i="3"/>
  <c r="D61" i="3"/>
  <c r="Q30" i="3"/>
  <c r="X30" i="3"/>
  <c r="W30" i="3"/>
  <c r="T30" i="3"/>
  <c r="V30" i="3"/>
  <c r="U30" i="3"/>
  <c r="S30" i="3"/>
  <c r="R30" i="3"/>
  <c r="T61" i="3"/>
  <c r="S61" i="3"/>
  <c r="R61" i="3"/>
  <c r="X61" i="3"/>
  <c r="W61" i="3"/>
  <c r="V61" i="3"/>
  <c r="U61" i="3"/>
  <c r="Q61" i="3"/>
  <c r="G45" i="3"/>
  <c r="F45" i="3"/>
  <c r="C45" i="3"/>
  <c r="E45" i="3"/>
  <c r="D45" i="3"/>
  <c r="J45" i="3"/>
  <c r="I45" i="3"/>
  <c r="H45" i="3"/>
  <c r="C41" i="3"/>
  <c r="F41" i="3"/>
  <c r="E41" i="3"/>
  <c r="D41" i="3"/>
  <c r="J41" i="3"/>
  <c r="I41" i="3"/>
  <c r="H41" i="3"/>
  <c r="G41" i="3"/>
  <c r="T52" i="3"/>
  <c r="S52" i="3"/>
  <c r="R52" i="3"/>
  <c r="X52" i="3"/>
  <c r="W52" i="3"/>
  <c r="V52" i="3"/>
  <c r="U52" i="3"/>
  <c r="Q52" i="3"/>
  <c r="O4" i="1"/>
  <c r="O3" i="1"/>
  <c r="P101" i="1"/>
  <c r="P91" i="1"/>
  <c r="O107" i="1"/>
  <c r="P110" i="1"/>
  <c r="J40" i="3"/>
  <c r="I40" i="3"/>
  <c r="H40" i="3"/>
  <c r="G40" i="3"/>
  <c r="F40" i="3"/>
  <c r="E40" i="3"/>
  <c r="D40" i="3"/>
  <c r="C40" i="3"/>
  <c r="O47" i="1"/>
  <c r="O44" i="1"/>
  <c r="B67" i="3"/>
  <c r="G13" i="3"/>
  <c r="F13" i="3"/>
  <c r="H13" i="3"/>
  <c r="E13" i="3"/>
  <c r="D13" i="3"/>
  <c r="C13" i="3"/>
  <c r="J13" i="3"/>
  <c r="I13" i="3"/>
  <c r="T17" i="3"/>
  <c r="S17" i="3"/>
  <c r="R17" i="3"/>
  <c r="X17" i="3"/>
  <c r="W17" i="3"/>
  <c r="V17" i="3"/>
  <c r="U17" i="3"/>
  <c r="Q17" i="3"/>
  <c r="X59" i="3"/>
  <c r="W59" i="3"/>
  <c r="V59" i="3"/>
  <c r="S59" i="3"/>
  <c r="U59" i="3"/>
  <c r="T59" i="3"/>
  <c r="R59" i="3"/>
  <c r="Q59" i="3"/>
  <c r="J43" i="3"/>
  <c r="G43" i="3"/>
  <c r="E43" i="3"/>
  <c r="D43" i="3"/>
  <c r="C43" i="3"/>
  <c r="I43" i="3"/>
  <c r="H43" i="3"/>
  <c r="F43" i="3"/>
  <c r="J35" i="3"/>
  <c r="H35" i="3"/>
  <c r="G35" i="3"/>
  <c r="F35" i="3"/>
  <c r="E35" i="3"/>
  <c r="D35" i="3"/>
  <c r="C35" i="3"/>
  <c r="I35" i="3"/>
  <c r="J11" i="3"/>
  <c r="H11" i="3"/>
  <c r="G11" i="3"/>
  <c r="F11" i="3"/>
  <c r="E11" i="3"/>
  <c r="D11" i="3"/>
  <c r="C11" i="3"/>
  <c r="I11" i="3"/>
  <c r="W10" i="3"/>
  <c r="T10" i="3"/>
  <c r="S10" i="3"/>
  <c r="R10" i="3"/>
  <c r="Q10" i="3"/>
  <c r="X10" i="3"/>
  <c r="V10" i="3"/>
  <c r="U10" i="3"/>
  <c r="W42" i="3"/>
  <c r="T42" i="3"/>
  <c r="S42" i="3"/>
  <c r="X42" i="3"/>
  <c r="V42" i="3"/>
  <c r="U42" i="3"/>
  <c r="R42" i="3"/>
  <c r="Q42" i="3"/>
  <c r="X12" i="3"/>
  <c r="W12" i="3"/>
  <c r="V12" i="3"/>
  <c r="S12" i="3"/>
  <c r="U12" i="3"/>
  <c r="T12" i="3"/>
  <c r="R12" i="3"/>
  <c r="Q12" i="3"/>
  <c r="W73" i="3"/>
  <c r="T73" i="3"/>
  <c r="S73" i="3"/>
  <c r="X73" i="3"/>
  <c r="V73" i="3"/>
  <c r="U73" i="3"/>
  <c r="R73" i="3"/>
  <c r="Q73" i="3"/>
  <c r="O96" i="1"/>
  <c r="P4" i="1"/>
  <c r="P49" i="1"/>
  <c r="P5" i="1"/>
  <c r="X15" i="3"/>
  <c r="W15" i="3"/>
  <c r="V15" i="3"/>
  <c r="S15" i="3"/>
  <c r="U15" i="3"/>
  <c r="T15" i="3"/>
  <c r="R15" i="3"/>
  <c r="Q15" i="3"/>
  <c r="F22" i="3"/>
  <c r="R57" i="3"/>
  <c r="Q57" i="3"/>
  <c r="X50" i="3"/>
  <c r="W50" i="3"/>
  <c r="V50" i="3"/>
  <c r="S50" i="3"/>
  <c r="U50" i="3"/>
  <c r="T50" i="3"/>
  <c r="R50" i="3"/>
  <c r="Q50" i="3"/>
  <c r="J46" i="3"/>
  <c r="G46" i="3"/>
  <c r="D46" i="3"/>
  <c r="I46" i="3"/>
  <c r="H46" i="3"/>
  <c r="F46" i="3"/>
  <c r="E46" i="3"/>
  <c r="C46" i="3"/>
  <c r="O73" i="1"/>
  <c r="P16" i="1"/>
  <c r="O49" i="1"/>
  <c r="O5" i="1"/>
  <c r="P42" i="1"/>
  <c r="P44" i="1"/>
  <c r="W39" i="3"/>
  <c r="T39" i="3"/>
  <c r="S39" i="3"/>
  <c r="X39" i="3"/>
  <c r="V39" i="3"/>
  <c r="U39" i="3"/>
  <c r="R39" i="3"/>
  <c r="Q39" i="3"/>
  <c r="W33" i="3"/>
  <c r="T33" i="3"/>
  <c r="S33" i="3"/>
  <c r="X33" i="3"/>
  <c r="V33" i="3"/>
  <c r="U33" i="3"/>
  <c r="R33" i="3"/>
  <c r="Q33" i="3"/>
  <c r="X86" i="3"/>
  <c r="W86" i="3"/>
  <c r="V86" i="3"/>
  <c r="S86" i="3"/>
  <c r="U86" i="3"/>
  <c r="T86" i="3"/>
  <c r="R86" i="3"/>
  <c r="Q86" i="3"/>
  <c r="T11" i="3"/>
  <c r="S11" i="3"/>
  <c r="R11" i="3"/>
  <c r="X11" i="3"/>
  <c r="V11" i="3"/>
  <c r="U11" i="3"/>
  <c r="Q71" i="3"/>
  <c r="D36" i="3"/>
  <c r="C36" i="3"/>
  <c r="J36" i="3"/>
  <c r="I36" i="3"/>
  <c r="H36" i="3"/>
  <c r="G36" i="3"/>
  <c r="F36" i="3"/>
  <c r="E36" i="3"/>
  <c r="O29" i="1"/>
  <c r="P19" i="3"/>
  <c r="B8" i="3"/>
  <c r="P62" i="3"/>
  <c r="P14" i="3"/>
  <c r="P77" i="3"/>
  <c r="P13" i="3"/>
  <c r="B42" i="3"/>
  <c r="B62" i="3"/>
  <c r="B49" i="3"/>
  <c r="P78" i="3"/>
  <c r="P67" i="3"/>
  <c r="P56" i="3"/>
  <c r="B60" i="3"/>
  <c r="P83" i="1"/>
  <c r="P96" i="1"/>
  <c r="P23" i="1"/>
  <c r="O119" i="1"/>
  <c r="J66" i="3"/>
  <c r="G66" i="3"/>
  <c r="D66" i="3"/>
  <c r="I66" i="3"/>
  <c r="H66" i="3"/>
  <c r="F66" i="3"/>
  <c r="E66" i="3"/>
  <c r="C66" i="3"/>
  <c r="W36" i="3"/>
  <c r="T36" i="3"/>
  <c r="S36" i="3"/>
  <c r="X36" i="3"/>
  <c r="V36" i="3"/>
  <c r="U36" i="3"/>
  <c r="R36" i="3"/>
  <c r="Q36" i="3"/>
  <c r="T82" i="3"/>
  <c r="S82" i="3"/>
  <c r="R82" i="3"/>
  <c r="X82" i="3"/>
  <c r="W82" i="3"/>
  <c r="V82" i="3"/>
  <c r="U82" i="3"/>
  <c r="Q82" i="3"/>
  <c r="T23" i="3"/>
  <c r="S23" i="3"/>
  <c r="R23" i="3"/>
  <c r="X23" i="3"/>
  <c r="W23" i="3"/>
  <c r="V23" i="3"/>
  <c r="U23" i="3"/>
  <c r="Q23" i="3"/>
  <c r="T40" i="3"/>
  <c r="S40" i="3"/>
  <c r="R40" i="3"/>
  <c r="X40" i="3"/>
  <c r="W40" i="3"/>
  <c r="V40" i="3"/>
  <c r="U40" i="3"/>
  <c r="Q40" i="3"/>
  <c r="W16" i="3"/>
  <c r="T16" i="3"/>
  <c r="S16" i="3"/>
  <c r="X16" i="3"/>
  <c r="V16" i="3"/>
  <c r="U16" i="3"/>
  <c r="R16" i="3"/>
  <c r="Q16" i="3"/>
  <c r="W28" i="3"/>
  <c r="T28" i="3"/>
  <c r="S28" i="3"/>
  <c r="X28" i="3"/>
  <c r="V28" i="3"/>
  <c r="U28" i="3"/>
  <c r="R28" i="3"/>
  <c r="Q28" i="3"/>
  <c r="H58" i="3"/>
  <c r="E58" i="3"/>
  <c r="C50" i="3"/>
  <c r="H50" i="3"/>
  <c r="J50" i="3"/>
  <c r="I50" i="3"/>
  <c r="G50" i="3"/>
  <c r="F50" i="3"/>
  <c r="E50" i="3"/>
  <c r="D50" i="3"/>
  <c r="W84" i="3"/>
  <c r="T84" i="3"/>
  <c r="S84" i="3"/>
  <c r="X84" i="3"/>
  <c r="V84" i="3"/>
  <c r="U84" i="3"/>
  <c r="R84" i="3"/>
  <c r="Q84" i="3"/>
  <c r="T76" i="3"/>
  <c r="S76" i="3"/>
  <c r="R76" i="3"/>
  <c r="X76" i="3"/>
  <c r="W76" i="3"/>
  <c r="V76" i="3"/>
  <c r="U76" i="3"/>
  <c r="Q76" i="3"/>
  <c r="O61" i="1"/>
  <c r="O35" i="1"/>
  <c r="P45" i="1"/>
  <c r="P116" i="1"/>
  <c r="P72" i="3"/>
  <c r="P46" i="3"/>
  <c r="B48" i="3"/>
  <c r="T55" i="3"/>
  <c r="S55" i="3"/>
  <c r="R55" i="3"/>
  <c r="X55" i="3"/>
  <c r="W55" i="3"/>
  <c r="V55" i="3"/>
  <c r="U55" i="3"/>
  <c r="Q55" i="3"/>
  <c r="P36" i="1"/>
  <c r="G7" i="3"/>
  <c r="J7" i="3"/>
  <c r="I7" i="3"/>
  <c r="H7" i="3"/>
  <c r="F7" i="3"/>
  <c r="E7" i="3"/>
  <c r="D7" i="3"/>
  <c r="C7" i="3"/>
  <c r="X47" i="3"/>
  <c r="W47" i="3"/>
  <c r="V47" i="3"/>
  <c r="S47" i="3"/>
  <c r="U47" i="3"/>
  <c r="T47" i="3"/>
  <c r="R47" i="3"/>
  <c r="Q47" i="3"/>
  <c r="X35" i="3"/>
  <c r="W35" i="3"/>
  <c r="V35" i="3"/>
  <c r="S35" i="3"/>
  <c r="U35" i="3"/>
  <c r="T35" i="3"/>
  <c r="R35" i="3"/>
  <c r="Q35" i="3"/>
  <c r="J14" i="3"/>
  <c r="I14" i="3"/>
  <c r="H14" i="3"/>
  <c r="G14" i="3"/>
  <c r="F14" i="3"/>
  <c r="E14" i="3"/>
  <c r="D14" i="3"/>
  <c r="C14" i="3"/>
  <c r="W60" i="3"/>
  <c r="T60" i="3"/>
  <c r="S60" i="3"/>
  <c r="X60" i="3"/>
  <c r="V60" i="3"/>
  <c r="U60" i="3"/>
  <c r="R60" i="3"/>
  <c r="Q60" i="3"/>
  <c r="T85" i="3"/>
  <c r="S85" i="3"/>
  <c r="R85" i="3"/>
  <c r="X85" i="3"/>
  <c r="W85" i="3"/>
  <c r="V85" i="3"/>
  <c r="U85" i="3"/>
  <c r="Q85" i="3"/>
  <c r="W45" i="3"/>
  <c r="T45" i="3"/>
  <c r="S45" i="3"/>
  <c r="X45" i="3"/>
  <c r="V45" i="3"/>
  <c r="U45" i="3"/>
  <c r="R45" i="3"/>
  <c r="Q45" i="3"/>
  <c r="X44" i="3"/>
  <c r="W44" i="3"/>
  <c r="V44" i="3"/>
  <c r="S44" i="3"/>
  <c r="U44" i="3"/>
  <c r="T44" i="3"/>
  <c r="R44" i="3"/>
  <c r="Q44" i="3"/>
  <c r="T49" i="3"/>
  <c r="S49" i="3"/>
  <c r="R49" i="3"/>
  <c r="X49" i="3"/>
  <c r="W49" i="3"/>
  <c r="V49" i="3"/>
  <c r="U49" i="3"/>
  <c r="Q49" i="3"/>
  <c r="C28" i="3"/>
  <c r="F28" i="3"/>
  <c r="E28" i="3"/>
  <c r="D28" i="3"/>
  <c r="J28" i="3"/>
  <c r="I28" i="3"/>
  <c r="H28" i="3"/>
  <c r="G28" i="3"/>
  <c r="W81" i="3"/>
  <c r="T81" i="3"/>
  <c r="S81" i="3"/>
  <c r="X81" i="3"/>
  <c r="V81" i="3"/>
  <c r="U81" i="3"/>
  <c r="R81" i="3"/>
  <c r="Q81" i="3"/>
  <c r="E19" i="3"/>
  <c r="D19" i="3"/>
  <c r="C19" i="3"/>
  <c r="J19" i="3"/>
  <c r="I19" i="3"/>
  <c r="H19" i="3"/>
  <c r="G19" i="3"/>
  <c r="F19" i="3"/>
  <c r="T43" i="3"/>
  <c r="S43" i="3"/>
  <c r="R43" i="3"/>
  <c r="X43" i="3"/>
  <c r="W43" i="3"/>
  <c r="V43" i="3"/>
  <c r="U43" i="3"/>
  <c r="Q43" i="3"/>
  <c r="G29" i="3"/>
  <c r="F29" i="3"/>
  <c r="J29" i="3"/>
  <c r="I29" i="3"/>
  <c r="H29" i="3"/>
  <c r="E29" i="3"/>
  <c r="D29" i="3"/>
  <c r="C29" i="3"/>
  <c r="O113" i="1"/>
  <c r="F58" i="3" l="1"/>
  <c r="G58" i="3"/>
  <c r="W11" i="3"/>
  <c r="S48" i="3"/>
  <c r="C58" i="3"/>
  <c r="V71" i="3"/>
  <c r="W71" i="3"/>
  <c r="U71" i="3"/>
  <c r="X71" i="3"/>
  <c r="R71" i="3"/>
  <c r="I58" i="3"/>
  <c r="Q48" i="3"/>
  <c r="S71" i="3"/>
  <c r="J58" i="3"/>
  <c r="R48" i="3"/>
  <c r="V57" i="3"/>
  <c r="I22" i="3"/>
  <c r="X57" i="3"/>
  <c r="S57" i="3"/>
  <c r="U57" i="3"/>
  <c r="T57" i="3"/>
  <c r="H22" i="3"/>
  <c r="J22" i="3"/>
  <c r="C22" i="3"/>
  <c r="G22" i="3"/>
  <c r="D22" i="3"/>
  <c r="T46" i="3"/>
  <c r="S46" i="3"/>
  <c r="R46" i="3"/>
  <c r="X46" i="3"/>
  <c r="W46" i="3"/>
  <c r="V46" i="3"/>
  <c r="U46" i="3"/>
  <c r="Q46" i="3"/>
  <c r="X62" i="3"/>
  <c r="W62" i="3"/>
  <c r="V62" i="3"/>
  <c r="S62" i="3"/>
  <c r="U62" i="3"/>
  <c r="T62" i="3"/>
  <c r="R62" i="3"/>
  <c r="Q62" i="3"/>
  <c r="T14" i="3"/>
  <c r="S14" i="3"/>
  <c r="R14" i="3"/>
  <c r="X14" i="3"/>
  <c r="W14" i="3"/>
  <c r="V14" i="3"/>
  <c r="U14" i="3"/>
  <c r="Q14" i="3"/>
  <c r="X72" i="3"/>
  <c r="W72" i="3"/>
  <c r="V72" i="3"/>
  <c r="S72" i="3"/>
  <c r="U72" i="3"/>
  <c r="T72" i="3"/>
  <c r="R72" i="3"/>
  <c r="Q72" i="3"/>
  <c r="J8" i="3"/>
  <c r="D8" i="3"/>
  <c r="C8" i="3"/>
  <c r="I8" i="3"/>
  <c r="H8" i="3"/>
  <c r="G8" i="3"/>
  <c r="F8" i="3"/>
  <c r="E8" i="3"/>
  <c r="W19" i="3"/>
  <c r="T19" i="3"/>
  <c r="S19" i="3"/>
  <c r="X19" i="3"/>
  <c r="V19" i="3"/>
  <c r="U19" i="3"/>
  <c r="R19" i="3"/>
  <c r="Q19" i="3"/>
  <c r="X67" i="3"/>
  <c r="W67" i="3"/>
  <c r="V67" i="3"/>
  <c r="S67" i="3"/>
  <c r="U67" i="3"/>
  <c r="T67" i="3"/>
  <c r="R67" i="3"/>
  <c r="Q67" i="3"/>
  <c r="G48" i="3"/>
  <c r="F48" i="3"/>
  <c r="C48" i="3"/>
  <c r="J48" i="3"/>
  <c r="I48" i="3"/>
  <c r="H48" i="3"/>
  <c r="E48" i="3"/>
  <c r="D48" i="3"/>
  <c r="W78" i="3"/>
  <c r="T78" i="3"/>
  <c r="S78" i="3"/>
  <c r="X78" i="3"/>
  <c r="V78" i="3"/>
  <c r="U78" i="3"/>
  <c r="R78" i="3"/>
  <c r="Q78" i="3"/>
  <c r="J60" i="3"/>
  <c r="G60" i="3"/>
  <c r="D60" i="3"/>
  <c r="I60" i="3"/>
  <c r="H60" i="3"/>
  <c r="F60" i="3"/>
  <c r="E60" i="3"/>
  <c r="C60" i="3"/>
  <c r="X56" i="3"/>
  <c r="W56" i="3"/>
  <c r="V56" i="3"/>
  <c r="S56" i="3"/>
  <c r="U56" i="3"/>
  <c r="T56" i="3"/>
  <c r="R56" i="3"/>
  <c r="Q56" i="3"/>
  <c r="J49" i="3"/>
  <c r="G49" i="3"/>
  <c r="D49" i="3"/>
  <c r="I49" i="3"/>
  <c r="H49" i="3"/>
  <c r="F49" i="3"/>
  <c r="E49" i="3"/>
  <c r="C49" i="3"/>
  <c r="G62" i="3"/>
  <c r="F62" i="3"/>
  <c r="C62" i="3"/>
  <c r="J62" i="3"/>
  <c r="I62" i="3"/>
  <c r="H62" i="3"/>
  <c r="E62" i="3"/>
  <c r="D62" i="3"/>
  <c r="C67" i="3"/>
  <c r="H67" i="3"/>
  <c r="G67" i="3"/>
  <c r="F67" i="3"/>
  <c r="E67" i="3"/>
  <c r="D67" i="3"/>
  <c r="J67" i="3"/>
  <c r="I67" i="3"/>
  <c r="G42" i="3"/>
  <c r="F42" i="3"/>
  <c r="C42" i="3"/>
  <c r="J42" i="3"/>
  <c r="I42" i="3"/>
  <c r="H42" i="3"/>
  <c r="E42" i="3"/>
  <c r="D42" i="3"/>
  <c r="W13" i="3"/>
  <c r="T13" i="3"/>
  <c r="Q13" i="3"/>
  <c r="X13" i="3"/>
  <c r="V13" i="3"/>
  <c r="U13" i="3"/>
  <c r="S13" i="3"/>
  <c r="R13" i="3"/>
  <c r="X77" i="3"/>
  <c r="W77" i="3"/>
  <c r="V77" i="3"/>
  <c r="S77" i="3"/>
  <c r="U77" i="3"/>
  <c r="T77" i="3"/>
  <c r="R77" i="3"/>
  <c r="Q7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<sst xmlns="http://schemas.openxmlformats.org/spreadsheetml/2006/main" count="319" uniqueCount="175">
  <si>
    <t>S.US.MU</t>
  </si>
  <si>
    <t>Information Technology</t>
  </si>
  <si>
    <t>S.US.AVGO</t>
  </si>
  <si>
    <t>S.US.AMD</t>
  </si>
  <si>
    <t>S.US.NVDA</t>
  </si>
  <si>
    <t>S.US.INTC</t>
  </si>
  <si>
    <t>S.US.LRCX</t>
  </si>
  <si>
    <t>S.US.JNJ</t>
  </si>
  <si>
    <t>S.US.XOM</t>
  </si>
  <si>
    <t>S.US.CAT</t>
  </si>
  <si>
    <t>S.US.GOOGL</t>
  </si>
  <si>
    <t>S.US.JPM</t>
  </si>
  <si>
    <t>S.US.AMAT</t>
  </si>
  <si>
    <t>S.US.WMT</t>
  </si>
  <si>
    <t>S.US.GEV</t>
  </si>
  <si>
    <t>S.US.GOOG</t>
  </si>
  <si>
    <t>S.US.GE</t>
  </si>
  <si>
    <t>S.US.STX</t>
  </si>
  <si>
    <t>S.US.GS</t>
  </si>
  <si>
    <t>S.US.WDC</t>
  </si>
  <si>
    <t>S.US.KLAC</t>
  </si>
  <si>
    <t>S.US.PLTR</t>
  </si>
  <si>
    <t>S.US.RTX</t>
  </si>
  <si>
    <t>S.US.GLW</t>
  </si>
  <si>
    <t>S.US.MS</t>
  </si>
  <si>
    <t>S.US.APH</t>
  </si>
  <si>
    <t>S.US.IBM</t>
  </si>
  <si>
    <t>S.US.WFC</t>
  </si>
  <si>
    <t>S.US.NEM</t>
  </si>
  <si>
    <t>S.US.C</t>
  </si>
  <si>
    <t>S.US.WELL</t>
  </si>
  <si>
    <t>S.US.GILD</t>
  </si>
  <si>
    <t>S.US.HWM</t>
  </si>
  <si>
    <t>S.US.ADI</t>
  </si>
  <si>
    <t>S.US.APP</t>
  </si>
  <si>
    <t>S.US.BNY</t>
  </si>
  <si>
    <t>S.US.TJX</t>
  </si>
  <si>
    <t>S.US.LMT</t>
  </si>
  <si>
    <t>S.US.CIEN</t>
  </si>
  <si>
    <t>S.US.ANET</t>
  </si>
  <si>
    <t>S.US.CMI</t>
  </si>
  <si>
    <t>S.US.MCK</t>
  </si>
  <si>
    <t>S.US.LITE</t>
  </si>
  <si>
    <t>S.US.HOOD</t>
  </si>
  <si>
    <t>S.US.ETR</t>
  </si>
  <si>
    <t>S.US.BE</t>
  </si>
  <si>
    <t>S.US.RCL</t>
  </si>
  <si>
    <t>S.US.CVNA</t>
  </si>
  <si>
    <t>S.US.JCI</t>
  </si>
  <si>
    <t>S.US.PWR</t>
  </si>
  <si>
    <t>S.US.WBD</t>
  </si>
  <si>
    <t>S.US.FCX</t>
  </si>
  <si>
    <t>S.US.GM</t>
  </si>
  <si>
    <t>S.US.TER</t>
  </si>
  <si>
    <t>S.US.MNST</t>
  </si>
  <si>
    <t>S.US.FIX</t>
  </si>
  <si>
    <t>S.US.CBRE</t>
  </si>
  <si>
    <t>S.US.ORLY</t>
  </si>
  <si>
    <t>S.US.FDX</t>
  </si>
  <si>
    <t>S.US.HCA</t>
  </si>
  <si>
    <t>S.US.VRT</t>
  </si>
  <si>
    <t>S.US.VTR</t>
  </si>
  <si>
    <t>S.US.NOC</t>
  </si>
  <si>
    <t>S.US.LHX</t>
  </si>
  <si>
    <t>S.US.TEL</t>
  </si>
  <si>
    <t>S.US.MPWR</t>
  </si>
  <si>
    <t>S.US.CAH</t>
  </si>
  <si>
    <t>S.US.ROST</t>
  </si>
  <si>
    <t>S.US.EBAY</t>
  </si>
  <si>
    <t>S.US.NDAQ</t>
  </si>
  <si>
    <t>S.US.EA</t>
  </si>
  <si>
    <t>S.US.COR</t>
  </si>
  <si>
    <t>S.US.NRG</t>
  </si>
  <si>
    <t>S.US.COHR</t>
  </si>
  <si>
    <t>S.US.TTWO</t>
  </si>
  <si>
    <t>S.US.RKLB</t>
  </si>
  <si>
    <t>S.US.AEP</t>
  </si>
  <si>
    <t>S.US.NI</t>
  </si>
  <si>
    <t>S.US.IDXX</t>
  </si>
  <si>
    <t>S.US.ROK</t>
  </si>
  <si>
    <t>S.US.CRDO</t>
  </si>
  <si>
    <t>S.US.FTAI</t>
  </si>
  <si>
    <t>S.US.ALAB</t>
  </si>
  <si>
    <t>S.US.FOXA</t>
  </si>
  <si>
    <t>S.US.ASTS</t>
  </si>
  <si>
    <t>S.US.FLEX</t>
  </si>
  <si>
    <t>S.US.CW</t>
  </si>
  <si>
    <t>S.US.HEIA</t>
  </si>
  <si>
    <t>S.US.LNT</t>
  </si>
  <si>
    <t>S.US.SATS</t>
  </si>
  <si>
    <t>S.US.IBKR</t>
  </si>
  <si>
    <t>S.US.TPR</t>
  </si>
  <si>
    <t>S.US.HEI</t>
  </si>
  <si>
    <t>S.US.JBL</t>
  </si>
  <si>
    <t>S.US.CHRW</t>
  </si>
  <si>
    <t>S.US.DG</t>
  </si>
  <si>
    <t>S.US.EME</t>
  </si>
  <si>
    <t>S.US.RVMD</t>
  </si>
  <si>
    <t>S.US.RPRX</t>
  </si>
  <si>
    <t>S.US.CBOE</t>
  </si>
  <si>
    <t>S.US.IREN</t>
  </si>
  <si>
    <t>S.US.FOX</t>
  </si>
  <si>
    <t>S.US.STLD</t>
  </si>
  <si>
    <t>S.US.EVRG</t>
  </si>
  <si>
    <t>S.US.CNP</t>
  </si>
  <si>
    <t>S.US.UTHR</t>
  </si>
  <si>
    <t>S.US.AEE</t>
  </si>
  <si>
    <t>S.US.INSM</t>
  </si>
  <si>
    <t>S.US.HIG</t>
  </si>
  <si>
    <t>S.US.WEC</t>
  </si>
  <si>
    <t>S.US.ATO</t>
  </si>
  <si>
    <t>S.US.EXPE</t>
  </si>
  <si>
    <t>S.US.FSLR</t>
  </si>
  <si>
    <t>S.US.P</t>
  </si>
  <si>
    <t>S.US.EXPD</t>
  </si>
  <si>
    <t>S.US.SOFI</t>
  </si>
  <si>
    <t>S.US.EQT</t>
  </si>
  <si>
    <t>S.US.BG</t>
  </si>
  <si>
    <t>S.US.ROL</t>
  </si>
  <si>
    <t>S.US.DLTR</t>
  </si>
  <si>
    <t>S.US.WRB</t>
  </si>
  <si>
    <t>S.US.MKL</t>
  </si>
  <si>
    <t>S.US.BIIB</t>
  </si>
  <si>
    <t>S.US.NTRA</t>
  </si>
  <si>
    <t>S.US.OKLO</t>
  </si>
  <si>
    <t>S.US.DD</t>
  </si>
  <si>
    <t>Health Care</t>
  </si>
  <si>
    <t>Energy</t>
  </si>
  <si>
    <t>Industrials</t>
  </si>
  <si>
    <t>Communication</t>
  </si>
  <si>
    <t>Financials</t>
  </si>
  <si>
    <t>Consumer Staples</t>
  </si>
  <si>
    <t>Materials</t>
  </si>
  <si>
    <t>Real Estate</t>
  </si>
  <si>
    <t>Consumer Discretionary</t>
  </si>
  <si>
    <t>Utilities</t>
  </si>
  <si>
    <t>S.MTUM</t>
  </si>
  <si>
    <t>Symbol</t>
  </si>
  <si>
    <t>Last</t>
  </si>
  <si>
    <t>NC</t>
  </si>
  <si>
    <t>%NC</t>
  </si>
  <si>
    <t>Open</t>
  </si>
  <si>
    <t>High</t>
  </si>
  <si>
    <t>Low</t>
  </si>
  <si>
    <t>Description</t>
  </si>
  <si>
    <t>S.XLC</t>
  </si>
  <si>
    <t>S.XLY</t>
  </si>
  <si>
    <t>S.XLP</t>
  </si>
  <si>
    <t>S.XLE</t>
  </si>
  <si>
    <t>S.XLF</t>
  </si>
  <si>
    <t>S.XLI</t>
  </si>
  <si>
    <t>S.XLK</t>
  </si>
  <si>
    <t>S.XLB</t>
  </si>
  <si>
    <t>S.XLRE</t>
  </si>
  <si>
    <t>S.XLU</t>
  </si>
  <si>
    <t>NDX</t>
  </si>
  <si>
    <t>S.XLV</t>
  </si>
  <si>
    <t>https://www.ishares.com/us/products/251614/</t>
  </si>
  <si>
    <t>From the website download the CSV File with the current holdings:</t>
  </si>
  <si>
    <t>Symbols are from 5/22/2026</t>
  </si>
  <si>
    <t>MU</t>
  </si>
  <si>
    <t>MICRON TECHNOLOGY INC</t>
  </si>
  <si>
    <t>AVGO</t>
  </si>
  <si>
    <t>BROADCOM INC</t>
  </si>
  <si>
    <t>AMD</t>
  </si>
  <si>
    <t>ADVANCED MICRO DEVICES INC</t>
  </si>
  <si>
    <t>NVDA</t>
  </si>
  <si>
    <t>NVIDIA CORP</t>
  </si>
  <si>
    <t>INTC</t>
  </si>
  <si>
    <t>INTEL CORPORATION CORP</t>
  </si>
  <si>
    <t>For example:</t>
  </si>
  <si>
    <t>Merge "S.US."&amp;</t>
  </si>
  <si>
    <t>C&amp;P as Values</t>
  </si>
  <si>
    <t>Pull in the Sectors.</t>
  </si>
  <si>
    <t>C&amp;P symbols and sectors to column A and column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</si>
</sst>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Arial"/>
      <family val="2"/>
    </font>
    <font>
      <u/>
      <sz val="11"/>
      <color theme="10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10" fontId="0" fillId="0" borderId="0" xfId="0" applyNumberFormat="1"/>
    <xf numFmtId="0" fontId="1" fillId="0" borderId="0" xfId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2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3">
    <cellStyle name="Hyperlink" xfId="2" builtinId="8"/>
    <cellStyle name="Normal" xfId="0" builtinId="0"/>
    <cellStyle name="Normal 3" xfId="1" xr:uid="{47584516-A7CD-43A5-BD7D-EF13D2C2E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Consumer Discretionary Select SectorSPDR</v>
        <stp/>
        <stp>ContractData</stp>
        <stp>S.XLY</stp>
        <stp>LongDescription</stp>
        <stp/>
        <stp>T</stp>
        <tr r="J16" s="3"/>
      </tp>
      <tp t="s">
        <v>Utilities Select Sector SPDR</v>
        <stp/>
        <stp>ContractData</stp>
        <stp>S.XLU</stp>
        <stp>LongDescription</stp>
        <stp/>
        <stp>T</stp>
        <tr r="X75" s="3"/>
      </tp>
      <tp t="s">
        <v>Health Care Select Sector SPDR</v>
        <stp/>
        <stp>ContractData</stp>
        <stp>S.XLV</stp>
        <stp>LongDescription</stp>
        <stp/>
        <stp>T</stp>
        <tr r="J54" s="3"/>
      </tp>
      <tp t="s">
        <v>Consumer Staples Select Sector SPDR</v>
        <stp/>
        <stp>ContractData</stp>
        <stp>S.XLP</stp>
        <stp>LongDescription</stp>
        <stp/>
        <stp>T</stp>
        <tr r="J27" s="3"/>
      </tp>
      <tp t="s">
        <v>Industrial Select Sector SPDR</v>
        <stp/>
        <stp>ContractData</stp>
        <stp>S.XLI</stp>
        <stp>LongDescription</stp>
        <stp/>
        <stp>T</stp>
        <tr r="X5" s="3"/>
      </tp>
      <tp t="s">
        <v>Technology Sector SPDR Fund</v>
        <stp/>
        <stp>ContractData</stp>
        <stp>S.XLK</stp>
        <stp>LongDescription</stp>
        <stp/>
        <stp>T</stp>
        <tr r="X32" s="3"/>
      </tp>
      <tp t="s">
        <v>Energy Select Sector SPDR</v>
        <stp/>
        <stp>ContractData</stp>
        <stp>S.XLE</stp>
        <stp>LongDescription</stp>
        <stp/>
        <stp>T</stp>
        <tr r="J34" s="3"/>
      </tp>
      <tp t="s">
        <v>Financial Select Sector SPDR</v>
        <stp/>
        <stp>ContractData</stp>
        <stp>S.XLF</stp>
        <stp>LongDescription</stp>
        <stp/>
        <stp>T</stp>
        <tr r="J38" s="3"/>
      </tp>
      <tp t="s">
        <v>Materials Select Sector SPDR</v>
        <stp/>
        <stp>ContractData</stp>
        <stp>S.XLB</stp>
        <stp>LongDescription</stp>
        <stp/>
        <stp>T</stp>
        <tr r="X64" s="3"/>
      </tp>
      <tp t="s">
        <v>Communication Services Select Sector SPDR</v>
        <stp/>
        <stp>ContractData</stp>
        <stp>S.XLC</stp>
        <stp>LongDescription</stp>
        <stp/>
        <stp>T</stp>
        <tr r="J5" s="3"/>
      </tp>
      <tp>
        <v>29481.64</v>
        <stp/>
        <stp>ContractData</stp>
        <stp>NDX</stp>
        <stp>LastTrade</stp>
        <stp/>
        <stp>T</stp>
        <tr r="Q3" s="3"/>
      </tp>
      <tp t="s">
        <v/>
        <stp/>
        <stp>ContractData</stp>
        <stp>NDX</stp>
        <stp>NetLastTradeToday</stp>
        <stp/>
        <stp>T</stp>
        <tr r="R3" s="3"/>
      </tp>
      <tp t="s">
        <v>NASDAQ-100 Index</v>
        <stp/>
        <stp>ContractData</stp>
        <stp>NDX</stp>
        <stp>LongDescription</stp>
        <stp/>
        <stp>T</stp>
        <tr r="X3" s="3"/>
      </tp>
      <tp t="s">
        <v/>
        <stp/>
        <stp>ContractData</stp>
        <stp>S.US.XOM</stp>
        <stp>PerCentNetLastTrade</stp>
        <stp/>
        <stp>T</stp>
        <tr r="B8" s="1"/>
      </tp>
      <tp t="s">
        <v/>
        <stp/>
        <stp>ContractData</stp>
        <stp>S.US.TPR</stp>
        <stp>PerCentNetLastTrade</stp>
        <stp/>
        <stp>T</stp>
        <tr r="B91" s="1"/>
      </tp>
      <tp t="s">
        <v/>
        <stp/>
        <stp>ContractData</stp>
        <stp>S.US.TER</stp>
        <stp>PerCentNetLastTrade</stp>
        <stp/>
        <stp>T</stp>
        <tr r="B53" s="1"/>
      </tp>
      <tp t="s">
        <v/>
        <stp/>
        <stp>ContractData</stp>
        <stp>S.US.TEL</stp>
        <stp>PerCentNetLastTrade</stp>
        <stp/>
        <stp>T</stp>
        <tr r="B64" s="1"/>
      </tp>
      <tp t="s">
        <v/>
        <stp/>
        <stp>ContractData</stp>
        <stp>S.US.TJX</stp>
        <stp>PerCentNetLastTrade</stp>
        <stp/>
        <stp>T</stp>
        <tr r="B36" s="1"/>
      </tp>
      <tp t="s">
        <v/>
        <stp/>
        <stp>ContractData</stp>
        <stp>S.US.WRB</stp>
        <stp>PerCentNetLastTrade</stp>
        <stp/>
        <stp>T</stp>
        <tr r="B120" s="1"/>
      </tp>
      <tp t="s">
        <v/>
        <stp/>
        <stp>ContractData</stp>
        <stp>S.US.WBD</stp>
        <stp>PerCentNetLastTrade</stp>
        <stp/>
        <stp>T</stp>
        <tr r="B50" s="1"/>
      </tp>
      <tp t="s">
        <v/>
        <stp/>
        <stp>ContractData</stp>
        <stp>S.US.WFC</stp>
        <stp>PerCentNetLastTrade</stp>
        <stp/>
        <stp>T</stp>
        <tr r="B27" s="1"/>
      </tp>
      <tp t="s">
        <v/>
        <stp/>
        <stp>ContractData</stp>
        <stp>S.US.WDC</stp>
        <stp>PerCentNetLastTrade</stp>
        <stp/>
        <stp>T</stp>
        <tr r="B19" s="1"/>
      </tp>
      <tp t="s">
        <v/>
        <stp/>
        <stp>ContractData</stp>
        <stp>S.US.WEC</stp>
        <stp>PerCentNetLastTrade</stp>
        <stp/>
        <stp>T</stp>
        <tr r="B109" s="1"/>
      </tp>
      <tp t="s">
        <v/>
        <stp/>
        <stp>ContractData</stp>
        <stp>S.US.WMT</stp>
        <stp>PerCentNetLastTrade</stp>
        <stp/>
        <stp>T</stp>
        <tr r="B13" s="1"/>
      </tp>
      <tp t="s">
        <v/>
        <stp/>
        <stp>ContractData</stp>
        <stp>S.US.VRT</stp>
        <stp>PerCentNetLastTrade</stp>
        <stp/>
        <stp>T</stp>
        <tr r="B60" s="1"/>
      </tp>
      <tp t="s">
        <v/>
        <stp/>
        <stp>ContractData</stp>
        <stp>S.US.VTR</stp>
        <stp>PerCentNetLastTrade</stp>
        <stp/>
        <stp>T</stp>
        <tr r="B61" s="1"/>
      </tp>
      <tp t="s">
        <v/>
        <stp/>
        <stp>ContractData</stp>
        <stp>S.US.PWR</stp>
        <stp>PerCentNetLastTrade</stp>
        <stp/>
        <stp>T</stp>
        <tr r="B49" s="1"/>
      </tp>
      <tp t="s">
        <v/>
        <stp/>
        <stp>ContractData</stp>
        <stp>S.US.STX</stp>
        <stp>PerCentNetLastTrade</stp>
        <stp/>
        <stp>T</stp>
        <tr r="B17" s="1"/>
      </tp>
      <tp t="s">
        <v/>
        <stp/>
        <stp>ContractData</stp>
        <stp>S.US.RTX</stp>
        <stp>PerCentNetLastTrade</stp>
        <stp/>
        <stp>T</stp>
        <tr r="B22" s="1"/>
      </tp>
      <tp t="s">
        <v/>
        <stp/>
        <stp>ContractData</stp>
        <stp>S.US.RCL</stp>
        <stp>PerCentNetLastTrade</stp>
        <stp/>
        <stp>T</stp>
        <tr r="B46" s="1"/>
      </tp>
      <tp t="s">
        <v/>
        <stp/>
        <stp>ContractData</stp>
        <stp>S.US.ROK</stp>
        <stp>PerCentNetLastTrade</stp>
        <stp/>
        <stp>T</stp>
        <tr r="B79" s="1"/>
      </tp>
      <tp t="s">
        <v/>
        <stp/>
        <stp>ContractData</stp>
        <stp>S.US.ROL</stp>
        <stp>PerCentNetLastTrade</stp>
        <stp/>
        <stp>T</stp>
        <tr r="B118" s="1"/>
      </tp>
      <tp t="s">
        <v/>
        <stp/>
        <stp>ContractData</stp>
        <stp>S.US.MCK</stp>
        <stp>PerCentNetLastTrade</stp>
        <stp/>
        <stp>T</stp>
        <tr r="B41" s="1"/>
      </tp>
      <tp t="s">
        <v/>
        <stp/>
        <stp>ContractData</stp>
        <stp>S.US.MKL</stp>
        <stp>PerCentNetLastTrade</stp>
        <stp/>
        <stp>T</stp>
        <tr r="B121" s="1"/>
      </tp>
      <tp t="s">
        <v/>
        <stp/>
        <stp>ContractData</stp>
        <stp>S.US.LHX</stp>
        <stp>PerCentNetLastTrade</stp>
        <stp/>
        <stp>T</stp>
        <tr r="B63" s="1"/>
      </tp>
      <tp t="s">
        <v/>
        <stp/>
        <stp>ContractData</stp>
        <stp>S.US.LNT</stp>
        <stp>PerCentNetLastTrade</stp>
        <stp/>
        <stp>T</stp>
        <tr r="B88" s="1"/>
      </tp>
      <tp t="s">
        <v/>
        <stp/>
        <stp>ContractData</stp>
        <stp>S.US.LMT</stp>
        <stp>PerCentNetLastTrade</stp>
        <stp/>
        <stp>T</stp>
        <tr r="B37" s="1"/>
      </tp>
      <tp t="s">
        <v/>
        <stp/>
        <stp>ContractData</stp>
        <stp>S.US.NRG</stp>
        <stp>PerCentNetLastTrade</stp>
        <stp/>
        <stp>T</stp>
        <tr r="B72" s="1"/>
      </tp>
      <tp t="s">
        <v/>
        <stp/>
        <stp>ContractData</stp>
        <stp>S.US.NEM</stp>
        <stp>PerCentNetLastTrade</stp>
        <stp/>
        <stp>T</stp>
        <tr r="B28" s="1"/>
      </tp>
      <tp t="s">
        <v/>
        <stp/>
        <stp>ContractData</stp>
        <stp>S.US.NOC</stp>
        <stp>PerCentNetLastTrade</stp>
        <stp/>
        <stp>T</stp>
        <tr r="B62" s="1"/>
      </tp>
      <tp t="s">
        <v/>
        <stp/>
        <stp>ContractData</stp>
        <stp>S.US.IBM</stp>
        <stp>PerCentNetLastTrade</stp>
        <stp/>
        <stp>T</stp>
        <tr r="B26" s="1"/>
      </tp>
      <tp t="s">
        <v/>
        <stp/>
        <stp>ContractData</stp>
        <stp>S.US.HWM</stp>
        <stp>PerCentNetLastTrade</stp>
        <stp/>
        <stp>T</stp>
        <tr r="B32" s="1"/>
      </tp>
      <tp t="s">
        <v/>
        <stp/>
        <stp>ContractData</stp>
        <stp>S.US.HCA</stp>
        <stp>PerCentNetLastTrade</stp>
        <stp/>
        <stp>T</stp>
        <tr r="B59" s="1"/>
      </tp>
      <tp t="s">
        <v/>
        <stp/>
        <stp>ContractData</stp>
        <stp>S.US.HEI</stp>
        <stp>PerCentNetLastTrade</stp>
        <stp/>
        <stp>T</stp>
        <tr r="B92" s="1"/>
      </tp>
      <tp t="s">
        <v/>
        <stp/>
        <stp>ContractData</stp>
        <stp>S.US.HIG</stp>
        <stp>PerCentNetLastTrade</stp>
        <stp/>
        <stp>T</stp>
        <tr r="B108" s="1"/>
      </tp>
      <tp t="s">
        <v/>
        <stp/>
        <stp>ContractData</stp>
        <stp>S.US.JPM</stp>
        <stp>PerCentNetLastTrade</stp>
        <stp/>
        <stp>T</stp>
        <tr r="B11" s="1"/>
      </tp>
      <tp t="s">
        <v/>
        <stp/>
        <stp>ContractData</stp>
        <stp>S.US.JBL</stp>
        <stp>PerCentNetLastTrade</stp>
        <stp/>
        <stp>T</stp>
        <tr r="B93" s="1"/>
      </tp>
      <tp t="s">
        <v/>
        <stp/>
        <stp>ContractData</stp>
        <stp>S.US.JCI</stp>
        <stp>PerCentNetLastTrade</stp>
        <stp/>
        <stp>T</stp>
        <tr r="B48" s="1"/>
      </tp>
      <tp t="s">
        <v/>
        <stp/>
        <stp>ContractData</stp>
        <stp>S.US.JNJ</stp>
        <stp>PerCentNetLastTrade</stp>
        <stp/>
        <stp>T</stp>
        <tr r="B7" s="1"/>
      </tp>
      <tp t="s">
        <v/>
        <stp/>
        <stp>ContractData</stp>
        <stp>S.US.EQT</stp>
        <stp>PerCentNetLastTrade</stp>
        <stp/>
        <stp>T</stp>
        <tr r="B116" s="1"/>
      </tp>
      <tp t="s">
        <v/>
        <stp/>
        <stp>ContractData</stp>
        <stp>S.US.ETR</stp>
        <stp>PerCentNetLastTrade</stp>
        <stp/>
        <stp>T</stp>
        <tr r="B44" s="1"/>
      </tp>
      <tp t="s">
        <v/>
        <stp/>
        <stp>ContractData</stp>
        <stp>S.US.EME</stp>
        <stp>PerCentNetLastTrade</stp>
        <stp/>
        <stp>T</stp>
        <tr r="B96" s="1"/>
      </tp>
      <tp t="s">
        <v/>
        <stp/>
        <stp>ContractData</stp>
        <stp>S.US.GEV</stp>
        <stp>PerCentNetLastTrade</stp>
        <stp/>
        <stp>T</stp>
        <tr r="B14" s="1"/>
      </tp>
      <tp t="s">
        <v/>
        <stp/>
        <stp>ContractData</stp>
        <stp>S.US.GLW</stp>
        <stp>PerCentNetLastTrade</stp>
        <stp/>
        <stp>T</stp>
        <tr r="B23" s="1"/>
      </tp>
      <tp t="s">
        <v/>
        <stp/>
        <stp>ContractData</stp>
        <stp>S.US.FCX</stp>
        <stp>PerCentNetLastTrade</stp>
        <stp/>
        <stp>T</stp>
        <tr r="B51" s="1"/>
      </tp>
      <tp t="s">
        <v/>
        <stp/>
        <stp>ContractData</stp>
        <stp>S.US.FDX</stp>
        <stp>PerCentNetLastTrade</stp>
        <stp/>
        <stp>T</stp>
        <tr r="B58" s="1"/>
      </tp>
      <tp t="s">
        <v/>
        <stp/>
        <stp>ContractData</stp>
        <stp>S.US.FIX</stp>
        <stp>PerCentNetLastTrade</stp>
        <stp/>
        <stp>T</stp>
        <tr r="B55" s="1"/>
      </tp>
      <tp t="s">
        <v/>
        <stp/>
        <stp>ContractData</stp>
        <stp>S.US.FOX</stp>
        <stp>PerCentNetLastTrade</stp>
        <stp/>
        <stp>T</stp>
        <tr r="B101" s="1"/>
      </tp>
      <tp t="s">
        <v/>
        <stp/>
        <stp>ContractData</stp>
        <stp>S.US.APP</stp>
        <stp>PerCentNetLastTrade</stp>
        <stp/>
        <stp>T</stp>
        <tr r="B34" s="1"/>
      </tp>
      <tp t="s">
        <v/>
        <stp/>
        <stp>ContractData</stp>
        <stp>S.US.APH</stp>
        <stp>PerCentNetLastTrade</stp>
        <stp/>
        <stp>T</stp>
        <tr r="B25" s="1"/>
      </tp>
      <tp t="s">
        <v/>
        <stp/>
        <stp>ContractData</stp>
        <stp>S.US.ATO</stp>
        <stp>PerCentNetLastTrade</stp>
        <stp/>
        <stp>T</stp>
        <tr r="B110" s="1"/>
      </tp>
      <tp t="s">
        <v/>
        <stp/>
        <stp>ContractData</stp>
        <stp>S.US.ADI</stp>
        <stp>PerCentNetLastTrade</stp>
        <stp/>
        <stp>T</stp>
        <tr r="B33" s="1"/>
      </tp>
      <tp t="s">
        <v/>
        <stp/>
        <stp>ContractData</stp>
        <stp>S.US.AEP</stp>
        <stp>PerCentNetLastTrade</stp>
        <stp/>
        <stp>T</stp>
        <tr r="B76" s="1"/>
      </tp>
      <tp t="s">
        <v/>
        <stp/>
        <stp>ContractData</stp>
        <stp>S.US.AEE</stp>
        <stp>PerCentNetLastTrade</stp>
        <stp/>
        <stp>T</stp>
        <tr r="B106" s="1"/>
      </tp>
      <tp t="s">
        <v/>
        <stp/>
        <stp>ContractData</stp>
        <stp>S.US.AMD</stp>
        <stp>PerCentNetLastTrade</stp>
        <stp/>
        <stp>T</stp>
        <tr r="B3" s="1"/>
      </tp>
      <tp t="s">
        <v/>
        <stp/>
        <stp>ContractData</stp>
        <stp>S.US.CAT</stp>
        <stp>PerCentNetLastTrade</stp>
        <stp/>
        <stp>T</stp>
        <tr r="B9" s="1"/>
      </tp>
      <tp t="s">
        <v/>
        <stp/>
        <stp>ContractData</stp>
        <stp>S.US.CAH</stp>
        <stp>PerCentNetLastTrade</stp>
        <stp/>
        <stp>T</stp>
        <tr r="B66" s="1"/>
      </tp>
      <tp t="s">
        <v/>
        <stp/>
        <stp>ContractData</stp>
        <stp>S.US.CNP</stp>
        <stp>PerCentNetLastTrade</stp>
        <stp/>
        <stp>T</stp>
        <tr r="B104" s="1"/>
      </tp>
      <tp t="s">
        <v/>
        <stp/>
        <stp>ContractData</stp>
        <stp>S.US.COR</stp>
        <stp>PerCentNetLastTrade</stp>
        <stp/>
        <stp>T</stp>
        <tr r="B71" s="1"/>
      </tp>
      <tp t="s">
        <v/>
        <stp/>
        <stp>ContractData</stp>
        <stp>S.US.CMI</stp>
        <stp>PerCentNetLastTrade</stp>
        <stp/>
        <stp>T</stp>
        <tr r="B40" s="1"/>
      </tp>
      <tp t="s">
        <v/>
        <stp/>
        <stp>ContractData</stp>
        <stp>S.US.BNY</stp>
        <stp>PerCentNetLastTrade</stp>
        <stp/>
        <stp>T</stp>
        <tr r="B35" s="1"/>
      </tp>
      <tp t="s">
        <v/>
        <stp/>
        <stp>ContractData</stp>
        <stp>S.US.SOFI</stp>
        <stp>PerCentNetLastTrade</stp>
        <stp/>
        <stp>T</stp>
        <tr r="B115" s="1"/>
      </tp>
      <tp t="s">
        <v/>
        <stp/>
        <stp>ContractData</stp>
        <stp>S.US.SATS</stp>
        <stp>PerCentNetLastTrade</stp>
        <stp/>
        <stp>T</stp>
        <tr r="B89" s="1"/>
      </tp>
      <tp t="s">
        <v/>
        <stp/>
        <stp>ContractData</stp>
        <stp>S.US.STLD</stp>
        <stp>PerCentNetLastTrade</stp>
        <stp/>
        <stp>T</stp>
        <tr r="B102" s="1"/>
      </tp>
      <tp t="s">
        <v/>
        <stp/>
        <stp>ContractData</stp>
        <stp>S.US.RKLB</stp>
        <stp>PerCentNetLastTrade</stp>
        <stp/>
        <stp>T</stp>
        <tr r="B75" s="1"/>
      </tp>
      <tp t="s">
        <v/>
        <stp/>
        <stp>ContractData</stp>
        <stp>S.US.ROST</stp>
        <stp>PerCentNetLastTrade</stp>
        <stp/>
        <stp>T</stp>
        <tr r="B67" s="1"/>
      </tp>
      <tp t="s">
        <v/>
        <stp/>
        <stp>ContractData</stp>
        <stp>S.US.RPRX</stp>
        <stp>PerCentNetLastTrade</stp>
        <stp/>
        <stp>T</stp>
        <tr r="B98" s="1"/>
      </tp>
      <tp t="s">
        <v/>
        <stp/>
        <stp>ContractData</stp>
        <stp>S.US.RVMD</stp>
        <stp>PerCentNetLastTrade</stp>
        <stp/>
        <stp>T</stp>
        <tr r="B97" s="1"/>
      </tp>
      <tp t="s">
        <v/>
        <stp/>
        <stp>ContractData</stp>
        <stp>S.XLY</stp>
        <stp>NetLastTradeToday</stp>
        <stp/>
        <stp>T</stp>
        <tr r="D16" s="3"/>
      </tp>
      <tp t="s">
        <v/>
        <stp/>
        <stp>ContractData</stp>
        <stp>S.XLV</stp>
        <stp>NetLastTradeToday</stp>
        <stp/>
        <stp>T</stp>
        <tr r="D54" s="3"/>
      </tp>
      <tp t="s">
        <v/>
        <stp/>
        <stp>ContractData</stp>
        <stp>S.XLU</stp>
        <stp>NetLastTradeToday</stp>
        <stp/>
        <stp>T</stp>
        <tr r="R75" s="3"/>
      </tp>
      <tp t="s">
        <v/>
        <stp/>
        <stp>ContractData</stp>
        <stp>S.XLP</stp>
        <stp>NetLastTradeToday</stp>
        <stp/>
        <stp>T</stp>
        <tr r="D27" s="3"/>
      </tp>
      <tp t="s">
        <v/>
        <stp/>
        <stp>ContractData</stp>
        <stp>S.XLK</stp>
        <stp>NetLastTradeToday</stp>
        <stp/>
        <stp>T</stp>
        <tr r="R32" s="3"/>
      </tp>
      <tp t="s">
        <v/>
        <stp/>
        <stp>ContractData</stp>
        <stp>S.XLI</stp>
        <stp>NetLastTradeToday</stp>
        <stp/>
        <stp>T</stp>
        <tr r="R5" s="3"/>
      </tp>
      <tp t="s">
        <v/>
        <stp/>
        <stp>ContractData</stp>
        <stp>S.XLF</stp>
        <stp>NetLastTradeToday</stp>
        <stp/>
        <stp>T</stp>
        <tr r="D38" s="3"/>
      </tp>
      <tp t="s">
        <v/>
        <stp/>
        <stp>ContractData</stp>
        <stp>S.XLE</stp>
        <stp>NetLastTradeToday</stp>
        <stp/>
        <stp>T</stp>
        <tr r="D34" s="3"/>
      </tp>
      <tp t="s">
        <v/>
        <stp/>
        <stp>ContractData</stp>
        <stp>S.XLB</stp>
        <stp>NetLastTradeToday</stp>
        <stp/>
        <stp>T</stp>
        <tr r="R64" s="3"/>
      </tp>
      <tp t="s">
        <v/>
        <stp/>
        <stp>ContractData</stp>
        <stp>S.XLC</stp>
        <stp>NetLastTradeToday</stp>
        <stp/>
        <stp>T</stp>
        <tr r="D5" s="3"/>
      </tp>
      <tp t="s">
        <v/>
        <stp/>
        <stp>ContractData</stp>
        <stp>S.US.PLTR</stp>
        <stp>PerCentNetLastTrade</stp>
        <stp/>
        <stp>T</stp>
        <tr r="B21" s="1"/>
      </tp>
      <tp t="s">
        <v/>
        <stp/>
        <stp>ContractData</stp>
        <stp>S.US.WELL</stp>
        <stp>PerCentNetLastTrade</stp>
        <stp/>
        <stp>T</stp>
        <tr r="B30" s="1"/>
      </tp>
      <tp t="s">
        <v/>
        <stp/>
        <stp>ContractData</stp>
        <stp>S.US.C</stp>
        <stp>PerCentNetLastTrade</stp>
        <stp/>
        <stp>T</stp>
        <tr r="B29" s="1"/>
      </tp>
      <tp t="s">
        <v/>
        <stp/>
        <stp>ContractData</stp>
        <stp>S.US.P</stp>
        <stp>PerCentNetLastTrade</stp>
        <stp/>
        <stp>T</stp>
        <tr r="B113" s="1"/>
      </tp>
      <tp t="s">
        <v/>
        <stp/>
        <stp>ContractData</stp>
        <stp>S.US.UTHR</stp>
        <stp>PerCentNetLastTrade</stp>
        <stp/>
        <stp>T</stp>
        <tr r="B105" s="1"/>
      </tp>
      <tp t="s">
        <v/>
        <stp/>
        <stp>ContractData</stp>
        <stp>S.US.TTWO</stp>
        <stp>PerCentNetLastTrade</stp>
        <stp/>
        <stp>T</stp>
        <tr r="B74" s="1"/>
      </tp>
      <tp t="s">
        <v/>
        <stp/>
        <stp>ContractData</stp>
        <stp>S.XLRE</stp>
        <stp>Low</stp>
        <stp/>
        <stp>T</stp>
        <tr r="W70" s="3"/>
      </tp>
      <tp t="s">
        <v/>
        <stp/>
        <stp>ContractData</stp>
        <stp>S.US.EA</stp>
        <stp>PerCentNetLastTrade</stp>
        <stp/>
        <stp>T</stp>
        <tr r="B70" s="1"/>
      </tp>
      <tp t="s">
        <v/>
        <stp/>
        <stp>ContractData</stp>
        <stp>S.US.DG</stp>
        <stp>PerCentNetLastTrade</stp>
        <stp/>
        <stp>T</stp>
        <tr r="B95" s="1"/>
      </tp>
      <tp t="s">
        <v/>
        <stp/>
        <stp>ContractData</stp>
        <stp>S.US.DD</stp>
        <stp>PerCentNetLastTrade</stp>
        <stp/>
        <stp>T</stp>
        <tr r="B125" s="1"/>
      </tp>
      <tp t="s">
        <v/>
        <stp/>
        <stp>ContractData</stp>
        <stp>S.US.GS</stp>
        <stp>PerCentNetLastTrade</stp>
        <stp/>
        <stp>T</stp>
        <tr r="B18" s="1"/>
      </tp>
      <tp t="s">
        <v/>
        <stp/>
        <stp>ContractData</stp>
        <stp>S.US.GE</stp>
        <stp>PerCentNetLastTrade</stp>
        <stp/>
        <stp>T</stp>
        <tr r="B16" s="1"/>
      </tp>
      <tp t="s">
        <v/>
        <stp/>
        <stp>ContractData</stp>
        <stp>S.US.GM</stp>
        <stp>PerCentNetLastTrade</stp>
        <stp/>
        <stp>T</stp>
        <tr r="B52" s="1"/>
      </tp>
      <tp t="s">
        <v/>
        <stp/>
        <stp>ContractData</stp>
        <stp>S.US.CW</stp>
        <stp>PerCentNetLastTrade</stp>
        <stp/>
        <stp>T</stp>
        <tr r="B86" s="1"/>
      </tp>
      <tp t="s">
        <v/>
        <stp/>
        <stp>ContractData</stp>
        <stp>S.US.BG</stp>
        <stp>PerCentNetLastTrade</stp>
        <stp/>
        <stp>T</stp>
        <tr r="B117" s="1"/>
      </tp>
      <tp t="s">
        <v/>
        <stp/>
        <stp>ContractData</stp>
        <stp>S.US.BE</stp>
        <stp>PerCentNetLastTrade</stp>
        <stp/>
        <stp>T</stp>
        <tr r="B45" s="1"/>
      </tp>
      <tp t="s">
        <v/>
        <stp/>
        <stp>ContractData</stp>
        <stp>S.US.MS</stp>
        <stp>PerCentNetLastTrade</stp>
        <stp/>
        <stp>T</stp>
        <tr r="B24" s="1"/>
      </tp>
      <tp t="s">
        <v/>
        <stp/>
        <stp>ContractData</stp>
        <stp>S.US.MU</stp>
        <stp>PerCentNetLastTrade</stp>
        <stp/>
        <stp>T</stp>
        <tr r="B1" s="1"/>
      </tp>
      <tp t="s">
        <v/>
        <stp/>
        <stp>ContractData</stp>
        <stp>S.US.NI</stp>
        <stp>PerCentNetLastTrade</stp>
        <stp/>
        <stp>T</stp>
        <tr r="B77" s="1"/>
      </tp>
      <tp t="s">
        <v/>
        <stp/>
        <stp>ContractData</stp>
        <stp>S.XLRE</stp>
        <stp>PerCentNetLastTrade</stp>
        <stp/>
        <stp>T</stp>
        <tr r="S70" s="3"/>
        <tr r="T70" s="3"/>
      </tp>
      <tp>
        <v>171.77</v>
        <stp/>
        <stp>ContractData</stp>
        <stp>S.XLI</stp>
        <stp>LastTrade</stp>
        <stp/>
        <stp>T</stp>
        <tr r="Q5" s="3"/>
      </tp>
      <tp>
        <v>180.38</v>
        <stp/>
        <stp>ContractData</stp>
        <stp>S.XLK</stp>
        <stp>LastTrade</stp>
        <stp/>
        <stp>T</stp>
        <tr r="Q32" s="3"/>
      </tp>
      <tp>
        <v>59.49</v>
        <stp/>
        <stp>ContractData</stp>
        <stp>S.XLE</stp>
        <stp>LastTrade</stp>
        <stp/>
        <stp>T</stp>
        <tr r="C34" s="3"/>
      </tp>
      <tp>
        <v>51.94</v>
        <stp/>
        <stp>ContractData</stp>
        <stp>S.XLF</stp>
        <stp>LastTrade</stp>
        <stp/>
        <stp>T</stp>
        <tr r="C38" s="3"/>
      </tp>
      <tp>
        <v>50.29</v>
        <stp/>
        <stp>ContractData</stp>
        <stp>S.XLB</stp>
        <stp>LastTrade</stp>
        <stp/>
        <stp>T</stp>
        <tr r="Q64" s="3"/>
      </tp>
      <tp>
        <v>115.46000000000001</v>
        <stp/>
        <stp>ContractData</stp>
        <stp>S.XLC</stp>
        <stp>LastTrade</stp>
        <stp/>
        <stp>T</stp>
        <tr r="C5" s="3"/>
      </tp>
      <tp>
        <v>119.18</v>
        <stp/>
        <stp>ContractData</stp>
        <stp>S.XLY</stp>
        <stp>LastTrade</stp>
        <stp/>
        <stp>T</stp>
        <tr r="C16" s="3"/>
      </tp>
      <tp>
        <v>45.35</v>
        <stp/>
        <stp>ContractData</stp>
        <stp>S.XLU</stp>
        <stp>LastTrade</stp>
        <stp/>
        <stp>T</stp>
        <tr r="Q75" s="3"/>
      </tp>
      <tp>
        <v>149.89000000000001</v>
        <stp/>
        <stp>ContractData</stp>
        <stp>S.XLV</stp>
        <stp>LastTrade</stp>
        <stp/>
        <stp>T</stp>
        <tr r="C54" s="3"/>
      </tp>
      <tp>
        <v>84.8</v>
        <stp/>
        <stp>ContractData</stp>
        <stp>S.XLP</stp>
        <stp>LastTrade</stp>
        <stp/>
        <stp>T</stp>
        <tr r="C27" s="3"/>
      </tp>
      <tp t="s">
        <v/>
        <stp/>
        <stp>ContractData</stp>
        <stp>S.US.CHRW</stp>
        <stp>PerCentNetLastTrade</stp>
        <stp/>
        <stp>T</stp>
        <tr r="B94" s="1"/>
      </tp>
      <tp t="s">
        <v/>
        <stp/>
        <stp>ContractData</stp>
        <stp>S.US.CIEN</stp>
        <stp>PerCentNetLastTrade</stp>
        <stp/>
        <stp>T</stp>
        <tr r="B38" s="1"/>
      </tp>
      <tp t="s">
        <v/>
        <stp/>
        <stp>ContractData</stp>
        <stp>S.US.COHR</stp>
        <stp>PerCentNetLastTrade</stp>
        <stp/>
        <stp>T</stp>
        <tr r="B73" s="1"/>
      </tp>
      <tp t="s">
        <v/>
        <stp/>
        <stp>ContractData</stp>
        <stp>S.US.CBRE</stp>
        <stp>PerCentNetLastTrade</stp>
        <stp/>
        <stp>T</stp>
        <tr r="B56" s="1"/>
      </tp>
      <tp t="s">
        <v/>
        <stp/>
        <stp>ContractData</stp>
        <stp>S.US.CBOE</stp>
        <stp>PerCentNetLastTrade</stp>
        <stp/>
        <stp>T</stp>
        <tr r="B99" s="1"/>
      </tp>
      <tp t="s">
        <v/>
        <stp/>
        <stp>ContractData</stp>
        <stp>S.US.CRDO</stp>
        <stp>PerCentNetLastTrade</stp>
        <stp/>
        <stp>T</stp>
        <tr r="B80" s="1"/>
      </tp>
      <tp t="s">
        <v/>
        <stp/>
        <stp>ContractData</stp>
        <stp>S.US.CVNA</stp>
        <stp>PerCentNetLastTrade</stp>
        <stp/>
        <stp>T</stp>
        <tr r="B47" s="1"/>
      </tp>
      <tp t="s">
        <v/>
        <stp/>
        <stp>ContractData</stp>
        <stp>S.US.BIIB</stp>
        <stp>PerCentNetLastTrade</stp>
        <stp/>
        <stp>T</stp>
        <tr r="B122" s="1"/>
      </tp>
      <tp t="s">
        <v/>
        <stp/>
        <stp>ContractData</stp>
        <stp>S.US.ANET</stp>
        <stp>PerCentNetLastTrade</stp>
        <stp/>
        <stp>T</stp>
        <tr r="B39" s="1"/>
      </tp>
      <tp t="s">
        <v/>
        <stp/>
        <stp>ContractData</stp>
        <stp>S.US.ALAB</stp>
        <stp>PerCentNetLastTrade</stp>
        <stp/>
        <stp>T</stp>
        <tr r="B82" s="1"/>
      </tp>
      <tp t="s">
        <v/>
        <stp/>
        <stp>ContractData</stp>
        <stp>S.US.AMAT</stp>
        <stp>PerCentNetLastTrade</stp>
        <stp/>
        <stp>T</stp>
        <tr r="B12" s="1"/>
      </tp>
      <tp t="s">
        <v/>
        <stp/>
        <stp>ContractData</stp>
        <stp>S.US.ASTS</stp>
        <stp>PerCentNetLastTrade</stp>
        <stp/>
        <stp>T</stp>
        <tr r="B84" s="1"/>
      </tp>
      <tp t="s">
        <v/>
        <stp/>
        <stp>ContractData</stp>
        <stp>S.US.AVGO</stp>
        <stp>PerCentNetLastTrade</stp>
        <stp/>
        <stp>T</stp>
        <tr r="B2" s="1"/>
      </tp>
      <tp t="s">
        <v/>
        <stp/>
        <stp>ContractData</stp>
        <stp>S.MTUM</stp>
        <stp>Low</stp>
        <stp/>
        <stp>T</stp>
        <tr r="I3" s="3"/>
      </tp>
      <tp t="s">
        <v/>
        <stp/>
        <stp>ContractData</stp>
        <stp>S.US.GILD</stp>
        <stp>PerCentNetLastTrade</stp>
        <stp/>
        <stp>T</stp>
        <tr r="B31" s="1"/>
      </tp>
      <tp t="s">
        <v/>
        <stp/>
        <stp>ContractData</stp>
        <stp>S.US.GOOG</stp>
        <stp>PerCentNetLastTrade</stp>
        <stp/>
        <stp>T</stp>
        <tr r="B15" s="1"/>
      </tp>
      <tp t="s">
        <v/>
        <stp/>
        <stp>ContractData</stp>
        <stp>S.US.FOXA</stp>
        <stp>PerCentNetLastTrade</stp>
        <stp/>
        <stp>T</stp>
        <tr r="B83" s="1"/>
      </tp>
      <tp t="s">
        <v/>
        <stp/>
        <stp>ContractData</stp>
        <stp>S.US.FLEX</stp>
        <stp>PerCentNetLastTrade</stp>
        <stp/>
        <stp>T</stp>
        <tr r="B85" s="1"/>
      </tp>
      <tp t="s">
        <v/>
        <stp/>
        <stp>ContractData</stp>
        <stp>S.US.FSLR</stp>
        <stp>PerCentNetLastTrade</stp>
        <stp/>
        <stp>T</stp>
        <tr r="B112" s="1"/>
      </tp>
      <tp t="s">
        <v/>
        <stp/>
        <stp>ContractData</stp>
        <stp>S.US.FTAI</stp>
        <stp>PerCentNetLastTrade</stp>
        <stp/>
        <stp>T</stp>
        <tr r="B81" s="1"/>
      </tp>
      <tp t="s">
        <v/>
        <stp/>
        <stp>ContractData</stp>
        <stp>S.US.EBAY</stp>
        <stp>PerCentNetLastTrade</stp>
        <stp/>
        <stp>T</stp>
        <tr r="B68" s="1"/>
      </tp>
      <tp t="s">
        <v/>
        <stp/>
        <stp>ContractData</stp>
        <stp>S.US.EXPD</stp>
        <stp>PerCentNetLastTrade</stp>
        <stp/>
        <stp>T</stp>
        <tr r="B114" s="1"/>
      </tp>
      <tp t="s">
        <v/>
        <stp/>
        <stp>ContractData</stp>
        <stp>S.US.EXPE</stp>
        <stp>PerCentNetLastTrade</stp>
        <stp/>
        <stp>T</stp>
        <tr r="B111" s="1"/>
      </tp>
      <tp t="s">
        <v/>
        <stp/>
        <stp>ContractData</stp>
        <stp>S.US.EVRG</stp>
        <stp>PerCentNetLastTrade</stp>
        <stp/>
        <stp>T</stp>
        <tr r="B103" s="1"/>
      </tp>
      <tp t="s">
        <v/>
        <stp/>
        <stp>ContractData</stp>
        <stp>S.US.DLTR</stp>
        <stp>PerCentNetLastTrade</stp>
        <stp/>
        <stp>T</stp>
        <tr r="B119" s="1"/>
      </tp>
      <tp t="s">
        <v/>
        <stp/>
        <stp>ContractData</stp>
        <stp>S.US.KLAC</stp>
        <stp>PerCentNetLastTrade</stp>
        <stp/>
        <stp>T</stp>
        <tr r="B20" s="1"/>
      </tp>
      <tp t="s">
        <v/>
        <stp/>
        <stp>ContractData</stp>
        <stp>S.US.INSM</stp>
        <stp>PerCentNetLastTrade</stp>
        <stp/>
        <stp>T</stp>
        <tr r="B107" s="1"/>
      </tp>
      <tp t="s">
        <v/>
        <stp/>
        <stp>ContractData</stp>
        <stp>S.US.INTC</stp>
        <stp>PerCentNetLastTrade</stp>
        <stp/>
        <stp>T</stp>
        <tr r="B5" s="1"/>
      </tp>
      <tp t="s">
        <v/>
        <stp/>
        <stp>ContractData</stp>
        <stp>S.US.IBKR</stp>
        <stp>PerCentNetLastTrade</stp>
        <stp/>
        <stp>T</stp>
        <tr r="B90" s="1"/>
      </tp>
      <tp t="s">
        <v/>
        <stp/>
        <stp>ContractData</stp>
        <stp>S.US.IDXX</stp>
        <stp>PerCentNetLastTrade</stp>
        <stp/>
        <stp>T</stp>
        <tr r="B78" s="1"/>
      </tp>
      <tp t="s">
        <v/>
        <stp/>
        <stp>ContractData</stp>
        <stp>S.US.IREN</stp>
        <stp>PerCentNetLastTrade</stp>
        <stp/>
        <stp>T</stp>
        <tr r="B100" s="1"/>
      </tp>
      <tp t="s">
        <v/>
        <stp/>
        <stp>ContractData</stp>
        <stp>S.US.HOOD</stp>
        <stp>PerCentNetLastTrade</stp>
        <stp/>
        <stp>T</stp>
        <tr r="B43" s="1"/>
      </tp>
      <tp t="s">
        <v/>
        <stp/>
        <stp>ContractData</stp>
        <stp>S.US.HEIA</stp>
        <stp>PerCentNetLastTrade</stp>
        <stp/>
        <stp>T</stp>
        <tr r="B87" s="1"/>
      </tp>
      <tp t="s">
        <v/>
        <stp/>
        <stp>ContractData</stp>
        <stp>S.US.OKLO</stp>
        <stp>PerCentNetLastTrade</stp>
        <stp/>
        <stp>T</stp>
        <tr r="B124" s="1"/>
      </tp>
      <tp t="s">
        <v/>
        <stp/>
        <stp>ContractData</stp>
        <stp>S.US.ORLY</stp>
        <stp>PerCentNetLastTrade</stp>
        <stp/>
        <stp>T</stp>
        <tr r="B57" s="1"/>
      </tp>
      <tp t="s">
        <v/>
        <stp/>
        <stp>ContractData</stp>
        <stp>S.MTUM</stp>
        <stp>PerCentNetLastTrade</stp>
        <stp/>
        <stp>T</stp>
        <tr r="E3" s="3"/>
        <tr r="F3" s="3"/>
      </tp>
      <tp t="s">
        <v/>
        <stp/>
        <stp>ContractData</stp>
        <stp>S.US.NDAQ</stp>
        <stp>PerCentNetLastTrade</stp>
        <stp/>
        <stp>T</stp>
        <tr r="B69" s="1"/>
      </tp>
      <tp t="s">
        <v/>
        <stp/>
        <stp>ContractData</stp>
        <stp>S.US.NVDA</stp>
        <stp>PerCentNetLastTrade</stp>
        <stp/>
        <stp>T</stp>
        <tr r="B4" s="1"/>
      </tp>
      <tp t="s">
        <v/>
        <stp/>
        <stp>ContractData</stp>
        <stp>S.US.NTRA</stp>
        <stp>PerCentNetLastTrade</stp>
        <stp/>
        <stp>T</stp>
        <tr r="B123" s="1"/>
      </tp>
      <tp t="s">
        <v/>
        <stp/>
        <stp>ContractData</stp>
        <stp>S.US.MNST</stp>
        <stp>PerCentNetLastTrade</stp>
        <stp/>
        <stp>T</stp>
        <tr r="B54" s="1"/>
      </tp>
      <tp t="s">
        <v/>
        <stp/>
        <stp>ContractData</stp>
        <stp>S.US.MPWR</stp>
        <stp>PerCentNetLastTrade</stp>
        <stp/>
        <stp>T</stp>
        <tr r="B65" s="1"/>
      </tp>
      <tp t="s">
        <v/>
        <stp/>
        <stp>ContractData</stp>
        <stp>S.US.LITE</stp>
        <stp>PerCentNetLastTrade</stp>
        <stp/>
        <stp>T</stp>
        <tr r="B42" s="1"/>
      </tp>
      <tp t="s">
        <v/>
        <stp/>
        <stp>ContractData</stp>
        <stp>S.US.LRCX</stp>
        <stp>PerCentNetLastTrade</stp>
        <stp/>
        <stp>T</stp>
        <tr r="B6" s="1"/>
      </tp>
      <tp t="s">
        <v>iShares MSCI USA Momentum Factor ETF</v>
        <stp/>
        <stp>ContractData</stp>
        <stp>S.MTUM</stp>
        <stp>LongDescription</stp>
        <stp/>
        <stp>T</stp>
        <tr r="J3" s="3"/>
      </tp>
      <tp>
        <v>46168.307569444441</v>
        <stp/>
        <stp>SystemInfo</stp>
        <stp>Linetime</stp>
        <tr r="L1" s="3"/>
      </tp>
      <tp t="s">
        <v>Real Estate Select Sector SPDR</v>
        <stp/>
        <stp>ContractData</stp>
        <stp>S.XLRE</stp>
        <stp>LongDescription</stp>
        <stp/>
        <stp>T</stp>
        <tr r="X70" s="3"/>
      </tp>
      <tp t="s">
        <v>Obligatory parameter &lt;contract&gt;(position - 1) is not specified</v>
        <stp/>
        <stp>ContractData</stp>
        <stp/>
        <stp>PerCentNetLastTrade</stp>
        <stp/>
        <stp>T</stp>
        <tr r="F14" s="3"/>
        <tr r="F7" s="3"/>
        <tr r="E58" s="3"/>
        <tr r="O73" s="1"/>
        <tr r="E13" s="3"/>
        <tr r="O28" s="1"/>
        <tr r="O83" s="1"/>
        <tr r="O41" s="1"/>
        <tr r="O114" s="1"/>
        <tr r="F49" s="3"/>
        <tr r="F48" s="3"/>
        <tr r="O113" s="1"/>
        <tr r="T49" s="3"/>
        <tr r="T85" s="3"/>
        <tr r="S55" s="3"/>
        <tr r="T23" s="3"/>
        <tr r="S15" s="3"/>
        <tr r="T20" s="3"/>
        <tr r="O123" s="1"/>
        <tr r="T55" s="3"/>
        <tr r="O119" s="1"/>
        <tr r="S50" s="3"/>
        <tr r="S73" s="3"/>
        <tr r="S10" s="3"/>
        <tr r="E43" s="3"/>
        <tr r="E30" s="3"/>
        <tr r="S83" s="3"/>
        <tr r="E17" s="3"/>
        <tr r="E52" s="3"/>
        <tr r="S41" s="3"/>
        <tr r="O52" s="1"/>
        <tr r="O69" s="1"/>
        <tr r="E28" s="3"/>
        <tr r="S45" s="3"/>
        <tr r="E50" s="3"/>
        <tr r="S36" s="3"/>
        <tr r="E46" s="3"/>
        <tr r="T73" s="3"/>
        <tr r="T10" s="3"/>
        <tr r="F13" s="3"/>
        <tr r="E61" s="3"/>
        <tr r="E12" s="3"/>
        <tr r="F30" s="3"/>
        <tr r="S65" s="3"/>
        <tr r="F17" s="3"/>
        <tr r="F52" s="3"/>
        <tr r="E44" s="3"/>
        <tr r="S54" s="3"/>
        <tr r="O17" s="1"/>
        <tr r="O68" s="1"/>
        <tr r="O18" s="1"/>
        <tr r="O45" s="1"/>
        <tr r="O34" s="1"/>
        <tr r="O80" s="1"/>
        <tr r="O57" s="1"/>
        <tr r="O125" s="1"/>
        <tr r="O66" s="1"/>
        <tr r="O11" s="1"/>
        <tr r="O76" s="1"/>
        <tr r="O85" s="1"/>
        <tr r="O19" s="1"/>
        <tr r="O27" s="1"/>
        <tr r="O58" s="1"/>
        <tr r="S78" s="3"/>
        <tr r="S19" s="3"/>
        <tr r="T57" s="3"/>
        <tr r="T78" s="3"/>
        <tr r="T19" s="3"/>
        <tr r="T72" s="3"/>
        <tr r="S14" s="3"/>
        <tr r="T71" s="3"/>
        <tr r="T47" s="3"/>
        <tr r="F61" s="3"/>
        <tr r="S37" s="3"/>
        <tr r="E47" s="3"/>
        <tr r="E24" s="3"/>
        <tr r="T37" s="3"/>
        <tr r="O79" s="1"/>
        <tr r="E22" s="3"/>
        <tr r="O25" s="1"/>
        <tr r="O118" s="1"/>
        <tr r="O77" s="1"/>
        <tr r="O93" s="1"/>
        <tr r="O7" s="1"/>
        <tr r="S13" s="3"/>
        <tr r="T14" s="3"/>
        <tr r="S57" s="3"/>
        <tr r="E45" s="3"/>
        <tr r="E20" s="3"/>
        <tr r="E65" s="3"/>
        <tr r="F47" s="3"/>
        <tr r="S27" s="3"/>
        <tr r="F24" s="3"/>
        <tr r="S53" s="3"/>
        <tr r="O89" s="1"/>
        <tr r="O98" s="1"/>
        <tr r="O86" s="1"/>
        <tr r="O54" s="1"/>
        <tr r="O111" s="1"/>
        <tr r="O121" s="1"/>
        <tr r="O116" s="1"/>
        <tr r="O37" s="1"/>
        <tr r="O26" s="1"/>
        <tr r="O59" s="1"/>
        <tr r="O90" s="1"/>
        <tr r="O101" s="1"/>
        <tr r="F42" s="3"/>
        <tr r="S67" s="3"/>
        <tr r="S72" s="3"/>
        <tr r="E29" s="3"/>
        <tr r="S76" s="3"/>
        <tr r="E35" s="3"/>
        <tr r="S29" s="3"/>
        <tr r="O42" s="1"/>
        <tr r="S8" s="3"/>
        <tr r="F19" s="3"/>
        <tr r="S11" s="3"/>
        <tr r="T59" s="3"/>
        <tr r="E21" s="3"/>
        <tr r="S51" s="3"/>
        <tr r="F20" s="3"/>
        <tr r="E64" s="3"/>
        <tr r="E9" s="3"/>
        <tr r="S9" s="3"/>
        <tr r="S22" s="3"/>
        <tr r="E25" s="3"/>
        <tr r="O71" s="1"/>
        <tr r="O53" s="1"/>
        <tr r="O67" s="1"/>
        <tr r="O91" s="1"/>
        <tr r="E60" s="3"/>
        <tr r="E8" s="3"/>
        <tr r="E48" s="3"/>
        <tr r="F8" s="3"/>
        <tr r="F28" s="3"/>
        <tr r="T65" s="3"/>
        <tr r="T43" s="3"/>
        <tr r="T40" s="3"/>
        <tr r="S39" s="3"/>
        <tr r="T61" s="3"/>
        <tr r="T79" s="3"/>
        <tr r="T12" s="3"/>
        <tr r="S30" s="3"/>
        <tr r="T81" s="3"/>
        <tr r="O35" s="1"/>
        <tr r="S82" s="3"/>
        <tr r="O3" s="1"/>
        <tr r="F45" s="3"/>
        <tr r="F31" s="3"/>
        <tr r="F10" s="3"/>
        <tr r="F21" s="3"/>
        <tr r="T18" s="3"/>
        <tr r="T51" s="3"/>
        <tr r="F65" s="3"/>
        <tr r="F64" s="3"/>
        <tr r="S58" s="3"/>
        <tr r="F9" s="3"/>
        <tr r="T21" s="3"/>
        <tr r="S66" s="3"/>
        <tr r="T24" s="3"/>
        <tr r="E32" s="3"/>
        <tr r="T7" s="3"/>
        <tr r="T80" s="3"/>
        <tr r="T22" s="3"/>
        <tr r="T38" s="3"/>
        <tr r="F25" s="3"/>
        <tr r="O14" s="1"/>
        <tr r="O104" s="1"/>
        <tr r="O94" s="1"/>
        <tr r="O8" s="1"/>
        <tr r="O106" s="1"/>
        <tr r="O92" s="1"/>
        <tr r="O78" s="1"/>
        <tr r="O13" s="1"/>
        <tr r="O33" s="1"/>
        <tr r="O30" s="1"/>
        <tr r="O72" s="1"/>
        <tr r="O117" s="1"/>
        <tr r="O60" s="1"/>
        <tr r="O2" s="1"/>
        <tr r="O15" s="1"/>
        <tr r="T77" s="3"/>
        <tr r="T62" s="3"/>
        <tr r="S46" s="3"/>
        <tr r="S48" s="3"/>
        <tr r="T45" s="3"/>
        <tr r="E18" s="3"/>
        <tr r="S7" s="3"/>
        <tr r="T76" s="3"/>
        <tr r="T52" s="3"/>
        <tr r="O47" s="1"/>
        <tr r="F22" s="3"/>
        <tr r="F11" s="3"/>
        <tr r="S59" s="3"/>
        <tr r="O4" s="1"/>
        <tr r="T58" s="3"/>
        <tr r="T66" s="3"/>
        <tr r="O51" s="1"/>
        <tr r="O16" s="1"/>
        <tr r="O75" s="1"/>
        <tr r="O23" s="1"/>
        <tr r="T67" s="3"/>
        <tr r="T13" s="3"/>
        <tr r="T56" s="3"/>
        <tr r="E67" s="3"/>
        <tr r="T46" s="3"/>
        <tr r="S43" s="3"/>
        <tr r="T44" s="3"/>
        <tr r="F50" s="3"/>
        <tr r="S40" s="3"/>
        <tr r="F46" s="3"/>
        <tr r="S52" s="3"/>
        <tr r="T48" s="3"/>
        <tr r="F12" s="3"/>
        <tr r="S26" s="3"/>
        <tr r="S79" s="3"/>
        <tr r="S34" s="3"/>
        <tr r="T9" s="3"/>
        <tr r="F59" s="3"/>
        <tr r="T53" s="3"/>
        <tr r="O74" s="1"/>
        <tr r="F35" s="3"/>
        <tr r="T26" s="3"/>
        <tr r="S44" s="3"/>
        <tr r="O44" s="1"/>
        <tr r="S60" s="3"/>
        <tr r="S16" s="3"/>
        <tr r="T11" s="3"/>
        <tr r="T42" s="3"/>
        <tr r="S17" s="3"/>
        <tr r="F29" s="3"/>
        <tr r="F66" s="3"/>
        <tr r="T17" s="3"/>
        <tr r="S33" s="3"/>
        <tr r="S12" s="3"/>
        <tr r="S35" s="3"/>
        <tr r="T86" s="3"/>
        <tr r="T33" s="3"/>
        <tr r="O5" s="1"/>
        <tr r="E40" s="3"/>
        <tr r="T30" s="3"/>
        <tr r="T8" s="3"/>
        <tr r="S18" s="3"/>
        <tr r="T6" s="3"/>
        <tr r="E63" s="3"/>
        <tr r="S21" s="3"/>
        <tr r="S24" s="3"/>
        <tr r="E23" s="3"/>
        <tr r="S80" s="3"/>
        <tr r="E39" s="3"/>
        <tr r="S38" s="3"/>
        <tr r="E56" s="3"/>
        <tr r="O9" s="1"/>
        <tr r="O48" s="1"/>
        <tr r="O99" s="1"/>
        <tr r="O21" s="1"/>
        <tr r="O43" s="1"/>
        <tr r="O46" s="1"/>
        <tr r="O100" s="1"/>
        <tr r="O39" s="1"/>
        <tr r="O38" s="1"/>
        <tr r="O88" s="1"/>
        <tr r="O56" s="1"/>
        <tr r="O122" s="1"/>
        <tr r="O36" s="1"/>
        <tr r="O32" s="1"/>
        <tr r="O112" s="1"/>
        <tr r="O115" s="1"/>
        <tr r="O97" s="1"/>
        <tr r="O20" s="1"/>
        <tr r="O84" s="1"/>
        <tr r="O65" s="1"/>
        <tr r="O124" s="1"/>
        <tr r="O31" s="1"/>
        <tr r="O1" s="1"/>
        <tr r="E62" s="3"/>
        <tr r="F62" s="3"/>
        <tr r="F67" s="3"/>
        <tr r="S56" s="3"/>
        <tr r="S62" s="3"/>
        <tr r="E19" s="3"/>
        <tr r="T36" s="3"/>
        <tr r="S61" s="3"/>
        <tr r="E10" s="3"/>
        <tr r="T27" s="3"/>
        <tr r="T54" s="3"/>
        <tr r="O103" s="1"/>
        <tr r="T29" s="3"/>
        <tr r="T39" s="3"/>
        <tr r="O29" s="1"/>
        <tr r="E51" s="3"/>
        <tr r="T60" s="3"/>
        <tr r="E36" s="3"/>
        <tr r="E11" s="3"/>
        <tr r="O61" s="1"/>
        <tr r="T82" s="3"/>
        <tr r="F36" s="3"/>
        <tr r="F43" s="3"/>
        <tr r="S84" s="3"/>
        <tr r="S28" s="3"/>
        <tr r="O49" s="1"/>
        <tr r="T15" s="3"/>
        <tr r="F40" s="3"/>
        <tr r="E41" s="3"/>
        <tr r="S68" s="3"/>
        <tr r="E57" s="3"/>
        <tr r="S6" s="3"/>
        <tr r="F63" s="3"/>
        <tr r="S25" s="3"/>
        <tr r="F23" s="3"/>
        <tr r="E55" s="3"/>
        <tr r="E59" s="3"/>
        <tr r="O105" s="1"/>
        <tr r="O87" s="1"/>
        <tr r="O63" s="1"/>
        <tr r="O82" s="1"/>
        <tr r="O62" s="1"/>
        <tr r="O40" s="1"/>
        <tr r="O6" s="1"/>
        <tr r="O95" s="1"/>
        <tr r="O102" s="1"/>
        <tr r="O120" s="1"/>
        <tr r="O22" s="1"/>
        <tr r="O24" s="1"/>
        <tr r="O50" s="1"/>
        <tr r="F6" s="3"/>
        <tr r="F60" s="3"/>
        <tr r="S77" s="3"/>
        <tr r="E42" s="3"/>
        <tr r="E49" s="3"/>
        <tr r="S71" s="3"/>
        <tr r="F58" s="3"/>
        <tr r="F44" s="3"/>
        <tr r="O107" s="1"/>
        <tr r="F18" s="3"/>
        <tr r="T34" s="3"/>
        <tr r="S47" s="3"/>
        <tr r="S42" s="3"/>
        <tr r="S81" s="3"/>
        <tr r="E66" s="3"/>
        <tr r="E31" s="3"/>
        <tr r="T35" s="3"/>
        <tr r="T16" s="3"/>
        <tr r="O96" s="1"/>
        <tr r="S49" s="3"/>
        <tr r="S85" s="3"/>
        <tr r="E14" s="3"/>
        <tr r="E7" s="3"/>
        <tr r="T84" s="3"/>
        <tr r="T28" s="3"/>
        <tr r="S23" s="3"/>
        <tr r="S86" s="3"/>
        <tr r="T50" s="3"/>
        <tr r="F41" s="3"/>
        <tr r="T68" s="3"/>
        <tr r="F51" s="3"/>
        <tr r="T83" s="3"/>
        <tr r="F57" s="3"/>
        <tr r="T25" s="3"/>
        <tr r="F32" s="3"/>
        <tr r="F55" s="3"/>
        <tr r="F39" s="3"/>
        <tr r="S20" s="3"/>
        <tr r="T41" s="3"/>
        <tr r="F56" s="3"/>
        <tr r="O10" s="1"/>
        <tr r="O64" s="1"/>
        <tr r="O108" s="1"/>
        <tr r="O12" s="1"/>
        <tr r="O109" s="1"/>
        <tr r="O81" s="1"/>
        <tr r="O70" s="1"/>
        <tr r="O55" s="1"/>
        <tr r="E6" s="3"/>
        <tr r="O110" s="1"/>
      </tp>
      <tp t="s">
        <v/>
        <stp/>
        <stp>ContractData</stp>
        <stp>S.MTUM</stp>
        <stp>High</stp>
        <stp/>
        <stp>T</stp>
        <tr r="H3" s="3"/>
      </tp>
      <tp t="s">
        <v/>
        <stp/>
        <stp>ContractData</stp>
        <stp>NDX</stp>
        <stp>High</stp>
        <stp/>
        <stp>T</stp>
        <tr r="V3" s="3"/>
      </tp>
      <tp t="s">
        <v/>
        <stp/>
        <stp>ContractData</stp>
        <stp>S.US.GOOGL</stp>
        <stp>PerCentNetLastTrade</stp>
        <stp/>
        <stp>T</stp>
        <tr r="B10" s="1"/>
      </tp>
      <tp t="s">
        <v/>
        <stp/>
        <stp>ContractData</stp>
        <stp>S.XLK</stp>
        <stp>Open</stp>
        <stp/>
        <stp>T</stp>
        <tr r="U32" s="3"/>
      </tp>
      <tp t="s">
        <v/>
        <stp/>
        <stp>ContractData</stp>
        <stp>S.XLI</stp>
        <stp>Open</stp>
        <stp/>
        <stp>T</stp>
        <tr r="U5" s="3"/>
      </tp>
      <tp t="s">
        <v/>
        <stp/>
        <stp>ContractData</stp>
        <stp>S.XLF</stp>
        <stp>Open</stp>
        <stp/>
        <stp>T</stp>
        <tr r="G38" s="3"/>
      </tp>
      <tp t="s">
        <v/>
        <stp/>
        <stp>ContractData</stp>
        <stp>S.XLE</stp>
        <stp>Open</stp>
        <stp/>
        <stp>T</stp>
        <tr r="G34" s="3"/>
      </tp>
      <tp t="s">
        <v/>
        <stp/>
        <stp>ContractData</stp>
        <stp>S.XLB</stp>
        <stp>Open</stp>
        <stp/>
        <stp>T</stp>
        <tr r="U64" s="3"/>
      </tp>
      <tp t="s">
        <v/>
        <stp/>
        <stp>ContractData</stp>
        <stp>S.XLC</stp>
        <stp>Open</stp>
        <stp/>
        <stp>T</stp>
        <tr r="G5" s="3"/>
      </tp>
      <tp t="s">
        <v/>
        <stp/>
        <stp>ContractData</stp>
        <stp>S.XLY</stp>
        <stp>Open</stp>
        <stp/>
        <stp>T</stp>
        <tr r="G16" s="3"/>
      </tp>
      <tp t="s">
        <v/>
        <stp/>
        <stp>ContractData</stp>
        <stp>S.XLV</stp>
        <stp>Open</stp>
        <stp/>
        <stp>T</stp>
        <tr r="G54" s="3"/>
      </tp>
      <tp t="s">
        <v/>
        <stp/>
        <stp>ContractData</stp>
        <stp>S.XLU</stp>
        <stp>Open</stp>
        <stp/>
        <stp>T</stp>
        <tr r="U75" s="3"/>
      </tp>
      <tp t="s">
        <v/>
        <stp/>
        <stp>ContractData</stp>
        <stp>S.XLP</stp>
        <stp>Open</stp>
        <stp/>
        <stp>T</stp>
        <tr r="G27" s="3"/>
      </tp>
      <tp t="s">
        <v/>
        <stp/>
        <stp>ContractData</stp>
        <stp>S.XLI</stp>
        <stp>High</stp>
        <stp/>
        <stp>T</stp>
        <tr r="V5" s="3"/>
      </tp>
      <tp t="s">
        <v/>
        <stp/>
        <stp>ContractData</stp>
        <stp>S.XLK</stp>
        <stp>High</stp>
        <stp/>
        <stp>T</stp>
        <tr r="V32" s="3"/>
      </tp>
      <tp t="s">
        <v/>
        <stp/>
        <stp>ContractData</stp>
        <stp>S.XLE</stp>
        <stp>High</stp>
        <stp/>
        <stp>T</stp>
        <tr r="H34" s="3"/>
      </tp>
      <tp t="s">
        <v/>
        <stp/>
        <stp>ContractData</stp>
        <stp>S.XLF</stp>
        <stp>High</stp>
        <stp/>
        <stp>T</stp>
        <tr r="H38" s="3"/>
      </tp>
      <tp t="s">
        <v/>
        <stp/>
        <stp>ContractData</stp>
        <stp>S.XLB</stp>
        <stp>High</stp>
        <stp/>
        <stp>T</stp>
        <tr r="V64" s="3"/>
      </tp>
      <tp t="s">
        <v/>
        <stp/>
        <stp>ContractData</stp>
        <stp>S.XLC</stp>
        <stp>High</stp>
        <stp/>
        <stp>T</stp>
        <tr r="H5" s="3"/>
      </tp>
      <tp t="s">
        <v/>
        <stp/>
        <stp>ContractData</stp>
        <stp>S.XLY</stp>
        <stp>High</stp>
        <stp/>
        <stp>T</stp>
        <tr r="H16" s="3"/>
      </tp>
      <tp t="s">
        <v/>
        <stp/>
        <stp>ContractData</stp>
        <stp>S.XLU</stp>
        <stp>High</stp>
        <stp/>
        <stp>T</stp>
        <tr r="V75" s="3"/>
      </tp>
      <tp t="s">
        <v/>
        <stp/>
        <stp>ContractData</stp>
        <stp>S.XLV</stp>
        <stp>High</stp>
        <stp/>
        <stp>T</stp>
        <tr r="H54" s="3"/>
      </tp>
      <tp t="s">
        <v/>
        <stp/>
        <stp>ContractData</stp>
        <stp>S.XLP</stp>
        <stp>High</stp>
        <stp/>
        <stp>T</stp>
        <tr r="H27" s="3"/>
      </tp>
      <tp t="s">
        <v/>
        <stp/>
        <stp>ContractData</stp>
        <stp>S.MTUM</stp>
        <stp>Open</stp>
        <stp/>
        <stp>T</stp>
        <tr r="G3" s="3"/>
      </tp>
      <tp t="s">
        <v/>
        <stp/>
        <stp>ContractData</stp>
        <stp>NDX</stp>
        <stp>Open</stp>
        <stp/>
        <stp>T</stp>
        <tr r="U3" s="3"/>
      </tp>
      <tp t="s">
        <v/>
        <stp/>
        <stp>ContractData</stp>
        <stp>NDX</stp>
        <stp>Low</stp>
        <stp/>
        <stp>T</stp>
        <tr r="W3" s="3"/>
      </tp>
      <tp t="s">
        <v/>
        <stp/>
        <stp>ContractData</stp>
        <stp>S.XLRE</stp>
        <stp>High</stp>
        <stp/>
        <stp>T</stp>
        <tr r="V70" s="3"/>
      </tp>
      <tp t="s">
        <v/>
        <stp/>
        <stp>ContractData</stp>
        <stp>S.MTUM</stp>
        <stp>NetLastTradeToday</stp>
        <stp/>
        <stp>T</stp>
        <tr r="D3" s="3"/>
      </tp>
      <tp t="s">
        <v/>
        <stp/>
        <stp>ContractData</stp>
        <stp>S.XLE</stp>
        <stp>PerCentNetLastTrade</stp>
        <stp/>
        <stp>T</stp>
        <tr r="F34" s="3"/>
        <tr r="E34" s="3"/>
      </tp>
      <tp t="s">
        <v/>
        <stp/>
        <stp>ContractData</stp>
        <stp>S.XLF</stp>
        <stp>PerCentNetLastTrade</stp>
        <stp/>
        <stp>T</stp>
        <tr r="E38" s="3"/>
        <tr r="F38" s="3"/>
      </tp>
      <tp t="s">
        <v/>
        <stp/>
        <stp>ContractData</stp>
        <stp>S.XLB</stp>
        <stp>PerCentNetLastTrade</stp>
        <stp/>
        <stp>T</stp>
        <tr r="S64" s="3"/>
        <tr r="T64" s="3"/>
      </tp>
      <tp t="s">
        <v/>
        <stp/>
        <stp>ContractData</stp>
        <stp>S.XLC</stp>
        <stp>PerCentNetLastTrade</stp>
        <stp/>
        <stp>T</stp>
        <tr r="E5" s="3"/>
        <tr r="F5" s="3"/>
      </tp>
      <tp t="s">
        <v/>
        <stp/>
        <stp>ContractData</stp>
        <stp>S.XLI</stp>
        <stp>PerCentNetLastTrade</stp>
        <stp/>
        <stp>T</stp>
        <tr r="T5" s="3"/>
        <tr r="S5" s="3"/>
      </tp>
      <tp t="s">
        <v/>
        <stp/>
        <stp>ContractData</stp>
        <stp>S.XLK</stp>
        <stp>PerCentNetLastTrade</stp>
        <stp/>
        <stp>T</stp>
        <tr r="S32" s="3"/>
        <tr r="T32" s="3"/>
      </tp>
      <tp t="s">
        <v/>
        <stp/>
        <stp>ContractData</stp>
        <stp>S.XLU</stp>
        <stp>PerCentNetLastTrade</stp>
        <stp/>
        <stp>T</stp>
        <tr r="S75" s="3"/>
        <tr r="T75" s="3"/>
      </tp>
      <tp t="s">
        <v/>
        <stp/>
        <stp>ContractData</stp>
        <stp>S.XLV</stp>
        <stp>PerCentNetLastTrade</stp>
        <stp/>
        <stp>T</stp>
        <tr r="E54" s="3"/>
        <tr r="F54" s="3"/>
      </tp>
      <tp t="s">
        <v/>
        <stp/>
        <stp>ContractData</stp>
        <stp>S.XLP</stp>
        <stp>PerCentNetLastTrade</stp>
        <stp/>
        <stp>T</stp>
        <tr r="E27" s="3"/>
        <tr r="F27" s="3"/>
      </tp>
      <tp t="s">
        <v/>
        <stp/>
        <stp>ContractData</stp>
        <stp>S.XLY</stp>
        <stp>PerCentNetLastTrade</stp>
        <stp/>
        <stp>T</stp>
        <tr r="E16" s="3"/>
        <tr r="F16" s="3"/>
      </tp>
      <tp t="s">
        <v/>
        <stp/>
        <stp>ContractData</stp>
        <stp>S.XLRE</stp>
        <stp>Open</stp>
        <stp/>
        <stp>T</stp>
        <tr r="U70" s="3"/>
      </tp>
      <tp t="s">
        <v/>
        <stp/>
        <stp>ContractData</stp>
        <stp>S.XLRE</stp>
        <stp>NetLastTradeToday</stp>
        <stp/>
        <stp>T</stp>
        <tr r="R70" s="3"/>
      </tp>
      <tp>
        <v>303.60000000000002</v>
        <stp/>
        <stp>ContractData</stp>
        <stp>S.MTUM</stp>
        <stp>LastTrade</stp>
        <stp/>
        <stp>T</stp>
        <tr r="C3" s="3"/>
      </tp>
      <tp t="s">
        <v/>
        <stp/>
        <stp>ContractData</stp>
        <stp>S.XLI</stp>
        <stp>Low</stp>
        <stp/>
        <stp>T</stp>
        <tr r="W5" s="3"/>
      </tp>
      <tp t="s">
        <v/>
        <stp/>
        <stp>ContractData</stp>
        <stp>S.XLK</stp>
        <stp>Low</stp>
        <stp/>
        <stp>T</stp>
        <tr r="W32" s="3"/>
      </tp>
      <tp t="s">
        <v/>
        <stp/>
        <stp>ContractData</stp>
        <stp>S.XLB</stp>
        <stp>Low</stp>
        <stp/>
        <stp>T</stp>
        <tr r="W64" s="3"/>
      </tp>
      <tp t="s">
        <v/>
        <stp/>
        <stp>ContractData</stp>
        <stp>S.XLC</stp>
        <stp>Low</stp>
        <stp/>
        <stp>T</stp>
        <tr r="I5" s="3"/>
      </tp>
      <tp t="s">
        <v/>
        <stp/>
        <stp>ContractData</stp>
        <stp>S.XLE</stp>
        <stp>Low</stp>
        <stp/>
        <stp>T</stp>
        <tr r="I34" s="3"/>
      </tp>
      <tp t="s">
        <v/>
        <stp/>
        <stp>ContractData</stp>
        <stp>S.XLF</stp>
        <stp>Low</stp>
        <stp/>
        <stp>T</stp>
        <tr r="I38" s="3"/>
      </tp>
      <tp t="s">
        <v/>
        <stp/>
        <stp>ContractData</stp>
        <stp>S.XLY</stp>
        <stp>Low</stp>
        <stp/>
        <stp>T</stp>
        <tr r="I16" s="3"/>
      </tp>
      <tp t="s">
        <v/>
        <stp/>
        <stp>ContractData</stp>
        <stp>S.XLP</stp>
        <stp>Low</stp>
        <stp/>
        <stp>T</stp>
        <tr r="I27" s="3"/>
      </tp>
      <tp t="s">
        <v/>
        <stp/>
        <stp>ContractData</stp>
        <stp>S.XLU</stp>
        <stp>Low</stp>
        <stp/>
        <stp>T</stp>
        <tr r="W75" s="3"/>
      </tp>
      <tp t="s">
        <v/>
        <stp/>
        <stp>ContractData</stp>
        <stp>S.XLV</stp>
        <stp>Low</stp>
        <stp/>
        <stp>T</stp>
        <tr r="I54" s="3"/>
      </tp>
      <tp>
        <v>44.56</v>
        <stp/>
        <stp>ContractData</stp>
        <stp>S.XLRE</stp>
        <stp>LastTrade</stp>
        <stp/>
        <stp>T</stp>
        <tr r="Q70" s="3"/>
      </tp>
      <tp t="s">
        <v/>
        <stp/>
        <stp>ContractData</stp>
        <stp>NDX</stp>
        <stp>PerCentNetLastTrade</stp>
        <stp/>
        <stp>T</stp>
        <tr r="T3" s="3"/>
        <tr r="S3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volatileDependencies" Target="volatileDependenci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3EA6DA7-6FAA-4700-8C21-9D51F65EA5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09F-452F-B282-21EBDCB5243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D237C89-E7E9-45E2-8C1E-80473C2E9F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09F-452F-B282-21EBDCB5243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E8B73AE-CE49-4FC4-8A9F-164BF3B3D3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09F-452F-B282-21EBDCB5243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F39158-6491-4747-8330-D17E3772AA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09F-452F-B282-21EBDCB5243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98D103B-85B0-4644-93E8-B3F7D1FD94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09F-452F-B282-21EBDCB5243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AD60805-A98B-4AEE-82C0-B2625F7063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09F-452F-B282-21EBDCB5243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E2F5228-DFB9-4A9D-8A95-DB6A7ED72F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09F-452F-B282-21EBDCB5243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9AB3A4F-7CEC-48DC-99E6-A2C925A0B5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09F-452F-B282-21EBDCB5243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9FC826B-09A5-4F44-A3EF-937A124A4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09F-452F-B282-21EBDCB5243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8E13AEA-909E-4E17-9B86-CA0A0B97A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09F-452F-B282-21EBDCB5243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ECCC458-DA65-4643-A3B8-86964E1DA4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09F-452F-B282-21EBDCB5243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12FB920-984F-4ACB-8CE8-04898406F3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09F-452F-B282-21EBDCB5243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7DF3617-EA38-43A7-8FF6-8E75592852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09F-452F-B282-21EBDCB5243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55B7C60-9AE2-4CDF-B23D-43F0CFB2BB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09F-452F-B282-21EBDCB5243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BB423BF-1EB9-49D5-9397-246021B726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09F-452F-B282-21EBDCB5243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7749E40-827C-4783-8098-B2E04B5A32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09F-452F-B282-21EBDCB5243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17F5F20-10EF-48D9-92E0-6F1E4D404E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09F-452F-B282-21EBDCB5243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78FD36B-6F54-45E5-B11F-6A032FE0BA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09F-452F-B282-21EBDCB5243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01E2C66-C38F-4ADE-BF02-2DF3DBCE59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09F-452F-B282-21EBDCB5243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B55483B-CAD0-49BE-B018-B6F95D2382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09F-452F-B282-21EBDCB5243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2F2AA69-9E36-4775-8978-05C18E461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09F-452F-B282-21EBDCB5243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11AFF71-0931-4EED-A2FA-1448676B73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09F-452F-B282-21EBDCB5243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8E89792-CF1C-47E7-96E7-5BD28CECAD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09F-452F-B282-21EBDCB5243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89F94FCC-2FD4-43D1-B9CB-6982609377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09F-452F-B282-21EBDCB5243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854B6FC-0A1A-43B7-A18B-FF7D52E7C8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09F-452F-B282-21EBDCB5243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F35DB34-8605-41F2-8A44-040EAFB345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09F-452F-B282-21EBDCB5243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BC4629BF-5526-41EB-94A9-34CD44B358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09F-452F-B282-21EBDCB5243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B217A1C-1AD6-4D8C-A2F6-8C168DD154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09F-452F-B282-21EBDCB5243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B7BD9375-9BBC-49E9-AA99-1B8D4F3276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09F-452F-B282-21EBDCB5243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9DDBD5C-65FD-4999-8C96-7E61D8A20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09F-452F-B282-21EBDCB5243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C1A46789-144A-4166-B00F-4C2EFEE902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09F-452F-B282-21EBDCB5243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7335DCE-3F97-4A43-89B7-AB45E3A977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09F-452F-B282-21EBDCB5243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AF71A16-FA64-487A-BEA7-443C2EF421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09F-452F-B282-21EBDCB5243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C77F0354-39D4-494E-B86E-FB150EF7B6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09F-452F-B282-21EBDCB5243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60677EFD-7E74-452F-8ACD-F84EADEB0A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09F-452F-B282-21EBDCB5243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521297DC-9ED2-4F96-96AA-535C978C98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09F-452F-B282-21EBDCB5243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7A215884-DFEF-4939-8A58-3249E91A3E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09F-452F-B282-21EBDCB5243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41B5A7C-CB40-4168-AD31-BABC248233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09F-452F-B282-21EBDCB5243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ED90F832-6D80-4491-86D2-063AE4F642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09F-452F-B282-21EBDCB5243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D2D7593-671B-4C3A-9A6E-CF3AF2C221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09F-452F-B282-21EBDCB5243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A6B974C-E950-4C70-84DA-528B174C3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09F-452F-B282-21EBDCB5243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EE8DF5D-F8C6-4C50-877D-73FF6F6809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09F-452F-B282-21EBDCB5243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9E10DEA-837E-4625-A557-4E712F5201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09F-452F-B282-21EBDCB5243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31FE072-D324-48D2-B84E-D89A159ECD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09F-452F-B282-21EBDCB5243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9B62C818-2AA1-4566-95CE-F5325E0D5F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09F-452F-B282-21EBDCB5243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E7C3FB1E-7EBD-46FE-89C1-FD80C139B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09F-452F-B282-21EBDCB5243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F226C5CB-252B-474D-B7BE-E82F747B51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09F-452F-B282-21EBDCB5243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498D4F9-61A7-4228-AAB8-27F1EB6F52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09F-452F-B282-21EBDCB5243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E61B0DDD-AD24-430E-8BC9-932080751E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09F-452F-B282-21EBDCB5243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58F5BD86-753E-4E3F-AE81-100249017B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09F-452F-B282-21EBDCB5243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A8E17B9-E685-430D-9454-889FA51094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09F-452F-B282-21EBDCB5243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5922D48F-58EB-4D05-833B-21FEE0F837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09F-452F-B282-21EBDCB5243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3B39F830-86DC-4245-9F17-EA0E142137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09F-452F-B282-21EBDCB5243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DB752F49-1ACC-46CC-8605-82D8FCC6B6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09F-452F-B282-21EBDCB5243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8757BFF-E648-4133-ADDA-6D6C260C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09F-452F-B282-21EBDCB5243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357BDE90-539C-4C3E-BFF0-50A89BF53C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09F-452F-B282-21EBDCB5243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97216F70-575A-4618-824D-D496165AE8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09F-452F-B282-21EBDCB5243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460A6AB9-0717-4A7D-BBD1-A4011F99D6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09F-452F-B282-21EBDCB5243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B9298A6A-A34A-497F-96C4-6623783E38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09F-452F-B282-21EBDCB5243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4D679A0B-313D-4AB2-A6CC-32286A78D3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09F-452F-B282-21EBDCB5243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6E30389E-20B4-40E3-B3DC-49B31B8B12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09F-452F-B282-21EBDCB5243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A96D51BB-24C7-4781-AEA1-068A343697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09F-452F-B282-21EBDCB5243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D91B478C-8290-41A1-8EBE-30F53BD3CB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09F-452F-B282-21EBDCB5243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E57F10D1-1B06-4369-AEF1-A64DD222CE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09F-452F-B282-21EBDCB5243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B1ACC8C1-00AD-4C4F-A3E6-D56DF22BF2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09F-452F-B282-21EBDCB5243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7AD134FF-85DD-455C-A01D-882601015C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09F-452F-B282-21EBDCB5243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F9A8E81A-53A8-4411-9744-64950C63BD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F09F-452F-B282-21EBDCB5243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12CD48A2-B182-4DF9-851D-2CE16044D7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F09F-452F-B282-21EBDCB5243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F3EB97E7-039C-4F83-904B-89CBB4834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F09F-452F-B282-21EBDCB5243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26CA235C-210B-4AD4-8E45-D0389EBFEB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F09F-452F-B282-21EBDCB5243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63DE7301-7077-4AF0-AA17-9556140B6F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F09F-452F-B282-21EBDCB5243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67766F9A-E953-422C-AB3F-0190F8AD60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F09F-452F-B282-21EBDCB5243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593B7F6A-A98E-43F4-A7F7-F2E3F813F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F09F-452F-B282-21EBDCB5243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B90D54EA-7645-4607-A500-624C89E145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F09F-452F-B282-21EBDCB5243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7515763A-AB28-4045-AFA1-258928F35B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F09F-452F-B282-21EBDCB5243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75F681AB-CE50-4E93-BA79-BD0EB81AE5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F09F-452F-B282-21EBDCB5243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39B960E1-4CF1-40CF-A96F-42B8A1F7E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F09F-452F-B282-21EBDCB52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Data!$L$1:$L$77</c:f>
              <c:numCache>
                <c:formatCode>0.00%</c:formatCode>
                <c:ptCount val="7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</c:numCache>
            </c:numRef>
          </c:cat>
          <c:val>
            <c:numRef>
              <c:f>Data!$O$1:$O$77</c:f>
              <c:numCache>
                <c:formatCode>0.00%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Data!$P$1:$P$77</c15:f>
                <c15:dlblRangeCache>
                  <c:ptCount val="77"/>
                  <c:pt idx="0">
                    <c:v>#VALUE!</c:v>
                  </c:pt>
                  <c:pt idx="1">
                    <c:v>#VALUE!</c:v>
                  </c:pt>
                  <c:pt idx="2">
                    <c:v>#VALUE!</c:v>
                  </c:pt>
                  <c:pt idx="3">
                    <c:v>#VALUE!</c:v>
                  </c:pt>
                  <c:pt idx="4">
                    <c:v>#VALUE!</c:v>
                  </c:pt>
                  <c:pt idx="5">
                    <c:v>#VALUE!</c:v>
                  </c:pt>
                  <c:pt idx="6">
                    <c:v>#VALUE!</c:v>
                  </c:pt>
                  <c:pt idx="7">
                    <c:v>#VALUE!</c:v>
                  </c:pt>
                  <c:pt idx="8">
                    <c:v>#VALUE!</c:v>
                  </c:pt>
                  <c:pt idx="9">
                    <c:v>#VALUE!</c:v>
                  </c:pt>
                  <c:pt idx="10">
                    <c:v>#VALUE!</c:v>
                  </c:pt>
                  <c:pt idx="11">
                    <c:v>#VALUE!</c:v>
                  </c:pt>
                  <c:pt idx="12">
                    <c:v>#VALUE!</c:v>
                  </c:pt>
                  <c:pt idx="13">
                    <c:v>#VALUE!</c:v>
                  </c:pt>
                  <c:pt idx="14">
                    <c:v>#VALUE!</c:v>
                  </c:pt>
                  <c:pt idx="15">
                    <c:v>#VALUE!</c:v>
                  </c:pt>
                  <c:pt idx="16">
                    <c:v>#VALUE!</c:v>
                  </c:pt>
                  <c:pt idx="17">
                    <c:v>#VALUE!</c:v>
                  </c:pt>
                  <c:pt idx="18">
                    <c:v>#VALUE!</c:v>
                  </c:pt>
                  <c:pt idx="19">
                    <c:v>#VALUE!</c:v>
                  </c:pt>
                  <c:pt idx="20">
                    <c:v>#VALUE!</c:v>
                  </c:pt>
                  <c:pt idx="21">
                    <c:v>#VALUE!</c:v>
                  </c:pt>
                  <c:pt idx="22">
                    <c:v>#VALUE!</c:v>
                  </c:pt>
                  <c:pt idx="23">
                    <c:v>#VALUE!</c:v>
                  </c:pt>
                  <c:pt idx="24">
                    <c:v>#VALUE!</c:v>
                  </c:pt>
                  <c:pt idx="25">
                    <c:v>#VALUE!</c:v>
                  </c:pt>
                  <c:pt idx="26">
                    <c:v>#VALUE!</c:v>
                  </c:pt>
                  <c:pt idx="27">
                    <c:v>#VALUE!</c:v>
                  </c:pt>
                  <c:pt idx="28">
                    <c:v>#VALUE!</c:v>
                  </c:pt>
                  <c:pt idx="29">
                    <c:v>#VALUE!</c:v>
                  </c:pt>
                  <c:pt idx="30">
                    <c:v>#VALUE!</c:v>
                  </c:pt>
                  <c:pt idx="31">
                    <c:v>#VALUE!</c:v>
                  </c:pt>
                  <c:pt idx="32">
                    <c:v>#VALUE!</c:v>
                  </c:pt>
                  <c:pt idx="33">
                    <c:v>#VALUE!</c:v>
                  </c:pt>
                  <c:pt idx="34">
                    <c:v>#VALUE!</c:v>
                  </c:pt>
                  <c:pt idx="35">
                    <c:v>#VALUE!</c:v>
                  </c:pt>
                  <c:pt idx="36">
                    <c:v>#VALUE!</c:v>
                  </c:pt>
                  <c:pt idx="37">
                    <c:v>#VALUE!</c:v>
                  </c:pt>
                  <c:pt idx="38">
                    <c:v>#VALUE!</c:v>
                  </c:pt>
                  <c:pt idx="39">
                    <c:v>#VALUE!</c:v>
                  </c:pt>
                  <c:pt idx="40">
                    <c:v>#VALUE!</c:v>
                  </c:pt>
                  <c:pt idx="41">
                    <c:v>#VALUE!</c:v>
                  </c:pt>
                  <c:pt idx="42">
                    <c:v>#VALUE!</c:v>
                  </c:pt>
                  <c:pt idx="43">
                    <c:v>#VALUE!</c:v>
                  </c:pt>
                  <c:pt idx="44">
                    <c:v>#VALUE!</c:v>
                  </c:pt>
                  <c:pt idx="45">
                    <c:v>#VALUE!</c:v>
                  </c:pt>
                  <c:pt idx="46">
                    <c:v>#VALUE!</c:v>
                  </c:pt>
                  <c:pt idx="47">
                    <c:v>#VALUE!</c:v>
                  </c:pt>
                  <c:pt idx="48">
                    <c:v>#VALUE!</c:v>
                  </c:pt>
                  <c:pt idx="49">
                    <c:v>#VALUE!</c:v>
                  </c:pt>
                  <c:pt idx="50">
                    <c:v>#VALUE!</c:v>
                  </c:pt>
                  <c:pt idx="51">
                    <c:v>#VALUE!</c:v>
                  </c:pt>
                  <c:pt idx="52">
                    <c:v>#VALUE!</c:v>
                  </c:pt>
                  <c:pt idx="53">
                    <c:v>#VALUE!</c:v>
                  </c:pt>
                  <c:pt idx="54">
                    <c:v>#VALUE!</c:v>
                  </c:pt>
                  <c:pt idx="55">
                    <c:v>#VALUE!</c:v>
                  </c:pt>
                  <c:pt idx="56">
                    <c:v>#VALUE!</c:v>
                  </c:pt>
                  <c:pt idx="57">
                    <c:v>#VALUE!</c:v>
                  </c:pt>
                  <c:pt idx="58">
                    <c:v>#VALUE!</c:v>
                  </c:pt>
                  <c:pt idx="59">
                    <c:v>#VALUE!</c:v>
                  </c:pt>
                  <c:pt idx="60">
                    <c:v>#VALUE!</c:v>
                  </c:pt>
                  <c:pt idx="61">
                    <c:v>#VALUE!</c:v>
                  </c:pt>
                  <c:pt idx="62">
                    <c:v>#VALUE!</c:v>
                  </c:pt>
                  <c:pt idx="63">
                    <c:v>#VALUE!</c:v>
                  </c:pt>
                  <c:pt idx="64">
                    <c:v>#VALUE!</c:v>
                  </c:pt>
                  <c:pt idx="65">
                    <c:v>#VALUE!</c:v>
                  </c:pt>
                  <c:pt idx="66">
                    <c:v>#VALUE!</c:v>
                  </c:pt>
                  <c:pt idx="67">
                    <c:v>#VALUE!</c:v>
                  </c:pt>
                  <c:pt idx="68">
                    <c:v>#VALUE!</c:v>
                  </c:pt>
                  <c:pt idx="69">
                    <c:v>#VALUE!</c:v>
                  </c:pt>
                  <c:pt idx="70">
                    <c:v>#VALUE!</c:v>
                  </c:pt>
                  <c:pt idx="71">
                    <c:v>#VALUE!</c:v>
                  </c:pt>
                  <c:pt idx="72">
                    <c:v>#VALUE!</c:v>
                  </c:pt>
                  <c:pt idx="73">
                    <c:v>#VALUE!</c:v>
                  </c:pt>
                  <c:pt idx="74">
                    <c:v>#VALUE!</c:v>
                  </c:pt>
                  <c:pt idx="75">
                    <c:v>#VALUE!</c:v>
                  </c:pt>
                  <c:pt idx="76">
                    <c:v>#VALUE!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F09F-452F-B282-21EBDCB52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9"/>
        <c:axId val="57340879"/>
        <c:axId val="57344239"/>
      </c:barChart>
      <c:catAx>
        <c:axId val="57340879"/>
        <c:scaling>
          <c:orientation val="minMax"/>
        </c:scaling>
        <c:delete val="0"/>
        <c:axPos val="b"/>
        <c:numFmt formatCode="0.00%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7344239"/>
        <c:crosses val="autoZero"/>
        <c:auto val="1"/>
        <c:lblAlgn val="ctr"/>
        <c:lblOffset val="100"/>
        <c:noMultiLvlLbl val="0"/>
      </c:catAx>
      <c:valAx>
        <c:axId val="57344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7340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292009766674774E-2"/>
          <c:y val="3.6111119009431106E-2"/>
          <c:w val="0.93777577507167664"/>
          <c:h val="0.685928408995715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B237CF3-E5CE-43FC-8922-52D056D93D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D34-4223-88D3-B65EB51921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C685935-4FEF-4D7E-BCC9-9E823E20F5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D34-4223-88D3-B65EB51921E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6343E8C-2DCB-4053-872D-76E47B46B3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D34-4223-88D3-B65EB51921E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BCBF927-1E55-408C-AC67-363B28AD97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D34-4223-88D3-B65EB51921E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82A20D7-2C53-407C-A0E7-A9FB3E088E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D34-4223-88D3-B65EB51921E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1904E83-D1BE-44E6-9CFC-745FAE84F9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D34-4223-88D3-B65EB51921E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80ED229-F445-4E59-BFC9-1C1E8F4429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D34-4223-88D3-B65EB51921E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12459F2-71EB-4530-991D-B3AD52BAA0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D34-4223-88D3-B65EB51921E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F991187-5AB6-49A8-B64F-55F7979090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D34-4223-88D3-B65EB51921E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82645ED-082C-4A02-96A5-7642213A60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D34-4223-88D3-B65EB51921E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B38D855-EF14-4AC9-8912-5140B04145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D34-4223-88D3-B65EB51921E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FD0B5A7-F90E-4164-867F-9D1075060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D34-4223-88D3-B65EB51921E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5FAE6A1-B7AC-4170-AC19-1DB3FF882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D34-4223-88D3-B65EB51921E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20263DD-547B-414B-BD33-FE938473BC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D34-4223-88D3-B65EB51921E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93827EA-B77D-4B6C-9EF2-8FE9E83DC7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D34-4223-88D3-B65EB51921E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589E60C-60D9-423F-83AD-7CF65C4F8A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D34-4223-88D3-B65EB51921E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77E1901-4B7A-460F-935C-66B7D7D4B6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D34-4223-88D3-B65EB51921E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FE156B84-F42D-47EF-AE58-098F9C4DFF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D34-4223-88D3-B65EB51921E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E4C3B08-21FA-4146-9698-B2E4F88937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D34-4223-88D3-B65EB51921E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9C9B8FD-39D6-4D0F-9685-D25543A4FB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D34-4223-88D3-B65EB51921E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236ADE0-FA0E-4893-A482-240669DC18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D34-4223-88D3-B65EB51921E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82241AA5-4B08-4689-A572-EE31E08BA9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D34-4223-88D3-B65EB51921E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130BA8AA-08C4-47B4-94ED-7074AAA41C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D34-4223-88D3-B65EB51921E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26C12155-0876-4E1C-B851-6BE6BD2138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D34-4223-88D3-B65EB51921E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E3B95D0-F453-4A10-B23C-81C123652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D34-4223-88D3-B65EB51921E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7AF57B1-6B14-4CD5-9A71-03D6673E6A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D34-4223-88D3-B65EB51921E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B2654AE-A7C0-4E96-946E-22E097EF3C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ED34-4223-88D3-B65EB51921E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F2C3F65-2AAC-44DA-B4E4-377BBE9E77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ED34-4223-88D3-B65EB51921E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63C0D91-3DC0-4E86-A424-C9C60F329F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ED34-4223-88D3-B65EB51921E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538CC0BA-A51C-4944-891F-AC25F21E2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ED34-4223-88D3-B65EB51921E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9176736-F8EE-46A6-996B-D179713AF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ED34-4223-88D3-B65EB51921E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9F28DA8-5DC0-4DFA-BA88-6316FE06B4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ED34-4223-88D3-B65EB51921E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DAE75B93-13F3-4419-9F37-96D2618592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ED34-4223-88D3-B65EB51921E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247E803-2C27-49DD-9F69-30876D1DF8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ED34-4223-88D3-B65EB51921E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1E138C53-FB40-406A-9DE6-1F55BDBF7E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ED34-4223-88D3-B65EB51921E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BB684647-87C2-4433-AF40-6B500582BA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ED34-4223-88D3-B65EB51921E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E12C6F5E-5944-4142-9AFA-1B70277F3D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ED34-4223-88D3-B65EB51921E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1479C6E2-6DAD-4EA5-91FB-E7AD0B6C4A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ED34-4223-88D3-B65EB51921E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6D337B8B-4814-4518-B146-E2570255A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ED34-4223-88D3-B65EB51921E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9593FA6-1D01-466F-8137-E416C19E97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ED34-4223-88D3-B65EB51921E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80BF51B-2E2C-41CC-826F-32BA7C1167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ED34-4223-88D3-B65EB51921E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A002D38D-5D97-41ED-84F4-2D5049EAA4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ED34-4223-88D3-B65EB51921E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20BECD21-2FA3-4D8F-B8FC-2922AB9528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ED34-4223-88D3-B65EB51921E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71D3C33C-7D28-4822-B2E7-77BC4BACE1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ED34-4223-88D3-B65EB51921E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79645793-23A4-419D-86A7-BC4247AF9E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ED34-4223-88D3-B65EB51921E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A836ADB5-04AA-4665-A615-0B90FB5BA5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ED34-4223-88D3-B65EB51921E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DC343441-0737-4A93-8013-7ACEBB3416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ED34-4223-88D3-B65EB51921E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88EC9DE9-7CD8-4B0B-9A54-EF6A33576F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ED34-4223-88D3-B65EB5192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Data!$L$78:$L$125</c:f>
              <c:numCache>
                <c:formatCode>0.00%</c:formatCode>
                <c:ptCount val="4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</c:numCache>
            </c:numRef>
          </c:cat>
          <c:val>
            <c:numRef>
              <c:f>Data!$O$78:$O$125</c:f>
              <c:numCache>
                <c:formatCode>0.00%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Data!$P$78:$P$125</c15:f>
                <c15:dlblRangeCache>
                  <c:ptCount val="48"/>
                  <c:pt idx="0">
                    <c:v>#VALUE!</c:v>
                  </c:pt>
                  <c:pt idx="1">
                    <c:v>#VALUE!</c:v>
                  </c:pt>
                  <c:pt idx="2">
                    <c:v>#VALUE!</c:v>
                  </c:pt>
                  <c:pt idx="3">
                    <c:v>#VALUE!</c:v>
                  </c:pt>
                  <c:pt idx="4">
                    <c:v>#VALUE!</c:v>
                  </c:pt>
                  <c:pt idx="5">
                    <c:v>#VALUE!</c:v>
                  </c:pt>
                  <c:pt idx="6">
                    <c:v>#VALUE!</c:v>
                  </c:pt>
                  <c:pt idx="7">
                    <c:v>#VALUE!</c:v>
                  </c:pt>
                  <c:pt idx="8">
                    <c:v>#VALUE!</c:v>
                  </c:pt>
                  <c:pt idx="9">
                    <c:v>#VALUE!</c:v>
                  </c:pt>
                  <c:pt idx="10">
                    <c:v>#VALUE!</c:v>
                  </c:pt>
                  <c:pt idx="11">
                    <c:v>#VALUE!</c:v>
                  </c:pt>
                  <c:pt idx="12">
                    <c:v>#VALUE!</c:v>
                  </c:pt>
                  <c:pt idx="13">
                    <c:v>#VALUE!</c:v>
                  </c:pt>
                  <c:pt idx="14">
                    <c:v>#VALUE!</c:v>
                  </c:pt>
                  <c:pt idx="15">
                    <c:v>#VALUE!</c:v>
                  </c:pt>
                  <c:pt idx="16">
                    <c:v>#VALUE!</c:v>
                  </c:pt>
                  <c:pt idx="17">
                    <c:v>#VALUE!</c:v>
                  </c:pt>
                  <c:pt idx="18">
                    <c:v>#VALUE!</c:v>
                  </c:pt>
                  <c:pt idx="19">
                    <c:v>#VALUE!</c:v>
                  </c:pt>
                  <c:pt idx="20">
                    <c:v>#VALUE!</c:v>
                  </c:pt>
                  <c:pt idx="21">
                    <c:v>#VALUE!</c:v>
                  </c:pt>
                  <c:pt idx="22">
                    <c:v>#VALUE!</c:v>
                  </c:pt>
                  <c:pt idx="23">
                    <c:v>#VALUE!</c:v>
                  </c:pt>
                  <c:pt idx="24">
                    <c:v>#VALUE!</c:v>
                  </c:pt>
                  <c:pt idx="25">
                    <c:v>#VALUE!</c:v>
                  </c:pt>
                  <c:pt idx="26">
                    <c:v>#VALUE!</c:v>
                  </c:pt>
                  <c:pt idx="27">
                    <c:v>#VALUE!</c:v>
                  </c:pt>
                  <c:pt idx="28">
                    <c:v>#VALUE!</c:v>
                  </c:pt>
                  <c:pt idx="29">
                    <c:v>#VALUE!</c:v>
                  </c:pt>
                  <c:pt idx="30">
                    <c:v>#VALUE!</c:v>
                  </c:pt>
                  <c:pt idx="31">
                    <c:v>#VALUE!</c:v>
                  </c:pt>
                  <c:pt idx="32">
                    <c:v>#VALUE!</c:v>
                  </c:pt>
                  <c:pt idx="33">
                    <c:v>#VALUE!</c:v>
                  </c:pt>
                  <c:pt idx="34">
                    <c:v>#VALUE!</c:v>
                  </c:pt>
                  <c:pt idx="35">
                    <c:v>#VALUE!</c:v>
                  </c:pt>
                  <c:pt idx="36">
                    <c:v>#VALUE!</c:v>
                  </c:pt>
                  <c:pt idx="37">
                    <c:v>#VALUE!</c:v>
                  </c:pt>
                  <c:pt idx="38">
                    <c:v>#VALUE!</c:v>
                  </c:pt>
                  <c:pt idx="39">
                    <c:v>#VALUE!</c:v>
                  </c:pt>
                  <c:pt idx="40">
                    <c:v>#VALUE!</c:v>
                  </c:pt>
                  <c:pt idx="41">
                    <c:v>#VALUE!</c:v>
                  </c:pt>
                  <c:pt idx="42">
                    <c:v>#VALUE!</c:v>
                  </c:pt>
                  <c:pt idx="43">
                    <c:v>#VALUE!</c:v>
                  </c:pt>
                  <c:pt idx="44">
                    <c:v>#VALUE!</c:v>
                  </c:pt>
                  <c:pt idx="45">
                    <c:v>#VALUE!</c:v>
                  </c:pt>
                  <c:pt idx="46">
                    <c:v>#VALUE!</c:v>
                  </c:pt>
                  <c:pt idx="47">
                    <c:v>#VALUE!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D-ED34-4223-88D3-B65EB5192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57340879"/>
        <c:axId val="57344239"/>
      </c:barChart>
      <c:catAx>
        <c:axId val="57340879"/>
        <c:scaling>
          <c:orientation val="minMax"/>
        </c:scaling>
        <c:delete val="0"/>
        <c:axPos val="b"/>
        <c:numFmt formatCode="0.00%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7344239"/>
        <c:crosses val="autoZero"/>
        <c:auto val="1"/>
        <c:lblAlgn val="ctr"/>
        <c:lblOffset val="100"/>
        <c:noMultiLvlLbl val="0"/>
      </c:catAx>
      <c:valAx>
        <c:axId val="57344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7340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95249</xdr:rowOff>
    </xdr:from>
    <xdr:to>
      <xdr:col>25</xdr:col>
      <xdr:colOff>485775</xdr:colOff>
      <xdr:row>24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CFD4D3-DBA1-449E-484D-AF48919ACC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47625</xdr:rowOff>
    </xdr:from>
    <xdr:to>
      <xdr:col>25</xdr:col>
      <xdr:colOff>466726</xdr:colOff>
      <xdr:row>46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835972E-86F4-40DE-B428-137B0A0FE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hares.com/us/products/2516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3B76-D154-43BF-97F0-462131F90F51}">
  <dimension ref="B1:AB87"/>
  <sheetViews>
    <sheetView showRowColHeaders="0" tabSelected="1" workbookViewId="0"/>
  </sheetViews>
  <sheetFormatPr defaultRowHeight="16.5" x14ac:dyDescent="0.3"/>
  <cols>
    <col min="1" max="1" width="3.375" style="3" customWidth="1"/>
    <col min="2" max="2" width="12.375" style="3" bestFit="1" customWidth="1"/>
    <col min="3" max="12" width="9" style="3"/>
    <col min="13" max="13" width="5.25" style="3" customWidth="1"/>
    <col min="14" max="14" width="2.75" style="3" hidden="1" customWidth="1"/>
    <col min="15" max="15" width="9" style="3"/>
    <col min="16" max="16" width="12.375" style="3" customWidth="1"/>
    <col min="17" max="26" width="9" style="3"/>
    <col min="27" max="27" width="5.25" style="3" customWidth="1"/>
    <col min="28" max="16384" width="9" style="3"/>
  </cols>
  <sheetData>
    <row r="1" spans="2:28" x14ac:dyDescent="0.3">
      <c r="L1" s="11">
        <f>MOD(RTD("cqg.rtd", ,"SystemInfo", "Linetime"),1)</f>
        <v>0.30756944444146939</v>
      </c>
      <c r="M1" s="11"/>
      <c r="N1" s="11"/>
      <c r="O1" s="11"/>
      <c r="P1" s="11"/>
    </row>
    <row r="2" spans="2:28" x14ac:dyDescent="0.3">
      <c r="B2" s="9" t="s">
        <v>137</v>
      </c>
      <c r="C2" s="9" t="s">
        <v>138</v>
      </c>
      <c r="D2" s="9" t="s">
        <v>139</v>
      </c>
      <c r="E2" s="9" t="s">
        <v>140</v>
      </c>
      <c r="F2" s="9" t="s">
        <v>140</v>
      </c>
      <c r="G2" s="9" t="s">
        <v>141</v>
      </c>
      <c r="H2" s="9" t="s">
        <v>142</v>
      </c>
      <c r="I2" s="9" t="s">
        <v>143</v>
      </c>
      <c r="J2" s="13" t="s">
        <v>144</v>
      </c>
      <c r="K2" s="13"/>
      <c r="L2" s="13"/>
      <c r="M2" s="13"/>
      <c r="N2" s="13"/>
      <c r="P2" s="9" t="s">
        <v>137</v>
      </c>
      <c r="Q2" s="9" t="s">
        <v>138</v>
      </c>
      <c r="R2" s="9" t="s">
        <v>139</v>
      </c>
      <c r="S2" s="9" t="s">
        <v>140</v>
      </c>
      <c r="T2" s="9" t="s">
        <v>140</v>
      </c>
      <c r="U2" s="9" t="s">
        <v>141</v>
      </c>
      <c r="V2" s="9" t="s">
        <v>142</v>
      </c>
      <c r="W2" s="9" t="s">
        <v>143</v>
      </c>
      <c r="X2" s="13" t="s">
        <v>144</v>
      </c>
      <c r="Y2" s="13"/>
      <c r="Z2" s="13"/>
      <c r="AA2" s="13"/>
      <c r="AB2"/>
    </row>
    <row r="3" spans="2:28" x14ac:dyDescent="0.3">
      <c r="B3" s="3" t="s">
        <v>136</v>
      </c>
      <c r="C3" s="5">
        <f>RTD("cqg.rtd", ,"ContractData", B3, "LastTrade",, "T")</f>
        <v>303.60000000000002</v>
      </c>
      <c r="D3" s="5" t="str">
        <f>RTD("cqg.rtd", ,"ContractData", B3, "NetLastTradeToday",, "T")</f>
        <v/>
      </c>
      <c r="E3" s="4" t="str">
        <f>IFERROR(RTD("cqg.rtd", ,"ContractData", B3, "PerCentNetLastTrade",, "T")/100,"")</f>
        <v/>
      </c>
      <c r="F3" s="4" t="str">
        <f>IFERROR(RTD("cqg.rtd", ,"ContractData", B3, "PerCentNetLastTrade",, "T")/100,"")</f>
        <v/>
      </c>
      <c r="G3" s="5" t="str">
        <f>RTD("cqg.rtd", ,"ContractData", B3, "Open",, "T")</f>
        <v/>
      </c>
      <c r="H3" s="5" t="str">
        <f>RTD("cqg.rtd", ,"ContractData", B3, "High",, "T")</f>
        <v/>
      </c>
      <c r="I3" s="5" t="str">
        <f>RTD("cqg.rtd", ,"ContractData", B3, "Low",, "T")</f>
        <v/>
      </c>
      <c r="J3" s="12" t="str">
        <f>LEFT(RTD("cqg.rtd",,"ContractData",B3,"LongDescription",,"T"),25)</f>
        <v>iShares MSCI USA Momentum</v>
      </c>
      <c r="K3" s="12"/>
      <c r="L3" s="12"/>
      <c r="M3" s="12"/>
      <c r="N3" s="12"/>
      <c r="P3" s="3" t="s">
        <v>155</v>
      </c>
      <c r="Q3" s="5">
        <f>RTD("cqg.rtd", ,"ContractData", P3, "LastTrade",, "T")</f>
        <v>29481.64</v>
      </c>
      <c r="R3" s="5" t="str">
        <f>RTD("cqg.rtd", ,"ContractData", P3, "NetLastTradeToday",, "T")</f>
        <v/>
      </c>
      <c r="S3" s="4" t="str">
        <f>IFERROR(RTD("cqg.rtd", ,"ContractData", P3, "PerCentNetLastTrade",, "T")/100,"")</f>
        <v/>
      </c>
      <c r="T3" s="4" t="str">
        <f>IFERROR(RTD("cqg.rtd", ,"ContractData", P3, "PerCentNetLastTrade",, "T")/100,"")</f>
        <v/>
      </c>
      <c r="U3" s="5" t="str">
        <f>RTD("cqg.rtd", ,"ContractData", P3, "Open",, "T")</f>
        <v/>
      </c>
      <c r="V3" s="5" t="str">
        <f>RTD("cqg.rtd", ,"ContractData", P3, "High",, "T")</f>
        <v/>
      </c>
      <c r="W3" s="5" t="str">
        <f>RTD("cqg.rtd", ,"ContractData", P3, "Low",, "T")</f>
        <v/>
      </c>
      <c r="X3" s="12" t="str">
        <f>LEFT(RTD("cqg.rtd",,"ContractData",P3,"LongDescription",,"T"),25)</f>
        <v>NASDAQ-100 Index</v>
      </c>
      <c r="Y3" s="12"/>
      <c r="Z3" s="12"/>
      <c r="AA3" s="12"/>
      <c r="AB3" s="12"/>
    </row>
    <row r="5" spans="2:28" x14ac:dyDescent="0.3">
      <c r="B5" s="6" t="s">
        <v>145</v>
      </c>
      <c r="C5" s="7">
        <f>RTD("cqg.rtd", ,"ContractData", B5, "LastTrade",, "T")</f>
        <v>115.46000000000001</v>
      </c>
      <c r="D5" s="7" t="str">
        <f>RTD("cqg.rtd", ,"ContractData", B5, "NetLastTradeToday",, "T")</f>
        <v/>
      </c>
      <c r="E5" s="8" t="str">
        <f>IFERROR(RTD("cqg.rtd", ,"ContractData", B5, "PerCentNetLastTrade",, "T")/100,"")</f>
        <v/>
      </c>
      <c r="F5" s="8" t="str">
        <f>IFERROR(RTD("cqg.rtd", ,"ContractData", B5, "PerCentNetLastTrade",, "T")/100,"")</f>
        <v/>
      </c>
      <c r="G5" s="7" t="str">
        <f>RTD("cqg.rtd", ,"ContractData", B5, "Open",, "T")</f>
        <v/>
      </c>
      <c r="H5" s="7" t="str">
        <f>RTD("cqg.rtd", ,"ContractData", B5, "High",, "T")</f>
        <v/>
      </c>
      <c r="I5" s="7" t="str">
        <f>RTD("cqg.rtd", ,"ContractData", B5, "Low",, "T")</f>
        <v/>
      </c>
      <c r="J5" s="14" t="str">
        <f>LEFT(RTD("cqg.rtd", ,"ContractData", B5, "LongDescription",, "T"),22)</f>
        <v>Communication Services</v>
      </c>
      <c r="K5" s="14"/>
      <c r="L5" s="14"/>
      <c r="M5" s="14"/>
      <c r="N5" s="14"/>
      <c r="P5" s="6" t="s">
        <v>150</v>
      </c>
      <c r="Q5" s="7">
        <f>RTD("cqg.rtd", ,"ContractData", P5, "LastTrade",, "T")</f>
        <v>171.77</v>
      </c>
      <c r="R5" s="7" t="str">
        <f>RTD("cqg.rtd", ,"ContractData", P5, "NetLastTradeToday",, "T")</f>
        <v/>
      </c>
      <c r="S5" s="8" t="str">
        <f>IFERROR(RTD("cqg.rtd", ,"ContractData", P5, "PerCentNetLastTrade",, "T")/100,"")</f>
        <v/>
      </c>
      <c r="T5" s="8" t="str">
        <f>IFERROR(RTD("cqg.rtd", ,"ContractData", P5, "PerCentNetLastTrade",, "T")/100,"")</f>
        <v/>
      </c>
      <c r="U5" s="7" t="str">
        <f>RTD("cqg.rtd", ,"ContractData", P5, "Open",, "T")</f>
        <v/>
      </c>
      <c r="V5" s="7" t="str">
        <f>RTD("cqg.rtd", ,"ContractData", P5, "High",, "T")</f>
        <v/>
      </c>
      <c r="W5" s="7" t="str">
        <f>RTD("cqg.rtd", ,"ContractData", P5, "Low",, "T")</f>
        <v/>
      </c>
      <c r="X5" s="15" t="str">
        <f>LEFT(RTD("cqg.rtd", ,"ContractData", P5, "LongDescription",, "T"),18)</f>
        <v xml:space="preserve">Industrial Select </v>
      </c>
      <c r="Y5" s="16"/>
      <c r="Z5" s="16"/>
      <c r="AA5" s="17"/>
    </row>
    <row r="6" spans="2:28" x14ac:dyDescent="0.3">
      <c r="B6" s="4" t="str">
        <f>Data!N1</f>
        <v/>
      </c>
      <c r="C6" s="5" t="str">
        <f>IF(B6="","",RTD("cqg.rtd", ,"ContractData", B6, "LastTrade",, "T"))</f>
        <v/>
      </c>
      <c r="D6" s="5" t="str">
        <f>IF(B6="","",RTD("cqg.rtd", ,"ContractData", B6, "NetLastTradeToday",, "T"))</f>
        <v/>
      </c>
      <c r="E6" s="4" t="str">
        <f>IFERROR(RTD("cqg.rtd", ,"ContractData", B6, "PerCentNetLastTrade",, "T")/100,"")</f>
        <v/>
      </c>
      <c r="F6" s="4" t="str">
        <f>IFERROR(RTD("cqg.rtd", ,"ContractData", B6, "PerCentNetLastTrade",, "T")/100,"")</f>
        <v/>
      </c>
      <c r="G6" s="5" t="str">
        <f>IF(B6="","",RTD("cqg.rtd", ,"ContractData", B6, "Open",, "T"))</f>
        <v/>
      </c>
      <c r="H6" s="5" t="str">
        <f>IF(B6="","",RTD("cqg.rtd", ,"ContractData", B6, "High",, "T"))</f>
        <v/>
      </c>
      <c r="I6" s="5" t="str">
        <f>IF(B6="","",RTD("cqg.rtd", ,"ContractData", B6, "Low",, "T"))</f>
        <v/>
      </c>
      <c r="J6" s="12" t="str">
        <f>IF(B6="","",PROPER(RTD("cqg.rtd",,"ContractData",B6,"LongDescription",,"T")))</f>
        <v/>
      </c>
      <c r="K6" s="12"/>
      <c r="L6" s="12"/>
      <c r="M6" s="12"/>
      <c r="N6" s="12"/>
      <c r="P6" s="4" t="str">
        <f>Data!N53</f>
        <v/>
      </c>
      <c r="Q6" s="5" t="str">
        <f>IF(P6="","",RTD("cqg.rtd", ,"ContractData", P6, "LastTrade",, "T"))</f>
        <v/>
      </c>
      <c r="R6" s="5" t="str">
        <f>IF(P6="","",RTD("cqg.rtd", ,"ContractData", P6, "NetLastTradeToday",, "T"))</f>
        <v/>
      </c>
      <c r="S6" s="4" t="str">
        <f>IFERROR(RTD("cqg.rtd", ,"ContractData", P6, "PerCentNetLastTrade",, "T")/100,"")</f>
        <v/>
      </c>
      <c r="T6" s="4" t="str">
        <f>IFERROR(RTD("cqg.rtd", ,"ContractData", P6, "PerCentNetLastTrade",, "T")/100,"")</f>
        <v/>
      </c>
      <c r="U6" s="5" t="str">
        <f>IF(P6="","",RTD("cqg.rtd", ,"ContractData", P6, "Open",, "T"))</f>
        <v/>
      </c>
      <c r="V6" s="5" t="str">
        <f>IF(P6="","",RTD("cqg.rtd", ,"ContractData", P6, "High",, "T"))</f>
        <v/>
      </c>
      <c r="W6" s="5" t="str">
        <f>IF(P6="","",RTD("cqg.rtd", ,"ContractData", P6, "Low",, "T"))</f>
        <v/>
      </c>
      <c r="X6" s="12" t="str">
        <f>IF(P6="","",PROPER(RTD("cqg.rtd", ,"ContractData", P6, "LongDescription",, "T")))</f>
        <v/>
      </c>
      <c r="Y6" s="12"/>
      <c r="Z6" s="12"/>
      <c r="AA6" s="12"/>
    </row>
    <row r="7" spans="2:28" x14ac:dyDescent="0.3">
      <c r="B7" s="4" t="str">
        <f>Data!N2</f>
        <v/>
      </c>
      <c r="C7" s="5" t="str">
        <f>IF(B7="","",RTD("cqg.rtd", ,"ContractData", B7, "LastTrade",, "T"))</f>
        <v/>
      </c>
      <c r="D7" s="5" t="str">
        <f>IF(B7="","",RTD("cqg.rtd", ,"ContractData", B7, "NetLastTradeToday",, "T"))</f>
        <v/>
      </c>
      <c r="E7" s="4" t="str">
        <f>IFERROR(RTD("cqg.rtd", ,"ContractData", B7, "PerCentNetLastTrade",, "T")/100,"")</f>
        <v/>
      </c>
      <c r="F7" s="4" t="str">
        <f>IFERROR(RTD("cqg.rtd", ,"ContractData", B7, "PerCentNetLastTrade",, "T")/100,"")</f>
        <v/>
      </c>
      <c r="G7" s="5" t="str">
        <f>IF(B7="","",RTD("cqg.rtd", ,"ContractData", B7, "Open",, "T"))</f>
        <v/>
      </c>
      <c r="H7" s="5" t="str">
        <f>IF(B7="","",RTD("cqg.rtd", ,"ContractData", B7, "High",, "T"))</f>
        <v/>
      </c>
      <c r="I7" s="5" t="str">
        <f>IF(B7="","",RTD("cqg.rtd", ,"ContractData", B7, "Low",, "T"))</f>
        <v/>
      </c>
      <c r="J7" s="12" t="str">
        <f>IF(B7="","",PROPER(RTD("cqg.rtd",,"ContractData",B7,"LongDescription",,"T")))</f>
        <v/>
      </c>
      <c r="K7" s="12"/>
      <c r="L7" s="12"/>
      <c r="M7" s="12"/>
      <c r="N7" s="12"/>
      <c r="P7" s="4" t="str">
        <f>Data!N54</f>
        <v/>
      </c>
      <c r="Q7" s="5" t="str">
        <f>IF(P7="","",RTD("cqg.rtd", ,"ContractData", P7, "LastTrade",, "T"))</f>
        <v/>
      </c>
      <c r="R7" s="5" t="str">
        <f>IF(P7="","",RTD("cqg.rtd", ,"ContractData", P7, "NetLastTradeToday",, "T"))</f>
        <v/>
      </c>
      <c r="S7" s="4" t="str">
        <f>IFERROR(RTD("cqg.rtd", ,"ContractData", P7, "PerCentNetLastTrade",, "T")/100,"")</f>
        <v/>
      </c>
      <c r="T7" s="4" t="str">
        <f>IFERROR(RTD("cqg.rtd", ,"ContractData", P7, "PerCentNetLastTrade",, "T")/100,"")</f>
        <v/>
      </c>
      <c r="U7" s="5" t="str">
        <f>IF(P7="","",RTD("cqg.rtd", ,"ContractData", P7, "Open",, "T"))</f>
        <v/>
      </c>
      <c r="V7" s="5" t="str">
        <f>IF(P7="","",RTD("cqg.rtd", ,"ContractData", P7, "High",, "T"))</f>
        <v/>
      </c>
      <c r="W7" s="5" t="str">
        <f>IF(P7="","",RTD("cqg.rtd", ,"ContractData", P7, "Low",, "T"))</f>
        <v/>
      </c>
      <c r="X7" s="12" t="str">
        <f>IF(P7="","",PROPER(RTD("cqg.rtd", ,"ContractData", P7, "LongDescription",, "T")))</f>
        <v/>
      </c>
      <c r="Y7" s="12"/>
      <c r="Z7" s="12"/>
      <c r="AA7" s="12"/>
    </row>
    <row r="8" spans="2:28" x14ac:dyDescent="0.3">
      <c r="B8" s="4" t="str">
        <f>Data!N3</f>
        <v/>
      </c>
      <c r="C8" s="5" t="str">
        <f>IF(B8="","",RTD("cqg.rtd", ,"ContractData", B8, "LastTrade",, "T"))</f>
        <v/>
      </c>
      <c r="D8" s="5" t="str">
        <f>IF(B8="","",RTD("cqg.rtd", ,"ContractData", B8, "NetLastTradeToday",, "T"))</f>
        <v/>
      </c>
      <c r="E8" s="4" t="str">
        <f>IFERROR(RTD("cqg.rtd", ,"ContractData", B8, "PerCentNetLastTrade",, "T")/100,"")</f>
        <v/>
      </c>
      <c r="F8" s="4" t="str">
        <f>IFERROR(RTD("cqg.rtd", ,"ContractData", B8, "PerCentNetLastTrade",, "T")/100,"")</f>
        <v/>
      </c>
      <c r="G8" s="5" t="str">
        <f>IF(B8="","",RTD("cqg.rtd", ,"ContractData", B8, "Open",, "T"))</f>
        <v/>
      </c>
      <c r="H8" s="5" t="str">
        <f>IF(B8="","",RTD("cqg.rtd", ,"ContractData", B8, "High",, "T"))</f>
        <v/>
      </c>
      <c r="I8" s="5" t="str">
        <f>IF(B8="","",RTD("cqg.rtd", ,"ContractData", B8, "Low",, "T"))</f>
        <v/>
      </c>
      <c r="J8" s="12" t="str">
        <f>IF(B8="","",PROPER(RTD("cqg.rtd",,"ContractData",B8,"LongDescription",,"T")))</f>
        <v/>
      </c>
      <c r="K8" s="12"/>
      <c r="L8" s="12"/>
      <c r="M8" s="12"/>
      <c r="N8" s="12"/>
      <c r="P8" s="4" t="str">
        <f>Data!N55</f>
        <v/>
      </c>
      <c r="Q8" s="5" t="str">
        <f>IF(P8="","",RTD("cqg.rtd", ,"ContractData", P8, "LastTrade",, "T"))</f>
        <v/>
      </c>
      <c r="R8" s="5" t="str">
        <f>IF(P8="","",RTD("cqg.rtd", ,"ContractData", P8, "NetLastTradeToday",, "T"))</f>
        <v/>
      </c>
      <c r="S8" s="4" t="str">
        <f>IFERROR(RTD("cqg.rtd", ,"ContractData", P8, "PerCentNetLastTrade",, "T")/100,"")</f>
        <v/>
      </c>
      <c r="T8" s="4" t="str">
        <f>IFERROR(RTD("cqg.rtd", ,"ContractData", P8, "PerCentNetLastTrade",, "T")/100,"")</f>
        <v/>
      </c>
      <c r="U8" s="5" t="str">
        <f>IF(P8="","",RTD("cqg.rtd", ,"ContractData", P8, "Open",, "T"))</f>
        <v/>
      </c>
      <c r="V8" s="5" t="str">
        <f>IF(P8="","",RTD("cqg.rtd", ,"ContractData", P8, "High",, "T"))</f>
        <v/>
      </c>
      <c r="W8" s="5" t="str">
        <f>IF(P8="","",RTD("cqg.rtd", ,"ContractData", P8, "Low",, "T"))</f>
        <v/>
      </c>
      <c r="X8" s="12" t="str">
        <f>IF(P8="","",PROPER(RTD("cqg.rtd", ,"ContractData", P8, "LongDescription",, "T")))</f>
        <v/>
      </c>
      <c r="Y8" s="12"/>
      <c r="Z8" s="12"/>
      <c r="AA8" s="12"/>
    </row>
    <row r="9" spans="2:28" x14ac:dyDescent="0.3">
      <c r="B9" s="4" t="str">
        <f>Data!N4</f>
        <v/>
      </c>
      <c r="C9" s="5" t="str">
        <f>IF(B9="","",RTD("cqg.rtd", ,"ContractData", B9, "LastTrade",, "T"))</f>
        <v/>
      </c>
      <c r="D9" s="5" t="str">
        <f>IF(B9="","",RTD("cqg.rtd", ,"ContractData", B9, "NetLastTradeToday",, "T"))</f>
        <v/>
      </c>
      <c r="E9" s="4" t="str">
        <f>IFERROR(RTD("cqg.rtd", ,"ContractData", B9, "PerCentNetLastTrade",, "T")/100,"")</f>
        <v/>
      </c>
      <c r="F9" s="4" t="str">
        <f>IFERROR(RTD("cqg.rtd", ,"ContractData", B9, "PerCentNetLastTrade",, "T")/100,"")</f>
        <v/>
      </c>
      <c r="G9" s="5" t="str">
        <f>IF(B9="","",RTD("cqg.rtd", ,"ContractData", B9, "Open",, "T"))</f>
        <v/>
      </c>
      <c r="H9" s="5" t="str">
        <f>IF(B9="","",RTD("cqg.rtd", ,"ContractData", B9, "High",, "T"))</f>
        <v/>
      </c>
      <c r="I9" s="5" t="str">
        <f>IF(B9="","",RTD("cqg.rtd", ,"ContractData", B9, "Low",, "T"))</f>
        <v/>
      </c>
      <c r="J9" s="12" t="str">
        <f>IF(B9="","",PROPER(RTD("cqg.rtd",,"ContractData",B9,"LongDescription",,"T")))</f>
        <v/>
      </c>
      <c r="K9" s="12"/>
      <c r="L9" s="12"/>
      <c r="M9" s="12"/>
      <c r="N9" s="12"/>
      <c r="P9" s="4" t="str">
        <f>Data!N56</f>
        <v/>
      </c>
      <c r="Q9" s="5" t="str">
        <f>IF(P9="","",RTD("cqg.rtd", ,"ContractData", P9, "LastTrade",, "T"))</f>
        <v/>
      </c>
      <c r="R9" s="5" t="str">
        <f>IF(P9="","",RTD("cqg.rtd", ,"ContractData", P9, "NetLastTradeToday",, "T"))</f>
        <v/>
      </c>
      <c r="S9" s="4" t="str">
        <f>IFERROR(RTD("cqg.rtd", ,"ContractData", P9, "PerCentNetLastTrade",, "T")/100,"")</f>
        <v/>
      </c>
      <c r="T9" s="4" t="str">
        <f>IFERROR(RTD("cqg.rtd", ,"ContractData", P9, "PerCentNetLastTrade",, "T")/100,"")</f>
        <v/>
      </c>
      <c r="U9" s="5" t="str">
        <f>IF(P9="","",RTD("cqg.rtd", ,"ContractData", P9, "Open",, "T"))</f>
        <v/>
      </c>
      <c r="V9" s="5" t="str">
        <f>IF(P9="","",RTD("cqg.rtd", ,"ContractData", P9, "High",, "T"))</f>
        <v/>
      </c>
      <c r="W9" s="5" t="str">
        <f>IF(P9="","",RTD("cqg.rtd", ,"ContractData", P9, "Low",, "T"))</f>
        <v/>
      </c>
      <c r="X9" s="12" t="str">
        <f>IF(P9="","",PROPER(RTD("cqg.rtd", ,"ContractData", P9, "LongDescription",, "T")))</f>
        <v/>
      </c>
      <c r="Y9" s="12"/>
      <c r="Z9" s="12"/>
      <c r="AA9" s="12"/>
    </row>
    <row r="10" spans="2:28" x14ac:dyDescent="0.3">
      <c r="B10" s="4" t="str">
        <f>Data!N5</f>
        <v/>
      </c>
      <c r="C10" s="5" t="str">
        <f>IF(B10="","",RTD("cqg.rtd", ,"ContractData", B10, "LastTrade",, "T"))</f>
        <v/>
      </c>
      <c r="D10" s="5" t="str">
        <f>IF(B10="","",RTD("cqg.rtd", ,"ContractData", B10, "NetLastTradeToday",, "T"))</f>
        <v/>
      </c>
      <c r="E10" s="4" t="str">
        <f>IFERROR(RTD("cqg.rtd", ,"ContractData", B10, "PerCentNetLastTrade",, "T")/100,"")</f>
        <v/>
      </c>
      <c r="F10" s="4" t="str">
        <f>IFERROR(RTD("cqg.rtd", ,"ContractData", B10, "PerCentNetLastTrade",, "T")/100,"")</f>
        <v/>
      </c>
      <c r="G10" s="5" t="str">
        <f>IF(B10="","",RTD("cqg.rtd", ,"ContractData", B10, "Open",, "T"))</f>
        <v/>
      </c>
      <c r="H10" s="5" t="str">
        <f>IF(B10="","",RTD("cqg.rtd", ,"ContractData", B10, "High",, "T"))</f>
        <v/>
      </c>
      <c r="I10" s="5" t="str">
        <f>IF(B10="","",RTD("cqg.rtd", ,"ContractData", B10, "Low",, "T"))</f>
        <v/>
      </c>
      <c r="J10" s="12" t="str">
        <f>IF(B10="","",PROPER(RTD("cqg.rtd",,"ContractData",B10,"LongDescription",,"T")))</f>
        <v/>
      </c>
      <c r="K10" s="12"/>
      <c r="L10" s="12"/>
      <c r="M10" s="12"/>
      <c r="N10" s="12"/>
      <c r="P10" s="4" t="str">
        <f>Data!N57</f>
        <v/>
      </c>
      <c r="Q10" s="5" t="str">
        <f>IF(P10="","",RTD("cqg.rtd", ,"ContractData", P10, "LastTrade",, "T"))</f>
        <v/>
      </c>
      <c r="R10" s="5" t="str">
        <f>IF(P10="","",RTD("cqg.rtd", ,"ContractData", P10, "NetLastTradeToday",, "T"))</f>
        <v/>
      </c>
      <c r="S10" s="4" t="str">
        <f>IFERROR(RTD("cqg.rtd", ,"ContractData", P10, "PerCentNetLastTrade",, "T")/100,"")</f>
        <v/>
      </c>
      <c r="T10" s="4" t="str">
        <f>IFERROR(RTD("cqg.rtd", ,"ContractData", P10, "PerCentNetLastTrade",, "T")/100,"")</f>
        <v/>
      </c>
      <c r="U10" s="5" t="str">
        <f>IF(P10="","",RTD("cqg.rtd", ,"ContractData", P10, "Open",, "T"))</f>
        <v/>
      </c>
      <c r="V10" s="5" t="str">
        <f>IF(P10="","",RTD("cqg.rtd", ,"ContractData", P10, "High",, "T"))</f>
        <v/>
      </c>
      <c r="W10" s="5" t="str">
        <f>IF(P10="","",RTD("cqg.rtd", ,"ContractData", P10, "Low",, "T"))</f>
        <v/>
      </c>
      <c r="X10" s="12" t="str">
        <f>IF(P10="","",PROPER(RTD("cqg.rtd", ,"ContractData", P10, "LongDescription",, "T")))</f>
        <v/>
      </c>
      <c r="Y10" s="12"/>
      <c r="Z10" s="12"/>
      <c r="AA10" s="12"/>
    </row>
    <row r="11" spans="2:28" x14ac:dyDescent="0.3">
      <c r="B11" s="4" t="str">
        <f>Data!N6</f>
        <v/>
      </c>
      <c r="C11" s="5" t="str">
        <f>IF(B11="","",RTD("cqg.rtd", ,"ContractData", B11, "LastTrade",, "T"))</f>
        <v/>
      </c>
      <c r="D11" s="5" t="str">
        <f>IF(B11="","",RTD("cqg.rtd", ,"ContractData", B11, "NetLastTradeToday",, "T"))</f>
        <v/>
      </c>
      <c r="E11" s="4" t="str">
        <f>IFERROR(RTD("cqg.rtd", ,"ContractData", B11, "PerCentNetLastTrade",, "T")/100,"")</f>
        <v/>
      </c>
      <c r="F11" s="4" t="str">
        <f>IFERROR(RTD("cqg.rtd", ,"ContractData", B11, "PerCentNetLastTrade",, "T")/100,"")</f>
        <v/>
      </c>
      <c r="G11" s="5" t="str">
        <f>IF(B11="","",RTD("cqg.rtd", ,"ContractData", B11, "Open",, "T"))</f>
        <v/>
      </c>
      <c r="H11" s="5" t="str">
        <f>IF(B11="","",RTD("cqg.rtd", ,"ContractData", B11, "High",, "T"))</f>
        <v/>
      </c>
      <c r="I11" s="5" t="str">
        <f>IF(B11="","",RTD("cqg.rtd", ,"ContractData", B11, "Low",, "T"))</f>
        <v/>
      </c>
      <c r="J11" s="12" t="str">
        <f>IF(B11="","",PROPER(RTD("cqg.rtd",,"ContractData",B11,"LongDescription",,"T")))</f>
        <v/>
      </c>
      <c r="K11" s="12"/>
      <c r="L11" s="12"/>
      <c r="M11" s="12"/>
      <c r="N11" s="12"/>
      <c r="P11" s="4" t="str">
        <f>Data!N58</f>
        <v/>
      </c>
      <c r="Q11" s="5" t="str">
        <f>IF(P11="","",RTD("cqg.rtd", ,"ContractData", P11, "LastTrade",, "T"))</f>
        <v/>
      </c>
      <c r="R11" s="5" t="str">
        <f>IF(P11="","",RTD("cqg.rtd", ,"ContractData", P11, "NetLastTradeToday",, "T"))</f>
        <v/>
      </c>
      <c r="S11" s="4" t="str">
        <f>IFERROR(RTD("cqg.rtd", ,"ContractData", P11, "PerCentNetLastTrade",, "T")/100,"")</f>
        <v/>
      </c>
      <c r="T11" s="4" t="str">
        <f>IFERROR(RTD("cqg.rtd", ,"ContractData", P11, "PerCentNetLastTrade",, "T")/100,"")</f>
        <v/>
      </c>
      <c r="U11" s="5" t="str">
        <f>IF(P11="","",RTD("cqg.rtd", ,"ContractData", P11, "Open",, "T"))</f>
        <v/>
      </c>
      <c r="V11" s="5" t="str">
        <f>IF(P11="","",RTD("cqg.rtd", ,"ContractData", P11, "High",, "T"))</f>
        <v/>
      </c>
      <c r="W11" s="5" t="str">
        <f>IF(P11="","",RTD("cqg.rtd", ,"ContractData", P11, "Low",, "T"))</f>
        <v/>
      </c>
      <c r="X11" s="12" t="str">
        <f>IF(P11="","",PROPER(RTD("cqg.rtd", ,"ContractData", P11, "LongDescription",, "T")))</f>
        <v/>
      </c>
      <c r="Y11" s="12"/>
      <c r="Z11" s="12"/>
      <c r="AA11" s="12"/>
    </row>
    <row r="12" spans="2:28" x14ac:dyDescent="0.3">
      <c r="B12" s="4" t="str">
        <f>Data!N7</f>
        <v/>
      </c>
      <c r="C12" s="5" t="str">
        <f>IF(B12="","",RTD("cqg.rtd", ,"ContractData", B12, "LastTrade",, "T"))</f>
        <v/>
      </c>
      <c r="D12" s="5" t="str">
        <f>IF(B12="","",RTD("cqg.rtd", ,"ContractData", B12, "NetLastTradeToday",, "T"))</f>
        <v/>
      </c>
      <c r="E12" s="4" t="str">
        <f>IFERROR(RTD("cqg.rtd", ,"ContractData", B12, "PerCentNetLastTrade",, "T")/100,"")</f>
        <v/>
      </c>
      <c r="F12" s="4" t="str">
        <f>IFERROR(RTD("cqg.rtd", ,"ContractData", B12, "PerCentNetLastTrade",, "T")/100,"")</f>
        <v/>
      </c>
      <c r="G12" s="5" t="str">
        <f>IF(B12="","",RTD("cqg.rtd", ,"ContractData", B12, "Open",, "T"))</f>
        <v/>
      </c>
      <c r="H12" s="5" t="str">
        <f>IF(B12="","",RTD("cqg.rtd", ,"ContractData", B12, "High",, "T"))</f>
        <v/>
      </c>
      <c r="I12" s="5" t="str">
        <f>IF(B12="","",RTD("cqg.rtd", ,"ContractData", B12, "Low",, "T"))</f>
        <v/>
      </c>
      <c r="J12" s="12" t="str">
        <f>IF(B12="","",PROPER(RTD("cqg.rtd",,"ContractData",B12,"LongDescription",,"T")))</f>
        <v/>
      </c>
      <c r="K12" s="12"/>
      <c r="L12" s="12"/>
      <c r="M12" s="12"/>
      <c r="N12" s="12"/>
      <c r="P12" s="4" t="str">
        <f>Data!N59</f>
        <v/>
      </c>
      <c r="Q12" s="5" t="str">
        <f>IF(P12="","",RTD("cqg.rtd", ,"ContractData", P12, "LastTrade",, "T"))</f>
        <v/>
      </c>
      <c r="R12" s="5" t="str">
        <f>IF(P12="","",RTD("cqg.rtd", ,"ContractData", P12, "NetLastTradeToday",, "T"))</f>
        <v/>
      </c>
      <c r="S12" s="4" t="str">
        <f>IFERROR(RTD("cqg.rtd", ,"ContractData", P12, "PerCentNetLastTrade",, "T")/100,"")</f>
        <v/>
      </c>
      <c r="T12" s="4" t="str">
        <f>IFERROR(RTD("cqg.rtd", ,"ContractData", P12, "PerCentNetLastTrade",, "T")/100,"")</f>
        <v/>
      </c>
      <c r="U12" s="5" t="str">
        <f>IF(P12="","",RTD("cqg.rtd", ,"ContractData", P12, "Open",, "T"))</f>
        <v/>
      </c>
      <c r="V12" s="5" t="str">
        <f>IF(P12="","",RTD("cqg.rtd", ,"ContractData", P12, "High",, "T"))</f>
        <v/>
      </c>
      <c r="W12" s="5" t="str">
        <f>IF(P12="","",RTD("cqg.rtd", ,"ContractData", P12, "Low",, "T"))</f>
        <v/>
      </c>
      <c r="X12" s="12" t="str">
        <f>IF(P12="","",PROPER(RTD("cqg.rtd", ,"ContractData", P12, "LongDescription",, "T")))</f>
        <v/>
      </c>
      <c r="Y12" s="12"/>
      <c r="Z12" s="12"/>
      <c r="AA12" s="12"/>
    </row>
    <row r="13" spans="2:28" x14ac:dyDescent="0.3">
      <c r="B13" s="4" t="str">
        <f>Data!N8</f>
        <v/>
      </c>
      <c r="C13" s="5" t="str">
        <f>IF(B13="","",RTD("cqg.rtd", ,"ContractData", B13, "LastTrade",, "T"))</f>
        <v/>
      </c>
      <c r="D13" s="5" t="str">
        <f>IF(B13="","",RTD("cqg.rtd", ,"ContractData", B13, "NetLastTradeToday",, "T"))</f>
        <v/>
      </c>
      <c r="E13" s="4" t="str">
        <f>IFERROR(RTD("cqg.rtd", ,"ContractData", B13, "PerCentNetLastTrade",, "T")/100,"")</f>
        <v/>
      </c>
      <c r="F13" s="4" t="str">
        <f>IFERROR(RTD("cqg.rtd", ,"ContractData", B13, "PerCentNetLastTrade",, "T")/100,"")</f>
        <v/>
      </c>
      <c r="G13" s="5" t="str">
        <f>IF(B13="","",RTD("cqg.rtd", ,"ContractData", B13, "Open",, "T"))</f>
        <v/>
      </c>
      <c r="H13" s="5" t="str">
        <f>IF(B13="","",RTD("cqg.rtd", ,"ContractData", B13, "High",, "T"))</f>
        <v/>
      </c>
      <c r="I13" s="5" t="str">
        <f>IF(B13="","",RTD("cqg.rtd", ,"ContractData", B13, "Low",, "T"))</f>
        <v/>
      </c>
      <c r="J13" s="12" t="str">
        <f>IF(B13="","",PROPER(RTD("cqg.rtd",,"ContractData",B13,"LongDescription",,"T")))</f>
        <v/>
      </c>
      <c r="K13" s="12"/>
      <c r="L13" s="12"/>
      <c r="M13" s="12"/>
      <c r="N13" s="12"/>
      <c r="P13" s="4" t="str">
        <f>Data!N60</f>
        <v/>
      </c>
      <c r="Q13" s="5" t="str">
        <f>IF(P13="","",RTD("cqg.rtd", ,"ContractData", P13, "LastTrade",, "T"))</f>
        <v/>
      </c>
      <c r="R13" s="5" t="str">
        <f>IF(P13="","",RTD("cqg.rtd", ,"ContractData", P13, "NetLastTradeToday",, "T"))</f>
        <v/>
      </c>
      <c r="S13" s="4" t="str">
        <f>IFERROR(RTD("cqg.rtd", ,"ContractData", P13, "PerCentNetLastTrade",, "T")/100,"")</f>
        <v/>
      </c>
      <c r="T13" s="4" t="str">
        <f>IFERROR(RTD("cqg.rtd", ,"ContractData", P13, "PerCentNetLastTrade",, "T")/100,"")</f>
        <v/>
      </c>
      <c r="U13" s="5" t="str">
        <f>IF(P13="","",RTD("cqg.rtd", ,"ContractData", P13, "Open",, "T"))</f>
        <v/>
      </c>
      <c r="V13" s="5" t="str">
        <f>IF(P13="","",RTD("cqg.rtd", ,"ContractData", P13, "High",, "T"))</f>
        <v/>
      </c>
      <c r="W13" s="5" t="str">
        <f>IF(P13="","",RTD("cqg.rtd", ,"ContractData", P13, "Low",, "T"))</f>
        <v/>
      </c>
      <c r="X13" s="12" t="str">
        <f>IF(P13="","",PROPER(RTD("cqg.rtd", ,"ContractData", P13, "LongDescription",, "T")))</f>
        <v/>
      </c>
      <c r="Y13" s="12"/>
      <c r="Z13" s="12"/>
      <c r="AA13" s="12"/>
    </row>
    <row r="14" spans="2:28" x14ac:dyDescent="0.3">
      <c r="B14" s="4" t="str">
        <f>Data!N9</f>
        <v/>
      </c>
      <c r="C14" s="5" t="str">
        <f>IF(B14="","",RTD("cqg.rtd", ,"ContractData", B14, "LastTrade",, "T"))</f>
        <v/>
      </c>
      <c r="D14" s="5" t="str">
        <f>IF(B14="","",RTD("cqg.rtd", ,"ContractData", B14, "NetLastTradeToday",, "T"))</f>
        <v/>
      </c>
      <c r="E14" s="4" t="str">
        <f>IFERROR(RTD("cqg.rtd", ,"ContractData", B14, "PerCentNetLastTrade",, "T")/100,"")</f>
        <v/>
      </c>
      <c r="F14" s="4" t="str">
        <f>IFERROR(RTD("cqg.rtd", ,"ContractData", B14, "PerCentNetLastTrade",, "T")/100,"")</f>
        <v/>
      </c>
      <c r="G14" s="5" t="str">
        <f>IF(B14="","",RTD("cqg.rtd", ,"ContractData", B14, "Open",, "T"))</f>
        <v/>
      </c>
      <c r="H14" s="5" t="str">
        <f>IF(B14="","",RTD("cqg.rtd", ,"ContractData", B14, "High",, "T"))</f>
        <v/>
      </c>
      <c r="I14" s="5" t="str">
        <f>IF(B14="","",RTD("cqg.rtd", ,"ContractData", B14, "Low",, "T"))</f>
        <v/>
      </c>
      <c r="J14" s="12" t="str">
        <f>IF(B14="","",PROPER(RTD("cqg.rtd",,"ContractData",B14,"LongDescription",,"T")))</f>
        <v/>
      </c>
      <c r="K14" s="12"/>
      <c r="L14" s="12"/>
      <c r="M14" s="12"/>
      <c r="N14" s="12"/>
      <c r="P14" s="4" t="str">
        <f>Data!N61</f>
        <v/>
      </c>
      <c r="Q14" s="5" t="str">
        <f>IF(P14="","",RTD("cqg.rtd", ,"ContractData", P14, "LastTrade",, "T"))</f>
        <v/>
      </c>
      <c r="R14" s="5" t="str">
        <f>IF(P14="","",RTD("cqg.rtd", ,"ContractData", P14, "NetLastTradeToday",, "T"))</f>
        <v/>
      </c>
      <c r="S14" s="4" t="str">
        <f>IFERROR(RTD("cqg.rtd", ,"ContractData", P14, "PerCentNetLastTrade",, "T")/100,"")</f>
        <v/>
      </c>
      <c r="T14" s="4" t="str">
        <f>IFERROR(RTD("cqg.rtd", ,"ContractData", P14, "PerCentNetLastTrade",, "T")/100,"")</f>
        <v/>
      </c>
      <c r="U14" s="5" t="str">
        <f>IF(P14="","",RTD("cqg.rtd", ,"ContractData", P14, "Open",, "T"))</f>
        <v/>
      </c>
      <c r="V14" s="5" t="str">
        <f>IF(P14="","",RTD("cqg.rtd", ,"ContractData", P14, "High",, "T"))</f>
        <v/>
      </c>
      <c r="W14" s="5" t="str">
        <f>IF(P14="","",RTD("cqg.rtd", ,"ContractData", P14, "Low",, "T"))</f>
        <v/>
      </c>
      <c r="X14" s="12" t="str">
        <f>IF(P14="","",PROPER(RTD("cqg.rtd", ,"ContractData", P14, "LongDescription",, "T")))</f>
        <v/>
      </c>
      <c r="Y14" s="12"/>
      <c r="Z14" s="12"/>
      <c r="AA14" s="12"/>
    </row>
    <row r="15" spans="2:28" x14ac:dyDescent="0.3">
      <c r="P15" s="4" t="str">
        <f>Data!N62</f>
        <v/>
      </c>
      <c r="Q15" s="5" t="str">
        <f>IF(P15="","",RTD("cqg.rtd", ,"ContractData", P15, "LastTrade",, "T"))</f>
        <v/>
      </c>
      <c r="R15" s="5" t="str">
        <f>IF(P15="","",RTD("cqg.rtd", ,"ContractData", P15, "NetLastTradeToday",, "T"))</f>
        <v/>
      </c>
      <c r="S15" s="4" t="str">
        <f>IFERROR(RTD("cqg.rtd", ,"ContractData", P15, "PerCentNetLastTrade",, "T")/100,"")</f>
        <v/>
      </c>
      <c r="T15" s="4" t="str">
        <f>IFERROR(RTD("cqg.rtd", ,"ContractData", P15, "PerCentNetLastTrade",, "T")/100,"")</f>
        <v/>
      </c>
      <c r="U15" s="5" t="str">
        <f>IF(P15="","",RTD("cqg.rtd", ,"ContractData", P15, "Open",, "T"))</f>
        <v/>
      </c>
      <c r="V15" s="5" t="str">
        <f>IF(P15="","",RTD("cqg.rtd", ,"ContractData", P15, "High",, "T"))</f>
        <v/>
      </c>
      <c r="W15" s="5" t="str">
        <f>IF(P15="","",RTD("cqg.rtd", ,"ContractData", P15, "Low",, "T"))</f>
        <v/>
      </c>
      <c r="X15" s="12" t="str">
        <f>IF(P15="","",PROPER(RTD("cqg.rtd", ,"ContractData", P15, "LongDescription",, "T")))</f>
        <v/>
      </c>
      <c r="Y15" s="12"/>
      <c r="Z15" s="12"/>
      <c r="AA15" s="12"/>
    </row>
    <row r="16" spans="2:28" x14ac:dyDescent="0.3">
      <c r="B16" s="6" t="s">
        <v>146</v>
      </c>
      <c r="C16" s="7">
        <f>RTD("cqg.rtd", ,"ContractData", B16, "LastTrade",, "T")</f>
        <v>119.18</v>
      </c>
      <c r="D16" s="7" t="str">
        <f>RTD("cqg.rtd", ,"ContractData", B16, "NetLastTradeToday",, "T")</f>
        <v/>
      </c>
      <c r="E16" s="8" t="str">
        <f>IFERROR(RTD("cqg.rtd", ,"ContractData", B16, "PerCentNetLastTrade",, "T")/100,"")</f>
        <v/>
      </c>
      <c r="F16" s="8" t="str">
        <f>IFERROR(RTD("cqg.rtd", ,"ContractData", B16, "PerCentNetLastTrade",, "T")/100,"")</f>
        <v/>
      </c>
      <c r="G16" s="7" t="str">
        <f>RTD("cqg.rtd", ,"ContractData", B16, "Open",, "T")</f>
        <v/>
      </c>
      <c r="H16" s="7" t="str">
        <f>RTD("cqg.rtd", ,"ContractData", B16, "High",, "T")</f>
        <v/>
      </c>
      <c r="I16" s="7" t="str">
        <f>RTD("cqg.rtd", ,"ContractData", B16, "Low",, "T")</f>
        <v/>
      </c>
      <c r="J16" s="14" t="str">
        <f>LEFT(RTD("cqg.rtd", ,"ContractData", B16, "LongDescription",, "T"),22)</f>
        <v>Consumer Discretionary</v>
      </c>
      <c r="K16" s="14"/>
      <c r="L16" s="14"/>
      <c r="M16" s="14"/>
      <c r="N16" s="14"/>
      <c r="P16" s="4" t="str">
        <f>Data!N63</f>
        <v/>
      </c>
      <c r="Q16" s="5" t="str">
        <f>IF(P16="","",RTD("cqg.rtd", ,"ContractData", P16, "LastTrade",, "T"))</f>
        <v/>
      </c>
      <c r="R16" s="5" t="str">
        <f>IF(P16="","",RTD("cqg.rtd", ,"ContractData", P16, "NetLastTradeToday",, "T"))</f>
        <v/>
      </c>
      <c r="S16" s="4" t="str">
        <f>IFERROR(RTD("cqg.rtd", ,"ContractData", P16, "PerCentNetLastTrade",, "T")/100,"")</f>
        <v/>
      </c>
      <c r="T16" s="4" t="str">
        <f>IFERROR(RTD("cqg.rtd", ,"ContractData", P16, "PerCentNetLastTrade",, "T")/100,"")</f>
        <v/>
      </c>
      <c r="U16" s="5" t="str">
        <f>IF(P16="","",RTD("cqg.rtd", ,"ContractData", P16, "Open",, "T"))</f>
        <v/>
      </c>
      <c r="V16" s="5" t="str">
        <f>IF(P16="","",RTD("cqg.rtd", ,"ContractData", P16, "High",, "T"))</f>
        <v/>
      </c>
      <c r="W16" s="5" t="str">
        <f>IF(P16="","",RTD("cqg.rtd", ,"ContractData", P16, "Low",, "T"))</f>
        <v/>
      </c>
      <c r="X16" s="12" t="str">
        <f>IF(P16="","",PROPER(RTD("cqg.rtd", ,"ContractData", P16, "LongDescription",, "T")))</f>
        <v/>
      </c>
      <c r="Y16" s="12"/>
      <c r="Z16" s="12"/>
      <c r="AA16" s="12"/>
    </row>
    <row r="17" spans="2:27" x14ac:dyDescent="0.3">
      <c r="B17" s="4" t="str">
        <f>Data!N10</f>
        <v/>
      </c>
      <c r="C17" s="5" t="str">
        <f>IF(B17="","",RTD("cqg.rtd", ,"ContractData", B17, "LastTrade",, "T"))</f>
        <v/>
      </c>
      <c r="D17" s="5" t="str">
        <f>IF(B17="","",RTD("cqg.rtd", ,"ContractData", B17, "NetLastTradeToday",, "T"))</f>
        <v/>
      </c>
      <c r="E17" s="4" t="str">
        <f>IFERROR(RTD("cqg.rtd", ,"ContractData", B17, "PerCentNetLastTrade",, "T")/100,"")</f>
        <v/>
      </c>
      <c r="F17" s="4" t="str">
        <f>IFERROR(RTD("cqg.rtd", ,"ContractData", B17, "PerCentNetLastTrade",, "T")/100,"")</f>
        <v/>
      </c>
      <c r="G17" s="5" t="str">
        <f>IF(B17="","",RTD("cqg.rtd", ,"ContractData", B17, "Open",, "T"))</f>
        <v/>
      </c>
      <c r="H17" s="5" t="str">
        <f>IF(B17="","",RTD("cqg.rtd", ,"ContractData", B17, "High",, "T"))</f>
        <v/>
      </c>
      <c r="I17" s="5" t="str">
        <f>IF(B17="","",RTD("cqg.rtd", ,"ContractData", B17, "Low",, "T"))</f>
        <v/>
      </c>
      <c r="J17" s="12" t="str">
        <f>IF(B17="","",PROPER(RTD("cqg.rtd",,"ContractData",B17,"LongDescription",,"T")))</f>
        <v/>
      </c>
      <c r="K17" s="12"/>
      <c r="L17" s="12"/>
      <c r="M17" s="12"/>
      <c r="N17" s="12"/>
      <c r="P17" s="4" t="str">
        <f>Data!N64</f>
        <v/>
      </c>
      <c r="Q17" s="5" t="str">
        <f>IF(P17="","",RTD("cqg.rtd", ,"ContractData", P17, "LastTrade",, "T"))</f>
        <v/>
      </c>
      <c r="R17" s="5" t="str">
        <f>IF(P17="","",RTD("cqg.rtd", ,"ContractData", P17, "NetLastTradeToday",, "T"))</f>
        <v/>
      </c>
      <c r="S17" s="4" t="str">
        <f>IFERROR(RTD("cqg.rtd", ,"ContractData", P17, "PerCentNetLastTrade",, "T")/100,"")</f>
        <v/>
      </c>
      <c r="T17" s="4" t="str">
        <f>IFERROR(RTD("cqg.rtd", ,"ContractData", P17, "PerCentNetLastTrade",, "T")/100,"")</f>
        <v/>
      </c>
      <c r="U17" s="5" t="str">
        <f>IF(P17="","",RTD("cqg.rtd", ,"ContractData", P17, "Open",, "T"))</f>
        <v/>
      </c>
      <c r="V17" s="5" t="str">
        <f>IF(P17="","",RTD("cqg.rtd", ,"ContractData", P17, "High",, "T"))</f>
        <v/>
      </c>
      <c r="W17" s="5" t="str">
        <f>IF(P17="","",RTD("cqg.rtd", ,"ContractData", P17, "Low",, "T"))</f>
        <v/>
      </c>
      <c r="X17" s="12" t="str">
        <f>IF(P17="","",PROPER(RTD("cqg.rtd", ,"ContractData", P17, "LongDescription",, "T")))</f>
        <v/>
      </c>
      <c r="Y17" s="12"/>
      <c r="Z17" s="12"/>
      <c r="AA17" s="12"/>
    </row>
    <row r="18" spans="2:27" x14ac:dyDescent="0.3">
      <c r="B18" s="4" t="str">
        <f>Data!N11</f>
        <v/>
      </c>
      <c r="C18" s="5" t="str">
        <f>IF(B18="","",RTD("cqg.rtd", ,"ContractData", B18, "LastTrade",, "T"))</f>
        <v/>
      </c>
      <c r="D18" s="5" t="str">
        <f>IF(B18="","",RTD("cqg.rtd", ,"ContractData", B18, "NetLastTradeToday",, "T"))</f>
        <v/>
      </c>
      <c r="E18" s="4" t="str">
        <f>IFERROR(RTD("cqg.rtd", ,"ContractData", B18, "PerCentNetLastTrade",, "T")/100,"")</f>
        <v/>
      </c>
      <c r="F18" s="4" t="str">
        <f>IFERROR(RTD("cqg.rtd", ,"ContractData", B18, "PerCentNetLastTrade",, "T")/100,"")</f>
        <v/>
      </c>
      <c r="G18" s="5" t="str">
        <f>IF(B18="","",RTD("cqg.rtd", ,"ContractData", B18, "Open",, "T"))</f>
        <v/>
      </c>
      <c r="H18" s="5" t="str">
        <f>IF(B18="","",RTD("cqg.rtd", ,"ContractData", B18, "High",, "T"))</f>
        <v/>
      </c>
      <c r="I18" s="5" t="str">
        <f>IF(B18="","",RTD("cqg.rtd", ,"ContractData", B18, "Low",, "T"))</f>
        <v/>
      </c>
      <c r="J18" s="12" t="str">
        <f>IF(B18="","",PROPER(RTD("cqg.rtd",,"ContractData",B18,"LongDescription",,"T")))</f>
        <v/>
      </c>
      <c r="K18" s="12"/>
      <c r="L18" s="12"/>
      <c r="M18" s="12"/>
      <c r="N18" s="12"/>
      <c r="P18" s="4" t="str">
        <f>Data!N65</f>
        <v/>
      </c>
      <c r="Q18" s="5" t="str">
        <f>IF(P18="","",RTD("cqg.rtd", ,"ContractData", P18, "LastTrade",, "T"))</f>
        <v/>
      </c>
      <c r="R18" s="5" t="str">
        <f>IF(P18="","",RTD("cqg.rtd", ,"ContractData", P18, "NetLastTradeToday",, "T"))</f>
        <v/>
      </c>
      <c r="S18" s="4" t="str">
        <f>IFERROR(RTD("cqg.rtd", ,"ContractData", P18, "PerCentNetLastTrade",, "T")/100,"")</f>
        <v/>
      </c>
      <c r="T18" s="4" t="str">
        <f>IFERROR(RTD("cqg.rtd", ,"ContractData", P18, "PerCentNetLastTrade",, "T")/100,"")</f>
        <v/>
      </c>
      <c r="U18" s="5" t="str">
        <f>IF(P18="","",RTD("cqg.rtd", ,"ContractData", P18, "Open",, "T"))</f>
        <v/>
      </c>
      <c r="V18" s="5" t="str">
        <f>IF(P18="","",RTD("cqg.rtd", ,"ContractData", P18, "High",, "T"))</f>
        <v/>
      </c>
      <c r="W18" s="5" t="str">
        <f>IF(P18="","",RTD("cqg.rtd", ,"ContractData", P18, "Low",, "T"))</f>
        <v/>
      </c>
      <c r="X18" s="12" t="str">
        <f>IF(P18="","",PROPER(RTD("cqg.rtd", ,"ContractData", P18, "LongDescription",, "T")))</f>
        <v/>
      </c>
      <c r="Y18" s="12"/>
      <c r="Z18" s="12"/>
      <c r="AA18" s="12"/>
    </row>
    <row r="19" spans="2:27" x14ac:dyDescent="0.3">
      <c r="B19" s="4" t="str">
        <f>Data!N12</f>
        <v/>
      </c>
      <c r="C19" s="5" t="str">
        <f>IF(B19="","",RTD("cqg.rtd", ,"ContractData", B19, "LastTrade",, "T"))</f>
        <v/>
      </c>
      <c r="D19" s="5" t="str">
        <f>IF(B19="","",RTD("cqg.rtd", ,"ContractData", B19, "NetLastTradeToday",, "T"))</f>
        <v/>
      </c>
      <c r="E19" s="4" t="str">
        <f>IFERROR(RTD("cqg.rtd", ,"ContractData", B19, "PerCentNetLastTrade",, "T")/100,"")</f>
        <v/>
      </c>
      <c r="F19" s="4" t="str">
        <f>IFERROR(RTD("cqg.rtd", ,"ContractData", B19, "PerCentNetLastTrade",, "T")/100,"")</f>
        <v/>
      </c>
      <c r="G19" s="5" t="str">
        <f>IF(B19="","",RTD("cqg.rtd", ,"ContractData", B19, "Open",, "T"))</f>
        <v/>
      </c>
      <c r="H19" s="5" t="str">
        <f>IF(B19="","",RTD("cqg.rtd", ,"ContractData", B19, "High",, "T"))</f>
        <v/>
      </c>
      <c r="I19" s="5" t="str">
        <f>IF(B19="","",RTD("cqg.rtd", ,"ContractData", B19, "Low",, "T"))</f>
        <v/>
      </c>
      <c r="J19" s="12" t="str">
        <f>IF(B19="","",PROPER(RTD("cqg.rtd",,"ContractData",B19,"LongDescription",,"T")))</f>
        <v/>
      </c>
      <c r="K19" s="12"/>
      <c r="L19" s="12"/>
      <c r="M19" s="12"/>
      <c r="N19" s="12"/>
      <c r="P19" s="4" t="str">
        <f>Data!N66</f>
        <v/>
      </c>
      <c r="Q19" s="5" t="str">
        <f>IF(P19="","",RTD("cqg.rtd", ,"ContractData", P19, "LastTrade",, "T"))</f>
        <v/>
      </c>
      <c r="R19" s="5" t="str">
        <f>IF(P19="","",RTD("cqg.rtd", ,"ContractData", P19, "NetLastTradeToday",, "T"))</f>
        <v/>
      </c>
      <c r="S19" s="4" t="str">
        <f>IFERROR(RTD("cqg.rtd", ,"ContractData", P19, "PerCentNetLastTrade",, "T")/100,"")</f>
        <v/>
      </c>
      <c r="T19" s="4" t="str">
        <f>IFERROR(RTD("cqg.rtd", ,"ContractData", P19, "PerCentNetLastTrade",, "T")/100,"")</f>
        <v/>
      </c>
      <c r="U19" s="5" t="str">
        <f>IF(P19="","",RTD("cqg.rtd", ,"ContractData", P19, "Open",, "T"))</f>
        <v/>
      </c>
      <c r="V19" s="5" t="str">
        <f>IF(P19="","",RTD("cqg.rtd", ,"ContractData", P19, "High",, "T"))</f>
        <v/>
      </c>
      <c r="W19" s="5" t="str">
        <f>IF(P19="","",RTD("cqg.rtd", ,"ContractData", P19, "Low",, "T"))</f>
        <v/>
      </c>
      <c r="X19" s="12" t="str">
        <f>IF(P19="","",PROPER(RTD("cqg.rtd", ,"ContractData", P19, "LongDescription",, "T")))</f>
        <v/>
      </c>
      <c r="Y19" s="12"/>
      <c r="Z19" s="12"/>
      <c r="AA19" s="12"/>
    </row>
    <row r="20" spans="2:27" x14ac:dyDescent="0.3">
      <c r="B20" s="4" t="str">
        <f>Data!N13</f>
        <v/>
      </c>
      <c r="C20" s="5" t="str">
        <f>IF(B20="","",RTD("cqg.rtd", ,"ContractData", B20, "LastTrade",, "T"))</f>
        <v/>
      </c>
      <c r="D20" s="5" t="str">
        <f>IF(B20="","",RTD("cqg.rtd", ,"ContractData", B20, "NetLastTradeToday",, "T"))</f>
        <v/>
      </c>
      <c r="E20" s="4" t="str">
        <f>IFERROR(RTD("cqg.rtd", ,"ContractData", B20, "PerCentNetLastTrade",, "T")/100,"")</f>
        <v/>
      </c>
      <c r="F20" s="4" t="str">
        <f>IFERROR(RTD("cqg.rtd", ,"ContractData", B20, "PerCentNetLastTrade",, "T")/100,"")</f>
        <v/>
      </c>
      <c r="G20" s="5" t="str">
        <f>IF(B20="","",RTD("cqg.rtd", ,"ContractData", B20, "Open",, "T"))</f>
        <v/>
      </c>
      <c r="H20" s="5" t="str">
        <f>IF(B20="","",RTD("cqg.rtd", ,"ContractData", B20, "High",, "T"))</f>
        <v/>
      </c>
      <c r="I20" s="5" t="str">
        <f>IF(B20="","",RTD("cqg.rtd", ,"ContractData", B20, "Low",, "T"))</f>
        <v/>
      </c>
      <c r="J20" s="12" t="str">
        <f>IF(B20="","",PROPER(RTD("cqg.rtd",,"ContractData",B20,"LongDescription",,"T")))</f>
        <v/>
      </c>
      <c r="K20" s="12"/>
      <c r="L20" s="12"/>
      <c r="M20" s="12"/>
      <c r="N20" s="12"/>
      <c r="P20" s="4" t="str">
        <f>Data!N67</f>
        <v/>
      </c>
      <c r="Q20" s="5" t="str">
        <f>IF(P20="","",RTD("cqg.rtd", ,"ContractData", P20, "LastTrade",, "T"))</f>
        <v/>
      </c>
      <c r="R20" s="5" t="str">
        <f>IF(P20="","",RTD("cqg.rtd", ,"ContractData", P20, "NetLastTradeToday",, "T"))</f>
        <v/>
      </c>
      <c r="S20" s="4" t="str">
        <f>IFERROR(RTD("cqg.rtd", ,"ContractData", P20, "PerCentNetLastTrade",, "T")/100,"")</f>
        <v/>
      </c>
      <c r="T20" s="4" t="str">
        <f>IFERROR(RTD("cqg.rtd", ,"ContractData", P20, "PerCentNetLastTrade",, "T")/100,"")</f>
        <v/>
      </c>
      <c r="U20" s="5" t="str">
        <f>IF(P20="","",RTD("cqg.rtd", ,"ContractData", P20, "Open",, "T"))</f>
        <v/>
      </c>
      <c r="V20" s="5" t="str">
        <f>IF(P20="","",RTD("cqg.rtd", ,"ContractData", P20, "High",, "T"))</f>
        <v/>
      </c>
      <c r="W20" s="5" t="str">
        <f>IF(P20="","",RTD("cqg.rtd", ,"ContractData", P20, "Low",, "T"))</f>
        <v/>
      </c>
      <c r="X20" s="12" t="str">
        <f>IF(P20="","",PROPER(RTD("cqg.rtd", ,"ContractData", P20, "LongDescription",, "T")))</f>
        <v/>
      </c>
      <c r="Y20" s="12"/>
      <c r="Z20" s="12"/>
      <c r="AA20" s="12"/>
    </row>
    <row r="21" spans="2:27" x14ac:dyDescent="0.3">
      <c r="B21" s="4" t="str">
        <f>Data!N14</f>
        <v/>
      </c>
      <c r="C21" s="5" t="str">
        <f>IF(B21="","",RTD("cqg.rtd", ,"ContractData", B21, "LastTrade",, "T"))</f>
        <v/>
      </c>
      <c r="D21" s="5" t="str">
        <f>IF(B21="","",RTD("cqg.rtd", ,"ContractData", B21, "NetLastTradeToday",, "T"))</f>
        <v/>
      </c>
      <c r="E21" s="4" t="str">
        <f>IFERROR(RTD("cqg.rtd", ,"ContractData", B21, "PerCentNetLastTrade",, "T")/100,"")</f>
        <v/>
      </c>
      <c r="F21" s="4" t="str">
        <f>IFERROR(RTD("cqg.rtd", ,"ContractData", B21, "PerCentNetLastTrade",, "T")/100,"")</f>
        <v/>
      </c>
      <c r="G21" s="5" t="str">
        <f>IF(B21="","",RTD("cqg.rtd", ,"ContractData", B21, "Open",, "T"))</f>
        <v/>
      </c>
      <c r="H21" s="5" t="str">
        <f>IF(B21="","",RTD("cqg.rtd", ,"ContractData", B21, "High",, "T"))</f>
        <v/>
      </c>
      <c r="I21" s="5" t="str">
        <f>IF(B21="","",RTD("cqg.rtd", ,"ContractData", B21, "Low",, "T"))</f>
        <v/>
      </c>
      <c r="J21" s="12" t="str">
        <f>IF(B21="","",PROPER(RTD("cqg.rtd",,"ContractData",B21,"LongDescription",,"T")))</f>
        <v/>
      </c>
      <c r="K21" s="12"/>
      <c r="L21" s="12"/>
      <c r="M21" s="12"/>
      <c r="N21" s="12"/>
      <c r="P21" s="4" t="str">
        <f>Data!N68</f>
        <v/>
      </c>
      <c r="Q21" s="5" t="str">
        <f>IF(P21="","",RTD("cqg.rtd", ,"ContractData", P21, "LastTrade",, "T"))</f>
        <v/>
      </c>
      <c r="R21" s="5" t="str">
        <f>IF(P21="","",RTD("cqg.rtd", ,"ContractData", P21, "NetLastTradeToday",, "T"))</f>
        <v/>
      </c>
      <c r="S21" s="4" t="str">
        <f>IFERROR(RTD("cqg.rtd", ,"ContractData", P21, "PerCentNetLastTrade",, "T")/100,"")</f>
        <v/>
      </c>
      <c r="T21" s="4" t="str">
        <f>IFERROR(RTD("cqg.rtd", ,"ContractData", P21, "PerCentNetLastTrade",, "T")/100,"")</f>
        <v/>
      </c>
      <c r="U21" s="5" t="str">
        <f>IF(P21="","",RTD("cqg.rtd", ,"ContractData", P21, "Open",, "T"))</f>
        <v/>
      </c>
      <c r="V21" s="5" t="str">
        <f>IF(P21="","",RTD("cqg.rtd", ,"ContractData", P21, "High",, "T"))</f>
        <v/>
      </c>
      <c r="W21" s="5" t="str">
        <f>IF(P21="","",RTD("cqg.rtd", ,"ContractData", P21, "Low",, "T"))</f>
        <v/>
      </c>
      <c r="X21" s="12" t="str">
        <f>IF(P21="","",PROPER(RTD("cqg.rtd", ,"ContractData", P21, "LongDescription",, "T")))</f>
        <v/>
      </c>
      <c r="Y21" s="12"/>
      <c r="Z21" s="12"/>
      <c r="AA21" s="12"/>
    </row>
    <row r="22" spans="2:27" x14ac:dyDescent="0.3">
      <c r="B22" s="4" t="str">
        <f>Data!N15</f>
        <v/>
      </c>
      <c r="C22" s="5" t="str">
        <f>IF(B22="","",RTD("cqg.rtd", ,"ContractData", B22, "LastTrade",, "T"))</f>
        <v/>
      </c>
      <c r="D22" s="5" t="str">
        <f>IF(B22="","",RTD("cqg.rtd", ,"ContractData", B22, "NetLastTradeToday",, "T"))</f>
        <v/>
      </c>
      <c r="E22" s="4" t="str">
        <f>IFERROR(RTD("cqg.rtd", ,"ContractData", B22, "PerCentNetLastTrade",, "T")/100,"")</f>
        <v/>
      </c>
      <c r="F22" s="4" t="str">
        <f>IFERROR(RTD("cqg.rtd", ,"ContractData", B22, "PerCentNetLastTrade",, "T")/100,"")</f>
        <v/>
      </c>
      <c r="G22" s="5" t="str">
        <f>IF(B22="","",RTD("cqg.rtd", ,"ContractData", B22, "Open",, "T"))</f>
        <v/>
      </c>
      <c r="H22" s="5" t="str">
        <f>IF(B22="","",RTD("cqg.rtd", ,"ContractData", B22, "High",, "T"))</f>
        <v/>
      </c>
      <c r="I22" s="5" t="str">
        <f>IF(B22="","",RTD("cqg.rtd", ,"ContractData", B22, "Low",, "T"))</f>
        <v/>
      </c>
      <c r="J22" s="12" t="str">
        <f>IF(B22="","",PROPER(RTD("cqg.rtd",,"ContractData",B22,"LongDescription",,"T")))</f>
        <v/>
      </c>
      <c r="K22" s="12"/>
      <c r="L22" s="12"/>
      <c r="M22" s="12"/>
      <c r="N22" s="12"/>
      <c r="P22" s="4" t="str">
        <f>Data!N69</f>
        <v/>
      </c>
      <c r="Q22" s="5" t="str">
        <f>IF(P22="","",RTD("cqg.rtd", ,"ContractData", P22, "LastTrade",, "T"))</f>
        <v/>
      </c>
      <c r="R22" s="5" t="str">
        <f>IF(P22="","",RTD("cqg.rtd", ,"ContractData", P22, "NetLastTradeToday",, "T"))</f>
        <v/>
      </c>
      <c r="S22" s="4" t="str">
        <f>IFERROR(RTD("cqg.rtd", ,"ContractData", P22, "PerCentNetLastTrade",, "T")/100,"")</f>
        <v/>
      </c>
      <c r="T22" s="4" t="str">
        <f>IFERROR(RTD("cqg.rtd", ,"ContractData", P22, "PerCentNetLastTrade",, "T")/100,"")</f>
        <v/>
      </c>
      <c r="U22" s="5" t="str">
        <f>IF(P22="","",RTD("cqg.rtd", ,"ContractData", P22, "Open",, "T"))</f>
        <v/>
      </c>
      <c r="V22" s="5" t="str">
        <f>IF(P22="","",RTD("cqg.rtd", ,"ContractData", P22, "High",, "T"))</f>
        <v/>
      </c>
      <c r="W22" s="5" t="str">
        <f>IF(P22="","",RTD("cqg.rtd", ,"ContractData", P22, "Low",, "T"))</f>
        <v/>
      </c>
      <c r="X22" s="12" t="str">
        <f>IF(P22="","",PROPER(RTD("cqg.rtd", ,"ContractData", P22, "LongDescription",, "T")))</f>
        <v/>
      </c>
      <c r="Y22" s="12"/>
      <c r="Z22" s="12"/>
      <c r="AA22" s="12"/>
    </row>
    <row r="23" spans="2:27" x14ac:dyDescent="0.3">
      <c r="B23" s="4" t="str">
        <f>Data!N16</f>
        <v/>
      </c>
      <c r="C23" s="5" t="str">
        <f>IF(B23="","",RTD("cqg.rtd", ,"ContractData", B23, "LastTrade",, "T"))</f>
        <v/>
      </c>
      <c r="D23" s="5" t="str">
        <f>IF(B23="","",RTD("cqg.rtd", ,"ContractData", B23, "NetLastTradeToday",, "T"))</f>
        <v/>
      </c>
      <c r="E23" s="4" t="str">
        <f>IFERROR(RTD("cqg.rtd", ,"ContractData", B23, "PerCentNetLastTrade",, "T")/100,"")</f>
        <v/>
      </c>
      <c r="F23" s="4" t="str">
        <f>IFERROR(RTD("cqg.rtd", ,"ContractData", B23, "PerCentNetLastTrade",, "T")/100,"")</f>
        <v/>
      </c>
      <c r="G23" s="5" t="str">
        <f>IF(B23="","",RTD("cqg.rtd", ,"ContractData", B23, "Open",, "T"))</f>
        <v/>
      </c>
      <c r="H23" s="5" t="str">
        <f>IF(B23="","",RTD("cqg.rtd", ,"ContractData", B23, "High",, "T"))</f>
        <v/>
      </c>
      <c r="I23" s="5" t="str">
        <f>IF(B23="","",RTD("cqg.rtd", ,"ContractData", B23, "Low",, "T"))</f>
        <v/>
      </c>
      <c r="J23" s="12" t="str">
        <f>IF(B23="","",PROPER(RTD("cqg.rtd",,"ContractData",B23,"LongDescription",,"T")))</f>
        <v/>
      </c>
      <c r="K23" s="12"/>
      <c r="L23" s="12"/>
      <c r="M23" s="12"/>
      <c r="N23" s="12"/>
      <c r="P23" s="4" t="str">
        <f>Data!N70</f>
        <v/>
      </c>
      <c r="Q23" s="5" t="str">
        <f>IF(P23="","",RTD("cqg.rtd", ,"ContractData", P23, "LastTrade",, "T"))</f>
        <v/>
      </c>
      <c r="R23" s="5" t="str">
        <f>IF(P23="","",RTD("cqg.rtd", ,"ContractData", P23, "NetLastTradeToday",, "T"))</f>
        <v/>
      </c>
      <c r="S23" s="4" t="str">
        <f>IFERROR(RTD("cqg.rtd", ,"ContractData", P23, "PerCentNetLastTrade",, "T")/100,"")</f>
        <v/>
      </c>
      <c r="T23" s="4" t="str">
        <f>IFERROR(RTD("cqg.rtd", ,"ContractData", P23, "PerCentNetLastTrade",, "T")/100,"")</f>
        <v/>
      </c>
      <c r="U23" s="5" t="str">
        <f>IF(P23="","",RTD("cqg.rtd", ,"ContractData", P23, "Open",, "T"))</f>
        <v/>
      </c>
      <c r="V23" s="5" t="str">
        <f>IF(P23="","",RTD("cqg.rtd", ,"ContractData", P23, "High",, "T"))</f>
        <v/>
      </c>
      <c r="W23" s="5" t="str">
        <f>IF(P23="","",RTD("cqg.rtd", ,"ContractData", P23, "Low",, "T"))</f>
        <v/>
      </c>
      <c r="X23" s="12" t="str">
        <f>IF(P23="","",PROPER(RTD("cqg.rtd", ,"ContractData", P23, "LongDescription",, "T")))</f>
        <v/>
      </c>
      <c r="Y23" s="12"/>
      <c r="Z23" s="12"/>
      <c r="AA23" s="12"/>
    </row>
    <row r="24" spans="2:27" x14ac:dyDescent="0.3">
      <c r="B24" s="4" t="str">
        <f>Data!N17</f>
        <v/>
      </c>
      <c r="C24" s="5" t="str">
        <f>IF(B24="","",RTD("cqg.rtd", ,"ContractData", B24, "LastTrade",, "T"))</f>
        <v/>
      </c>
      <c r="D24" s="5" t="str">
        <f>IF(B24="","",RTD("cqg.rtd", ,"ContractData", B24, "NetLastTradeToday",, "T"))</f>
        <v/>
      </c>
      <c r="E24" s="4" t="str">
        <f>IFERROR(RTD("cqg.rtd", ,"ContractData", B24, "PerCentNetLastTrade",, "T")/100,"")</f>
        <v/>
      </c>
      <c r="F24" s="4" t="str">
        <f>IFERROR(RTD("cqg.rtd", ,"ContractData", B24, "PerCentNetLastTrade",, "T")/100,"")</f>
        <v/>
      </c>
      <c r="G24" s="5" t="str">
        <f>IF(B24="","",RTD("cqg.rtd", ,"ContractData", B24, "Open",, "T"))</f>
        <v/>
      </c>
      <c r="H24" s="5" t="str">
        <f>IF(B24="","",RTD("cqg.rtd", ,"ContractData", B24, "High",, "T"))</f>
        <v/>
      </c>
      <c r="I24" s="5" t="str">
        <f>IF(B24="","",RTD("cqg.rtd", ,"ContractData", B24, "Low",, "T"))</f>
        <v/>
      </c>
      <c r="J24" s="12" t="str">
        <f>IF(B24="","",PROPER(RTD("cqg.rtd",,"ContractData",B24,"LongDescription",,"T")))</f>
        <v/>
      </c>
      <c r="K24" s="12"/>
      <c r="L24" s="12"/>
      <c r="M24" s="12"/>
      <c r="N24" s="12"/>
      <c r="P24" s="4" t="str">
        <f>Data!N71</f>
        <v/>
      </c>
      <c r="Q24" s="5" t="str">
        <f>IF(P24="","",RTD("cqg.rtd", ,"ContractData", P24, "LastTrade",, "T"))</f>
        <v/>
      </c>
      <c r="R24" s="5" t="str">
        <f>IF(P24="","",RTD("cqg.rtd", ,"ContractData", P24, "NetLastTradeToday",, "T"))</f>
        <v/>
      </c>
      <c r="S24" s="4" t="str">
        <f>IFERROR(RTD("cqg.rtd", ,"ContractData", P24, "PerCentNetLastTrade",, "T")/100,"")</f>
        <v/>
      </c>
      <c r="T24" s="4" t="str">
        <f>IFERROR(RTD("cqg.rtd", ,"ContractData", P24, "PerCentNetLastTrade",, "T")/100,"")</f>
        <v/>
      </c>
      <c r="U24" s="5" t="str">
        <f>IF(P24="","",RTD("cqg.rtd", ,"ContractData", P24, "Open",, "T"))</f>
        <v/>
      </c>
      <c r="V24" s="5" t="str">
        <f>IF(P24="","",RTD("cqg.rtd", ,"ContractData", P24, "High",, "T"))</f>
        <v/>
      </c>
      <c r="W24" s="5" t="str">
        <f>IF(P24="","",RTD("cqg.rtd", ,"ContractData", P24, "Low",, "T"))</f>
        <v/>
      </c>
      <c r="X24" s="12" t="str">
        <f>IF(P24="","",PROPER(RTD("cqg.rtd", ,"ContractData", P24, "LongDescription",, "T")))</f>
        <v/>
      </c>
      <c r="Y24" s="12"/>
      <c r="Z24" s="12"/>
      <c r="AA24" s="12"/>
    </row>
    <row r="25" spans="2:27" x14ac:dyDescent="0.3">
      <c r="B25" s="4" t="str">
        <f>Data!N18</f>
        <v/>
      </c>
      <c r="C25" s="5" t="str">
        <f>IF(B25="","",RTD("cqg.rtd", ,"ContractData", B25, "LastTrade",, "T"))</f>
        <v/>
      </c>
      <c r="D25" s="5" t="str">
        <f>IF(B25="","",RTD("cqg.rtd", ,"ContractData", B25, "NetLastTradeToday",, "T"))</f>
        <v/>
      </c>
      <c r="E25" s="4" t="str">
        <f>IFERROR(RTD("cqg.rtd", ,"ContractData", B25, "PerCentNetLastTrade",, "T")/100,"")</f>
        <v/>
      </c>
      <c r="F25" s="4" t="str">
        <f>IFERROR(RTD("cqg.rtd", ,"ContractData", B25, "PerCentNetLastTrade",, "T")/100,"")</f>
        <v/>
      </c>
      <c r="G25" s="5" t="str">
        <f>IF(B25="","",RTD("cqg.rtd", ,"ContractData", B25, "Open",, "T"))</f>
        <v/>
      </c>
      <c r="H25" s="5" t="str">
        <f>IF(B25="","",RTD("cqg.rtd", ,"ContractData", B25, "High",, "T"))</f>
        <v/>
      </c>
      <c r="I25" s="5" t="str">
        <f>IF(B25="","",RTD("cqg.rtd", ,"ContractData", B25, "Low",, "T"))</f>
        <v/>
      </c>
      <c r="J25" s="12" t="str">
        <f>IF(B25="","",PROPER(RTD("cqg.rtd",,"ContractData",B25,"LongDescription",,"T")))</f>
        <v/>
      </c>
      <c r="K25" s="12"/>
      <c r="L25" s="12"/>
      <c r="M25" s="12"/>
      <c r="N25" s="12"/>
      <c r="P25" s="4" t="str">
        <f>Data!N72</f>
        <v/>
      </c>
      <c r="Q25" s="5" t="str">
        <f>IF(P25="","",RTD("cqg.rtd", ,"ContractData", P25, "LastTrade",, "T"))</f>
        <v/>
      </c>
      <c r="R25" s="5" t="str">
        <f>IF(P25="","",RTD("cqg.rtd", ,"ContractData", P25, "NetLastTradeToday",, "T"))</f>
        <v/>
      </c>
      <c r="S25" s="4" t="str">
        <f>IFERROR(RTD("cqg.rtd", ,"ContractData", P25, "PerCentNetLastTrade",, "T")/100,"")</f>
        <v/>
      </c>
      <c r="T25" s="4" t="str">
        <f>IFERROR(RTD("cqg.rtd", ,"ContractData", P25, "PerCentNetLastTrade",, "T")/100,"")</f>
        <v/>
      </c>
      <c r="U25" s="5" t="str">
        <f>IF(P25="","",RTD("cqg.rtd", ,"ContractData", P25, "Open",, "T"))</f>
        <v/>
      </c>
      <c r="V25" s="5" t="str">
        <f>IF(P25="","",RTD("cqg.rtd", ,"ContractData", P25, "High",, "T"))</f>
        <v/>
      </c>
      <c r="W25" s="5" t="str">
        <f>IF(P25="","",RTD("cqg.rtd", ,"ContractData", P25, "Low",, "T"))</f>
        <v/>
      </c>
      <c r="X25" s="12" t="str">
        <f>IF(P25="","",PROPER(RTD("cqg.rtd", ,"ContractData", P25, "LongDescription",, "T")))</f>
        <v/>
      </c>
      <c r="Y25" s="12"/>
      <c r="Z25" s="12"/>
      <c r="AA25" s="12"/>
    </row>
    <row r="26" spans="2:27" x14ac:dyDescent="0.3">
      <c r="P26" s="4" t="str">
        <f>Data!N73</f>
        <v/>
      </c>
      <c r="Q26" s="5" t="str">
        <f>IF(P26="","",RTD("cqg.rtd", ,"ContractData", P26, "LastTrade",, "T"))</f>
        <v/>
      </c>
      <c r="R26" s="5" t="str">
        <f>IF(P26="","",RTD("cqg.rtd", ,"ContractData", P26, "NetLastTradeToday",, "T"))</f>
        <v/>
      </c>
      <c r="S26" s="4" t="str">
        <f>IFERROR(RTD("cqg.rtd", ,"ContractData", P26, "PerCentNetLastTrade",, "T")/100,"")</f>
        <v/>
      </c>
      <c r="T26" s="4" t="str">
        <f>IFERROR(RTD("cqg.rtd", ,"ContractData", P26, "PerCentNetLastTrade",, "T")/100,"")</f>
        <v/>
      </c>
      <c r="U26" s="5" t="str">
        <f>IF(P26="","",RTD("cqg.rtd", ,"ContractData", P26, "Open",, "T"))</f>
        <v/>
      </c>
      <c r="V26" s="5" t="str">
        <f>IF(P26="","",RTD("cqg.rtd", ,"ContractData", P26, "High",, "T"))</f>
        <v/>
      </c>
      <c r="W26" s="5" t="str">
        <f>IF(P26="","",RTD("cqg.rtd", ,"ContractData", P26, "Low",, "T"))</f>
        <v/>
      </c>
      <c r="X26" s="12" t="str">
        <f>IF(P26="","",PROPER(RTD("cqg.rtd", ,"ContractData", P26, "LongDescription",, "T")))</f>
        <v/>
      </c>
      <c r="Y26" s="12"/>
      <c r="Z26" s="12"/>
      <c r="AA26" s="12"/>
    </row>
    <row r="27" spans="2:27" x14ac:dyDescent="0.3">
      <c r="B27" s="6" t="s">
        <v>147</v>
      </c>
      <c r="C27" s="7">
        <f>RTD("cqg.rtd", ,"ContractData", B27, "LastTrade",, "T")</f>
        <v>84.8</v>
      </c>
      <c r="D27" s="7" t="str">
        <f>RTD("cqg.rtd", ,"ContractData", B27, "NetLastTradeToday",, "T")</f>
        <v/>
      </c>
      <c r="E27" s="8" t="str">
        <f>IFERROR(RTD("cqg.rtd", ,"ContractData", B27, "PerCentNetLastTrade",, "T")/100,"")</f>
        <v/>
      </c>
      <c r="F27" s="8" t="str">
        <f>IFERROR(RTD("cqg.rtd", ,"ContractData", B27, "PerCentNetLastTrade",, "T")/100,"")</f>
        <v/>
      </c>
      <c r="G27" s="7" t="str">
        <f>RTD("cqg.rtd", ,"ContractData", B27, "Open",, "T")</f>
        <v/>
      </c>
      <c r="H27" s="7" t="str">
        <f>RTD("cqg.rtd", ,"ContractData", B27, "High",, "T")</f>
        <v/>
      </c>
      <c r="I27" s="7" t="str">
        <f>RTD("cqg.rtd", ,"ContractData", B27, "Low",, "T")</f>
        <v/>
      </c>
      <c r="J27" s="14" t="str">
        <f>LEFT(RTD("cqg.rtd", ,"ContractData", B27, "LongDescription",, "T"),22)</f>
        <v>Consumer Staples Selec</v>
      </c>
      <c r="K27" s="14"/>
      <c r="L27" s="14"/>
      <c r="M27" s="14"/>
      <c r="N27" s="14"/>
      <c r="P27" s="4" t="str">
        <f>Data!N74</f>
        <v/>
      </c>
      <c r="Q27" s="5" t="str">
        <f>IF(P27="","",RTD("cqg.rtd", ,"ContractData", P27, "LastTrade",, "T"))</f>
        <v/>
      </c>
      <c r="R27" s="5" t="str">
        <f>IF(P27="","",RTD("cqg.rtd", ,"ContractData", P27, "NetLastTradeToday",, "T"))</f>
        <v/>
      </c>
      <c r="S27" s="4" t="str">
        <f>IFERROR(RTD("cqg.rtd", ,"ContractData", P27, "PerCentNetLastTrade",, "T")/100,"")</f>
        <v/>
      </c>
      <c r="T27" s="4" t="str">
        <f>IFERROR(RTD("cqg.rtd", ,"ContractData", P27, "PerCentNetLastTrade",, "T")/100,"")</f>
        <v/>
      </c>
      <c r="U27" s="5" t="str">
        <f>IF(P27="","",RTD("cqg.rtd", ,"ContractData", P27, "Open",, "T"))</f>
        <v/>
      </c>
      <c r="V27" s="5" t="str">
        <f>IF(P27="","",RTD("cqg.rtd", ,"ContractData", P27, "High",, "T"))</f>
        <v/>
      </c>
      <c r="W27" s="5" t="str">
        <f>IF(P27="","",RTD("cqg.rtd", ,"ContractData", P27, "Low",, "T"))</f>
        <v/>
      </c>
      <c r="X27" s="12" t="str">
        <f>IF(P27="","",PROPER(RTD("cqg.rtd", ,"ContractData", P27, "LongDescription",, "T")))</f>
        <v/>
      </c>
      <c r="Y27" s="12"/>
      <c r="Z27" s="12"/>
      <c r="AA27" s="12"/>
    </row>
    <row r="28" spans="2:27" x14ac:dyDescent="0.3">
      <c r="B28" s="4" t="str">
        <f>Data!N19</f>
        <v/>
      </c>
      <c r="C28" s="5" t="str">
        <f>IF(B28="","",RTD("cqg.rtd", ,"ContractData", B28, "LastTrade",, "T"))</f>
        <v/>
      </c>
      <c r="D28" s="5" t="str">
        <f>IF(B28="","",RTD("cqg.rtd", ,"ContractData", B28, "NetLastTradeToday",, "T"))</f>
        <v/>
      </c>
      <c r="E28" s="4" t="str">
        <f>IFERROR(RTD("cqg.rtd", ,"ContractData", B28, "PerCentNetLastTrade",, "T")/100,"")</f>
        <v/>
      </c>
      <c r="F28" s="4" t="str">
        <f>IFERROR(RTD("cqg.rtd", ,"ContractData", B28, "PerCentNetLastTrade",, "T")/100,"")</f>
        <v/>
      </c>
      <c r="G28" s="5" t="str">
        <f>IF(B28="","",RTD("cqg.rtd", ,"ContractData", B28, "Open",, "T"))</f>
        <v/>
      </c>
      <c r="H28" s="5" t="str">
        <f>IF(B28="","",RTD("cqg.rtd", ,"ContractData", B28, "High",, "T"))</f>
        <v/>
      </c>
      <c r="I28" s="5" t="str">
        <f>IF(B28="","",RTD("cqg.rtd", ,"ContractData", B28, "Low",, "T"))</f>
        <v/>
      </c>
      <c r="J28" s="12" t="str">
        <f>IF(B28="","",PROPER(RTD("cqg.rtd",,"ContractData",B28,"LongDescription",,"T")))</f>
        <v/>
      </c>
      <c r="K28" s="12"/>
      <c r="L28" s="12"/>
      <c r="M28" s="12"/>
      <c r="N28" s="12"/>
      <c r="P28" s="4" t="str">
        <f>Data!N75</f>
        <v/>
      </c>
      <c r="Q28" s="5" t="str">
        <f>IF(P28="","",RTD("cqg.rtd", ,"ContractData", P28, "LastTrade",, "T"))</f>
        <v/>
      </c>
      <c r="R28" s="5" t="str">
        <f>IF(P28="","",RTD("cqg.rtd", ,"ContractData", P28, "NetLastTradeToday",, "T"))</f>
        <v/>
      </c>
      <c r="S28" s="4" t="str">
        <f>IFERROR(RTD("cqg.rtd", ,"ContractData", P28, "PerCentNetLastTrade",, "T")/100,"")</f>
        <v/>
      </c>
      <c r="T28" s="4" t="str">
        <f>IFERROR(RTD("cqg.rtd", ,"ContractData", P28, "PerCentNetLastTrade",, "T")/100,"")</f>
        <v/>
      </c>
      <c r="U28" s="5" t="str">
        <f>IF(P28="","",RTD("cqg.rtd", ,"ContractData", P28, "Open",, "T"))</f>
        <v/>
      </c>
      <c r="V28" s="5" t="str">
        <f>IF(P28="","",RTD("cqg.rtd", ,"ContractData", P28, "High",, "T"))</f>
        <v/>
      </c>
      <c r="W28" s="5" t="str">
        <f>IF(P28="","",RTD("cqg.rtd", ,"ContractData", P28, "Low",, "T"))</f>
        <v/>
      </c>
      <c r="X28" s="12" t="str">
        <f>IF(P28="","",PROPER(RTD("cqg.rtd", ,"ContractData", P28, "LongDescription",, "T")))</f>
        <v/>
      </c>
      <c r="Y28" s="12"/>
      <c r="Z28" s="12"/>
      <c r="AA28" s="12"/>
    </row>
    <row r="29" spans="2:27" x14ac:dyDescent="0.3">
      <c r="B29" s="4" t="str">
        <f>Data!N20</f>
        <v/>
      </c>
      <c r="C29" s="5" t="str">
        <f>IF(B29="","",RTD("cqg.rtd", ,"ContractData", B29, "LastTrade",, "T"))</f>
        <v/>
      </c>
      <c r="D29" s="5" t="str">
        <f>IF(B29="","",RTD("cqg.rtd", ,"ContractData", B29, "NetLastTradeToday",, "T"))</f>
        <v/>
      </c>
      <c r="E29" s="4" t="str">
        <f>IFERROR(RTD("cqg.rtd", ,"ContractData", B29, "PerCentNetLastTrade",, "T")/100,"")</f>
        <v/>
      </c>
      <c r="F29" s="4" t="str">
        <f>IFERROR(RTD("cqg.rtd", ,"ContractData", B29, "PerCentNetLastTrade",, "T")/100,"")</f>
        <v/>
      </c>
      <c r="G29" s="5" t="str">
        <f>IF(B29="","",RTD("cqg.rtd", ,"ContractData", B29, "Open",, "T"))</f>
        <v/>
      </c>
      <c r="H29" s="5" t="str">
        <f>IF(B29="","",RTD("cqg.rtd", ,"ContractData", B29, "High",, "T"))</f>
        <v/>
      </c>
      <c r="I29" s="5" t="str">
        <f>IF(B29="","",RTD("cqg.rtd", ,"ContractData", B29, "Low",, "T"))</f>
        <v/>
      </c>
      <c r="J29" s="12" t="str">
        <f>IF(B29="","",PROPER(RTD("cqg.rtd",,"ContractData",B29,"LongDescription",,"T")))</f>
        <v/>
      </c>
      <c r="K29" s="12"/>
      <c r="L29" s="12"/>
      <c r="M29" s="12"/>
      <c r="N29" s="12"/>
      <c r="P29" s="4" t="str">
        <f>Data!N76</f>
        <v/>
      </c>
      <c r="Q29" s="5" t="str">
        <f>IF(P29="","",RTD("cqg.rtd", ,"ContractData", P29, "LastTrade",, "T"))</f>
        <v/>
      </c>
      <c r="R29" s="5" t="str">
        <f>IF(P29="","",RTD("cqg.rtd", ,"ContractData", P29, "NetLastTradeToday",, "T"))</f>
        <v/>
      </c>
      <c r="S29" s="4" t="str">
        <f>IFERROR(RTD("cqg.rtd", ,"ContractData", P29, "PerCentNetLastTrade",, "T")/100,"")</f>
        <v/>
      </c>
      <c r="T29" s="4" t="str">
        <f>IFERROR(RTD("cqg.rtd", ,"ContractData", P29, "PerCentNetLastTrade",, "T")/100,"")</f>
        <v/>
      </c>
      <c r="U29" s="5" t="str">
        <f>IF(P29="","",RTD("cqg.rtd", ,"ContractData", P29, "Open",, "T"))</f>
        <v/>
      </c>
      <c r="V29" s="5" t="str">
        <f>IF(P29="","",RTD("cqg.rtd", ,"ContractData", P29, "High",, "T"))</f>
        <v/>
      </c>
      <c r="W29" s="5" t="str">
        <f>IF(P29="","",RTD("cqg.rtd", ,"ContractData", P29, "Low",, "T"))</f>
        <v/>
      </c>
      <c r="X29" s="12" t="str">
        <f>IF(P29="","",PROPER(RTD("cqg.rtd", ,"ContractData", P29, "LongDescription",, "T")))</f>
        <v/>
      </c>
      <c r="Y29" s="12"/>
      <c r="Z29" s="12"/>
      <c r="AA29" s="12"/>
    </row>
    <row r="30" spans="2:27" x14ac:dyDescent="0.3">
      <c r="B30" s="4" t="str">
        <f>Data!N21</f>
        <v/>
      </c>
      <c r="C30" s="5" t="str">
        <f>IF(B30="","",RTD("cqg.rtd", ,"ContractData", B30, "LastTrade",, "T"))</f>
        <v/>
      </c>
      <c r="D30" s="5" t="str">
        <f>IF(B30="","",RTD("cqg.rtd", ,"ContractData", B30, "NetLastTradeToday",, "T"))</f>
        <v/>
      </c>
      <c r="E30" s="4" t="str">
        <f>IFERROR(RTD("cqg.rtd", ,"ContractData", B30, "PerCentNetLastTrade",, "T")/100,"")</f>
        <v/>
      </c>
      <c r="F30" s="4" t="str">
        <f>IFERROR(RTD("cqg.rtd", ,"ContractData", B30, "PerCentNetLastTrade",, "T")/100,"")</f>
        <v/>
      </c>
      <c r="G30" s="5" t="str">
        <f>IF(B30="","",RTD("cqg.rtd", ,"ContractData", B30, "Open",, "T"))</f>
        <v/>
      </c>
      <c r="H30" s="5" t="str">
        <f>IF(B30="","",RTD("cqg.rtd", ,"ContractData", B30, "High",, "T"))</f>
        <v/>
      </c>
      <c r="I30" s="5" t="str">
        <f>IF(B30="","",RTD("cqg.rtd", ,"ContractData", B30, "Low",, "T"))</f>
        <v/>
      </c>
      <c r="J30" s="12" t="str">
        <f>IF(B30="","",PROPER(RTD("cqg.rtd",,"ContractData",B30,"LongDescription",,"T")))</f>
        <v/>
      </c>
      <c r="K30" s="12"/>
      <c r="L30" s="12"/>
      <c r="M30" s="12"/>
      <c r="N30" s="12"/>
      <c r="P30" s="4" t="str">
        <f>Data!N77</f>
        <v/>
      </c>
      <c r="Q30" s="5" t="str">
        <f>IF(P30="","",RTD("cqg.rtd", ,"ContractData", P30, "LastTrade",, "T"))</f>
        <v/>
      </c>
      <c r="R30" s="5" t="str">
        <f>IF(P30="","",RTD("cqg.rtd", ,"ContractData", P30, "NetLastTradeToday",, "T"))</f>
        <v/>
      </c>
      <c r="S30" s="4" t="str">
        <f>IFERROR(RTD("cqg.rtd", ,"ContractData", P30, "PerCentNetLastTrade",, "T")/100,"")</f>
        <v/>
      </c>
      <c r="T30" s="4" t="str">
        <f>IFERROR(RTD("cqg.rtd", ,"ContractData", P30, "PerCentNetLastTrade",, "T")/100,"")</f>
        <v/>
      </c>
      <c r="U30" s="5" t="str">
        <f>IF(P30="","",RTD("cqg.rtd", ,"ContractData", P30, "Open",, "T"))</f>
        <v/>
      </c>
      <c r="V30" s="5" t="str">
        <f>IF(P30="","",RTD("cqg.rtd", ,"ContractData", P30, "High",, "T"))</f>
        <v/>
      </c>
      <c r="W30" s="5" t="str">
        <f>IF(P30="","",RTD("cqg.rtd", ,"ContractData", P30, "Low",, "T"))</f>
        <v/>
      </c>
      <c r="X30" s="12" t="str">
        <f>IF(P30="","",PROPER(RTD("cqg.rtd", ,"ContractData", P30, "LongDescription",, "T")))</f>
        <v/>
      </c>
      <c r="Y30" s="12"/>
      <c r="Z30" s="12"/>
      <c r="AA30" s="12"/>
    </row>
    <row r="31" spans="2:27" x14ac:dyDescent="0.3">
      <c r="B31" s="4" t="str">
        <f>Data!N22</f>
        <v/>
      </c>
      <c r="C31" s="5" t="str">
        <f>IF(B31="","",RTD("cqg.rtd", ,"ContractData", B31, "LastTrade",, "T"))</f>
        <v/>
      </c>
      <c r="D31" s="5" t="str">
        <f>IF(B31="","",RTD("cqg.rtd", ,"ContractData", B31, "NetLastTradeToday",, "T"))</f>
        <v/>
      </c>
      <c r="E31" s="4" t="str">
        <f>IFERROR(RTD("cqg.rtd", ,"ContractData", B31, "PerCentNetLastTrade",, "T")/100,"")</f>
        <v/>
      </c>
      <c r="F31" s="4" t="str">
        <f>IFERROR(RTD("cqg.rtd", ,"ContractData", B31, "PerCentNetLastTrade",, "T")/100,"")</f>
        <v/>
      </c>
      <c r="G31" s="5" t="str">
        <f>IF(B31="","",RTD("cqg.rtd", ,"ContractData", B31, "Open",, "T"))</f>
        <v/>
      </c>
      <c r="H31" s="5" t="str">
        <f>IF(B31="","",RTD("cqg.rtd", ,"ContractData", B31, "High",, "T"))</f>
        <v/>
      </c>
      <c r="I31" s="5" t="str">
        <f>IF(B31="","",RTD("cqg.rtd", ,"ContractData", B31, "Low",, "T"))</f>
        <v/>
      </c>
      <c r="J31" s="12" t="str">
        <f>IF(B31="","",PROPER(RTD("cqg.rtd",,"ContractData",B31,"LongDescription",,"T")))</f>
        <v/>
      </c>
      <c r="K31" s="12"/>
      <c r="L31" s="12"/>
      <c r="M31" s="12"/>
      <c r="N31" s="12"/>
    </row>
    <row r="32" spans="2:27" x14ac:dyDescent="0.3">
      <c r="B32" s="4" t="str">
        <f>Data!N23</f>
        <v/>
      </c>
      <c r="C32" s="5" t="str">
        <f>IF(B32="","",RTD("cqg.rtd", ,"ContractData", B32, "LastTrade",, "T"))</f>
        <v/>
      </c>
      <c r="D32" s="5" t="str">
        <f>IF(B32="","",RTD("cqg.rtd", ,"ContractData", B32, "NetLastTradeToday",, "T"))</f>
        <v/>
      </c>
      <c r="E32" s="4" t="str">
        <f>IFERROR(RTD("cqg.rtd", ,"ContractData", B32, "PerCentNetLastTrade",, "T")/100,"")</f>
        <v/>
      </c>
      <c r="F32" s="4" t="str">
        <f>IFERROR(RTD("cqg.rtd", ,"ContractData", B32, "PerCentNetLastTrade",, "T")/100,"")</f>
        <v/>
      </c>
      <c r="G32" s="5" t="str">
        <f>IF(B32="","",RTD("cqg.rtd", ,"ContractData", B32, "Open",, "T"))</f>
        <v/>
      </c>
      <c r="H32" s="5" t="str">
        <f>IF(B32="","",RTD("cqg.rtd", ,"ContractData", B32, "High",, "T"))</f>
        <v/>
      </c>
      <c r="I32" s="5" t="str">
        <f>IF(B32="","",RTD("cqg.rtd", ,"ContractData", B32, "Low",, "T"))</f>
        <v/>
      </c>
      <c r="J32" s="12" t="str">
        <f>IF(B32="","",PROPER(RTD("cqg.rtd",,"ContractData",B32,"LongDescription",,"T")))</f>
        <v/>
      </c>
      <c r="K32" s="12"/>
      <c r="L32" s="12"/>
      <c r="M32" s="12"/>
      <c r="N32" s="12"/>
      <c r="P32" s="6" t="s">
        <v>151</v>
      </c>
      <c r="Q32" s="7">
        <f>RTD("cqg.rtd", ,"ContractData", P32, "LastTrade",, "T")</f>
        <v>180.38</v>
      </c>
      <c r="R32" s="7" t="str">
        <f>RTD("cqg.rtd", ,"ContractData", P32, "NetLastTradeToday",, "T")</f>
        <v/>
      </c>
      <c r="S32" s="8" t="str">
        <f>IFERROR(RTD("cqg.rtd", ,"ContractData", P32, "PerCentNetLastTrade",, "T")/100,"")</f>
        <v/>
      </c>
      <c r="T32" s="8" t="str">
        <f>IFERROR(RTD("cqg.rtd", ,"ContractData", P32, "PerCentNetLastTrade",, "T")/100,"")</f>
        <v/>
      </c>
      <c r="U32" s="7" t="str">
        <f>RTD("cqg.rtd", ,"ContractData", P32, "Open",, "T")</f>
        <v/>
      </c>
      <c r="V32" s="7" t="str">
        <f>RTD("cqg.rtd", ,"ContractData", P32, "High",, "T")</f>
        <v/>
      </c>
      <c r="W32" s="7" t="str">
        <f>RTD("cqg.rtd", ,"ContractData", P32, "Low",, "T")</f>
        <v/>
      </c>
      <c r="X32" s="15" t="str">
        <f>LEFT(RTD("cqg.rtd", ,"ContractData", P32, "LongDescription",, "T"),18)</f>
        <v xml:space="preserve">Technology Sector </v>
      </c>
      <c r="Y32" s="16"/>
      <c r="Z32" s="16"/>
      <c r="AA32" s="17"/>
    </row>
    <row r="33" spans="2:27" x14ac:dyDescent="0.3">
      <c r="P33" s="4" t="str">
        <f>Data!N78</f>
        <v/>
      </c>
      <c r="Q33" s="5" t="str">
        <f>IF(P33="","",RTD("cqg.rtd", ,"ContractData", P33, "LastTrade",, "T"))</f>
        <v/>
      </c>
      <c r="R33" s="5" t="str">
        <f>IF(P33="","",RTD("cqg.rtd", ,"ContractData", P33, "NetLastTradeToday",, "T"))</f>
        <v/>
      </c>
      <c r="S33" s="4" t="str">
        <f>IFERROR(RTD("cqg.rtd", ,"ContractData", P33, "PerCentNetLastTrade",, "T")/100,"")</f>
        <v/>
      </c>
      <c r="T33" s="4" t="str">
        <f>IFERROR(RTD("cqg.rtd", ,"ContractData", P33, "PerCentNetLastTrade",, "T")/100,"")</f>
        <v/>
      </c>
      <c r="U33" s="5" t="str">
        <f>IF(P33="","",RTD("cqg.rtd", ,"ContractData", P33, "Open",, "T"))</f>
        <v/>
      </c>
      <c r="V33" s="5" t="str">
        <f>IF(P33="","",RTD("cqg.rtd", ,"ContractData", P33, "High",, "T"))</f>
        <v/>
      </c>
      <c r="W33" s="5" t="str">
        <f>IF(P33="","",RTD("cqg.rtd", ,"ContractData", P33, "Low",, "T"))</f>
        <v/>
      </c>
      <c r="X33" s="12" t="str">
        <f>IF(P33="","",PROPER(RTD("cqg.rtd", ,"ContractData", P33, "LongDescription",, "T")))</f>
        <v/>
      </c>
      <c r="Y33" s="12"/>
      <c r="Z33" s="12"/>
      <c r="AA33" s="12"/>
    </row>
    <row r="34" spans="2:27" x14ac:dyDescent="0.3">
      <c r="B34" s="6" t="s">
        <v>148</v>
      </c>
      <c r="C34" s="7">
        <f>RTD("cqg.rtd", ,"ContractData", B34, "LastTrade",, "T")</f>
        <v>59.49</v>
      </c>
      <c r="D34" s="7" t="str">
        <f>RTD("cqg.rtd", ,"ContractData", B34, "NetLastTradeToday",, "T")</f>
        <v/>
      </c>
      <c r="E34" s="8" t="str">
        <f>IFERROR(RTD("cqg.rtd", ,"ContractData", B34, "PerCentNetLastTrade",, "T")/100,"")</f>
        <v/>
      </c>
      <c r="F34" s="8" t="str">
        <f>IFERROR(RTD("cqg.rtd", ,"ContractData", B34, "PerCentNetLastTrade",, "T")/100,"")</f>
        <v/>
      </c>
      <c r="G34" s="7" t="str">
        <f>RTD("cqg.rtd", ,"ContractData", B34, "Open",, "T")</f>
        <v/>
      </c>
      <c r="H34" s="7" t="str">
        <f>RTD("cqg.rtd", ,"ContractData", B34, "High",, "T")</f>
        <v/>
      </c>
      <c r="I34" s="7" t="str">
        <f>RTD("cqg.rtd", ,"ContractData", B34, "Low",, "T")</f>
        <v/>
      </c>
      <c r="J34" s="14" t="str">
        <f>LEFT(RTD("cqg.rtd", ,"ContractData", B34, "LongDescription",, "T"),22)</f>
        <v>Energy Select Sector S</v>
      </c>
      <c r="K34" s="14"/>
      <c r="L34" s="14"/>
      <c r="M34" s="14"/>
      <c r="N34" s="14"/>
      <c r="P34" s="4" t="str">
        <f>Data!N79</f>
        <v/>
      </c>
      <c r="Q34" s="5" t="str">
        <f>IF(P34="","",RTD("cqg.rtd", ,"ContractData", P34, "LastTrade",, "T"))</f>
        <v/>
      </c>
      <c r="R34" s="5" t="str">
        <f>IF(P34="","",RTD("cqg.rtd", ,"ContractData", P34, "NetLastTradeToday",, "T"))</f>
        <v/>
      </c>
      <c r="S34" s="4" t="str">
        <f>IFERROR(RTD("cqg.rtd", ,"ContractData", P34, "PerCentNetLastTrade",, "T")/100,"")</f>
        <v/>
      </c>
      <c r="T34" s="4" t="str">
        <f>IFERROR(RTD("cqg.rtd", ,"ContractData", P34, "PerCentNetLastTrade",, "T")/100,"")</f>
        <v/>
      </c>
      <c r="U34" s="5" t="str">
        <f>IF(P34="","",RTD("cqg.rtd", ,"ContractData", P34, "Open",, "T"))</f>
        <v/>
      </c>
      <c r="V34" s="5" t="str">
        <f>IF(P34="","",RTD("cqg.rtd", ,"ContractData", P34, "High",, "T"))</f>
        <v/>
      </c>
      <c r="W34" s="5" t="str">
        <f>IF(P34="","",RTD("cqg.rtd", ,"ContractData", P34, "Low",, "T"))</f>
        <v/>
      </c>
      <c r="X34" s="12" t="str">
        <f>IF(P34="","",PROPER(RTD("cqg.rtd", ,"ContractData", P34, "LongDescription",, "T")))</f>
        <v/>
      </c>
      <c r="Y34" s="12"/>
      <c r="Z34" s="12"/>
      <c r="AA34" s="12"/>
    </row>
    <row r="35" spans="2:27" x14ac:dyDescent="0.3">
      <c r="B35" s="4" t="str">
        <f>Data!N24</f>
        <v/>
      </c>
      <c r="C35" s="5" t="str">
        <f>IF(B35="","",RTD("cqg.rtd", ,"ContractData", B35, "LastTrade",, "T"))</f>
        <v/>
      </c>
      <c r="D35" s="5" t="str">
        <f>IF(B35="","",RTD("cqg.rtd", ,"ContractData", B35, "NetLastTradeToday",, "T"))</f>
        <v/>
      </c>
      <c r="E35" s="4" t="str">
        <f>IFERROR(RTD("cqg.rtd", ,"ContractData", B35, "PerCentNetLastTrade",, "T")/100,"")</f>
        <v/>
      </c>
      <c r="F35" s="4" t="str">
        <f>IFERROR(RTD("cqg.rtd", ,"ContractData", B35, "PerCentNetLastTrade",, "T")/100,"")</f>
        <v/>
      </c>
      <c r="G35" s="5" t="str">
        <f>IF(B35="","",RTD("cqg.rtd", ,"ContractData", B35, "Open",, "T"))</f>
        <v/>
      </c>
      <c r="H35" s="5" t="str">
        <f>IF(B35="","",RTD("cqg.rtd", ,"ContractData", B35, "High",, "T"))</f>
        <v/>
      </c>
      <c r="I35" s="5" t="str">
        <f>IF(B35="","",RTD("cqg.rtd", ,"ContractData", B35, "Low",, "T"))</f>
        <v/>
      </c>
      <c r="J35" s="12" t="str">
        <f>IF(B35="","",PROPER(RTD("cqg.rtd",,"ContractData",B35,"LongDescription",,"T")))</f>
        <v/>
      </c>
      <c r="K35" s="12"/>
      <c r="L35" s="12"/>
      <c r="M35" s="12"/>
      <c r="N35" s="12"/>
      <c r="P35" s="4" t="str">
        <f>Data!N80</f>
        <v/>
      </c>
      <c r="Q35" s="5" t="str">
        <f>IF(P35="","",RTD("cqg.rtd", ,"ContractData", P35, "LastTrade",, "T"))</f>
        <v/>
      </c>
      <c r="R35" s="5" t="str">
        <f>IF(P35="","",RTD("cqg.rtd", ,"ContractData", P35, "NetLastTradeToday",, "T"))</f>
        <v/>
      </c>
      <c r="S35" s="4" t="str">
        <f>IFERROR(RTD("cqg.rtd", ,"ContractData", P35, "PerCentNetLastTrade",, "T")/100,"")</f>
        <v/>
      </c>
      <c r="T35" s="4" t="str">
        <f>IFERROR(RTD("cqg.rtd", ,"ContractData", P35, "PerCentNetLastTrade",, "T")/100,"")</f>
        <v/>
      </c>
      <c r="U35" s="5" t="str">
        <f>IF(P35="","",RTD("cqg.rtd", ,"ContractData", P35, "Open",, "T"))</f>
        <v/>
      </c>
      <c r="V35" s="5" t="str">
        <f>IF(P35="","",RTD("cqg.rtd", ,"ContractData", P35, "High",, "T"))</f>
        <v/>
      </c>
      <c r="W35" s="5" t="str">
        <f>IF(P35="","",RTD("cqg.rtd", ,"ContractData", P35, "Low",, "T"))</f>
        <v/>
      </c>
      <c r="X35" s="12" t="str">
        <f>IF(P35="","",PROPER(RTD("cqg.rtd", ,"ContractData", P35, "LongDescription",, "T")))</f>
        <v/>
      </c>
      <c r="Y35" s="12"/>
      <c r="Z35" s="12"/>
      <c r="AA35" s="12"/>
    </row>
    <row r="36" spans="2:27" x14ac:dyDescent="0.3">
      <c r="B36" s="4" t="str">
        <f>Data!N25</f>
        <v/>
      </c>
      <c r="C36" s="5" t="str">
        <f>IF(B36="","",RTD("cqg.rtd", ,"ContractData", B36, "LastTrade",, "T"))</f>
        <v/>
      </c>
      <c r="D36" s="5" t="str">
        <f>IF(B36="","",RTD("cqg.rtd", ,"ContractData", B36, "NetLastTradeToday",, "T"))</f>
        <v/>
      </c>
      <c r="E36" s="4" t="str">
        <f>IFERROR(RTD("cqg.rtd", ,"ContractData", B36, "PerCentNetLastTrade",, "T")/100,"")</f>
        <v/>
      </c>
      <c r="F36" s="4" t="str">
        <f>IFERROR(RTD("cqg.rtd", ,"ContractData", B36, "PerCentNetLastTrade",, "T")/100,"")</f>
        <v/>
      </c>
      <c r="G36" s="5" t="str">
        <f>IF(B36="","",RTD("cqg.rtd", ,"ContractData", B36, "Open",, "T"))</f>
        <v/>
      </c>
      <c r="H36" s="5" t="str">
        <f>IF(B36="","",RTD("cqg.rtd", ,"ContractData", B36, "High",, "T"))</f>
        <v/>
      </c>
      <c r="I36" s="5" t="str">
        <f>IF(B36="","",RTD("cqg.rtd", ,"ContractData", B36, "Low",, "T"))</f>
        <v/>
      </c>
      <c r="J36" s="12" t="str">
        <f>IF(B36="","",PROPER(RTD("cqg.rtd",,"ContractData",B36,"LongDescription",,"T")))</f>
        <v/>
      </c>
      <c r="K36" s="12"/>
      <c r="L36" s="12"/>
      <c r="M36" s="12"/>
      <c r="N36" s="12"/>
      <c r="P36" s="4" t="str">
        <f>Data!N81</f>
        <v/>
      </c>
      <c r="Q36" s="5" t="str">
        <f>IF(P36="","",RTD("cqg.rtd", ,"ContractData", P36, "LastTrade",, "T"))</f>
        <v/>
      </c>
      <c r="R36" s="5" t="str">
        <f>IF(P36="","",RTD("cqg.rtd", ,"ContractData", P36, "NetLastTradeToday",, "T"))</f>
        <v/>
      </c>
      <c r="S36" s="4" t="str">
        <f>IFERROR(RTD("cqg.rtd", ,"ContractData", P36, "PerCentNetLastTrade",, "T")/100,"")</f>
        <v/>
      </c>
      <c r="T36" s="4" t="str">
        <f>IFERROR(RTD("cqg.rtd", ,"ContractData", P36, "PerCentNetLastTrade",, "T")/100,"")</f>
        <v/>
      </c>
      <c r="U36" s="5" t="str">
        <f>IF(P36="","",RTD("cqg.rtd", ,"ContractData", P36, "Open",, "T"))</f>
        <v/>
      </c>
      <c r="V36" s="5" t="str">
        <f>IF(P36="","",RTD("cqg.rtd", ,"ContractData", P36, "High",, "T"))</f>
        <v/>
      </c>
      <c r="W36" s="5" t="str">
        <f>IF(P36="","",RTD("cqg.rtd", ,"ContractData", P36, "Low",, "T"))</f>
        <v/>
      </c>
      <c r="X36" s="12" t="str">
        <f>IF(P36="","",PROPER(RTD("cqg.rtd", ,"ContractData", P36, "LongDescription",, "T")))</f>
        <v/>
      </c>
      <c r="Y36" s="12"/>
      <c r="Z36" s="12"/>
      <c r="AA36" s="12"/>
    </row>
    <row r="37" spans="2:27" x14ac:dyDescent="0.3">
      <c r="P37" s="4" t="str">
        <f>Data!N82</f>
        <v/>
      </c>
      <c r="Q37" s="5" t="str">
        <f>IF(P37="","",RTD("cqg.rtd", ,"ContractData", P37, "LastTrade",, "T"))</f>
        <v/>
      </c>
      <c r="R37" s="5" t="str">
        <f>IF(P37="","",RTD("cqg.rtd", ,"ContractData", P37, "NetLastTradeToday",, "T"))</f>
        <v/>
      </c>
      <c r="S37" s="4" t="str">
        <f>IFERROR(RTD("cqg.rtd", ,"ContractData", P37, "PerCentNetLastTrade",, "T")/100,"")</f>
        <v/>
      </c>
      <c r="T37" s="4" t="str">
        <f>IFERROR(RTD("cqg.rtd", ,"ContractData", P37, "PerCentNetLastTrade",, "T")/100,"")</f>
        <v/>
      </c>
      <c r="U37" s="5" t="str">
        <f>IF(P37="","",RTD("cqg.rtd", ,"ContractData", P37, "Open",, "T"))</f>
        <v/>
      </c>
      <c r="V37" s="5" t="str">
        <f>IF(P37="","",RTD("cqg.rtd", ,"ContractData", P37, "High",, "T"))</f>
        <v/>
      </c>
      <c r="W37" s="5" t="str">
        <f>IF(P37="","",RTD("cqg.rtd", ,"ContractData", P37, "Low",, "T"))</f>
        <v/>
      </c>
      <c r="X37" s="12" t="str">
        <f>IF(P37="","",PROPER(RTD("cqg.rtd", ,"ContractData", P37, "LongDescription",, "T")))</f>
        <v/>
      </c>
      <c r="Y37" s="12"/>
      <c r="Z37" s="12"/>
      <c r="AA37" s="12"/>
    </row>
    <row r="38" spans="2:27" x14ac:dyDescent="0.3">
      <c r="B38" s="6" t="s">
        <v>149</v>
      </c>
      <c r="C38" s="7">
        <f>RTD("cqg.rtd", ,"ContractData", B38, "LastTrade",, "T")</f>
        <v>51.94</v>
      </c>
      <c r="D38" s="7" t="str">
        <f>RTD("cqg.rtd", ,"ContractData", B38, "NetLastTradeToday",, "T")</f>
        <v/>
      </c>
      <c r="E38" s="8" t="str">
        <f>IFERROR(RTD("cqg.rtd", ,"ContractData", B38, "PerCentNetLastTrade",, "T")/100,"")</f>
        <v/>
      </c>
      <c r="F38" s="8" t="str">
        <f>IFERROR(RTD("cqg.rtd", ,"ContractData", B38, "PerCentNetLastTrade",, "T")/100,"")</f>
        <v/>
      </c>
      <c r="G38" s="7" t="str">
        <f>RTD("cqg.rtd", ,"ContractData", B38, "Open",, "T")</f>
        <v/>
      </c>
      <c r="H38" s="7" t="str">
        <f>RTD("cqg.rtd", ,"ContractData", B38, "High",, "T")</f>
        <v/>
      </c>
      <c r="I38" s="7" t="str">
        <f>RTD("cqg.rtd", ,"ContractData", B38, "Low",, "T")</f>
        <v/>
      </c>
      <c r="J38" s="14" t="str">
        <f>LEFT(RTD("cqg.rtd", ,"ContractData", B38, "LongDescription",, "T"),22)</f>
        <v>Financial Select Secto</v>
      </c>
      <c r="K38" s="14"/>
      <c r="L38" s="14"/>
      <c r="M38" s="14"/>
      <c r="N38" s="14"/>
      <c r="P38" s="4" t="str">
        <f>Data!N83</f>
        <v/>
      </c>
      <c r="Q38" s="5" t="str">
        <f>IF(P38="","",RTD("cqg.rtd", ,"ContractData", P38, "LastTrade",, "T"))</f>
        <v/>
      </c>
      <c r="R38" s="5" t="str">
        <f>IF(P38="","",RTD("cqg.rtd", ,"ContractData", P38, "NetLastTradeToday",, "T"))</f>
        <v/>
      </c>
      <c r="S38" s="4" t="str">
        <f>IFERROR(RTD("cqg.rtd", ,"ContractData", P38, "PerCentNetLastTrade",, "T")/100,"")</f>
        <v/>
      </c>
      <c r="T38" s="4" t="str">
        <f>IFERROR(RTD("cqg.rtd", ,"ContractData", P38, "PerCentNetLastTrade",, "T")/100,"")</f>
        <v/>
      </c>
      <c r="U38" s="5" t="str">
        <f>IF(P38="","",RTD("cqg.rtd", ,"ContractData", P38, "Open",, "T"))</f>
        <v/>
      </c>
      <c r="V38" s="5" t="str">
        <f>IF(P38="","",RTD("cqg.rtd", ,"ContractData", P38, "High",, "T"))</f>
        <v/>
      </c>
      <c r="W38" s="5" t="str">
        <f>IF(P38="","",RTD("cqg.rtd", ,"ContractData", P38, "Low",, "T"))</f>
        <v/>
      </c>
      <c r="X38" s="12" t="str">
        <f>IF(P38="","",PROPER(RTD("cqg.rtd", ,"ContractData", P38, "LongDescription",, "T")))</f>
        <v/>
      </c>
      <c r="Y38" s="12"/>
      <c r="Z38" s="12"/>
      <c r="AA38" s="12"/>
    </row>
    <row r="39" spans="2:27" x14ac:dyDescent="0.3">
      <c r="B39" s="4" t="str">
        <f>Data!N26</f>
        <v/>
      </c>
      <c r="C39" s="5" t="str">
        <f>IF(B39="","",RTD("cqg.rtd", ,"ContractData", B39, "LastTrade",, "T"))</f>
        <v/>
      </c>
      <c r="D39" s="5" t="str">
        <f>IF(B39="","",RTD("cqg.rtd", ,"ContractData", B39, "NetLastTradeToday",, "T"))</f>
        <v/>
      </c>
      <c r="E39" s="4" t="str">
        <f>IFERROR(RTD("cqg.rtd", ,"ContractData", B39, "PerCentNetLastTrade",, "T")/100,"")</f>
        <v/>
      </c>
      <c r="F39" s="4" t="str">
        <f>IFERROR(RTD("cqg.rtd", ,"ContractData", B39, "PerCentNetLastTrade",, "T")/100,"")</f>
        <v/>
      </c>
      <c r="G39" s="5" t="str">
        <f>IF(B39="","",RTD("cqg.rtd", ,"ContractData", B39, "Open",, "T"))</f>
        <v/>
      </c>
      <c r="H39" s="5" t="str">
        <f>IF(B39="","",RTD("cqg.rtd", ,"ContractData", B39, "High",, "T"))</f>
        <v/>
      </c>
      <c r="I39" s="5" t="str">
        <f>IF(B39="","",RTD("cqg.rtd", ,"ContractData", B39, "Low",, "T"))</f>
        <v/>
      </c>
      <c r="J39" s="12" t="str">
        <f>IF(B39="","",PROPER(RTD("cqg.rtd",,"ContractData",B39,"LongDescription",,"T")))</f>
        <v/>
      </c>
      <c r="K39" s="12"/>
      <c r="L39" s="12"/>
      <c r="M39" s="12"/>
      <c r="N39" s="12"/>
      <c r="P39" s="4" t="str">
        <f>Data!N84</f>
        <v/>
      </c>
      <c r="Q39" s="5" t="str">
        <f>IF(P39="","",RTD("cqg.rtd", ,"ContractData", P39, "LastTrade",, "T"))</f>
        <v/>
      </c>
      <c r="R39" s="5" t="str">
        <f>IF(P39="","",RTD("cqg.rtd", ,"ContractData", P39, "NetLastTradeToday",, "T"))</f>
        <v/>
      </c>
      <c r="S39" s="4" t="str">
        <f>IFERROR(RTD("cqg.rtd", ,"ContractData", P39, "PerCentNetLastTrade",, "T")/100,"")</f>
        <v/>
      </c>
      <c r="T39" s="4" t="str">
        <f>IFERROR(RTD("cqg.rtd", ,"ContractData", P39, "PerCentNetLastTrade",, "T")/100,"")</f>
        <v/>
      </c>
      <c r="U39" s="5" t="str">
        <f>IF(P39="","",RTD("cqg.rtd", ,"ContractData", P39, "Open",, "T"))</f>
        <v/>
      </c>
      <c r="V39" s="5" t="str">
        <f>IF(P39="","",RTD("cqg.rtd", ,"ContractData", P39, "High",, "T"))</f>
        <v/>
      </c>
      <c r="W39" s="5" t="str">
        <f>IF(P39="","",RTD("cqg.rtd", ,"ContractData", P39, "Low",, "T"))</f>
        <v/>
      </c>
      <c r="X39" s="12" t="str">
        <f>IF(P39="","",PROPER(RTD("cqg.rtd", ,"ContractData", P39, "LongDescription",, "T")))</f>
        <v/>
      </c>
      <c r="Y39" s="12"/>
      <c r="Z39" s="12"/>
      <c r="AA39" s="12"/>
    </row>
    <row r="40" spans="2:27" x14ac:dyDescent="0.3">
      <c r="B40" s="4" t="str">
        <f>Data!N27</f>
        <v/>
      </c>
      <c r="C40" s="5" t="str">
        <f>IF(B40="","",RTD("cqg.rtd", ,"ContractData", B40, "LastTrade",, "T"))</f>
        <v/>
      </c>
      <c r="D40" s="5" t="str">
        <f>IF(B40="","",RTD("cqg.rtd", ,"ContractData", B40, "NetLastTradeToday",, "T"))</f>
        <v/>
      </c>
      <c r="E40" s="4" t="str">
        <f>IFERROR(RTD("cqg.rtd", ,"ContractData", B40, "PerCentNetLastTrade",, "T")/100,"")</f>
        <v/>
      </c>
      <c r="F40" s="4" t="str">
        <f>IFERROR(RTD("cqg.rtd", ,"ContractData", B40, "PerCentNetLastTrade",, "T")/100,"")</f>
        <v/>
      </c>
      <c r="G40" s="5" t="str">
        <f>IF(B40="","",RTD("cqg.rtd", ,"ContractData", B40, "Open",, "T"))</f>
        <v/>
      </c>
      <c r="H40" s="5" t="str">
        <f>IF(B40="","",RTD("cqg.rtd", ,"ContractData", B40, "High",, "T"))</f>
        <v/>
      </c>
      <c r="I40" s="5" t="str">
        <f>IF(B40="","",RTD("cqg.rtd", ,"ContractData", B40, "Low",, "T"))</f>
        <v/>
      </c>
      <c r="J40" s="12" t="str">
        <f>IF(B40="","",PROPER(RTD("cqg.rtd",,"ContractData",B40,"LongDescription",,"T")))</f>
        <v/>
      </c>
      <c r="K40" s="12"/>
      <c r="L40" s="12"/>
      <c r="M40" s="12"/>
      <c r="N40" s="12"/>
      <c r="P40" s="4" t="str">
        <f>Data!N85</f>
        <v/>
      </c>
      <c r="Q40" s="5" t="str">
        <f>IF(P40="","",RTD("cqg.rtd", ,"ContractData", P40, "LastTrade",, "T"))</f>
        <v/>
      </c>
      <c r="R40" s="5" t="str">
        <f>IF(P40="","",RTD("cqg.rtd", ,"ContractData", P40, "NetLastTradeToday",, "T"))</f>
        <v/>
      </c>
      <c r="S40" s="4" t="str">
        <f>IFERROR(RTD("cqg.rtd", ,"ContractData", P40, "PerCentNetLastTrade",, "T")/100,"")</f>
        <v/>
      </c>
      <c r="T40" s="4" t="str">
        <f>IFERROR(RTD("cqg.rtd", ,"ContractData", P40, "PerCentNetLastTrade",, "T")/100,"")</f>
        <v/>
      </c>
      <c r="U40" s="5" t="str">
        <f>IF(P40="","",RTD("cqg.rtd", ,"ContractData", P40, "Open",, "T"))</f>
        <v/>
      </c>
      <c r="V40" s="5" t="str">
        <f>IF(P40="","",RTD("cqg.rtd", ,"ContractData", P40, "High",, "T"))</f>
        <v/>
      </c>
      <c r="W40" s="5" t="str">
        <f>IF(P40="","",RTD("cqg.rtd", ,"ContractData", P40, "Low",, "T"))</f>
        <v/>
      </c>
      <c r="X40" s="12" t="str">
        <f>IF(P40="","",PROPER(RTD("cqg.rtd", ,"ContractData", P40, "LongDescription",, "T")))</f>
        <v/>
      </c>
      <c r="Y40" s="12"/>
      <c r="Z40" s="12"/>
      <c r="AA40" s="12"/>
    </row>
    <row r="41" spans="2:27" x14ac:dyDescent="0.3">
      <c r="B41" s="4" t="str">
        <f>Data!N28</f>
        <v/>
      </c>
      <c r="C41" s="5" t="str">
        <f>IF(B41="","",RTD("cqg.rtd", ,"ContractData", B41, "LastTrade",, "T"))</f>
        <v/>
      </c>
      <c r="D41" s="5" t="str">
        <f>IF(B41="","",RTD("cqg.rtd", ,"ContractData", B41, "NetLastTradeToday",, "T"))</f>
        <v/>
      </c>
      <c r="E41" s="4" t="str">
        <f>IFERROR(RTD("cqg.rtd", ,"ContractData", B41, "PerCentNetLastTrade",, "T")/100,"")</f>
        <v/>
      </c>
      <c r="F41" s="4" t="str">
        <f>IFERROR(RTD("cqg.rtd", ,"ContractData", B41, "PerCentNetLastTrade",, "T")/100,"")</f>
        <v/>
      </c>
      <c r="G41" s="5" t="str">
        <f>IF(B41="","",RTD("cqg.rtd", ,"ContractData", B41, "Open",, "T"))</f>
        <v/>
      </c>
      <c r="H41" s="5" t="str">
        <f>IF(B41="","",RTD("cqg.rtd", ,"ContractData", B41, "High",, "T"))</f>
        <v/>
      </c>
      <c r="I41" s="5" t="str">
        <f>IF(B41="","",RTD("cqg.rtd", ,"ContractData", B41, "Low",, "T"))</f>
        <v/>
      </c>
      <c r="J41" s="12" t="str">
        <f>IF(B41="","",PROPER(RTD("cqg.rtd",,"ContractData",B41,"LongDescription",,"T")))</f>
        <v/>
      </c>
      <c r="K41" s="12"/>
      <c r="L41" s="12"/>
      <c r="M41" s="12"/>
      <c r="N41" s="12"/>
      <c r="P41" s="4" t="str">
        <f>Data!N86</f>
        <v/>
      </c>
      <c r="Q41" s="5" t="str">
        <f>IF(P41="","",RTD("cqg.rtd", ,"ContractData", P41, "LastTrade",, "T"))</f>
        <v/>
      </c>
      <c r="R41" s="5" t="str">
        <f>IF(P41="","",RTD("cqg.rtd", ,"ContractData", P41, "NetLastTradeToday",, "T"))</f>
        <v/>
      </c>
      <c r="S41" s="4" t="str">
        <f>IFERROR(RTD("cqg.rtd", ,"ContractData", P41, "PerCentNetLastTrade",, "T")/100,"")</f>
        <v/>
      </c>
      <c r="T41" s="4" t="str">
        <f>IFERROR(RTD("cqg.rtd", ,"ContractData", P41, "PerCentNetLastTrade",, "T")/100,"")</f>
        <v/>
      </c>
      <c r="U41" s="5" t="str">
        <f>IF(P41="","",RTD("cqg.rtd", ,"ContractData", P41, "Open",, "T"))</f>
        <v/>
      </c>
      <c r="V41" s="5" t="str">
        <f>IF(P41="","",RTD("cqg.rtd", ,"ContractData", P41, "High",, "T"))</f>
        <v/>
      </c>
      <c r="W41" s="5" t="str">
        <f>IF(P41="","",RTD("cqg.rtd", ,"ContractData", P41, "Low",, "T"))</f>
        <v/>
      </c>
      <c r="X41" s="12" t="str">
        <f>IF(P41="","",PROPER(RTD("cqg.rtd", ,"ContractData", P41, "LongDescription",, "T")))</f>
        <v/>
      </c>
      <c r="Y41" s="12"/>
      <c r="Z41" s="12"/>
      <c r="AA41" s="12"/>
    </row>
    <row r="42" spans="2:27" x14ac:dyDescent="0.3">
      <c r="B42" s="4" t="str">
        <f>Data!N29</f>
        <v/>
      </c>
      <c r="C42" s="5" t="str">
        <f>IF(B42="","",RTD("cqg.rtd", ,"ContractData", B42, "LastTrade",, "T"))</f>
        <v/>
      </c>
      <c r="D42" s="5" t="str">
        <f>IF(B42="","",RTD("cqg.rtd", ,"ContractData", B42, "NetLastTradeToday",, "T"))</f>
        <v/>
      </c>
      <c r="E42" s="4" t="str">
        <f>IFERROR(RTD("cqg.rtd", ,"ContractData", B42, "PerCentNetLastTrade",, "T")/100,"")</f>
        <v/>
      </c>
      <c r="F42" s="4" t="str">
        <f>IFERROR(RTD("cqg.rtd", ,"ContractData", B42, "PerCentNetLastTrade",, "T")/100,"")</f>
        <v/>
      </c>
      <c r="G42" s="5" t="str">
        <f>IF(B42="","",RTD("cqg.rtd", ,"ContractData", B42, "Open",, "T"))</f>
        <v/>
      </c>
      <c r="H42" s="5" t="str">
        <f>IF(B42="","",RTD("cqg.rtd", ,"ContractData", B42, "High",, "T"))</f>
        <v/>
      </c>
      <c r="I42" s="5" t="str">
        <f>IF(B42="","",RTD("cqg.rtd", ,"ContractData", B42, "Low",, "T"))</f>
        <v/>
      </c>
      <c r="J42" s="12" t="str">
        <f>IF(B42="","",PROPER(RTD("cqg.rtd",,"ContractData",B42,"LongDescription",,"T")))</f>
        <v/>
      </c>
      <c r="K42" s="12"/>
      <c r="L42" s="12"/>
      <c r="M42" s="12"/>
      <c r="N42" s="12"/>
      <c r="P42" s="4" t="str">
        <f>Data!N87</f>
        <v/>
      </c>
      <c r="Q42" s="5" t="str">
        <f>IF(P42="","",RTD("cqg.rtd", ,"ContractData", P42, "LastTrade",, "T"))</f>
        <v/>
      </c>
      <c r="R42" s="5" t="str">
        <f>IF(P42="","",RTD("cqg.rtd", ,"ContractData", P42, "NetLastTradeToday",, "T"))</f>
        <v/>
      </c>
      <c r="S42" s="4" t="str">
        <f>IFERROR(RTD("cqg.rtd", ,"ContractData", P42, "PerCentNetLastTrade",, "T")/100,"")</f>
        <v/>
      </c>
      <c r="T42" s="4" t="str">
        <f>IFERROR(RTD("cqg.rtd", ,"ContractData", P42, "PerCentNetLastTrade",, "T")/100,"")</f>
        <v/>
      </c>
      <c r="U42" s="5" t="str">
        <f>IF(P42="","",RTD("cqg.rtd", ,"ContractData", P42, "Open",, "T"))</f>
        <v/>
      </c>
      <c r="V42" s="5" t="str">
        <f>IF(P42="","",RTD("cqg.rtd", ,"ContractData", P42, "High",, "T"))</f>
        <v/>
      </c>
      <c r="W42" s="5" t="str">
        <f>IF(P42="","",RTD("cqg.rtd", ,"ContractData", P42, "Low",, "T"))</f>
        <v/>
      </c>
      <c r="X42" s="12" t="str">
        <f>IF(P42="","",PROPER(RTD("cqg.rtd", ,"ContractData", P42, "LongDescription",, "T")))</f>
        <v/>
      </c>
      <c r="Y42" s="12"/>
      <c r="Z42" s="12"/>
      <c r="AA42" s="12"/>
    </row>
    <row r="43" spans="2:27" x14ac:dyDescent="0.3">
      <c r="B43" s="4" t="str">
        <f>Data!N30</f>
        <v/>
      </c>
      <c r="C43" s="5" t="str">
        <f>IF(B43="","",RTD("cqg.rtd", ,"ContractData", B43, "LastTrade",, "T"))</f>
        <v/>
      </c>
      <c r="D43" s="5" t="str">
        <f>IF(B43="","",RTD("cqg.rtd", ,"ContractData", B43, "NetLastTradeToday",, "T"))</f>
        <v/>
      </c>
      <c r="E43" s="4" t="str">
        <f>IFERROR(RTD("cqg.rtd", ,"ContractData", B43, "PerCentNetLastTrade",, "T")/100,"")</f>
        <v/>
      </c>
      <c r="F43" s="4" t="str">
        <f>IFERROR(RTD("cqg.rtd", ,"ContractData", B43, "PerCentNetLastTrade",, "T")/100,"")</f>
        <v/>
      </c>
      <c r="G43" s="5" t="str">
        <f>IF(B43="","",RTD("cqg.rtd", ,"ContractData", B43, "Open",, "T"))</f>
        <v/>
      </c>
      <c r="H43" s="5" t="str">
        <f>IF(B43="","",RTD("cqg.rtd", ,"ContractData", B43, "High",, "T"))</f>
        <v/>
      </c>
      <c r="I43" s="5" t="str">
        <f>IF(B43="","",RTD("cqg.rtd", ,"ContractData", B43, "Low",, "T"))</f>
        <v/>
      </c>
      <c r="J43" s="12" t="str">
        <f>IF(B43="","",PROPER(RTD("cqg.rtd",,"ContractData",B43,"LongDescription",,"T")))</f>
        <v/>
      </c>
      <c r="K43" s="12"/>
      <c r="L43" s="12"/>
      <c r="M43" s="12"/>
      <c r="N43" s="12"/>
      <c r="P43" s="4" t="str">
        <f>Data!N88</f>
        <v/>
      </c>
      <c r="Q43" s="5" t="str">
        <f>IF(P43="","",RTD("cqg.rtd", ,"ContractData", P43, "LastTrade",, "T"))</f>
        <v/>
      </c>
      <c r="R43" s="5" t="str">
        <f>IF(P43="","",RTD("cqg.rtd", ,"ContractData", P43, "NetLastTradeToday",, "T"))</f>
        <v/>
      </c>
      <c r="S43" s="4" t="str">
        <f>IFERROR(RTD("cqg.rtd", ,"ContractData", P43, "PerCentNetLastTrade",, "T")/100,"")</f>
        <v/>
      </c>
      <c r="T43" s="4" t="str">
        <f>IFERROR(RTD("cqg.rtd", ,"ContractData", P43, "PerCentNetLastTrade",, "T")/100,"")</f>
        <v/>
      </c>
      <c r="U43" s="5" t="str">
        <f>IF(P43="","",RTD("cqg.rtd", ,"ContractData", P43, "Open",, "T"))</f>
        <v/>
      </c>
      <c r="V43" s="5" t="str">
        <f>IF(P43="","",RTD("cqg.rtd", ,"ContractData", P43, "High",, "T"))</f>
        <v/>
      </c>
      <c r="W43" s="5" t="str">
        <f>IF(P43="","",RTD("cqg.rtd", ,"ContractData", P43, "Low",, "T"))</f>
        <v/>
      </c>
      <c r="X43" s="12" t="str">
        <f>IF(P43="","",PROPER(RTD("cqg.rtd", ,"ContractData", P43, "LongDescription",, "T")))</f>
        <v/>
      </c>
      <c r="Y43" s="12"/>
      <c r="Z43" s="12"/>
      <c r="AA43" s="12"/>
    </row>
    <row r="44" spans="2:27" x14ac:dyDescent="0.3">
      <c r="B44" s="4" t="str">
        <f>Data!N31</f>
        <v/>
      </c>
      <c r="C44" s="5" t="str">
        <f>IF(B44="","",RTD("cqg.rtd", ,"ContractData", B44, "LastTrade",, "T"))</f>
        <v/>
      </c>
      <c r="D44" s="5" t="str">
        <f>IF(B44="","",RTD("cqg.rtd", ,"ContractData", B44, "NetLastTradeToday",, "T"))</f>
        <v/>
      </c>
      <c r="E44" s="4" t="str">
        <f>IFERROR(RTD("cqg.rtd", ,"ContractData", B44, "PerCentNetLastTrade",, "T")/100,"")</f>
        <v/>
      </c>
      <c r="F44" s="4" t="str">
        <f>IFERROR(RTD("cqg.rtd", ,"ContractData", B44, "PerCentNetLastTrade",, "T")/100,"")</f>
        <v/>
      </c>
      <c r="G44" s="5" t="str">
        <f>IF(B44="","",RTD("cqg.rtd", ,"ContractData", B44, "Open",, "T"))</f>
        <v/>
      </c>
      <c r="H44" s="5" t="str">
        <f>IF(B44="","",RTD("cqg.rtd", ,"ContractData", B44, "High",, "T"))</f>
        <v/>
      </c>
      <c r="I44" s="5" t="str">
        <f>IF(B44="","",RTD("cqg.rtd", ,"ContractData", B44, "Low",, "T"))</f>
        <v/>
      </c>
      <c r="J44" s="12" t="str">
        <f>IF(B44="","",PROPER(RTD("cqg.rtd",,"ContractData",B44,"LongDescription",,"T")))</f>
        <v/>
      </c>
      <c r="K44" s="12"/>
      <c r="L44" s="12"/>
      <c r="M44" s="12"/>
      <c r="N44" s="12"/>
      <c r="P44" s="4" t="str">
        <f>Data!N89</f>
        <v/>
      </c>
      <c r="Q44" s="5" t="str">
        <f>IF(P44="","",RTD("cqg.rtd", ,"ContractData", P44, "LastTrade",, "T"))</f>
        <v/>
      </c>
      <c r="R44" s="5" t="str">
        <f>IF(P44="","",RTD("cqg.rtd", ,"ContractData", P44, "NetLastTradeToday",, "T"))</f>
        <v/>
      </c>
      <c r="S44" s="4" t="str">
        <f>IFERROR(RTD("cqg.rtd", ,"ContractData", P44, "PerCentNetLastTrade",, "T")/100,"")</f>
        <v/>
      </c>
      <c r="T44" s="4" t="str">
        <f>IFERROR(RTD("cqg.rtd", ,"ContractData", P44, "PerCentNetLastTrade",, "T")/100,"")</f>
        <v/>
      </c>
      <c r="U44" s="5" t="str">
        <f>IF(P44="","",RTD("cqg.rtd", ,"ContractData", P44, "Open",, "T"))</f>
        <v/>
      </c>
      <c r="V44" s="5" t="str">
        <f>IF(P44="","",RTD("cqg.rtd", ,"ContractData", P44, "High",, "T"))</f>
        <v/>
      </c>
      <c r="W44" s="5" t="str">
        <f>IF(P44="","",RTD("cqg.rtd", ,"ContractData", P44, "Low",, "T"))</f>
        <v/>
      </c>
      <c r="X44" s="12" t="str">
        <f>IF(P44="","",PROPER(RTD("cqg.rtd", ,"ContractData", P44, "LongDescription",, "T")))</f>
        <v/>
      </c>
      <c r="Y44" s="12"/>
      <c r="Z44" s="12"/>
      <c r="AA44" s="12"/>
    </row>
    <row r="45" spans="2:27" x14ac:dyDescent="0.3">
      <c r="B45" s="4" t="str">
        <f>Data!N32</f>
        <v/>
      </c>
      <c r="C45" s="5" t="str">
        <f>IF(B45="","",RTD("cqg.rtd", ,"ContractData", B45, "LastTrade",, "T"))</f>
        <v/>
      </c>
      <c r="D45" s="5" t="str">
        <f>IF(B45="","",RTD("cqg.rtd", ,"ContractData", B45, "NetLastTradeToday",, "T"))</f>
        <v/>
      </c>
      <c r="E45" s="4" t="str">
        <f>IFERROR(RTD("cqg.rtd", ,"ContractData", B45, "PerCentNetLastTrade",, "T")/100,"")</f>
        <v/>
      </c>
      <c r="F45" s="4" t="str">
        <f>IFERROR(RTD("cqg.rtd", ,"ContractData", B45, "PerCentNetLastTrade",, "T")/100,"")</f>
        <v/>
      </c>
      <c r="G45" s="5" t="str">
        <f>IF(B45="","",RTD("cqg.rtd", ,"ContractData", B45, "Open",, "T"))</f>
        <v/>
      </c>
      <c r="H45" s="5" t="str">
        <f>IF(B45="","",RTD("cqg.rtd", ,"ContractData", B45, "High",, "T"))</f>
        <v/>
      </c>
      <c r="I45" s="5" t="str">
        <f>IF(B45="","",RTD("cqg.rtd", ,"ContractData", B45, "Low",, "T"))</f>
        <v/>
      </c>
      <c r="J45" s="12" t="str">
        <f>IF(B45="","",PROPER(RTD("cqg.rtd",,"ContractData",B45,"LongDescription",,"T")))</f>
        <v/>
      </c>
      <c r="K45" s="12"/>
      <c r="L45" s="12"/>
      <c r="M45" s="12"/>
      <c r="N45" s="12"/>
      <c r="P45" s="4" t="str">
        <f>Data!N90</f>
        <v/>
      </c>
      <c r="Q45" s="5" t="str">
        <f>IF(P45="","",RTD("cqg.rtd", ,"ContractData", P45, "LastTrade",, "T"))</f>
        <v/>
      </c>
      <c r="R45" s="5" t="str">
        <f>IF(P45="","",RTD("cqg.rtd", ,"ContractData", P45, "NetLastTradeToday",, "T"))</f>
        <v/>
      </c>
      <c r="S45" s="4" t="str">
        <f>IFERROR(RTD("cqg.rtd", ,"ContractData", P45, "PerCentNetLastTrade",, "T")/100,"")</f>
        <v/>
      </c>
      <c r="T45" s="4" t="str">
        <f>IFERROR(RTD("cqg.rtd", ,"ContractData", P45, "PerCentNetLastTrade",, "T")/100,"")</f>
        <v/>
      </c>
      <c r="U45" s="5" t="str">
        <f>IF(P45="","",RTD("cqg.rtd", ,"ContractData", P45, "Open",, "T"))</f>
        <v/>
      </c>
      <c r="V45" s="5" t="str">
        <f>IF(P45="","",RTD("cqg.rtd", ,"ContractData", P45, "High",, "T"))</f>
        <v/>
      </c>
      <c r="W45" s="5" t="str">
        <f>IF(P45="","",RTD("cqg.rtd", ,"ContractData", P45, "Low",, "T"))</f>
        <v/>
      </c>
      <c r="X45" s="12" t="str">
        <f>IF(P45="","",PROPER(RTD("cqg.rtd", ,"ContractData", P45, "LongDescription",, "T")))</f>
        <v/>
      </c>
      <c r="Y45" s="12"/>
      <c r="Z45" s="12"/>
      <c r="AA45" s="12"/>
    </row>
    <row r="46" spans="2:27" x14ac:dyDescent="0.3">
      <c r="B46" s="4" t="str">
        <f>Data!N33</f>
        <v/>
      </c>
      <c r="C46" s="5" t="str">
        <f>IF(B46="","",RTD("cqg.rtd", ,"ContractData", B46, "LastTrade",, "T"))</f>
        <v/>
      </c>
      <c r="D46" s="5" t="str">
        <f>IF(B46="","",RTD("cqg.rtd", ,"ContractData", B46, "NetLastTradeToday",, "T"))</f>
        <v/>
      </c>
      <c r="E46" s="4" t="str">
        <f>IFERROR(RTD("cqg.rtd", ,"ContractData", B46, "PerCentNetLastTrade",, "T")/100,"")</f>
        <v/>
      </c>
      <c r="F46" s="4" t="str">
        <f>IFERROR(RTD("cqg.rtd", ,"ContractData", B46, "PerCentNetLastTrade",, "T")/100,"")</f>
        <v/>
      </c>
      <c r="G46" s="5" t="str">
        <f>IF(B46="","",RTD("cqg.rtd", ,"ContractData", B46, "Open",, "T"))</f>
        <v/>
      </c>
      <c r="H46" s="5" t="str">
        <f>IF(B46="","",RTD("cqg.rtd", ,"ContractData", B46, "High",, "T"))</f>
        <v/>
      </c>
      <c r="I46" s="5" t="str">
        <f>IF(B46="","",RTD("cqg.rtd", ,"ContractData", B46, "Low",, "T"))</f>
        <v/>
      </c>
      <c r="J46" s="12" t="str">
        <f>IF(B46="","",PROPER(RTD("cqg.rtd",,"ContractData",B46,"LongDescription",,"T")))</f>
        <v/>
      </c>
      <c r="K46" s="12"/>
      <c r="L46" s="12"/>
      <c r="M46" s="12"/>
      <c r="N46" s="12"/>
      <c r="P46" s="4" t="str">
        <f>Data!N91</f>
        <v/>
      </c>
      <c r="Q46" s="5" t="str">
        <f>IF(P46="","",RTD("cqg.rtd", ,"ContractData", P46, "LastTrade",, "T"))</f>
        <v/>
      </c>
      <c r="R46" s="5" t="str">
        <f>IF(P46="","",RTD("cqg.rtd", ,"ContractData", P46, "NetLastTradeToday",, "T"))</f>
        <v/>
      </c>
      <c r="S46" s="4" t="str">
        <f>IFERROR(RTD("cqg.rtd", ,"ContractData", P46, "PerCentNetLastTrade",, "T")/100,"")</f>
        <v/>
      </c>
      <c r="T46" s="4" t="str">
        <f>IFERROR(RTD("cqg.rtd", ,"ContractData", P46, "PerCentNetLastTrade",, "T")/100,"")</f>
        <v/>
      </c>
      <c r="U46" s="5" t="str">
        <f>IF(P46="","",RTD("cqg.rtd", ,"ContractData", P46, "Open",, "T"))</f>
        <v/>
      </c>
      <c r="V46" s="5" t="str">
        <f>IF(P46="","",RTD("cqg.rtd", ,"ContractData", P46, "High",, "T"))</f>
        <v/>
      </c>
      <c r="W46" s="5" t="str">
        <f>IF(P46="","",RTD("cqg.rtd", ,"ContractData", P46, "Low",, "T"))</f>
        <v/>
      </c>
      <c r="X46" s="12" t="str">
        <f>IF(P46="","",PROPER(RTD("cqg.rtd", ,"ContractData", P46, "LongDescription",, "T")))</f>
        <v/>
      </c>
      <c r="Y46" s="12"/>
      <c r="Z46" s="12"/>
      <c r="AA46" s="12"/>
    </row>
    <row r="47" spans="2:27" x14ac:dyDescent="0.3">
      <c r="B47" s="4" t="str">
        <f>Data!N34</f>
        <v/>
      </c>
      <c r="C47" s="5" t="str">
        <f>IF(B47="","",RTD("cqg.rtd", ,"ContractData", B47, "LastTrade",, "T"))</f>
        <v/>
      </c>
      <c r="D47" s="5" t="str">
        <f>IF(B47="","",RTD("cqg.rtd", ,"ContractData", B47, "NetLastTradeToday",, "T"))</f>
        <v/>
      </c>
      <c r="E47" s="4" t="str">
        <f>IFERROR(RTD("cqg.rtd", ,"ContractData", B47, "PerCentNetLastTrade",, "T")/100,"")</f>
        <v/>
      </c>
      <c r="F47" s="4" t="str">
        <f>IFERROR(RTD("cqg.rtd", ,"ContractData", B47, "PerCentNetLastTrade",, "T")/100,"")</f>
        <v/>
      </c>
      <c r="G47" s="5" t="str">
        <f>IF(B47="","",RTD("cqg.rtd", ,"ContractData", B47, "Open",, "T"))</f>
        <v/>
      </c>
      <c r="H47" s="5" t="str">
        <f>IF(B47="","",RTD("cqg.rtd", ,"ContractData", B47, "High",, "T"))</f>
        <v/>
      </c>
      <c r="I47" s="5" t="str">
        <f>IF(B47="","",RTD("cqg.rtd", ,"ContractData", B47, "Low",, "T"))</f>
        <v/>
      </c>
      <c r="J47" s="12" t="str">
        <f>IF(B47="","",PROPER(RTD("cqg.rtd",,"ContractData",B47,"LongDescription",,"T")))</f>
        <v/>
      </c>
      <c r="K47" s="12"/>
      <c r="L47" s="12"/>
      <c r="M47" s="12"/>
      <c r="N47" s="12"/>
      <c r="P47" s="4" t="str">
        <f>Data!N92</f>
        <v/>
      </c>
      <c r="Q47" s="5" t="str">
        <f>IF(P47="","",RTD("cqg.rtd", ,"ContractData", P47, "LastTrade",, "T"))</f>
        <v/>
      </c>
      <c r="R47" s="5" t="str">
        <f>IF(P47="","",RTD("cqg.rtd", ,"ContractData", P47, "NetLastTradeToday",, "T"))</f>
        <v/>
      </c>
      <c r="S47" s="4" t="str">
        <f>IFERROR(RTD("cqg.rtd", ,"ContractData", P47, "PerCentNetLastTrade",, "T")/100,"")</f>
        <v/>
      </c>
      <c r="T47" s="4" t="str">
        <f>IFERROR(RTD("cqg.rtd", ,"ContractData", P47, "PerCentNetLastTrade",, "T")/100,"")</f>
        <v/>
      </c>
      <c r="U47" s="5" t="str">
        <f>IF(P47="","",RTD("cqg.rtd", ,"ContractData", P47, "Open",, "T"))</f>
        <v/>
      </c>
      <c r="V47" s="5" t="str">
        <f>IF(P47="","",RTD("cqg.rtd", ,"ContractData", P47, "High",, "T"))</f>
        <v/>
      </c>
      <c r="W47" s="5" t="str">
        <f>IF(P47="","",RTD("cqg.rtd", ,"ContractData", P47, "Low",, "T"))</f>
        <v/>
      </c>
      <c r="X47" s="12" t="str">
        <f>IF(P47="","",PROPER(RTD("cqg.rtd", ,"ContractData", P47, "LongDescription",, "T")))</f>
        <v/>
      </c>
      <c r="Y47" s="12"/>
      <c r="Z47" s="12"/>
      <c r="AA47" s="12"/>
    </row>
    <row r="48" spans="2:27" x14ac:dyDescent="0.3">
      <c r="B48" s="4" t="str">
        <f>Data!N35</f>
        <v/>
      </c>
      <c r="C48" s="5" t="str">
        <f>IF(B48="","",RTD("cqg.rtd", ,"ContractData", B48, "LastTrade",, "T"))</f>
        <v/>
      </c>
      <c r="D48" s="5" t="str">
        <f>IF(B48="","",RTD("cqg.rtd", ,"ContractData", B48, "NetLastTradeToday",, "T"))</f>
        <v/>
      </c>
      <c r="E48" s="4" t="str">
        <f>IFERROR(RTD("cqg.rtd", ,"ContractData", B48, "PerCentNetLastTrade",, "T")/100,"")</f>
        <v/>
      </c>
      <c r="F48" s="4" t="str">
        <f>IFERROR(RTD("cqg.rtd", ,"ContractData", B48, "PerCentNetLastTrade",, "T")/100,"")</f>
        <v/>
      </c>
      <c r="G48" s="5" t="str">
        <f>IF(B48="","",RTD("cqg.rtd", ,"ContractData", B48, "Open",, "T"))</f>
        <v/>
      </c>
      <c r="H48" s="5" t="str">
        <f>IF(B48="","",RTD("cqg.rtd", ,"ContractData", B48, "High",, "T"))</f>
        <v/>
      </c>
      <c r="I48" s="5" t="str">
        <f>IF(B48="","",RTD("cqg.rtd", ,"ContractData", B48, "Low",, "T"))</f>
        <v/>
      </c>
      <c r="J48" s="12" t="str">
        <f>IF(B48="","",PROPER(RTD("cqg.rtd",,"ContractData",B48,"LongDescription",,"T")))</f>
        <v/>
      </c>
      <c r="K48" s="12"/>
      <c r="L48" s="12"/>
      <c r="M48" s="12"/>
      <c r="N48" s="12"/>
      <c r="P48" s="4" t="str">
        <f>Data!N93</f>
        <v/>
      </c>
      <c r="Q48" s="5" t="str">
        <f>IF(P48="","",RTD("cqg.rtd", ,"ContractData", P48, "LastTrade",, "T"))</f>
        <v/>
      </c>
      <c r="R48" s="5" t="str">
        <f>IF(P48="","",RTD("cqg.rtd", ,"ContractData", P48, "NetLastTradeToday",, "T"))</f>
        <v/>
      </c>
      <c r="S48" s="4" t="str">
        <f>IFERROR(RTD("cqg.rtd", ,"ContractData", P48, "PerCentNetLastTrade",, "T")/100,"")</f>
        <v/>
      </c>
      <c r="T48" s="4" t="str">
        <f>IFERROR(RTD("cqg.rtd", ,"ContractData", P48, "PerCentNetLastTrade",, "T")/100,"")</f>
        <v/>
      </c>
      <c r="U48" s="5" t="str">
        <f>IF(P48="","",RTD("cqg.rtd", ,"ContractData", P48, "Open",, "T"))</f>
        <v/>
      </c>
      <c r="V48" s="5" t="str">
        <f>IF(P48="","",RTD("cqg.rtd", ,"ContractData", P48, "High",, "T"))</f>
        <v/>
      </c>
      <c r="W48" s="5" t="str">
        <f>IF(P48="","",RTD("cqg.rtd", ,"ContractData", P48, "Low",, "T"))</f>
        <v/>
      </c>
      <c r="X48" s="12" t="str">
        <f>IF(P48="","",PROPER(RTD("cqg.rtd", ,"ContractData", P48, "LongDescription",, "T")))</f>
        <v/>
      </c>
      <c r="Y48" s="12"/>
      <c r="Z48" s="12"/>
      <c r="AA48" s="12"/>
    </row>
    <row r="49" spans="2:27" x14ac:dyDescent="0.3">
      <c r="B49" s="4" t="str">
        <f>Data!N36</f>
        <v/>
      </c>
      <c r="C49" s="5" t="str">
        <f>IF(B49="","",RTD("cqg.rtd", ,"ContractData", B49, "LastTrade",, "T"))</f>
        <v/>
      </c>
      <c r="D49" s="5" t="str">
        <f>IF(B49="","",RTD("cqg.rtd", ,"ContractData", B49, "NetLastTradeToday",, "T"))</f>
        <v/>
      </c>
      <c r="E49" s="4" t="str">
        <f>IFERROR(RTD("cqg.rtd", ,"ContractData", B49, "PerCentNetLastTrade",, "T")/100,"")</f>
        <v/>
      </c>
      <c r="F49" s="4" t="str">
        <f>IFERROR(RTD("cqg.rtd", ,"ContractData", B49, "PerCentNetLastTrade",, "T")/100,"")</f>
        <v/>
      </c>
      <c r="G49" s="5" t="str">
        <f>IF(B49="","",RTD("cqg.rtd", ,"ContractData", B49, "Open",, "T"))</f>
        <v/>
      </c>
      <c r="H49" s="5" t="str">
        <f>IF(B49="","",RTD("cqg.rtd", ,"ContractData", B49, "High",, "T"))</f>
        <v/>
      </c>
      <c r="I49" s="5" t="str">
        <f>IF(B49="","",RTD("cqg.rtd", ,"ContractData", B49, "Low",, "T"))</f>
        <v/>
      </c>
      <c r="J49" s="12" t="str">
        <f>IF(B49="","",PROPER(RTD("cqg.rtd",,"ContractData",B49,"LongDescription",,"T")))</f>
        <v/>
      </c>
      <c r="K49" s="12"/>
      <c r="L49" s="12"/>
      <c r="M49" s="12"/>
      <c r="N49" s="12"/>
      <c r="P49" s="4" t="str">
        <f>Data!N94</f>
        <v/>
      </c>
      <c r="Q49" s="5" t="str">
        <f>IF(P49="","",RTD("cqg.rtd", ,"ContractData", P49, "LastTrade",, "T"))</f>
        <v/>
      </c>
      <c r="R49" s="5" t="str">
        <f>IF(P49="","",RTD("cqg.rtd", ,"ContractData", P49, "NetLastTradeToday",, "T"))</f>
        <v/>
      </c>
      <c r="S49" s="4" t="str">
        <f>IFERROR(RTD("cqg.rtd", ,"ContractData", P49, "PerCentNetLastTrade",, "T")/100,"")</f>
        <v/>
      </c>
      <c r="T49" s="4" t="str">
        <f>IFERROR(RTD("cqg.rtd", ,"ContractData", P49, "PerCentNetLastTrade",, "T")/100,"")</f>
        <v/>
      </c>
      <c r="U49" s="5" t="str">
        <f>IF(P49="","",RTD("cqg.rtd", ,"ContractData", P49, "Open",, "T"))</f>
        <v/>
      </c>
      <c r="V49" s="5" t="str">
        <f>IF(P49="","",RTD("cqg.rtd", ,"ContractData", P49, "High",, "T"))</f>
        <v/>
      </c>
      <c r="W49" s="5" t="str">
        <f>IF(P49="","",RTD("cqg.rtd", ,"ContractData", P49, "Low",, "T"))</f>
        <v/>
      </c>
      <c r="X49" s="12" t="str">
        <f>IF(P49="","",PROPER(RTD("cqg.rtd", ,"ContractData", P49, "LongDescription",, "T")))</f>
        <v/>
      </c>
      <c r="Y49" s="12"/>
      <c r="Z49" s="12"/>
      <c r="AA49" s="12"/>
    </row>
    <row r="50" spans="2:27" x14ac:dyDescent="0.3">
      <c r="B50" s="4" t="str">
        <f>Data!N37</f>
        <v/>
      </c>
      <c r="C50" s="5" t="str">
        <f>IF(B50="","",RTD("cqg.rtd", ,"ContractData", B50, "LastTrade",, "T"))</f>
        <v/>
      </c>
      <c r="D50" s="5" t="str">
        <f>IF(B50="","",RTD("cqg.rtd", ,"ContractData", B50, "NetLastTradeToday",, "T"))</f>
        <v/>
      </c>
      <c r="E50" s="4" t="str">
        <f>IFERROR(RTD("cqg.rtd", ,"ContractData", B50, "PerCentNetLastTrade",, "T")/100,"")</f>
        <v/>
      </c>
      <c r="F50" s="4" t="str">
        <f>IFERROR(RTD("cqg.rtd", ,"ContractData", B50, "PerCentNetLastTrade",, "T")/100,"")</f>
        <v/>
      </c>
      <c r="G50" s="5" t="str">
        <f>IF(B50="","",RTD("cqg.rtd", ,"ContractData", B50, "Open",, "T"))</f>
        <v/>
      </c>
      <c r="H50" s="5" t="str">
        <f>IF(B50="","",RTD("cqg.rtd", ,"ContractData", B50, "High",, "T"))</f>
        <v/>
      </c>
      <c r="I50" s="5" t="str">
        <f>IF(B50="","",RTD("cqg.rtd", ,"ContractData", B50, "Low",, "T"))</f>
        <v/>
      </c>
      <c r="J50" s="12" t="str">
        <f>IF(B50="","",PROPER(RTD("cqg.rtd",,"ContractData",B50,"LongDescription",,"T")))</f>
        <v/>
      </c>
      <c r="K50" s="12"/>
      <c r="L50" s="12"/>
      <c r="M50" s="12"/>
      <c r="N50" s="12"/>
      <c r="P50" s="4" t="str">
        <f>Data!N95</f>
        <v/>
      </c>
      <c r="Q50" s="5" t="str">
        <f>IF(P50="","",RTD("cqg.rtd", ,"ContractData", P50, "LastTrade",, "T"))</f>
        <v/>
      </c>
      <c r="R50" s="5" t="str">
        <f>IF(P50="","",RTD("cqg.rtd", ,"ContractData", P50, "NetLastTradeToday",, "T"))</f>
        <v/>
      </c>
      <c r="S50" s="4" t="str">
        <f>IFERROR(RTD("cqg.rtd", ,"ContractData", P50, "PerCentNetLastTrade",, "T")/100,"")</f>
        <v/>
      </c>
      <c r="T50" s="4" t="str">
        <f>IFERROR(RTD("cqg.rtd", ,"ContractData", P50, "PerCentNetLastTrade",, "T")/100,"")</f>
        <v/>
      </c>
      <c r="U50" s="5" t="str">
        <f>IF(P50="","",RTD("cqg.rtd", ,"ContractData", P50, "Open",, "T"))</f>
        <v/>
      </c>
      <c r="V50" s="5" t="str">
        <f>IF(P50="","",RTD("cqg.rtd", ,"ContractData", P50, "High",, "T"))</f>
        <v/>
      </c>
      <c r="W50" s="5" t="str">
        <f>IF(P50="","",RTD("cqg.rtd", ,"ContractData", P50, "Low",, "T"))</f>
        <v/>
      </c>
      <c r="X50" s="12" t="str">
        <f>IF(P50="","",PROPER(RTD("cqg.rtd", ,"ContractData", P50, "LongDescription",, "T")))</f>
        <v/>
      </c>
      <c r="Y50" s="12"/>
      <c r="Z50" s="12"/>
      <c r="AA50" s="12"/>
    </row>
    <row r="51" spans="2:27" x14ac:dyDescent="0.3">
      <c r="B51" s="4" t="str">
        <f>Data!N38</f>
        <v/>
      </c>
      <c r="C51" s="5" t="str">
        <f>IF(B51="","",RTD("cqg.rtd", ,"ContractData", B51, "LastTrade",, "T"))</f>
        <v/>
      </c>
      <c r="D51" s="5" t="str">
        <f>IF(B51="","",RTD("cqg.rtd", ,"ContractData", B51, "NetLastTradeToday",, "T"))</f>
        <v/>
      </c>
      <c r="E51" s="4" t="str">
        <f>IFERROR(RTD("cqg.rtd", ,"ContractData", B51, "PerCentNetLastTrade",, "T")/100,"")</f>
        <v/>
      </c>
      <c r="F51" s="4" t="str">
        <f>IFERROR(RTD("cqg.rtd", ,"ContractData", B51, "PerCentNetLastTrade",, "T")/100,"")</f>
        <v/>
      </c>
      <c r="G51" s="5" t="str">
        <f>IF(B51="","",RTD("cqg.rtd", ,"ContractData", B51, "Open",, "T"))</f>
        <v/>
      </c>
      <c r="H51" s="5" t="str">
        <f>IF(B51="","",RTD("cqg.rtd", ,"ContractData", B51, "High",, "T"))</f>
        <v/>
      </c>
      <c r="I51" s="5" t="str">
        <f>IF(B51="","",RTD("cqg.rtd", ,"ContractData", B51, "Low",, "T"))</f>
        <v/>
      </c>
      <c r="J51" s="12" t="str">
        <f>IF(B51="","",PROPER(RTD("cqg.rtd",,"ContractData",B51,"LongDescription",,"T")))</f>
        <v/>
      </c>
      <c r="K51" s="12"/>
      <c r="L51" s="12"/>
      <c r="M51" s="12"/>
      <c r="N51" s="12"/>
      <c r="P51" s="4" t="str">
        <f>Data!N96</f>
        <v/>
      </c>
      <c r="Q51" s="5" t="str">
        <f>IF(P51="","",RTD("cqg.rtd", ,"ContractData", P51, "LastTrade",, "T"))</f>
        <v/>
      </c>
      <c r="R51" s="5" t="str">
        <f>IF(P51="","",RTD("cqg.rtd", ,"ContractData", P51, "NetLastTradeToday",, "T"))</f>
        <v/>
      </c>
      <c r="S51" s="4" t="str">
        <f>IFERROR(RTD("cqg.rtd", ,"ContractData", P51, "PerCentNetLastTrade",, "T")/100,"")</f>
        <v/>
      </c>
      <c r="T51" s="4" t="str">
        <f>IFERROR(RTD("cqg.rtd", ,"ContractData", P51, "PerCentNetLastTrade",, "T")/100,"")</f>
        <v/>
      </c>
      <c r="U51" s="5" t="str">
        <f>IF(P51="","",RTD("cqg.rtd", ,"ContractData", P51, "Open",, "T"))</f>
        <v/>
      </c>
      <c r="V51" s="5" t="str">
        <f>IF(P51="","",RTD("cqg.rtd", ,"ContractData", P51, "High",, "T"))</f>
        <v/>
      </c>
      <c r="W51" s="5" t="str">
        <f>IF(P51="","",RTD("cqg.rtd", ,"ContractData", P51, "Low",, "T"))</f>
        <v/>
      </c>
      <c r="X51" s="12" t="str">
        <f>IF(P51="","",PROPER(RTD("cqg.rtd", ,"ContractData", P51, "LongDescription",, "T")))</f>
        <v/>
      </c>
      <c r="Y51" s="12"/>
      <c r="Z51" s="12"/>
      <c r="AA51" s="12"/>
    </row>
    <row r="52" spans="2:27" x14ac:dyDescent="0.3">
      <c r="B52" s="4" t="str">
        <f>Data!N39</f>
        <v/>
      </c>
      <c r="C52" s="5" t="str">
        <f>IF(B52="","",RTD("cqg.rtd", ,"ContractData", B52, "LastTrade",, "T"))</f>
        <v/>
      </c>
      <c r="D52" s="5" t="str">
        <f>IF(B52="","",RTD("cqg.rtd", ,"ContractData", B52, "NetLastTradeToday",, "T"))</f>
        <v/>
      </c>
      <c r="E52" s="4" t="str">
        <f>IFERROR(RTD("cqg.rtd", ,"ContractData", B52, "PerCentNetLastTrade",, "T")/100,"")</f>
        <v/>
      </c>
      <c r="F52" s="4" t="str">
        <f>IFERROR(RTD("cqg.rtd", ,"ContractData", B52, "PerCentNetLastTrade",, "T")/100,"")</f>
        <v/>
      </c>
      <c r="G52" s="5" t="str">
        <f>IF(B52="","",RTD("cqg.rtd", ,"ContractData", B52, "Open",, "T"))</f>
        <v/>
      </c>
      <c r="H52" s="5" t="str">
        <f>IF(B52="","",RTD("cqg.rtd", ,"ContractData", B52, "High",, "T"))</f>
        <v/>
      </c>
      <c r="I52" s="5" t="str">
        <f>IF(B52="","",RTD("cqg.rtd", ,"ContractData", B52, "Low",, "T"))</f>
        <v/>
      </c>
      <c r="J52" s="12" t="str">
        <f>IF(B52="","",PROPER(RTD("cqg.rtd",,"ContractData",B52,"LongDescription",,"T")))</f>
        <v/>
      </c>
      <c r="K52" s="12"/>
      <c r="L52" s="12"/>
      <c r="M52" s="12"/>
      <c r="N52" s="12"/>
      <c r="P52" s="4" t="str">
        <f>Data!N97</f>
        <v/>
      </c>
      <c r="Q52" s="5" t="str">
        <f>IF(P52="","",RTD("cqg.rtd", ,"ContractData", P52, "LastTrade",, "T"))</f>
        <v/>
      </c>
      <c r="R52" s="5" t="str">
        <f>IF(P52="","",RTD("cqg.rtd", ,"ContractData", P52, "NetLastTradeToday",, "T"))</f>
        <v/>
      </c>
      <c r="S52" s="4" t="str">
        <f>IFERROR(RTD("cqg.rtd", ,"ContractData", P52, "PerCentNetLastTrade",, "T")/100,"")</f>
        <v/>
      </c>
      <c r="T52" s="4" t="str">
        <f>IFERROR(RTD("cqg.rtd", ,"ContractData", P52, "PerCentNetLastTrade",, "T")/100,"")</f>
        <v/>
      </c>
      <c r="U52" s="5" t="str">
        <f>IF(P52="","",RTD("cqg.rtd", ,"ContractData", P52, "Open",, "T"))</f>
        <v/>
      </c>
      <c r="V52" s="5" t="str">
        <f>IF(P52="","",RTD("cqg.rtd", ,"ContractData", P52, "High",, "T"))</f>
        <v/>
      </c>
      <c r="W52" s="5" t="str">
        <f>IF(P52="","",RTD("cqg.rtd", ,"ContractData", P52, "Low",, "T"))</f>
        <v/>
      </c>
      <c r="X52" s="12" t="str">
        <f>IF(P52="","",PROPER(RTD("cqg.rtd", ,"ContractData", P52, "LongDescription",, "T")))</f>
        <v/>
      </c>
      <c r="Y52" s="12"/>
      <c r="Z52" s="12"/>
      <c r="AA52" s="12"/>
    </row>
    <row r="53" spans="2:27" x14ac:dyDescent="0.3">
      <c r="P53" s="4" t="str">
        <f>Data!N98</f>
        <v/>
      </c>
      <c r="Q53" s="5" t="str">
        <f>IF(P53="","",RTD("cqg.rtd", ,"ContractData", P53, "LastTrade",, "T"))</f>
        <v/>
      </c>
      <c r="R53" s="5" t="str">
        <f>IF(P53="","",RTD("cqg.rtd", ,"ContractData", P53, "NetLastTradeToday",, "T"))</f>
        <v/>
      </c>
      <c r="S53" s="4" t="str">
        <f>IFERROR(RTD("cqg.rtd", ,"ContractData", P53, "PerCentNetLastTrade",, "T")/100,"")</f>
        <v/>
      </c>
      <c r="T53" s="4" t="str">
        <f>IFERROR(RTD("cqg.rtd", ,"ContractData", P53, "PerCentNetLastTrade",, "T")/100,"")</f>
        <v/>
      </c>
      <c r="U53" s="5" t="str">
        <f>IF(P53="","",RTD("cqg.rtd", ,"ContractData", P53, "Open",, "T"))</f>
        <v/>
      </c>
      <c r="V53" s="5" t="str">
        <f>IF(P53="","",RTD("cqg.rtd", ,"ContractData", P53, "High",, "T"))</f>
        <v/>
      </c>
      <c r="W53" s="5" t="str">
        <f>IF(P53="","",RTD("cqg.rtd", ,"ContractData", P53, "Low",, "T"))</f>
        <v/>
      </c>
      <c r="X53" s="12" t="str">
        <f>IF(P53="","",PROPER(RTD("cqg.rtd", ,"ContractData", P53, "LongDescription",, "T")))</f>
        <v/>
      </c>
      <c r="Y53" s="12"/>
      <c r="Z53" s="12"/>
      <c r="AA53" s="12"/>
    </row>
    <row r="54" spans="2:27" x14ac:dyDescent="0.3">
      <c r="B54" s="6" t="s">
        <v>156</v>
      </c>
      <c r="C54" s="7">
        <f>RTD("cqg.rtd", ,"ContractData", B54, "LastTrade",, "T")</f>
        <v>149.89000000000001</v>
      </c>
      <c r="D54" s="7" t="str">
        <f>RTD("cqg.rtd", ,"ContractData", B54, "NetLastTradeToday",, "T")</f>
        <v/>
      </c>
      <c r="E54" s="8" t="str">
        <f>IFERROR(RTD("cqg.rtd", ,"ContractData", B54, "PerCentNetLastTrade",, "T")/100,"")</f>
        <v/>
      </c>
      <c r="F54" s="8" t="str">
        <f>IFERROR(RTD("cqg.rtd", ,"ContractData", B54, "PerCentNetLastTrade",, "T")/100,"")</f>
        <v/>
      </c>
      <c r="G54" s="7" t="str">
        <f>RTD("cqg.rtd", ,"ContractData", B54, "Open",, "T")</f>
        <v/>
      </c>
      <c r="H54" s="7" t="str">
        <f>RTD("cqg.rtd", ,"ContractData", B54, "High",, "T")</f>
        <v/>
      </c>
      <c r="I54" s="7" t="str">
        <f>RTD("cqg.rtd", ,"ContractData", B54, "Low",, "T")</f>
        <v/>
      </c>
      <c r="J54" s="14" t="str">
        <f>LEFT(RTD("cqg.rtd", ,"ContractData", B54, "LongDescription",, "T"),22)</f>
        <v>Health Care Select Sec</v>
      </c>
      <c r="K54" s="14"/>
      <c r="L54" s="14"/>
      <c r="M54" s="14"/>
      <c r="N54" s="14"/>
      <c r="P54" s="4" t="str">
        <f>Data!N99</f>
        <v/>
      </c>
      <c r="Q54" s="5" t="str">
        <f>IF(P54="","",RTD("cqg.rtd", ,"ContractData", P54, "LastTrade",, "T"))</f>
        <v/>
      </c>
      <c r="R54" s="5" t="str">
        <f>IF(P54="","",RTD("cqg.rtd", ,"ContractData", P54, "NetLastTradeToday",, "T"))</f>
        <v/>
      </c>
      <c r="S54" s="4" t="str">
        <f>IFERROR(RTD("cqg.rtd", ,"ContractData", P54, "PerCentNetLastTrade",, "T")/100,"")</f>
        <v/>
      </c>
      <c r="T54" s="4" t="str">
        <f>IFERROR(RTD("cqg.rtd", ,"ContractData", P54, "PerCentNetLastTrade",, "T")/100,"")</f>
        <v/>
      </c>
      <c r="U54" s="5" t="str">
        <f>IF(P54="","",RTD("cqg.rtd", ,"ContractData", P54, "Open",, "T"))</f>
        <v/>
      </c>
      <c r="V54" s="5" t="str">
        <f>IF(P54="","",RTD("cqg.rtd", ,"ContractData", P54, "High",, "T"))</f>
        <v/>
      </c>
      <c r="W54" s="5" t="str">
        <f>IF(P54="","",RTD("cqg.rtd", ,"ContractData", P54, "Low",, "T"))</f>
        <v/>
      </c>
      <c r="X54" s="12" t="str">
        <f>IF(P54="","",PROPER(RTD("cqg.rtd", ,"ContractData", P54, "LongDescription",, "T")))</f>
        <v/>
      </c>
      <c r="Y54" s="12"/>
      <c r="Z54" s="12"/>
      <c r="AA54" s="12"/>
    </row>
    <row r="55" spans="2:27" x14ac:dyDescent="0.3">
      <c r="B55" s="4" t="str">
        <f>Data!N40</f>
        <v/>
      </c>
      <c r="C55" s="5" t="str">
        <f>IF(B55="","",RTD("cqg.rtd", ,"ContractData", B55, "LastTrade",, "T"))</f>
        <v/>
      </c>
      <c r="D55" s="5" t="str">
        <f>IF(B55="","",RTD("cqg.rtd", ,"ContractData", B55, "NetLastTradeToday",, "T"))</f>
        <v/>
      </c>
      <c r="E55" s="4" t="str">
        <f>IFERROR(RTD("cqg.rtd", ,"ContractData", B55, "PerCentNetLastTrade",, "T")/100,"")</f>
        <v/>
      </c>
      <c r="F55" s="4" t="str">
        <f>IFERROR(RTD("cqg.rtd", ,"ContractData", B55, "PerCentNetLastTrade",, "T")/100,"")</f>
        <v/>
      </c>
      <c r="G55" s="5" t="str">
        <f>IF(B55="","",RTD("cqg.rtd", ,"ContractData", B55, "Open",, "T"))</f>
        <v/>
      </c>
      <c r="H55" s="5" t="str">
        <f>IF(B55="","",RTD("cqg.rtd", ,"ContractData", B55, "High",, "T"))</f>
        <v/>
      </c>
      <c r="I55" s="5" t="str">
        <f>IF(B55="","",RTD("cqg.rtd", ,"ContractData", B55, "Low",, "T"))</f>
        <v/>
      </c>
      <c r="J55" s="12" t="str">
        <f>IF(B55="","",PROPER(RTD("cqg.rtd",,"ContractData",B55,"LongDescription",,"T")))</f>
        <v/>
      </c>
      <c r="K55" s="12"/>
      <c r="L55" s="12"/>
      <c r="M55" s="12"/>
      <c r="N55" s="12"/>
      <c r="P55" s="4" t="str">
        <f>Data!N100</f>
        <v/>
      </c>
      <c r="Q55" s="5" t="str">
        <f>IF(P55="","",RTD("cqg.rtd", ,"ContractData", P55, "LastTrade",, "T"))</f>
        <v/>
      </c>
      <c r="R55" s="5" t="str">
        <f>IF(P55="","",RTD("cqg.rtd", ,"ContractData", P55, "NetLastTradeToday",, "T"))</f>
        <v/>
      </c>
      <c r="S55" s="4" t="str">
        <f>IFERROR(RTD("cqg.rtd", ,"ContractData", P55, "PerCentNetLastTrade",, "T")/100,"")</f>
        <v/>
      </c>
      <c r="T55" s="4" t="str">
        <f>IFERROR(RTD("cqg.rtd", ,"ContractData", P55, "PerCentNetLastTrade",, "T")/100,"")</f>
        <v/>
      </c>
      <c r="U55" s="5" t="str">
        <f>IF(P55="","",RTD("cqg.rtd", ,"ContractData", P55, "Open",, "T"))</f>
        <v/>
      </c>
      <c r="V55" s="5" t="str">
        <f>IF(P55="","",RTD("cqg.rtd", ,"ContractData", P55, "High",, "T"))</f>
        <v/>
      </c>
      <c r="W55" s="5" t="str">
        <f>IF(P55="","",RTD("cqg.rtd", ,"ContractData", P55, "Low",, "T"))</f>
        <v/>
      </c>
      <c r="X55" s="12" t="str">
        <f>IF(P55="","",PROPER(RTD("cqg.rtd", ,"ContractData", P55, "LongDescription",, "T")))</f>
        <v/>
      </c>
      <c r="Y55" s="12"/>
      <c r="Z55" s="12"/>
      <c r="AA55" s="12"/>
    </row>
    <row r="56" spans="2:27" x14ac:dyDescent="0.3">
      <c r="B56" s="4" t="str">
        <f>Data!N41</f>
        <v/>
      </c>
      <c r="C56" s="5" t="str">
        <f>IF(B56="","",RTD("cqg.rtd", ,"ContractData", B56, "LastTrade",, "T"))</f>
        <v/>
      </c>
      <c r="D56" s="5" t="str">
        <f>IF(B56="","",RTD("cqg.rtd", ,"ContractData", B56, "NetLastTradeToday",, "T"))</f>
        <v/>
      </c>
      <c r="E56" s="4" t="str">
        <f>IFERROR(RTD("cqg.rtd", ,"ContractData", B56, "PerCentNetLastTrade",, "T")/100,"")</f>
        <v/>
      </c>
      <c r="F56" s="4" t="str">
        <f>IFERROR(RTD("cqg.rtd", ,"ContractData", B56, "PerCentNetLastTrade",, "T")/100,"")</f>
        <v/>
      </c>
      <c r="G56" s="5" t="str">
        <f>IF(B56="","",RTD("cqg.rtd", ,"ContractData", B56, "Open",, "T"))</f>
        <v/>
      </c>
      <c r="H56" s="5" t="str">
        <f>IF(B56="","",RTD("cqg.rtd", ,"ContractData", B56, "High",, "T"))</f>
        <v/>
      </c>
      <c r="I56" s="5" t="str">
        <f>IF(B56="","",RTD("cqg.rtd", ,"ContractData", B56, "Low",, "T"))</f>
        <v/>
      </c>
      <c r="J56" s="12" t="str">
        <f>IF(B56="","",PROPER(RTD("cqg.rtd",,"ContractData",B56,"LongDescription",,"T")))</f>
        <v/>
      </c>
      <c r="K56" s="12"/>
      <c r="L56" s="12"/>
      <c r="M56" s="12"/>
      <c r="N56" s="12"/>
      <c r="P56" s="4" t="str">
        <f>Data!N101</f>
        <v/>
      </c>
      <c r="Q56" s="5" t="str">
        <f>IF(P56="","",RTD("cqg.rtd", ,"ContractData", P56, "LastTrade",, "T"))</f>
        <v/>
      </c>
      <c r="R56" s="5" t="str">
        <f>IF(P56="","",RTD("cqg.rtd", ,"ContractData", P56, "NetLastTradeToday",, "T"))</f>
        <v/>
      </c>
      <c r="S56" s="4" t="str">
        <f>IFERROR(RTD("cqg.rtd", ,"ContractData", P56, "PerCentNetLastTrade",, "T")/100,"")</f>
        <v/>
      </c>
      <c r="T56" s="4" t="str">
        <f>IFERROR(RTD("cqg.rtd", ,"ContractData", P56, "PerCentNetLastTrade",, "T")/100,"")</f>
        <v/>
      </c>
      <c r="U56" s="5" t="str">
        <f>IF(P56="","",RTD("cqg.rtd", ,"ContractData", P56, "Open",, "T"))</f>
        <v/>
      </c>
      <c r="V56" s="5" t="str">
        <f>IF(P56="","",RTD("cqg.rtd", ,"ContractData", P56, "High",, "T"))</f>
        <v/>
      </c>
      <c r="W56" s="5" t="str">
        <f>IF(P56="","",RTD("cqg.rtd", ,"ContractData", P56, "Low",, "T"))</f>
        <v/>
      </c>
      <c r="X56" s="12" t="str">
        <f>IF(P56="","",PROPER(RTD("cqg.rtd", ,"ContractData", P56, "LongDescription",, "T")))</f>
        <v/>
      </c>
      <c r="Y56" s="12"/>
      <c r="Z56" s="12"/>
      <c r="AA56" s="12"/>
    </row>
    <row r="57" spans="2:27" x14ac:dyDescent="0.3">
      <c r="B57" s="4" t="str">
        <f>Data!N42</f>
        <v/>
      </c>
      <c r="C57" s="5" t="str">
        <f>IF(B57="","",RTD("cqg.rtd", ,"ContractData", B57, "LastTrade",, "T"))</f>
        <v/>
      </c>
      <c r="D57" s="5" t="str">
        <f>IF(B57="","",RTD("cqg.rtd", ,"ContractData", B57, "NetLastTradeToday",, "T"))</f>
        <v/>
      </c>
      <c r="E57" s="4" t="str">
        <f>IFERROR(RTD("cqg.rtd", ,"ContractData", B57, "PerCentNetLastTrade",, "T")/100,"")</f>
        <v/>
      </c>
      <c r="F57" s="4" t="str">
        <f>IFERROR(RTD("cqg.rtd", ,"ContractData", B57, "PerCentNetLastTrade",, "T")/100,"")</f>
        <v/>
      </c>
      <c r="G57" s="5" t="str">
        <f>IF(B57="","",RTD("cqg.rtd", ,"ContractData", B57, "Open",, "T"))</f>
        <v/>
      </c>
      <c r="H57" s="5" t="str">
        <f>IF(B57="","",RTD("cqg.rtd", ,"ContractData", B57, "High",, "T"))</f>
        <v/>
      </c>
      <c r="I57" s="5" t="str">
        <f>IF(B57="","",RTD("cqg.rtd", ,"ContractData", B57, "Low",, "T"))</f>
        <v/>
      </c>
      <c r="J57" s="12" t="str">
        <f>IF(B57="","",PROPER(RTD("cqg.rtd",,"ContractData",B57,"LongDescription",,"T")))</f>
        <v/>
      </c>
      <c r="K57" s="12"/>
      <c r="L57" s="12"/>
      <c r="M57" s="12"/>
      <c r="N57" s="12"/>
      <c r="P57" s="4" t="str">
        <f>Data!N102</f>
        <v/>
      </c>
      <c r="Q57" s="5" t="str">
        <f>IF(P57="","",RTD("cqg.rtd", ,"ContractData", P57, "LastTrade",, "T"))</f>
        <v/>
      </c>
      <c r="R57" s="5" t="str">
        <f>IF(P57="","",RTD("cqg.rtd", ,"ContractData", P57, "NetLastTradeToday",, "T"))</f>
        <v/>
      </c>
      <c r="S57" s="4" t="str">
        <f>IFERROR(RTD("cqg.rtd", ,"ContractData", P57, "PerCentNetLastTrade",, "T")/100,"")</f>
        <v/>
      </c>
      <c r="T57" s="4" t="str">
        <f>IFERROR(RTD("cqg.rtd", ,"ContractData", P57, "PerCentNetLastTrade",, "T")/100,"")</f>
        <v/>
      </c>
      <c r="U57" s="5" t="str">
        <f>IF(P57="","",RTD("cqg.rtd", ,"ContractData", P57, "Open",, "T"))</f>
        <v/>
      </c>
      <c r="V57" s="5" t="str">
        <f>IF(P57="","",RTD("cqg.rtd", ,"ContractData", P57, "High",, "T"))</f>
        <v/>
      </c>
      <c r="W57" s="5" t="str">
        <f>IF(P57="","",RTD("cqg.rtd", ,"ContractData", P57, "Low",, "T"))</f>
        <v/>
      </c>
      <c r="X57" s="12" t="str">
        <f>IF(P57="","",PROPER(RTD("cqg.rtd", ,"ContractData", P57, "LongDescription",, "T")))</f>
        <v/>
      </c>
      <c r="Y57" s="12"/>
      <c r="Z57" s="12"/>
      <c r="AA57" s="12"/>
    </row>
    <row r="58" spans="2:27" x14ac:dyDescent="0.3">
      <c r="B58" s="4" t="str">
        <f>Data!N43</f>
        <v/>
      </c>
      <c r="C58" s="5" t="str">
        <f>IF(B58="","",RTD("cqg.rtd", ,"ContractData", B58, "LastTrade",, "T"))</f>
        <v/>
      </c>
      <c r="D58" s="5" t="str">
        <f>IF(B58="","",RTD("cqg.rtd", ,"ContractData", B58, "NetLastTradeToday",, "T"))</f>
        <v/>
      </c>
      <c r="E58" s="4" t="str">
        <f>IFERROR(RTD("cqg.rtd", ,"ContractData", B58, "PerCentNetLastTrade",, "T")/100,"")</f>
        <v/>
      </c>
      <c r="F58" s="4" t="str">
        <f>IFERROR(RTD("cqg.rtd", ,"ContractData", B58, "PerCentNetLastTrade",, "T")/100,"")</f>
        <v/>
      </c>
      <c r="G58" s="5" t="str">
        <f>IF(B58="","",RTD("cqg.rtd", ,"ContractData", B58, "Open",, "T"))</f>
        <v/>
      </c>
      <c r="H58" s="5" t="str">
        <f>IF(B58="","",RTD("cqg.rtd", ,"ContractData", B58, "High",, "T"))</f>
        <v/>
      </c>
      <c r="I58" s="5" t="str">
        <f>IF(B58="","",RTD("cqg.rtd", ,"ContractData", B58, "Low",, "T"))</f>
        <v/>
      </c>
      <c r="J58" s="12" t="str">
        <f>IF(B58="","",PROPER(RTD("cqg.rtd",,"ContractData",B58,"LongDescription",,"T")))</f>
        <v/>
      </c>
      <c r="K58" s="12"/>
      <c r="L58" s="12"/>
      <c r="M58" s="12"/>
      <c r="N58" s="12"/>
      <c r="P58" s="4" t="str">
        <f>Data!N103</f>
        <v/>
      </c>
      <c r="Q58" s="5" t="str">
        <f>IF(P58="","",RTD("cqg.rtd", ,"ContractData", P58, "LastTrade",, "T"))</f>
        <v/>
      </c>
      <c r="R58" s="5" t="str">
        <f>IF(P58="","",RTD("cqg.rtd", ,"ContractData", P58, "NetLastTradeToday",, "T"))</f>
        <v/>
      </c>
      <c r="S58" s="4" t="str">
        <f>IFERROR(RTD("cqg.rtd", ,"ContractData", P58, "PerCentNetLastTrade",, "T")/100,"")</f>
        <v/>
      </c>
      <c r="T58" s="4" t="str">
        <f>IFERROR(RTD("cqg.rtd", ,"ContractData", P58, "PerCentNetLastTrade",, "T")/100,"")</f>
        <v/>
      </c>
      <c r="U58" s="5" t="str">
        <f>IF(P58="","",RTD("cqg.rtd", ,"ContractData", P58, "Open",, "T"))</f>
        <v/>
      </c>
      <c r="V58" s="5" t="str">
        <f>IF(P58="","",RTD("cqg.rtd", ,"ContractData", P58, "High",, "T"))</f>
        <v/>
      </c>
      <c r="W58" s="5" t="str">
        <f>IF(P58="","",RTD("cqg.rtd", ,"ContractData", P58, "Low",, "T"))</f>
        <v/>
      </c>
      <c r="X58" s="12" t="str">
        <f>IF(P58="","",PROPER(RTD("cqg.rtd", ,"ContractData", P58, "LongDescription",, "T")))</f>
        <v/>
      </c>
      <c r="Y58" s="12"/>
      <c r="Z58" s="12"/>
      <c r="AA58" s="12"/>
    </row>
    <row r="59" spans="2:27" x14ac:dyDescent="0.3">
      <c r="B59" s="4" t="str">
        <f>Data!N44</f>
        <v/>
      </c>
      <c r="C59" s="5" t="str">
        <f>IF(B59="","",RTD("cqg.rtd", ,"ContractData", B59, "LastTrade",, "T"))</f>
        <v/>
      </c>
      <c r="D59" s="5" t="str">
        <f>IF(B59="","",RTD("cqg.rtd", ,"ContractData", B59, "NetLastTradeToday",, "T"))</f>
        <v/>
      </c>
      <c r="E59" s="4" t="str">
        <f>IFERROR(RTD("cqg.rtd", ,"ContractData", B59, "PerCentNetLastTrade",, "T")/100,"")</f>
        <v/>
      </c>
      <c r="F59" s="4" t="str">
        <f>IFERROR(RTD("cqg.rtd", ,"ContractData", B59, "PerCentNetLastTrade",, "T")/100,"")</f>
        <v/>
      </c>
      <c r="G59" s="5" t="str">
        <f>IF(B59="","",RTD("cqg.rtd", ,"ContractData", B59, "Open",, "T"))</f>
        <v/>
      </c>
      <c r="H59" s="5" t="str">
        <f>IF(B59="","",RTD("cqg.rtd", ,"ContractData", B59, "High",, "T"))</f>
        <v/>
      </c>
      <c r="I59" s="5" t="str">
        <f>IF(B59="","",RTD("cqg.rtd", ,"ContractData", B59, "Low",, "T"))</f>
        <v/>
      </c>
      <c r="J59" s="12" t="str">
        <f>IF(B59="","",PROPER(RTD("cqg.rtd",,"ContractData",B59,"LongDescription",,"T")))</f>
        <v/>
      </c>
      <c r="K59" s="12"/>
      <c r="L59" s="12"/>
      <c r="M59" s="12"/>
      <c r="N59" s="12"/>
      <c r="P59" s="4" t="str">
        <f>Data!N104</f>
        <v/>
      </c>
      <c r="Q59" s="5" t="str">
        <f>IF(P59="","",RTD("cqg.rtd", ,"ContractData", P59, "LastTrade",, "T"))</f>
        <v/>
      </c>
      <c r="R59" s="5" t="str">
        <f>IF(P59="","",RTD("cqg.rtd", ,"ContractData", P59, "NetLastTradeToday",, "T"))</f>
        <v/>
      </c>
      <c r="S59" s="4" t="str">
        <f>IFERROR(RTD("cqg.rtd", ,"ContractData", P59, "PerCentNetLastTrade",, "T")/100,"")</f>
        <v/>
      </c>
      <c r="T59" s="4" t="str">
        <f>IFERROR(RTD("cqg.rtd", ,"ContractData", P59, "PerCentNetLastTrade",, "T")/100,"")</f>
        <v/>
      </c>
      <c r="U59" s="5" t="str">
        <f>IF(P59="","",RTD("cqg.rtd", ,"ContractData", P59, "Open",, "T"))</f>
        <v/>
      </c>
      <c r="V59" s="5" t="str">
        <f>IF(P59="","",RTD("cqg.rtd", ,"ContractData", P59, "High",, "T"))</f>
        <v/>
      </c>
      <c r="W59" s="5" t="str">
        <f>IF(P59="","",RTD("cqg.rtd", ,"ContractData", P59, "Low",, "T"))</f>
        <v/>
      </c>
      <c r="X59" s="12" t="str">
        <f>IF(P59="","",PROPER(RTD("cqg.rtd", ,"ContractData", P59, "LongDescription",, "T")))</f>
        <v/>
      </c>
      <c r="Y59" s="12"/>
      <c r="Z59" s="12"/>
      <c r="AA59" s="12"/>
    </row>
    <row r="60" spans="2:27" x14ac:dyDescent="0.3">
      <c r="B60" s="4" t="str">
        <f>Data!N45</f>
        <v/>
      </c>
      <c r="C60" s="5" t="str">
        <f>IF(B60="","",RTD("cqg.rtd", ,"ContractData", B60, "LastTrade",, "T"))</f>
        <v/>
      </c>
      <c r="D60" s="5" t="str">
        <f>IF(B60="","",RTD("cqg.rtd", ,"ContractData", B60, "NetLastTradeToday",, "T"))</f>
        <v/>
      </c>
      <c r="E60" s="4" t="str">
        <f>IFERROR(RTD("cqg.rtd", ,"ContractData", B60, "PerCentNetLastTrade",, "T")/100,"")</f>
        <v/>
      </c>
      <c r="F60" s="4" t="str">
        <f>IFERROR(RTD("cqg.rtd", ,"ContractData", B60, "PerCentNetLastTrade",, "T")/100,"")</f>
        <v/>
      </c>
      <c r="G60" s="5" t="str">
        <f>IF(B60="","",RTD("cqg.rtd", ,"ContractData", B60, "Open",, "T"))</f>
        <v/>
      </c>
      <c r="H60" s="5" t="str">
        <f>IF(B60="","",RTD("cqg.rtd", ,"ContractData", B60, "High",, "T"))</f>
        <v/>
      </c>
      <c r="I60" s="5" t="str">
        <f>IF(B60="","",RTD("cqg.rtd", ,"ContractData", B60, "Low",, "T"))</f>
        <v/>
      </c>
      <c r="J60" s="12" t="str">
        <f>IF(B60="","",PROPER(RTD("cqg.rtd",,"ContractData",B60,"LongDescription",,"T")))</f>
        <v/>
      </c>
      <c r="K60" s="12"/>
      <c r="L60" s="12"/>
      <c r="M60" s="12"/>
      <c r="N60" s="12"/>
      <c r="P60" s="4" t="str">
        <f>Data!N105</f>
        <v/>
      </c>
      <c r="Q60" s="5" t="str">
        <f>IF(P60="","",RTD("cqg.rtd", ,"ContractData", P60, "LastTrade",, "T"))</f>
        <v/>
      </c>
      <c r="R60" s="5" t="str">
        <f>IF(P60="","",RTD("cqg.rtd", ,"ContractData", P60, "NetLastTradeToday",, "T"))</f>
        <v/>
      </c>
      <c r="S60" s="4" t="str">
        <f>IFERROR(RTD("cqg.rtd", ,"ContractData", P60, "PerCentNetLastTrade",, "T")/100,"")</f>
        <v/>
      </c>
      <c r="T60" s="4" t="str">
        <f>IFERROR(RTD("cqg.rtd", ,"ContractData", P60, "PerCentNetLastTrade",, "T")/100,"")</f>
        <v/>
      </c>
      <c r="U60" s="5" t="str">
        <f>IF(P60="","",RTD("cqg.rtd", ,"ContractData", P60, "Open",, "T"))</f>
        <v/>
      </c>
      <c r="V60" s="5" t="str">
        <f>IF(P60="","",RTD("cqg.rtd", ,"ContractData", P60, "High",, "T"))</f>
        <v/>
      </c>
      <c r="W60" s="5" t="str">
        <f>IF(P60="","",RTD("cqg.rtd", ,"ContractData", P60, "Low",, "T"))</f>
        <v/>
      </c>
      <c r="X60" s="12" t="str">
        <f>IF(P60="","",PROPER(RTD("cqg.rtd", ,"ContractData", P60, "LongDescription",, "T")))</f>
        <v/>
      </c>
      <c r="Y60" s="12"/>
      <c r="Z60" s="12"/>
      <c r="AA60" s="12"/>
    </row>
    <row r="61" spans="2:27" x14ac:dyDescent="0.3">
      <c r="B61" s="4" t="str">
        <f>Data!N46</f>
        <v/>
      </c>
      <c r="C61" s="5" t="str">
        <f>IF(B61="","",RTD("cqg.rtd", ,"ContractData", B61, "LastTrade",, "T"))</f>
        <v/>
      </c>
      <c r="D61" s="5" t="str">
        <f>IF(B61="","",RTD("cqg.rtd", ,"ContractData", B61, "NetLastTradeToday",, "T"))</f>
        <v/>
      </c>
      <c r="E61" s="4" t="str">
        <f>IFERROR(RTD("cqg.rtd", ,"ContractData", B61, "PerCentNetLastTrade",, "T")/100,"")</f>
        <v/>
      </c>
      <c r="F61" s="4" t="str">
        <f>IFERROR(RTD("cqg.rtd", ,"ContractData", B61, "PerCentNetLastTrade",, "T")/100,"")</f>
        <v/>
      </c>
      <c r="G61" s="5" t="str">
        <f>IF(B61="","",RTD("cqg.rtd", ,"ContractData", B61, "Open",, "T"))</f>
        <v/>
      </c>
      <c r="H61" s="5" t="str">
        <f>IF(B61="","",RTD("cqg.rtd", ,"ContractData", B61, "High",, "T"))</f>
        <v/>
      </c>
      <c r="I61" s="5" t="str">
        <f>IF(B61="","",RTD("cqg.rtd", ,"ContractData", B61, "Low",, "T"))</f>
        <v/>
      </c>
      <c r="J61" s="12" t="str">
        <f>IF(B61="","",PROPER(RTD("cqg.rtd",,"ContractData",B61,"LongDescription",,"T")))</f>
        <v/>
      </c>
      <c r="K61" s="12"/>
      <c r="L61" s="12"/>
      <c r="M61" s="12"/>
      <c r="N61" s="12"/>
      <c r="P61" s="4" t="str">
        <f>Data!N106</f>
        <v/>
      </c>
      <c r="Q61" s="5" t="str">
        <f>IF(P61="","",RTD("cqg.rtd", ,"ContractData", P61, "LastTrade",, "T"))</f>
        <v/>
      </c>
      <c r="R61" s="5" t="str">
        <f>IF(P61="","",RTD("cqg.rtd", ,"ContractData", P61, "NetLastTradeToday",, "T"))</f>
        <v/>
      </c>
      <c r="S61" s="4" t="str">
        <f>IFERROR(RTD("cqg.rtd", ,"ContractData", P61, "PerCentNetLastTrade",, "T")/100,"")</f>
        <v/>
      </c>
      <c r="T61" s="4" t="str">
        <f>IFERROR(RTD("cqg.rtd", ,"ContractData", P61, "PerCentNetLastTrade",, "T")/100,"")</f>
        <v/>
      </c>
      <c r="U61" s="5" t="str">
        <f>IF(P61="","",RTD("cqg.rtd", ,"ContractData", P61, "Open",, "T"))</f>
        <v/>
      </c>
      <c r="V61" s="5" t="str">
        <f>IF(P61="","",RTD("cqg.rtd", ,"ContractData", P61, "High",, "T"))</f>
        <v/>
      </c>
      <c r="W61" s="5" t="str">
        <f>IF(P61="","",RTD("cqg.rtd", ,"ContractData", P61, "Low",, "T"))</f>
        <v/>
      </c>
      <c r="X61" s="12" t="str">
        <f>IF(P61="","",PROPER(RTD("cqg.rtd", ,"ContractData", P61, "LongDescription",, "T")))</f>
        <v/>
      </c>
      <c r="Y61" s="12"/>
      <c r="Z61" s="12"/>
      <c r="AA61" s="12"/>
    </row>
    <row r="62" spans="2:27" x14ac:dyDescent="0.3">
      <c r="B62" s="4" t="str">
        <f>Data!N47</f>
        <v/>
      </c>
      <c r="C62" s="5" t="str">
        <f>IF(B62="","",RTD("cqg.rtd", ,"ContractData", B62, "LastTrade",, "T"))</f>
        <v/>
      </c>
      <c r="D62" s="5" t="str">
        <f>IF(B62="","",RTD("cqg.rtd", ,"ContractData", B62, "NetLastTradeToday",, "T"))</f>
        <v/>
      </c>
      <c r="E62" s="4" t="str">
        <f>IFERROR(RTD("cqg.rtd", ,"ContractData", B62, "PerCentNetLastTrade",, "T")/100,"")</f>
        <v/>
      </c>
      <c r="F62" s="4" t="str">
        <f>IFERROR(RTD("cqg.rtd", ,"ContractData", B62, "PerCentNetLastTrade",, "T")/100,"")</f>
        <v/>
      </c>
      <c r="G62" s="5" t="str">
        <f>IF(B62="","",RTD("cqg.rtd", ,"ContractData", B62, "Open",, "T"))</f>
        <v/>
      </c>
      <c r="H62" s="5" t="str">
        <f>IF(B62="","",RTD("cqg.rtd", ,"ContractData", B62, "High",, "T"))</f>
        <v/>
      </c>
      <c r="I62" s="5" t="str">
        <f>IF(B62="","",RTD("cqg.rtd", ,"ContractData", B62, "Low",, "T"))</f>
        <v/>
      </c>
      <c r="J62" s="12" t="str">
        <f>IF(B62="","",PROPER(RTD("cqg.rtd",,"ContractData",B62,"LongDescription",,"T")))</f>
        <v/>
      </c>
      <c r="K62" s="12"/>
      <c r="L62" s="12"/>
      <c r="M62" s="12"/>
      <c r="N62" s="12"/>
      <c r="P62" s="4" t="str">
        <f>Data!N107</f>
        <v/>
      </c>
      <c r="Q62" s="5" t="str">
        <f>IF(P62="","",RTD("cqg.rtd", ,"ContractData", P62, "LastTrade",, "T"))</f>
        <v/>
      </c>
      <c r="R62" s="5" t="str">
        <f>IF(P62="","",RTD("cqg.rtd", ,"ContractData", P62, "NetLastTradeToday",, "T"))</f>
        <v/>
      </c>
      <c r="S62" s="4" t="str">
        <f>IFERROR(RTD("cqg.rtd", ,"ContractData", P62, "PerCentNetLastTrade",, "T")/100,"")</f>
        <v/>
      </c>
      <c r="T62" s="4" t="str">
        <f>IFERROR(RTD("cqg.rtd", ,"ContractData", P62, "PerCentNetLastTrade",, "T")/100,"")</f>
        <v/>
      </c>
      <c r="U62" s="5" t="str">
        <f>IF(P62="","",RTD("cqg.rtd", ,"ContractData", P62, "Open",, "T"))</f>
        <v/>
      </c>
      <c r="V62" s="5" t="str">
        <f>IF(P62="","",RTD("cqg.rtd", ,"ContractData", P62, "High",, "T"))</f>
        <v/>
      </c>
      <c r="W62" s="5" t="str">
        <f>IF(P62="","",RTD("cqg.rtd", ,"ContractData", P62, "Low",, "T"))</f>
        <v/>
      </c>
      <c r="X62" s="12" t="str">
        <f>IF(P62="","",PROPER(RTD("cqg.rtd", ,"ContractData", P62, "LongDescription",, "T")))</f>
        <v/>
      </c>
      <c r="Y62" s="12"/>
      <c r="Z62" s="12"/>
      <c r="AA62" s="12"/>
    </row>
    <row r="63" spans="2:27" x14ac:dyDescent="0.3">
      <c r="B63" s="4" t="str">
        <f>Data!N48</f>
        <v/>
      </c>
      <c r="C63" s="5" t="str">
        <f>IF(B63="","",RTD("cqg.rtd", ,"ContractData", B63, "LastTrade",, "T"))</f>
        <v/>
      </c>
      <c r="D63" s="5" t="str">
        <f>IF(B63="","",RTD("cqg.rtd", ,"ContractData", B63, "NetLastTradeToday",, "T"))</f>
        <v/>
      </c>
      <c r="E63" s="4" t="str">
        <f>IFERROR(RTD("cqg.rtd", ,"ContractData", B63, "PerCentNetLastTrade",, "T")/100,"")</f>
        <v/>
      </c>
      <c r="F63" s="4" t="str">
        <f>IFERROR(RTD("cqg.rtd", ,"ContractData", B63, "PerCentNetLastTrade",, "T")/100,"")</f>
        <v/>
      </c>
      <c r="G63" s="5" t="str">
        <f>IF(B63="","",RTD("cqg.rtd", ,"ContractData", B63, "Open",, "T"))</f>
        <v/>
      </c>
      <c r="H63" s="5" t="str">
        <f>IF(B63="","",RTD("cqg.rtd", ,"ContractData", B63, "High",, "T"))</f>
        <v/>
      </c>
      <c r="I63" s="5" t="str">
        <f>IF(B63="","",RTD("cqg.rtd", ,"ContractData", B63, "Low",, "T"))</f>
        <v/>
      </c>
      <c r="J63" s="12" t="str">
        <f>IF(B63="","",PROPER(RTD("cqg.rtd",,"ContractData",B63,"LongDescription",,"T")))</f>
        <v/>
      </c>
      <c r="K63" s="12"/>
      <c r="L63" s="12"/>
      <c r="M63" s="12"/>
      <c r="N63" s="12"/>
    </row>
    <row r="64" spans="2:27" x14ac:dyDescent="0.3">
      <c r="B64" s="4" t="str">
        <f>Data!N49</f>
        <v/>
      </c>
      <c r="C64" s="5" t="str">
        <f>IF(B64="","",RTD("cqg.rtd", ,"ContractData", B64, "LastTrade",, "T"))</f>
        <v/>
      </c>
      <c r="D64" s="5" t="str">
        <f>IF(B64="","",RTD("cqg.rtd", ,"ContractData", B64, "NetLastTradeToday",, "T"))</f>
        <v/>
      </c>
      <c r="E64" s="4" t="str">
        <f>IFERROR(RTD("cqg.rtd", ,"ContractData", B64, "PerCentNetLastTrade",, "T")/100,"")</f>
        <v/>
      </c>
      <c r="F64" s="4" t="str">
        <f>IFERROR(RTD("cqg.rtd", ,"ContractData", B64, "PerCentNetLastTrade",, "T")/100,"")</f>
        <v/>
      </c>
      <c r="G64" s="5" t="str">
        <f>IF(B64="","",RTD("cqg.rtd", ,"ContractData", B64, "Open",, "T"))</f>
        <v/>
      </c>
      <c r="H64" s="5" t="str">
        <f>IF(B64="","",RTD("cqg.rtd", ,"ContractData", B64, "High",, "T"))</f>
        <v/>
      </c>
      <c r="I64" s="5" t="str">
        <f>IF(B64="","",RTD("cqg.rtd", ,"ContractData", B64, "Low",, "T"))</f>
        <v/>
      </c>
      <c r="J64" s="12" t="str">
        <f>IF(B64="","",PROPER(RTD("cqg.rtd",,"ContractData",B64,"LongDescription",,"T")))</f>
        <v/>
      </c>
      <c r="K64" s="12"/>
      <c r="L64" s="12"/>
      <c r="M64" s="12"/>
      <c r="N64" s="12"/>
      <c r="P64" s="6" t="s">
        <v>152</v>
      </c>
      <c r="Q64" s="7">
        <f>RTD("cqg.rtd", ,"ContractData", P64, "LastTrade",, "T")</f>
        <v>50.29</v>
      </c>
      <c r="R64" s="7" t="str">
        <f>RTD("cqg.rtd", ,"ContractData", P64, "NetLastTradeToday",, "T")</f>
        <v/>
      </c>
      <c r="S64" s="8" t="str">
        <f>IFERROR(RTD("cqg.rtd", ,"ContractData", P64, "PerCentNetLastTrade",, "T")/100,"")</f>
        <v/>
      </c>
      <c r="T64" s="8" t="str">
        <f>IFERROR(RTD("cqg.rtd", ,"ContractData", P64, "PerCentNetLastTrade",, "T")/100,"")</f>
        <v/>
      </c>
      <c r="U64" s="7" t="str">
        <f>RTD("cqg.rtd", ,"ContractData", P64, "Open",, "T")</f>
        <v/>
      </c>
      <c r="V64" s="7" t="str">
        <f>RTD("cqg.rtd", ,"ContractData", P64, "High",, "T")</f>
        <v/>
      </c>
      <c r="W64" s="7" t="str">
        <f>RTD("cqg.rtd", ,"ContractData", P64, "Low",, "T")</f>
        <v/>
      </c>
      <c r="X64" s="15" t="str">
        <f>LEFT(RTD("cqg.rtd", ,"ContractData", P64, "LongDescription",, "T"),17)</f>
        <v xml:space="preserve">Materials Select </v>
      </c>
      <c r="Y64" s="16"/>
      <c r="Z64" s="16"/>
      <c r="AA64" s="17"/>
    </row>
    <row r="65" spans="2:27" x14ac:dyDescent="0.3">
      <c r="B65" s="4" t="str">
        <f>Data!N50</f>
        <v/>
      </c>
      <c r="C65" s="5" t="str">
        <f>IF(B65="","",RTD("cqg.rtd", ,"ContractData", B65, "LastTrade",, "T"))</f>
        <v/>
      </c>
      <c r="D65" s="5" t="str">
        <f>IF(B65="","",RTD("cqg.rtd", ,"ContractData", B65, "NetLastTradeToday",, "T"))</f>
        <v/>
      </c>
      <c r="E65" s="4" t="str">
        <f>IFERROR(RTD("cqg.rtd", ,"ContractData", B65, "PerCentNetLastTrade",, "T")/100,"")</f>
        <v/>
      </c>
      <c r="F65" s="4" t="str">
        <f>IFERROR(RTD("cqg.rtd", ,"ContractData", B65, "PerCentNetLastTrade",, "T")/100,"")</f>
        <v/>
      </c>
      <c r="G65" s="5" t="str">
        <f>IF(B65="","",RTD("cqg.rtd", ,"ContractData", B65, "Open",, "T"))</f>
        <v/>
      </c>
      <c r="H65" s="5" t="str">
        <f>IF(B65="","",RTD("cqg.rtd", ,"ContractData", B65, "High",, "T"))</f>
        <v/>
      </c>
      <c r="I65" s="5" t="str">
        <f>IF(B65="","",RTD("cqg.rtd", ,"ContractData", B65, "Low",, "T"))</f>
        <v/>
      </c>
      <c r="J65" s="12" t="str">
        <f>IF(B65="","",PROPER(RTD("cqg.rtd",,"ContractData",B65,"LongDescription",,"T")))</f>
        <v/>
      </c>
      <c r="K65" s="12"/>
      <c r="L65" s="12"/>
      <c r="M65" s="12"/>
      <c r="N65" s="12"/>
      <c r="P65" s="4" t="str">
        <f>Data!N108</f>
        <v/>
      </c>
      <c r="Q65" s="5" t="str">
        <f>IF(P65="","",RTD("cqg.rtd", ,"ContractData", P65, "LastTrade",, "T"))</f>
        <v/>
      </c>
      <c r="R65" s="5" t="str">
        <f>IF(P65="","",RTD("cqg.rtd", ,"ContractData", P65, "NetLastTradeToday",, "T"))</f>
        <v/>
      </c>
      <c r="S65" s="4" t="str">
        <f>IFERROR(RTD("cqg.rtd", ,"ContractData", P65, "PerCentNetLastTrade",, "T")/100,"")</f>
        <v/>
      </c>
      <c r="T65" s="4" t="str">
        <f>IFERROR(RTD("cqg.rtd", ,"ContractData", P65, "PerCentNetLastTrade",, "T")/100,"")</f>
        <v/>
      </c>
      <c r="U65" s="5" t="str">
        <f>IF(P65="","",RTD("cqg.rtd", ,"ContractData", P65, "Open",, "T"))</f>
        <v/>
      </c>
      <c r="V65" s="5" t="str">
        <f>IF(P65="","",RTD("cqg.rtd", ,"ContractData", P65, "High",, "T"))</f>
        <v/>
      </c>
      <c r="W65" s="5" t="str">
        <f>IF(P65="","",RTD("cqg.rtd", ,"ContractData", P65, "Low",, "T"))</f>
        <v/>
      </c>
      <c r="X65" s="12" t="str">
        <f>IF(P65="","",PROPER(RTD("cqg.rtd", ,"ContractData", P65, "LongDescription",, "T")))</f>
        <v/>
      </c>
      <c r="Y65" s="12"/>
      <c r="Z65" s="12"/>
      <c r="AA65" s="12"/>
    </row>
    <row r="66" spans="2:27" x14ac:dyDescent="0.3">
      <c r="B66" s="4" t="str">
        <f>Data!N51</f>
        <v/>
      </c>
      <c r="C66" s="5" t="str">
        <f>IF(B66="","",RTD("cqg.rtd", ,"ContractData", B66, "LastTrade",, "T"))</f>
        <v/>
      </c>
      <c r="D66" s="5" t="str">
        <f>IF(B66="","",RTD("cqg.rtd", ,"ContractData", B66, "NetLastTradeToday",, "T"))</f>
        <v/>
      </c>
      <c r="E66" s="4" t="str">
        <f>IFERROR(RTD("cqg.rtd", ,"ContractData", B66, "PerCentNetLastTrade",, "T")/100,"")</f>
        <v/>
      </c>
      <c r="F66" s="4" t="str">
        <f>IFERROR(RTD("cqg.rtd", ,"ContractData", B66, "PerCentNetLastTrade",, "T")/100,"")</f>
        <v/>
      </c>
      <c r="G66" s="5" t="str">
        <f>IF(B66="","",RTD("cqg.rtd", ,"ContractData", B66, "Open",, "T"))</f>
        <v/>
      </c>
      <c r="H66" s="5" t="str">
        <f>IF(B66="","",RTD("cqg.rtd", ,"ContractData", B66, "High",, "T"))</f>
        <v/>
      </c>
      <c r="I66" s="5" t="str">
        <f>IF(B66="","",RTD("cqg.rtd", ,"ContractData", B66, "Low",, "T"))</f>
        <v/>
      </c>
      <c r="J66" s="12" t="str">
        <f>IF(B66="","",PROPER(RTD("cqg.rtd",,"ContractData",B66,"LongDescription",,"T")))</f>
        <v/>
      </c>
      <c r="K66" s="12"/>
      <c r="L66" s="12"/>
      <c r="M66" s="12"/>
      <c r="N66" s="12"/>
      <c r="P66" s="4" t="str">
        <f>Data!N109</f>
        <v/>
      </c>
      <c r="Q66" s="5" t="str">
        <f>IF(P66="","",RTD("cqg.rtd", ,"ContractData", P66, "LastTrade",, "T"))</f>
        <v/>
      </c>
      <c r="R66" s="5" t="str">
        <f>IF(P66="","",RTD("cqg.rtd", ,"ContractData", P66, "NetLastTradeToday",, "T"))</f>
        <v/>
      </c>
      <c r="S66" s="4" t="str">
        <f>IFERROR(RTD("cqg.rtd", ,"ContractData", P66, "PerCentNetLastTrade",, "T")/100,"")</f>
        <v/>
      </c>
      <c r="T66" s="4" t="str">
        <f>IFERROR(RTD("cqg.rtd", ,"ContractData", P66, "PerCentNetLastTrade",, "T")/100,"")</f>
        <v/>
      </c>
      <c r="U66" s="5" t="str">
        <f>IF(P66="","",RTD("cqg.rtd", ,"ContractData", P66, "Open",, "T"))</f>
        <v/>
      </c>
      <c r="V66" s="5" t="str">
        <f>IF(P66="","",RTD("cqg.rtd", ,"ContractData", P66, "High",, "T"))</f>
        <v/>
      </c>
      <c r="W66" s="5" t="str">
        <f>IF(P66="","",RTD("cqg.rtd", ,"ContractData", P66, "Low",, "T"))</f>
        <v/>
      </c>
      <c r="X66" s="12" t="str">
        <f>IF(P66="","",PROPER(RTD("cqg.rtd", ,"ContractData", P66, "LongDescription",, "T")))</f>
        <v/>
      </c>
      <c r="Y66" s="12"/>
      <c r="Z66" s="12"/>
      <c r="AA66" s="12"/>
    </row>
    <row r="67" spans="2:27" x14ac:dyDescent="0.3">
      <c r="B67" s="4" t="str">
        <f>Data!N52</f>
        <v/>
      </c>
      <c r="C67" s="5" t="str">
        <f>IF(B67="","",RTD("cqg.rtd", ,"ContractData", B67, "LastTrade",, "T"))</f>
        <v/>
      </c>
      <c r="D67" s="5" t="str">
        <f>IF(B67="","",RTD("cqg.rtd", ,"ContractData", B67, "NetLastTradeToday",, "T"))</f>
        <v/>
      </c>
      <c r="E67" s="4" t="str">
        <f>IFERROR(RTD("cqg.rtd", ,"ContractData", B67, "PerCentNetLastTrade",, "T")/100,"")</f>
        <v/>
      </c>
      <c r="F67" s="4" t="str">
        <f>IFERROR(RTD("cqg.rtd", ,"ContractData", B67, "PerCentNetLastTrade",, "T")/100,"")</f>
        <v/>
      </c>
      <c r="G67" s="5" t="str">
        <f>IF(B67="","",RTD("cqg.rtd", ,"ContractData", B67, "Open",, "T"))</f>
        <v/>
      </c>
      <c r="H67" s="5" t="str">
        <f>IF(B67="","",RTD("cqg.rtd", ,"ContractData", B67, "High",, "T"))</f>
        <v/>
      </c>
      <c r="I67" s="5" t="str">
        <f>IF(B67="","",RTD("cqg.rtd", ,"ContractData", B67, "Low",, "T"))</f>
        <v/>
      </c>
      <c r="J67" s="12" t="str">
        <f>IF(B67="","",PROPER(RTD("cqg.rtd",,"ContractData",B67,"LongDescription",,"T")))</f>
        <v/>
      </c>
      <c r="K67" s="12"/>
      <c r="L67" s="12"/>
      <c r="M67" s="12"/>
      <c r="N67" s="12"/>
      <c r="P67" s="4" t="str">
        <f>Data!N110</f>
        <v/>
      </c>
      <c r="Q67" s="5" t="str">
        <f>IF(P67="","",RTD("cqg.rtd", ,"ContractData", P67, "LastTrade",, "T"))</f>
        <v/>
      </c>
      <c r="R67" s="5" t="str">
        <f>IF(P67="","",RTD("cqg.rtd", ,"ContractData", P67, "NetLastTradeToday",, "T"))</f>
        <v/>
      </c>
      <c r="S67" s="4" t="str">
        <f>IFERROR(RTD("cqg.rtd", ,"ContractData", P67, "PerCentNetLastTrade",, "T")/100,"")</f>
        <v/>
      </c>
      <c r="T67" s="4" t="str">
        <f>IFERROR(RTD("cqg.rtd", ,"ContractData", P67, "PerCentNetLastTrade",, "T")/100,"")</f>
        <v/>
      </c>
      <c r="U67" s="5" t="str">
        <f>IF(P67="","",RTD("cqg.rtd", ,"ContractData", P67, "Open",, "T"))</f>
        <v/>
      </c>
      <c r="V67" s="5" t="str">
        <f>IF(P67="","",RTD("cqg.rtd", ,"ContractData", P67, "High",, "T"))</f>
        <v/>
      </c>
      <c r="W67" s="5" t="str">
        <f>IF(P67="","",RTD("cqg.rtd", ,"ContractData", P67, "Low",, "T"))</f>
        <v/>
      </c>
      <c r="X67" s="12" t="str">
        <f>IF(P67="","",PROPER(RTD("cqg.rtd", ,"ContractData", P67, "LongDescription",, "T")))</f>
        <v/>
      </c>
      <c r="Y67" s="12"/>
      <c r="Z67" s="12"/>
      <c r="AA67" s="12"/>
    </row>
    <row r="68" spans="2:27" x14ac:dyDescent="0.3">
      <c r="P68" s="4" t="str">
        <f>Data!N111</f>
        <v/>
      </c>
      <c r="Q68" s="5" t="str">
        <f>IF(P68="","",RTD("cqg.rtd", ,"ContractData", P68, "LastTrade",, "T"))</f>
        <v/>
      </c>
      <c r="R68" s="5" t="str">
        <f>IF(P68="","",RTD("cqg.rtd", ,"ContractData", P68, "NetLastTradeToday",, "T"))</f>
        <v/>
      </c>
      <c r="S68" s="4" t="str">
        <f>IFERROR(RTD("cqg.rtd", ,"ContractData", P68, "PerCentNetLastTrade",, "T")/100,"")</f>
        <v/>
      </c>
      <c r="T68" s="4" t="str">
        <f>IFERROR(RTD("cqg.rtd", ,"ContractData", P68, "PerCentNetLastTrade",, "T")/100,"")</f>
        <v/>
      </c>
      <c r="U68" s="5" t="str">
        <f>IF(P68="","",RTD("cqg.rtd", ,"ContractData", P68, "Open",, "T"))</f>
        <v/>
      </c>
      <c r="V68" s="5" t="str">
        <f>IF(P68="","",RTD("cqg.rtd", ,"ContractData", P68, "High",, "T"))</f>
        <v/>
      </c>
      <c r="W68" s="5" t="str">
        <f>IF(P68="","",RTD("cqg.rtd", ,"ContractData", P68, "Low",, "T"))</f>
        <v/>
      </c>
      <c r="X68" s="12" t="str">
        <f>IF(P68="","",PROPER(RTD("cqg.rtd", ,"ContractData", P68, "LongDescription",, "T")))</f>
        <v/>
      </c>
      <c r="Y68" s="12"/>
      <c r="Z68" s="12"/>
      <c r="AA68" s="12"/>
    </row>
    <row r="70" spans="2:27" x14ac:dyDescent="0.3">
      <c r="P70" s="6" t="s">
        <v>153</v>
      </c>
      <c r="Q70" s="7">
        <f>RTD("cqg.rtd", ,"ContractData", P70, "LastTrade",, "T")</f>
        <v>44.56</v>
      </c>
      <c r="R70" s="7" t="str">
        <f>RTD("cqg.rtd", ,"ContractData", P70, "NetLastTradeToday",, "T")</f>
        <v/>
      </c>
      <c r="S70" s="8" t="str">
        <f>IFERROR(RTD("cqg.rtd", ,"ContractData", P70, "PerCentNetLastTrade",, "T")/100,"")</f>
        <v/>
      </c>
      <c r="T70" s="8" t="str">
        <f>IFERROR(RTD("cqg.rtd", ,"ContractData", P70, "PerCentNetLastTrade",, "T")/100,"")</f>
        <v/>
      </c>
      <c r="U70" s="7" t="str">
        <f>RTD("cqg.rtd", ,"ContractData", P70, "Open",, "T")</f>
        <v/>
      </c>
      <c r="V70" s="7" t="str">
        <f>RTD("cqg.rtd", ,"ContractData", P70, "High",, "T")</f>
        <v/>
      </c>
      <c r="W70" s="7" t="str">
        <f>RTD("cqg.rtd", ,"ContractData", P70, "Low",, "T")</f>
        <v/>
      </c>
      <c r="X70" s="15" t="str">
        <f>LEFT(RTD("cqg.rtd", ,"ContractData", P70, "LongDescription",, "T"),12)</f>
        <v xml:space="preserve">Real Estate </v>
      </c>
      <c r="Y70" s="16"/>
      <c r="Z70" s="16"/>
      <c r="AA70" s="17"/>
    </row>
    <row r="71" spans="2:27" x14ac:dyDescent="0.3">
      <c r="P71" s="4" t="str">
        <f>Data!N112</f>
        <v/>
      </c>
      <c r="Q71" s="5" t="str">
        <f>IF(P71="","",RTD("cqg.rtd", ,"ContractData", P71, "LastTrade",, "T"))</f>
        <v/>
      </c>
      <c r="R71" s="5" t="str">
        <f>IF(P71="","",RTD("cqg.rtd", ,"ContractData", P71, "NetLastTradeToday",, "T"))</f>
        <v/>
      </c>
      <c r="S71" s="4" t="str">
        <f>IFERROR(RTD("cqg.rtd", ,"ContractData", P71, "PerCentNetLastTrade",, "T")/100,"")</f>
        <v/>
      </c>
      <c r="T71" s="4" t="str">
        <f>IFERROR(RTD("cqg.rtd", ,"ContractData", P71, "PerCentNetLastTrade",, "T")/100,"")</f>
        <v/>
      </c>
      <c r="U71" s="5" t="str">
        <f>IF(P71="","",RTD("cqg.rtd", ,"ContractData", P71, "Open",, "T"))</f>
        <v/>
      </c>
      <c r="V71" s="5" t="str">
        <f>IF(P71="","",RTD("cqg.rtd", ,"ContractData", P71, "High",, "T"))</f>
        <v/>
      </c>
      <c r="W71" s="5" t="str">
        <f>IF(P71="","",RTD("cqg.rtd", ,"ContractData", P71, "Low",, "T"))</f>
        <v/>
      </c>
      <c r="X71" s="12" t="str">
        <f>IF(P71="","",PROPER(RTD("cqg.rtd", ,"ContractData", P71, "LongDescription",, "T")))</f>
        <v/>
      </c>
      <c r="Y71" s="12"/>
      <c r="Z71" s="12"/>
      <c r="AA71" s="12"/>
    </row>
    <row r="72" spans="2:27" x14ac:dyDescent="0.3">
      <c r="P72" s="4" t="str">
        <f>Data!N113</f>
        <v/>
      </c>
      <c r="Q72" s="5" t="str">
        <f>IF(P72="","",RTD("cqg.rtd", ,"ContractData", P72, "LastTrade",, "T"))</f>
        <v/>
      </c>
      <c r="R72" s="5" t="str">
        <f>IF(P72="","",RTD("cqg.rtd", ,"ContractData", P72, "NetLastTradeToday",, "T"))</f>
        <v/>
      </c>
      <c r="S72" s="4" t="str">
        <f>IFERROR(RTD("cqg.rtd", ,"ContractData", P72, "PerCentNetLastTrade",, "T")/100,"")</f>
        <v/>
      </c>
      <c r="T72" s="4" t="str">
        <f>IFERROR(RTD("cqg.rtd", ,"ContractData", P72, "PerCentNetLastTrade",, "T")/100,"")</f>
        <v/>
      </c>
      <c r="U72" s="5" t="str">
        <f>IF(P72="","",RTD("cqg.rtd", ,"ContractData", P72, "Open",, "T"))</f>
        <v/>
      </c>
      <c r="V72" s="5" t="str">
        <f>IF(P72="","",RTD("cqg.rtd", ,"ContractData", P72, "High",, "T"))</f>
        <v/>
      </c>
      <c r="W72" s="5" t="str">
        <f>IF(P72="","",RTD("cqg.rtd", ,"ContractData", P72, "Low",, "T"))</f>
        <v/>
      </c>
      <c r="X72" s="12" t="str">
        <f>IF(P72="","",PROPER(RTD("cqg.rtd", ,"ContractData", P72, "LongDescription",, "T")))</f>
        <v/>
      </c>
      <c r="Y72" s="12"/>
      <c r="Z72" s="12"/>
      <c r="AA72" s="12"/>
    </row>
    <row r="73" spans="2:27" x14ac:dyDescent="0.3">
      <c r="P73" s="4" t="str">
        <f>Data!N114</f>
        <v/>
      </c>
      <c r="Q73" s="5" t="str">
        <f>IF(P73="","",RTD("cqg.rtd", ,"ContractData", P73, "LastTrade",, "T"))</f>
        <v/>
      </c>
      <c r="R73" s="5" t="str">
        <f>IF(P73="","",RTD("cqg.rtd", ,"ContractData", P73, "NetLastTradeToday",, "T"))</f>
        <v/>
      </c>
      <c r="S73" s="4" t="str">
        <f>IFERROR(RTD("cqg.rtd", ,"ContractData", P73, "PerCentNetLastTrade",, "T")/100,"")</f>
        <v/>
      </c>
      <c r="T73" s="4" t="str">
        <f>IFERROR(RTD("cqg.rtd", ,"ContractData", P73, "PerCentNetLastTrade",, "T")/100,"")</f>
        <v/>
      </c>
      <c r="U73" s="5" t="str">
        <f>IF(P73="","",RTD("cqg.rtd", ,"ContractData", P73, "Open",, "T"))</f>
        <v/>
      </c>
      <c r="V73" s="5" t="str">
        <f>IF(P73="","",RTD("cqg.rtd", ,"ContractData", P73, "High",, "T"))</f>
        <v/>
      </c>
      <c r="W73" s="5" t="str">
        <f>IF(P73="","",RTD("cqg.rtd", ,"ContractData", P73, "Low",, "T"))</f>
        <v/>
      </c>
      <c r="X73" s="12" t="str">
        <f>IF(P73="","",PROPER(RTD("cqg.rtd", ,"ContractData", P73, "LongDescription",, "T")))</f>
        <v/>
      </c>
      <c r="Y73" s="12"/>
      <c r="Z73" s="12"/>
      <c r="AA73" s="12"/>
    </row>
    <row r="75" spans="2:27" x14ac:dyDescent="0.3">
      <c r="P75" s="6" t="s">
        <v>154</v>
      </c>
      <c r="Q75" s="7">
        <f>RTD("cqg.rtd", ,"ContractData", P75, "LastTrade",, "T")</f>
        <v>45.35</v>
      </c>
      <c r="R75" s="7" t="str">
        <f>RTD("cqg.rtd", ,"ContractData", P75, "NetLastTradeToday",, "T")</f>
        <v/>
      </c>
      <c r="S75" s="8" t="str">
        <f>IFERROR(RTD("cqg.rtd", ,"ContractData", P75, "PerCentNetLastTrade",, "T")/100,"")</f>
        <v/>
      </c>
      <c r="T75" s="8" t="str">
        <f>IFERROR(RTD("cqg.rtd", ,"ContractData", P75, "PerCentNetLastTrade",, "T")/100,"")</f>
        <v/>
      </c>
      <c r="U75" s="7" t="str">
        <f>RTD("cqg.rtd", ,"ContractData", P75, "Open",, "T")</f>
        <v/>
      </c>
      <c r="V75" s="7" t="str">
        <f>RTD("cqg.rtd", ,"ContractData", P75, "High",, "T")</f>
        <v/>
      </c>
      <c r="W75" s="7" t="str">
        <f>RTD("cqg.rtd", ,"ContractData", P75, "Low",, "T")</f>
        <v/>
      </c>
      <c r="X75" s="15" t="str">
        <f>LEFT(RTD("cqg.rtd", ,"ContractData", P75, "LongDescription",, "T"),10)</f>
        <v xml:space="preserve">Utilities </v>
      </c>
      <c r="Y75" s="16"/>
      <c r="Z75" s="16"/>
      <c r="AA75" s="17"/>
    </row>
    <row r="76" spans="2:27" x14ac:dyDescent="0.3">
      <c r="P76" s="4" t="str">
        <f>Data!N115</f>
        <v/>
      </c>
      <c r="Q76" s="5" t="str">
        <f>IF(P76="","",RTD("cqg.rtd", ,"ContractData", P76, "LastTrade",, "T"))</f>
        <v/>
      </c>
      <c r="R76" s="5" t="str">
        <f>IF(P76="","",RTD("cqg.rtd", ,"ContractData", P76, "NetLastTradeToday",, "T"))</f>
        <v/>
      </c>
      <c r="S76" s="4" t="str">
        <f>IFERROR(RTD("cqg.rtd", ,"ContractData", P76, "PerCentNetLastTrade",, "T")/100,"")</f>
        <v/>
      </c>
      <c r="T76" s="4" t="str">
        <f>IFERROR(RTD("cqg.rtd", ,"ContractData", P76, "PerCentNetLastTrade",, "T")/100,"")</f>
        <v/>
      </c>
      <c r="U76" s="5" t="str">
        <f>IF(P76="","",RTD("cqg.rtd", ,"ContractData", P76, "Open",, "T"))</f>
        <v/>
      </c>
      <c r="V76" s="5" t="str">
        <f>IF(P76="","",RTD("cqg.rtd", ,"ContractData", P76, "High",, "T"))</f>
        <v/>
      </c>
      <c r="W76" s="5" t="str">
        <f>IF(P76="","",RTD("cqg.rtd", ,"ContractData", P76, "Low",, "T"))</f>
        <v/>
      </c>
      <c r="X76" s="12" t="str">
        <f>IF(P76="","",PROPER(RTD("cqg.rtd", ,"ContractData", P76, "LongDescription",, "T")))</f>
        <v/>
      </c>
      <c r="Y76" s="12"/>
      <c r="Z76" s="12"/>
      <c r="AA76" s="12"/>
    </row>
    <row r="77" spans="2:27" x14ac:dyDescent="0.3">
      <c r="P77" s="4" t="str">
        <f>Data!N116</f>
        <v/>
      </c>
      <c r="Q77" s="5" t="str">
        <f>IF(P77="","",RTD("cqg.rtd", ,"ContractData", P77, "LastTrade",, "T"))</f>
        <v/>
      </c>
      <c r="R77" s="5" t="str">
        <f>IF(P77="","",RTD("cqg.rtd", ,"ContractData", P77, "NetLastTradeToday",, "T"))</f>
        <v/>
      </c>
      <c r="S77" s="4" t="str">
        <f>IFERROR(RTD("cqg.rtd", ,"ContractData", P77, "PerCentNetLastTrade",, "T")/100,"")</f>
        <v/>
      </c>
      <c r="T77" s="4" t="str">
        <f>IFERROR(RTD("cqg.rtd", ,"ContractData", P77, "PerCentNetLastTrade",, "T")/100,"")</f>
        <v/>
      </c>
      <c r="U77" s="5" t="str">
        <f>IF(P77="","",RTD("cqg.rtd", ,"ContractData", P77, "Open",, "T"))</f>
        <v/>
      </c>
      <c r="V77" s="5" t="str">
        <f>IF(P77="","",RTD("cqg.rtd", ,"ContractData", P77, "High",, "T"))</f>
        <v/>
      </c>
      <c r="W77" s="5" t="str">
        <f>IF(P77="","",RTD("cqg.rtd", ,"ContractData", P77, "Low",, "T"))</f>
        <v/>
      </c>
      <c r="X77" s="12" t="str">
        <f>IF(P77="","",PROPER(RTD("cqg.rtd", ,"ContractData", P77, "LongDescription",, "T")))</f>
        <v/>
      </c>
      <c r="Y77" s="12"/>
      <c r="Z77" s="12"/>
      <c r="AA77" s="12"/>
    </row>
    <row r="78" spans="2:27" x14ac:dyDescent="0.3">
      <c r="P78" s="4" t="str">
        <f>Data!N117</f>
        <v/>
      </c>
      <c r="Q78" s="5" t="str">
        <f>IF(P78="","",RTD("cqg.rtd", ,"ContractData", P78, "LastTrade",, "T"))</f>
        <v/>
      </c>
      <c r="R78" s="5" t="str">
        <f>IF(P78="","",RTD("cqg.rtd", ,"ContractData", P78, "NetLastTradeToday",, "T"))</f>
        <v/>
      </c>
      <c r="S78" s="4" t="str">
        <f>IFERROR(RTD("cqg.rtd", ,"ContractData", P78, "PerCentNetLastTrade",, "T")/100,"")</f>
        <v/>
      </c>
      <c r="T78" s="4" t="str">
        <f>IFERROR(RTD("cqg.rtd", ,"ContractData", P78, "PerCentNetLastTrade",, "T")/100,"")</f>
        <v/>
      </c>
      <c r="U78" s="5" t="str">
        <f>IF(P78="","",RTD("cqg.rtd", ,"ContractData", P78, "Open",, "T"))</f>
        <v/>
      </c>
      <c r="V78" s="5" t="str">
        <f>IF(P78="","",RTD("cqg.rtd", ,"ContractData", P78, "High",, "T"))</f>
        <v/>
      </c>
      <c r="W78" s="5" t="str">
        <f>IF(P78="","",RTD("cqg.rtd", ,"ContractData", P78, "Low",, "T"))</f>
        <v/>
      </c>
      <c r="X78" s="12" t="str">
        <f>IF(P78="","",PROPER(RTD("cqg.rtd", ,"ContractData", P78, "LongDescription",, "T")))</f>
        <v/>
      </c>
      <c r="Y78" s="12"/>
      <c r="Z78" s="12"/>
      <c r="AA78" s="12"/>
    </row>
    <row r="79" spans="2:27" x14ac:dyDescent="0.3">
      <c r="P79" s="4" t="str">
        <f>Data!N118</f>
        <v/>
      </c>
      <c r="Q79" s="5" t="str">
        <f>IF(P79="","",RTD("cqg.rtd", ,"ContractData", P79, "LastTrade",, "T"))</f>
        <v/>
      </c>
      <c r="R79" s="5" t="str">
        <f>IF(P79="","",RTD("cqg.rtd", ,"ContractData", P79, "NetLastTradeToday",, "T"))</f>
        <v/>
      </c>
      <c r="S79" s="4" t="str">
        <f>IFERROR(RTD("cqg.rtd", ,"ContractData", P79, "PerCentNetLastTrade",, "T")/100,"")</f>
        <v/>
      </c>
      <c r="T79" s="4" t="str">
        <f>IFERROR(RTD("cqg.rtd", ,"ContractData", P79, "PerCentNetLastTrade",, "T")/100,"")</f>
        <v/>
      </c>
      <c r="U79" s="5" t="str">
        <f>IF(P79="","",RTD("cqg.rtd", ,"ContractData", P79, "Open",, "T"))</f>
        <v/>
      </c>
      <c r="V79" s="5" t="str">
        <f>IF(P79="","",RTD("cqg.rtd", ,"ContractData", P79, "High",, "T"))</f>
        <v/>
      </c>
      <c r="W79" s="5" t="str">
        <f>IF(P79="","",RTD("cqg.rtd", ,"ContractData", P79, "Low",, "T"))</f>
        <v/>
      </c>
      <c r="X79" s="12" t="str">
        <f>IF(P79="","",PROPER(RTD("cqg.rtd", ,"ContractData", P79, "LongDescription",, "T")))</f>
        <v/>
      </c>
      <c r="Y79" s="12"/>
      <c r="Z79" s="12"/>
      <c r="AA79" s="12"/>
    </row>
    <row r="80" spans="2:27" x14ac:dyDescent="0.3">
      <c r="P80" s="4" t="str">
        <f>Data!N119</f>
        <v/>
      </c>
      <c r="Q80" s="5" t="str">
        <f>IF(P80="","",RTD("cqg.rtd", ,"ContractData", P80, "LastTrade",, "T"))</f>
        <v/>
      </c>
      <c r="R80" s="5" t="str">
        <f>IF(P80="","",RTD("cqg.rtd", ,"ContractData", P80, "NetLastTradeToday",, "T"))</f>
        <v/>
      </c>
      <c r="S80" s="4" t="str">
        <f>IFERROR(RTD("cqg.rtd", ,"ContractData", P80, "PerCentNetLastTrade",, "T")/100,"")</f>
        <v/>
      </c>
      <c r="T80" s="4" t="str">
        <f>IFERROR(RTD("cqg.rtd", ,"ContractData", P80, "PerCentNetLastTrade",, "T")/100,"")</f>
        <v/>
      </c>
      <c r="U80" s="5" t="str">
        <f>IF(P80="","",RTD("cqg.rtd", ,"ContractData", P80, "Open",, "T"))</f>
        <v/>
      </c>
      <c r="V80" s="5" t="str">
        <f>IF(P80="","",RTD("cqg.rtd", ,"ContractData", P80, "High",, "T"))</f>
        <v/>
      </c>
      <c r="W80" s="5" t="str">
        <f>IF(P80="","",RTD("cqg.rtd", ,"ContractData", P80, "Low",, "T"))</f>
        <v/>
      </c>
      <c r="X80" s="12" t="str">
        <f>IF(P80="","",PROPER(RTD("cqg.rtd", ,"ContractData", P80, "LongDescription",, "T")))</f>
        <v/>
      </c>
      <c r="Y80" s="12"/>
      <c r="Z80" s="12"/>
      <c r="AA80" s="12"/>
    </row>
    <row r="81" spans="16:27" x14ac:dyDescent="0.3">
      <c r="P81" s="4" t="str">
        <f>Data!N120</f>
        <v/>
      </c>
      <c r="Q81" s="5" t="str">
        <f>IF(P81="","",RTD("cqg.rtd", ,"ContractData", P81, "LastTrade",, "T"))</f>
        <v/>
      </c>
      <c r="R81" s="5" t="str">
        <f>IF(P81="","",RTD("cqg.rtd", ,"ContractData", P81, "NetLastTradeToday",, "T"))</f>
        <v/>
      </c>
      <c r="S81" s="4" t="str">
        <f>IFERROR(RTD("cqg.rtd", ,"ContractData", P81, "PerCentNetLastTrade",, "T")/100,"")</f>
        <v/>
      </c>
      <c r="T81" s="4" t="str">
        <f>IFERROR(RTD("cqg.rtd", ,"ContractData", P81, "PerCentNetLastTrade",, "T")/100,"")</f>
        <v/>
      </c>
      <c r="U81" s="5" t="str">
        <f>IF(P81="","",RTD("cqg.rtd", ,"ContractData", P81, "Open",, "T"))</f>
        <v/>
      </c>
      <c r="V81" s="5" t="str">
        <f>IF(P81="","",RTD("cqg.rtd", ,"ContractData", P81, "High",, "T"))</f>
        <v/>
      </c>
      <c r="W81" s="5" t="str">
        <f>IF(P81="","",RTD("cqg.rtd", ,"ContractData", P81, "Low",, "T"))</f>
        <v/>
      </c>
      <c r="X81" s="12" t="str">
        <f>IF(P81="","",PROPER(RTD("cqg.rtd", ,"ContractData", P81, "LongDescription",, "T")))</f>
        <v/>
      </c>
      <c r="Y81" s="12"/>
      <c r="Z81" s="12"/>
      <c r="AA81" s="12"/>
    </row>
    <row r="82" spans="16:27" x14ac:dyDescent="0.3">
      <c r="P82" s="4" t="str">
        <f>Data!N121</f>
        <v/>
      </c>
      <c r="Q82" s="5" t="str">
        <f>IF(P82="","",RTD("cqg.rtd", ,"ContractData", P82, "LastTrade",, "T"))</f>
        <v/>
      </c>
      <c r="R82" s="5" t="str">
        <f>IF(P82="","",RTD("cqg.rtd", ,"ContractData", P82, "NetLastTradeToday",, "T"))</f>
        <v/>
      </c>
      <c r="S82" s="4" t="str">
        <f>IFERROR(RTD("cqg.rtd", ,"ContractData", P82, "PerCentNetLastTrade",, "T")/100,"")</f>
        <v/>
      </c>
      <c r="T82" s="4" t="str">
        <f>IFERROR(RTD("cqg.rtd", ,"ContractData", P82, "PerCentNetLastTrade",, "T")/100,"")</f>
        <v/>
      </c>
      <c r="U82" s="5" t="str">
        <f>IF(P82="","",RTD("cqg.rtd", ,"ContractData", P82, "Open",, "T"))</f>
        <v/>
      </c>
      <c r="V82" s="5" t="str">
        <f>IF(P82="","",RTD("cqg.rtd", ,"ContractData", P82, "High",, "T"))</f>
        <v/>
      </c>
      <c r="W82" s="5" t="str">
        <f>IF(P82="","",RTD("cqg.rtd", ,"ContractData", P82, "Low",, "T"))</f>
        <v/>
      </c>
      <c r="X82" s="12" t="str">
        <f>IF(P82="","",PROPER(RTD("cqg.rtd", ,"ContractData", P82, "LongDescription",, "T")))</f>
        <v/>
      </c>
      <c r="Y82" s="12"/>
      <c r="Z82" s="12"/>
      <c r="AA82" s="12"/>
    </row>
    <row r="83" spans="16:27" x14ac:dyDescent="0.3">
      <c r="P83" s="4" t="str">
        <f>Data!N122</f>
        <v/>
      </c>
      <c r="Q83" s="5" t="str">
        <f>IF(P83="","",RTD("cqg.rtd", ,"ContractData", P83, "LastTrade",, "T"))</f>
        <v/>
      </c>
      <c r="R83" s="5" t="str">
        <f>IF(P83="","",RTD("cqg.rtd", ,"ContractData", P83, "NetLastTradeToday",, "T"))</f>
        <v/>
      </c>
      <c r="S83" s="4" t="str">
        <f>IFERROR(RTD("cqg.rtd", ,"ContractData", P83, "PerCentNetLastTrade",, "T")/100,"")</f>
        <v/>
      </c>
      <c r="T83" s="4" t="str">
        <f>IFERROR(RTD("cqg.rtd", ,"ContractData", P83, "PerCentNetLastTrade",, "T")/100,"")</f>
        <v/>
      </c>
      <c r="U83" s="5" t="str">
        <f>IF(P83="","",RTD("cqg.rtd", ,"ContractData", P83, "Open",, "T"))</f>
        <v/>
      </c>
      <c r="V83" s="5" t="str">
        <f>IF(P83="","",RTD("cqg.rtd", ,"ContractData", P83, "High",, "T"))</f>
        <v/>
      </c>
      <c r="W83" s="5" t="str">
        <f>IF(P83="","",RTD("cqg.rtd", ,"ContractData", P83, "Low",, "T"))</f>
        <v/>
      </c>
      <c r="X83" s="12" t="str">
        <f>IF(P83="","",PROPER(RTD("cqg.rtd", ,"ContractData", P83, "LongDescription",, "T")))</f>
        <v/>
      </c>
      <c r="Y83" s="12"/>
      <c r="Z83" s="12"/>
      <c r="AA83" s="12"/>
    </row>
    <row r="84" spans="16:27" x14ac:dyDescent="0.3">
      <c r="P84" s="4" t="str">
        <f>Data!N123</f>
        <v/>
      </c>
      <c r="Q84" s="5" t="str">
        <f>IF(P84="","",RTD("cqg.rtd", ,"ContractData", P84, "LastTrade",, "T"))</f>
        <v/>
      </c>
      <c r="R84" s="5" t="str">
        <f>IF(P84="","",RTD("cqg.rtd", ,"ContractData", P84, "NetLastTradeToday",, "T"))</f>
        <v/>
      </c>
      <c r="S84" s="4" t="str">
        <f>IFERROR(RTD("cqg.rtd", ,"ContractData", P84, "PerCentNetLastTrade",, "T")/100,"")</f>
        <v/>
      </c>
      <c r="T84" s="4" t="str">
        <f>IFERROR(RTD("cqg.rtd", ,"ContractData", P84, "PerCentNetLastTrade",, "T")/100,"")</f>
        <v/>
      </c>
      <c r="U84" s="5" t="str">
        <f>IF(P84="","",RTD("cqg.rtd", ,"ContractData", P84, "Open",, "T"))</f>
        <v/>
      </c>
      <c r="V84" s="5" t="str">
        <f>IF(P84="","",RTD("cqg.rtd", ,"ContractData", P84, "High",, "T"))</f>
        <v/>
      </c>
      <c r="W84" s="5" t="str">
        <f>IF(P84="","",RTD("cqg.rtd", ,"ContractData", P84, "Low",, "T"))</f>
        <v/>
      </c>
      <c r="X84" s="12" t="str">
        <f>IF(P84="","",PROPER(RTD("cqg.rtd", ,"ContractData", P84, "LongDescription",, "T")))</f>
        <v/>
      </c>
      <c r="Y84" s="12"/>
      <c r="Z84" s="12"/>
      <c r="AA84" s="12"/>
    </row>
    <row r="85" spans="16:27" x14ac:dyDescent="0.3">
      <c r="P85" s="4" t="str">
        <f>Data!N124</f>
        <v/>
      </c>
      <c r="Q85" s="5" t="str">
        <f>IF(P85="","",RTD("cqg.rtd", ,"ContractData", P85, "LastTrade",, "T"))</f>
        <v/>
      </c>
      <c r="R85" s="5" t="str">
        <f>IF(P85="","",RTD("cqg.rtd", ,"ContractData", P85, "NetLastTradeToday",, "T"))</f>
        <v/>
      </c>
      <c r="S85" s="4" t="str">
        <f>IFERROR(RTD("cqg.rtd", ,"ContractData", P85, "PerCentNetLastTrade",, "T")/100,"")</f>
        <v/>
      </c>
      <c r="T85" s="4" t="str">
        <f>IFERROR(RTD("cqg.rtd", ,"ContractData", P85, "PerCentNetLastTrade",, "T")/100,"")</f>
        <v/>
      </c>
      <c r="U85" s="5" t="str">
        <f>IF(P85="","",RTD("cqg.rtd", ,"ContractData", P85, "Open",, "T"))</f>
        <v/>
      </c>
      <c r="V85" s="5" t="str">
        <f>IF(P85="","",RTD("cqg.rtd", ,"ContractData", P85, "High",, "T"))</f>
        <v/>
      </c>
      <c r="W85" s="5" t="str">
        <f>IF(P85="","",RTD("cqg.rtd", ,"ContractData", P85, "Low",, "T"))</f>
        <v/>
      </c>
      <c r="X85" s="12" t="str">
        <f>IF(P85="","",PROPER(RTD("cqg.rtd", ,"ContractData", P85, "LongDescription",, "T")))</f>
        <v/>
      </c>
      <c r="Y85" s="12"/>
      <c r="Z85" s="12"/>
      <c r="AA85" s="12"/>
    </row>
    <row r="86" spans="16:27" x14ac:dyDescent="0.3">
      <c r="P86" s="4" t="str">
        <f>Data!N125</f>
        <v/>
      </c>
      <c r="Q86" s="5" t="str">
        <f>IF(P86="","",RTD("cqg.rtd", ,"ContractData", P86, "LastTrade",, "T"))</f>
        <v/>
      </c>
      <c r="R86" s="5" t="str">
        <f>IF(P86="","",RTD("cqg.rtd", ,"ContractData", P86, "NetLastTradeToday",, "T"))</f>
        <v/>
      </c>
      <c r="S86" s="4" t="str">
        <f>IFERROR(RTD("cqg.rtd", ,"ContractData", P86, "PerCentNetLastTrade",, "T")/100,"")</f>
        <v/>
      </c>
      <c r="T86" s="4" t="str">
        <f>IFERROR(RTD("cqg.rtd", ,"ContractData", P86, "PerCentNetLastTrade",, "T")/100,"")</f>
        <v/>
      </c>
      <c r="U86" s="5" t="str">
        <f>IF(P86="","",RTD("cqg.rtd", ,"ContractData", P86, "Open",, "T"))</f>
        <v/>
      </c>
      <c r="V86" s="5" t="str">
        <f>IF(P86="","",RTD("cqg.rtd", ,"ContractData", P86, "High",, "T"))</f>
        <v/>
      </c>
      <c r="W86" s="5" t="str">
        <f>IF(P86="","",RTD("cqg.rtd", ,"ContractData", P86, "Low",, "T"))</f>
        <v/>
      </c>
      <c r="X86" s="12" t="str">
        <f>IF(P86="","",PROPER(RTD("cqg.rtd", ,"ContractData", P86, "LongDescription",, "T")))</f>
        <v/>
      </c>
      <c r="Y86" s="12"/>
      <c r="Z86" s="12"/>
      <c r="AA86" s="12"/>
    </row>
    <row r="87" spans="16:27" x14ac:dyDescent="0.3">
      <c r="P87" s="4"/>
      <c r="Q87" s="5"/>
      <c r="R87" s="5"/>
      <c r="S87" s="4"/>
      <c r="T87" s="4"/>
      <c r="U87" s="5"/>
      <c r="V87" s="5"/>
      <c r="W87" s="5"/>
      <c r="X87" s="12"/>
      <c r="Y87" s="12"/>
      <c r="Z87" s="12"/>
      <c r="AA87" s="12"/>
    </row>
  </sheetData>
  <mergeCells count="142">
    <mergeCell ref="X86:AA86"/>
    <mergeCell ref="X87:AA87"/>
    <mergeCell ref="X3:AB3"/>
    <mergeCell ref="X2:AA2"/>
    <mergeCell ref="X80:AA80"/>
    <mergeCell ref="X81:AA81"/>
    <mergeCell ref="X82:AA82"/>
    <mergeCell ref="X83:AA83"/>
    <mergeCell ref="X84:AA84"/>
    <mergeCell ref="X85:AA85"/>
    <mergeCell ref="X73:AA73"/>
    <mergeCell ref="X75:AA75"/>
    <mergeCell ref="X76:AA76"/>
    <mergeCell ref="X77:AA77"/>
    <mergeCell ref="X78:AA78"/>
    <mergeCell ref="X79:AA79"/>
    <mergeCell ref="X66:AA66"/>
    <mergeCell ref="X67:AA67"/>
    <mergeCell ref="X70:AA70"/>
    <mergeCell ref="X68:AA68"/>
    <mergeCell ref="X71:AA71"/>
    <mergeCell ref="X72:AA72"/>
    <mergeCell ref="X59:AA59"/>
    <mergeCell ref="X60:AA60"/>
    <mergeCell ref="X61:AA61"/>
    <mergeCell ref="X62:AA62"/>
    <mergeCell ref="X64:AA64"/>
    <mergeCell ref="X65:AA65"/>
    <mergeCell ref="X53:AA53"/>
    <mergeCell ref="X54:AA54"/>
    <mergeCell ref="X55:AA55"/>
    <mergeCell ref="X56:AA56"/>
    <mergeCell ref="X57:AA57"/>
    <mergeCell ref="X58:AA58"/>
    <mergeCell ref="X47:AA47"/>
    <mergeCell ref="X48:AA48"/>
    <mergeCell ref="X49:AA49"/>
    <mergeCell ref="X50:AA50"/>
    <mergeCell ref="X51:AA51"/>
    <mergeCell ref="X52:AA52"/>
    <mergeCell ref="X41:AA41"/>
    <mergeCell ref="X42:AA42"/>
    <mergeCell ref="X43:AA43"/>
    <mergeCell ref="X44:AA44"/>
    <mergeCell ref="X45:AA45"/>
    <mergeCell ref="X46:AA46"/>
    <mergeCell ref="X35:AA35"/>
    <mergeCell ref="X36:AA36"/>
    <mergeCell ref="X37:AA37"/>
    <mergeCell ref="X38:AA38"/>
    <mergeCell ref="X39:AA39"/>
    <mergeCell ref="X40:AA40"/>
    <mergeCell ref="X28:AA28"/>
    <mergeCell ref="X29:AA29"/>
    <mergeCell ref="X30:AA30"/>
    <mergeCell ref="X32:AA32"/>
    <mergeCell ref="X33:AA33"/>
    <mergeCell ref="X34:AA34"/>
    <mergeCell ref="X22:AA22"/>
    <mergeCell ref="X23:AA23"/>
    <mergeCell ref="X24:AA24"/>
    <mergeCell ref="X25:AA25"/>
    <mergeCell ref="X26:AA26"/>
    <mergeCell ref="X27:AA27"/>
    <mergeCell ref="X16:AA16"/>
    <mergeCell ref="X17:AA17"/>
    <mergeCell ref="X18:AA18"/>
    <mergeCell ref="X19:AA19"/>
    <mergeCell ref="X20:AA20"/>
    <mergeCell ref="X21:AA21"/>
    <mergeCell ref="X10:AA10"/>
    <mergeCell ref="X11:AA11"/>
    <mergeCell ref="X12:AA12"/>
    <mergeCell ref="X13:AA13"/>
    <mergeCell ref="X14:AA14"/>
    <mergeCell ref="X15:AA15"/>
    <mergeCell ref="X5:AA5"/>
    <mergeCell ref="X6:AA6"/>
    <mergeCell ref="X7:AA7"/>
    <mergeCell ref="X8:AA8"/>
    <mergeCell ref="X9:AA9"/>
    <mergeCell ref="J62:N62"/>
    <mergeCell ref="J63:N63"/>
    <mergeCell ref="J64:N64"/>
    <mergeCell ref="J65:N65"/>
    <mergeCell ref="J66:N66"/>
    <mergeCell ref="J67:N67"/>
    <mergeCell ref="J56:N56"/>
    <mergeCell ref="J57:N57"/>
    <mergeCell ref="J58:N58"/>
    <mergeCell ref="J59:N59"/>
    <mergeCell ref="J60:N60"/>
    <mergeCell ref="J61:N61"/>
    <mergeCell ref="J49:N49"/>
    <mergeCell ref="J50:N50"/>
    <mergeCell ref="J51:N51"/>
    <mergeCell ref="J52:N52"/>
    <mergeCell ref="J54:N54"/>
    <mergeCell ref="J55:N55"/>
    <mergeCell ref="J43:N43"/>
    <mergeCell ref="J44:N44"/>
    <mergeCell ref="J45:N45"/>
    <mergeCell ref="J46:N46"/>
    <mergeCell ref="J47:N47"/>
    <mergeCell ref="J48:N48"/>
    <mergeCell ref="J36:N36"/>
    <mergeCell ref="J38:N38"/>
    <mergeCell ref="J39:N39"/>
    <mergeCell ref="J40:N40"/>
    <mergeCell ref="J41:N41"/>
    <mergeCell ref="J42:N42"/>
    <mergeCell ref="J29:N29"/>
    <mergeCell ref="J30:N30"/>
    <mergeCell ref="J31:N31"/>
    <mergeCell ref="J32:N32"/>
    <mergeCell ref="J34:N34"/>
    <mergeCell ref="J35:N35"/>
    <mergeCell ref="J22:N22"/>
    <mergeCell ref="J23:N23"/>
    <mergeCell ref="J24:N24"/>
    <mergeCell ref="J25:N25"/>
    <mergeCell ref="J27:N27"/>
    <mergeCell ref="J28:N28"/>
    <mergeCell ref="J16:N16"/>
    <mergeCell ref="J17:N17"/>
    <mergeCell ref="J18:N18"/>
    <mergeCell ref="J19:N19"/>
    <mergeCell ref="J20:N20"/>
    <mergeCell ref="J21:N21"/>
    <mergeCell ref="L1:P1"/>
    <mergeCell ref="J9:N9"/>
    <mergeCell ref="J10:N10"/>
    <mergeCell ref="J11:N11"/>
    <mergeCell ref="J12:N12"/>
    <mergeCell ref="J13:N13"/>
    <mergeCell ref="J14:N14"/>
    <mergeCell ref="J3:N3"/>
    <mergeCell ref="J2:N2"/>
    <mergeCell ref="J5:N5"/>
    <mergeCell ref="J6:N6"/>
    <mergeCell ref="J7:N7"/>
    <mergeCell ref="J8:N8"/>
  </mergeCells>
  <conditionalFormatting sqref="F6:F14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{09F9A780-BC14-48E1-99AA-92BEA9A36560}</x14:id>
        </ext>
      </extLst>
    </cfRule>
  </conditionalFormatting>
  <conditionalFormatting sqref="F17:F25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{F6E57EDB-A99B-46AA-A1B0-DFAFE902CC51}</x14:id>
        </ext>
      </extLst>
    </cfRule>
  </conditionalFormatting>
  <conditionalFormatting sqref="F28:F32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{F659E184-CA66-45E8-96F3-E9E5A6D6DF79}</x14:id>
        </ext>
      </extLst>
    </cfRule>
  </conditionalFormatting>
  <conditionalFormatting sqref="F35:F36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{0851FE97-F451-49B9-A22B-F8660B1822FD}</x14:id>
        </ext>
      </extLst>
    </cfRule>
  </conditionalFormatting>
  <conditionalFormatting sqref="F39:F52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{A5D3C04C-BD76-4F52-ABA8-AD79E2F04C72}</x14:id>
        </ext>
      </extLst>
    </cfRule>
  </conditionalFormatting>
  <conditionalFormatting sqref="F55:F67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{647E12EE-7ABE-4E80-B682-771AE1FAE5AF}</x14:id>
        </ext>
      </extLst>
    </cfRule>
  </conditionalFormatting>
  <conditionalFormatting sqref="T6:T30"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{959B69CC-E90A-4A12-AFBB-3389AE6538B3}</x14:id>
        </ext>
      </extLst>
    </cfRule>
  </conditionalFormatting>
  <conditionalFormatting sqref="T33:T62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{F9BB61CB-3C23-4E08-8D73-AF7FCF4EECAF}</x14:id>
        </ext>
      </extLst>
    </cfRule>
  </conditionalFormatting>
  <conditionalFormatting sqref="T65:T68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{BFD4A3A2-7631-4179-8023-F64EE59FD553}</x14:id>
        </ext>
      </extLst>
    </cfRule>
  </conditionalFormatting>
  <conditionalFormatting sqref="T71:T73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{B8EDBA6D-9830-4596-A883-8CB19E68A4F5}</x14:id>
        </ext>
      </extLst>
    </cfRule>
  </conditionalFormatting>
  <conditionalFormatting sqref="T76:T86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{0AFF2085-5AA6-4B62-9054-D113804E1AA0}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F9A780-BC14-48E1-99AA-92BEA9A365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F6:F14</xm:sqref>
        </x14:conditionalFormatting>
        <x14:conditionalFormatting xmlns:xm="http://schemas.microsoft.com/office/excel/2006/main">
          <x14:cfRule type="dataBar" id="{F6E57EDB-A99B-46AA-A1B0-DFAFE902CC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F17:F25</xm:sqref>
        </x14:conditionalFormatting>
        <x14:conditionalFormatting xmlns:xm="http://schemas.microsoft.com/office/excel/2006/main">
          <x14:cfRule type="dataBar" id="{F659E184-CA66-45E8-96F3-E9E5A6D6DF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F28:F32</xm:sqref>
        </x14:conditionalFormatting>
        <x14:conditionalFormatting xmlns:xm="http://schemas.microsoft.com/office/excel/2006/main">
          <x14:cfRule type="dataBar" id="{0851FE97-F451-49B9-A22B-F8660B1822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F35:F36</xm:sqref>
        </x14:conditionalFormatting>
        <x14:conditionalFormatting xmlns:xm="http://schemas.microsoft.com/office/excel/2006/main">
          <x14:cfRule type="dataBar" id="{A5D3C04C-BD76-4F52-ABA8-AD79E2F04C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F39:F52</xm:sqref>
        </x14:conditionalFormatting>
        <x14:conditionalFormatting xmlns:xm="http://schemas.microsoft.com/office/excel/2006/main">
          <x14:cfRule type="dataBar" id="{647E12EE-7ABE-4E80-B682-771AE1FAE5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F55:F67</xm:sqref>
        </x14:conditionalFormatting>
        <x14:conditionalFormatting xmlns:xm="http://schemas.microsoft.com/office/excel/2006/main">
          <x14:cfRule type="dataBar" id="{959B69CC-E90A-4A12-AFBB-3389AE6538B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T6:T30</xm:sqref>
        </x14:conditionalFormatting>
        <x14:conditionalFormatting xmlns:xm="http://schemas.microsoft.com/office/excel/2006/main">
          <x14:cfRule type="dataBar" id="{F9BB61CB-3C23-4E08-8D73-AF7FCF4EEC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T33:T62</xm:sqref>
        </x14:conditionalFormatting>
        <x14:conditionalFormatting xmlns:xm="http://schemas.microsoft.com/office/excel/2006/main">
          <x14:cfRule type="dataBar" id="{BFD4A3A2-7631-4179-8023-F64EE59FD5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T65:T68</xm:sqref>
        </x14:conditionalFormatting>
        <x14:conditionalFormatting xmlns:xm="http://schemas.microsoft.com/office/excel/2006/main">
          <x14:cfRule type="dataBar" id="{B8EDBA6D-9830-4596-A883-8CB19E68A4F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T71:T73</xm:sqref>
        </x14:conditionalFormatting>
        <x14:conditionalFormatting xmlns:xm="http://schemas.microsoft.com/office/excel/2006/main">
          <x14:cfRule type="dataBar" id="{0AFF2085-5AA6-4B62-9054-D113804E1A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T76:T86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24A4-AB24-44DF-A355-A7FFCC2F3B94}">
  <dimension ref="A1"/>
  <sheetViews>
    <sheetView showRowColHeaders="0" workbookViewId="0">
      <selection activeCell="S50" sqref="S50"/>
    </sheetView>
  </sheetViews>
  <sheetFormatPr defaultRowHeight="16.5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D37F-FDA0-4E9F-B062-4912AA3F6719}">
  <dimension ref="A1:R149"/>
  <sheetViews>
    <sheetView showGridLines="0" workbookViewId="0"/>
  </sheetViews>
  <sheetFormatPr defaultRowHeight="16.5" x14ac:dyDescent="0.3"/>
  <cols>
    <col min="1" max="1" width="12.375" bestFit="1" customWidth="1"/>
    <col min="2" max="2" width="6.875" bestFit="1" customWidth="1"/>
    <col min="3" max="3" width="3.875" bestFit="1" customWidth="1"/>
    <col min="4" max="4" width="12.375" customWidth="1"/>
    <col min="5" max="5" width="22.875" bestFit="1" customWidth="1"/>
    <col min="6" max="6" width="4.5" bestFit="1" customWidth="1"/>
    <col min="7" max="7" width="13.5" bestFit="1" customWidth="1"/>
    <col min="8" max="8" width="24.625" bestFit="1" customWidth="1"/>
    <col min="9" max="9" width="27.625" bestFit="1" customWidth="1"/>
    <col min="10" max="10" width="12.375" bestFit="1" customWidth="1"/>
    <col min="11" max="11" width="22.875" bestFit="1" customWidth="1"/>
    <col min="12" max="12" width="25.5" bestFit="1" customWidth="1"/>
    <col min="13" max="13" width="3.5" customWidth="1"/>
    <col min="14" max="14" width="12.375" bestFit="1" customWidth="1"/>
    <col min="15" max="15" width="6.875" bestFit="1" customWidth="1"/>
    <col min="16" max="16" width="8.25" bestFit="1" customWidth="1"/>
    <col min="17" max="17" width="15.875" customWidth="1"/>
  </cols>
  <sheetData>
    <row r="1" spans="1:18" ht="17.25" x14ac:dyDescent="0.3">
      <c r="A1" t="s">
        <v>0</v>
      </c>
      <c r="B1" s="1" t="str">
        <f>IFERROR(RTD("cqg.rtd", ,"ContractData",A1, "PerCentNetLastTrade",, "T")/100,"")</f>
        <v/>
      </c>
      <c r="C1" t="str">
        <f>IFERROR(RANK($B1,$B$1:$B$125)+COUNTIF($B$1:B1,B1)-1,"")</f>
        <v/>
      </c>
      <c r="D1" t="str">
        <f>A1</f>
        <v>S.US.MU</v>
      </c>
      <c r="E1" t="s">
        <v>1</v>
      </c>
      <c r="F1" s="2">
        <v>1</v>
      </c>
      <c r="G1" s="2" t="str">
        <f>IFERROR(VLOOKUP(F1,$C$1:$D$125,2,FALSE),"")</f>
        <v/>
      </c>
      <c r="H1" s="2" t="e">
        <f>VLOOKUP(F1,$C$1:$E$125,3,FALSE)</f>
        <v>#N/A</v>
      </c>
      <c r="I1" s="2" t="e">
        <f>COUNTIF($H$1:H1,H1)&amp;"-"&amp;H1</f>
        <v>#N/A</v>
      </c>
      <c r="J1" t="str">
        <f>G1</f>
        <v/>
      </c>
      <c r="K1" t="e" cm="1">
        <f t="array" ref="K1:K125">_xlfn._xlws.SORT(H1:H125)</f>
        <v>#N/A</v>
      </c>
      <c r="L1" s="1" t="e">
        <f>COUNTIF($K$1:K1,K1)&amp;"-"&amp;K1</f>
        <v>#N/A</v>
      </c>
      <c r="M1" s="1"/>
      <c r="N1" s="1" t="str">
        <f>IFERROR(VLOOKUP(L1,$I$1:$K$125,2,FALSE),"")</f>
        <v/>
      </c>
      <c r="O1" s="1" t="str">
        <f>IFERROR(RTD("cqg.rtd", ,"ContractData",N1, "PerCentNetLastTrade",, "T")/100,"")</f>
        <v/>
      </c>
      <c r="P1" t="e">
        <f>RIGHT(N1,LEN(N1)-5)</f>
        <v>#VALUE!</v>
      </c>
      <c r="R1" s="1"/>
    </row>
    <row r="2" spans="1:18" ht="17.25" x14ac:dyDescent="0.3">
      <c r="A2" t="s">
        <v>2</v>
      </c>
      <c r="B2" s="1" t="str">
        <f>IFERROR(RTD("cqg.rtd", ,"ContractData",A2, "PerCentNetLastTrade",, "T")/100,"")</f>
        <v/>
      </c>
      <c r="C2" t="str">
        <f>IFERROR(RANK($B2,$B$1:$B$125)+COUNTIF($B$1:B2,B2)-1,"")</f>
        <v/>
      </c>
      <c r="D2" t="str">
        <f t="shared" ref="D2:D65" si="0">A2</f>
        <v>S.US.AVGO</v>
      </c>
      <c r="E2" t="s">
        <v>1</v>
      </c>
      <c r="F2" s="2">
        <f t="shared" ref="F2:F65" si="1">F1+1</f>
        <v>2</v>
      </c>
      <c r="G2" s="2" t="str">
        <f t="shared" ref="G2:G65" si="2">IFERROR(VLOOKUP(F2,$C$1:$D$125,2,FALSE),"")</f>
        <v/>
      </c>
      <c r="H2" s="2" t="e">
        <f t="shared" ref="H2:H65" si="3">VLOOKUP(F2,$C$1:$E$125,3,FALSE)</f>
        <v>#N/A</v>
      </c>
      <c r="I2" s="2" t="e">
        <f>COUNTIF($H$1:H2,H2)&amp;"-"&amp;H2</f>
        <v>#N/A</v>
      </c>
      <c r="J2" t="str">
        <f t="shared" ref="J2:J65" si="4">G2</f>
        <v/>
      </c>
      <c r="K2" t="e">
        <v>#N/A</v>
      </c>
      <c r="L2" s="1" t="e">
        <f>COUNTIF($K$1:K2,K2)&amp;"-"&amp;K2</f>
        <v>#N/A</v>
      </c>
      <c r="M2" s="1"/>
      <c r="N2" s="1" t="str">
        <f t="shared" ref="N2:N65" si="5">IFERROR(VLOOKUP(L2,$I$1:$K$125,2,FALSE),"")</f>
        <v/>
      </c>
      <c r="O2" s="1" t="str">
        <f>IFERROR(RTD("cqg.rtd", ,"ContractData",N2, "PerCentNetLastTrade",, "T")/100,"")</f>
        <v/>
      </c>
      <c r="P2" t="e">
        <f t="shared" ref="P2:P65" si="6">RIGHT(N2,LEN(N2)-5)</f>
        <v>#VALUE!</v>
      </c>
      <c r="R2" s="1"/>
    </row>
    <row r="3" spans="1:18" ht="17.25" x14ac:dyDescent="0.3">
      <c r="A3" t="s">
        <v>3</v>
      </c>
      <c r="B3" s="1" t="str">
        <f>IFERROR(RTD("cqg.rtd", ,"ContractData",A3, "PerCentNetLastTrade",, "T")/100,"")</f>
        <v/>
      </c>
      <c r="C3" t="str">
        <f>IFERROR(RANK($B3,$B$1:$B$125)+COUNTIF($B$1:B3,B3)-1,"")</f>
        <v/>
      </c>
      <c r="D3" t="str">
        <f t="shared" si="0"/>
        <v>S.US.AMD</v>
      </c>
      <c r="E3" t="s">
        <v>1</v>
      </c>
      <c r="F3" s="2">
        <f t="shared" si="1"/>
        <v>3</v>
      </c>
      <c r="G3" s="2" t="str">
        <f t="shared" si="2"/>
        <v/>
      </c>
      <c r="H3" s="2" t="e">
        <f t="shared" si="3"/>
        <v>#N/A</v>
      </c>
      <c r="I3" s="2" t="e">
        <f>COUNTIF($H$1:H3,H3)&amp;"-"&amp;H3</f>
        <v>#N/A</v>
      </c>
      <c r="J3" t="str">
        <f t="shared" si="4"/>
        <v/>
      </c>
      <c r="K3" t="e">
        <v>#N/A</v>
      </c>
      <c r="L3" s="1" t="e">
        <f>COUNTIF($K$1:K3,K3)&amp;"-"&amp;K3</f>
        <v>#N/A</v>
      </c>
      <c r="M3" s="1"/>
      <c r="N3" s="1" t="str">
        <f t="shared" si="5"/>
        <v/>
      </c>
      <c r="O3" s="1" t="str">
        <f>IFERROR(RTD("cqg.rtd", ,"ContractData",N3, "PerCentNetLastTrade",, "T")/100,"")</f>
        <v/>
      </c>
      <c r="P3" t="e">
        <f t="shared" si="6"/>
        <v>#VALUE!</v>
      </c>
      <c r="R3" s="1"/>
    </row>
    <row r="4" spans="1:18" ht="17.25" x14ac:dyDescent="0.3">
      <c r="A4" t="s">
        <v>4</v>
      </c>
      <c r="B4" s="1" t="str">
        <f>IFERROR(RTD("cqg.rtd", ,"ContractData",A4, "PerCentNetLastTrade",, "T")/100,"")</f>
        <v/>
      </c>
      <c r="C4" t="str">
        <f>IFERROR(RANK($B4,$B$1:$B$125)+COUNTIF($B$1:B4,B4)-1,"")</f>
        <v/>
      </c>
      <c r="D4" t="str">
        <f t="shared" si="0"/>
        <v>S.US.NVDA</v>
      </c>
      <c r="E4" t="s">
        <v>1</v>
      </c>
      <c r="F4" s="2">
        <f t="shared" si="1"/>
        <v>4</v>
      </c>
      <c r="G4" s="2" t="str">
        <f t="shared" si="2"/>
        <v/>
      </c>
      <c r="H4" s="2" t="e">
        <f t="shared" si="3"/>
        <v>#N/A</v>
      </c>
      <c r="I4" s="2" t="e">
        <f>COUNTIF($H$1:H4,H4)&amp;"-"&amp;H4</f>
        <v>#N/A</v>
      </c>
      <c r="J4" t="str">
        <f t="shared" si="4"/>
        <v/>
      </c>
      <c r="K4" t="e">
        <v>#N/A</v>
      </c>
      <c r="L4" s="1" t="e">
        <f>COUNTIF($K$1:K4,K4)&amp;"-"&amp;K4</f>
        <v>#N/A</v>
      </c>
      <c r="M4" s="1"/>
      <c r="N4" s="1" t="str">
        <f t="shared" si="5"/>
        <v/>
      </c>
      <c r="O4" s="1" t="str">
        <f>IFERROR(RTD("cqg.rtd", ,"ContractData",N4, "PerCentNetLastTrade",, "T")/100,"")</f>
        <v/>
      </c>
      <c r="P4" t="e">
        <f t="shared" si="6"/>
        <v>#VALUE!</v>
      </c>
      <c r="R4" s="1"/>
    </row>
    <row r="5" spans="1:18" ht="17.25" x14ac:dyDescent="0.3">
      <c r="A5" t="s">
        <v>5</v>
      </c>
      <c r="B5" s="1" t="str">
        <f>IFERROR(RTD("cqg.rtd", ,"ContractData",A5, "PerCentNetLastTrade",, "T")/100,"")</f>
        <v/>
      </c>
      <c r="C5" t="str">
        <f>IFERROR(RANK($B5,$B$1:$B$125)+COUNTIF($B$1:B5,B5)-1,"")</f>
        <v/>
      </c>
      <c r="D5" t="str">
        <f t="shared" si="0"/>
        <v>S.US.INTC</v>
      </c>
      <c r="E5" t="s">
        <v>1</v>
      </c>
      <c r="F5" s="2">
        <f t="shared" si="1"/>
        <v>5</v>
      </c>
      <c r="G5" s="2" t="str">
        <f t="shared" si="2"/>
        <v/>
      </c>
      <c r="H5" s="2" t="e">
        <f t="shared" si="3"/>
        <v>#N/A</v>
      </c>
      <c r="I5" s="2" t="e">
        <f>COUNTIF($H$1:H5,H5)&amp;"-"&amp;H5</f>
        <v>#N/A</v>
      </c>
      <c r="J5" t="str">
        <f t="shared" si="4"/>
        <v/>
      </c>
      <c r="K5" t="e">
        <v>#N/A</v>
      </c>
      <c r="L5" s="1" t="e">
        <f>COUNTIF($K$1:K5,K5)&amp;"-"&amp;K5</f>
        <v>#N/A</v>
      </c>
      <c r="M5" s="1"/>
      <c r="N5" s="1" t="str">
        <f t="shared" si="5"/>
        <v/>
      </c>
      <c r="O5" s="1" t="str">
        <f>IFERROR(RTD("cqg.rtd", ,"ContractData",N5, "PerCentNetLastTrade",, "T")/100,"")</f>
        <v/>
      </c>
      <c r="P5" t="e">
        <f t="shared" si="6"/>
        <v>#VALUE!</v>
      </c>
      <c r="R5" s="1"/>
    </row>
    <row r="6" spans="1:18" ht="17.25" x14ac:dyDescent="0.3">
      <c r="A6" t="s">
        <v>6</v>
      </c>
      <c r="B6" s="1" t="str">
        <f>IFERROR(RTD("cqg.rtd", ,"ContractData",A6, "PerCentNetLastTrade",, "T")/100,"")</f>
        <v/>
      </c>
      <c r="C6" t="str">
        <f>IFERROR(RANK($B6,$B$1:$B$125)+COUNTIF($B$1:B6,B6)-1,"")</f>
        <v/>
      </c>
      <c r="D6" t="str">
        <f t="shared" si="0"/>
        <v>S.US.LRCX</v>
      </c>
      <c r="E6" t="s">
        <v>1</v>
      </c>
      <c r="F6" s="2">
        <f t="shared" si="1"/>
        <v>6</v>
      </c>
      <c r="G6" s="2" t="str">
        <f t="shared" si="2"/>
        <v/>
      </c>
      <c r="H6" s="2" t="e">
        <f t="shared" si="3"/>
        <v>#N/A</v>
      </c>
      <c r="I6" s="2" t="e">
        <f>COUNTIF($H$1:H6,H6)&amp;"-"&amp;H6</f>
        <v>#N/A</v>
      </c>
      <c r="J6" t="str">
        <f t="shared" si="4"/>
        <v/>
      </c>
      <c r="K6" t="e">
        <v>#N/A</v>
      </c>
      <c r="L6" s="1" t="e">
        <f>COUNTIF($K$1:K6,K6)&amp;"-"&amp;K6</f>
        <v>#N/A</v>
      </c>
      <c r="M6" s="1"/>
      <c r="N6" s="1" t="str">
        <f t="shared" si="5"/>
        <v/>
      </c>
      <c r="O6" s="1" t="str">
        <f>IFERROR(RTD("cqg.rtd", ,"ContractData",N6, "PerCentNetLastTrade",, "T")/100,"")</f>
        <v/>
      </c>
      <c r="P6" t="e">
        <f t="shared" si="6"/>
        <v>#VALUE!</v>
      </c>
      <c r="R6" s="1"/>
    </row>
    <row r="7" spans="1:18" ht="17.25" x14ac:dyDescent="0.3">
      <c r="A7" t="s">
        <v>7</v>
      </c>
      <c r="B7" s="1" t="str">
        <f>IFERROR(RTD("cqg.rtd", ,"ContractData",A7, "PerCentNetLastTrade",, "T")/100,"")</f>
        <v/>
      </c>
      <c r="C7" t="str">
        <f>IFERROR(RANK($B7,$B$1:$B$125)+COUNTIF($B$1:B7,B7)-1,"")</f>
        <v/>
      </c>
      <c r="D7" t="str">
        <f t="shared" si="0"/>
        <v>S.US.JNJ</v>
      </c>
      <c r="E7" t="s">
        <v>126</v>
      </c>
      <c r="F7" s="2">
        <f t="shared" si="1"/>
        <v>7</v>
      </c>
      <c r="G7" s="2" t="str">
        <f t="shared" si="2"/>
        <v/>
      </c>
      <c r="H7" s="2" t="e">
        <f t="shared" si="3"/>
        <v>#N/A</v>
      </c>
      <c r="I7" s="2" t="e">
        <f>COUNTIF($H$1:H7,H7)&amp;"-"&amp;H7</f>
        <v>#N/A</v>
      </c>
      <c r="J7" t="str">
        <f t="shared" si="4"/>
        <v/>
      </c>
      <c r="K7" t="e">
        <v>#N/A</v>
      </c>
      <c r="L7" s="1" t="e">
        <f>COUNTIF($K$1:K7,K7)&amp;"-"&amp;K7</f>
        <v>#N/A</v>
      </c>
      <c r="M7" s="1"/>
      <c r="N7" s="1" t="str">
        <f t="shared" si="5"/>
        <v/>
      </c>
      <c r="O7" s="1" t="str">
        <f>IFERROR(RTD("cqg.rtd", ,"ContractData",N7, "PerCentNetLastTrade",, "T")/100,"")</f>
        <v/>
      </c>
      <c r="P7" t="e">
        <f t="shared" si="6"/>
        <v>#VALUE!</v>
      </c>
      <c r="R7" s="1"/>
    </row>
    <row r="8" spans="1:18" ht="17.25" x14ac:dyDescent="0.3">
      <c r="A8" t="s">
        <v>8</v>
      </c>
      <c r="B8" s="1" t="str">
        <f>IFERROR(RTD("cqg.rtd", ,"ContractData",A8, "PerCentNetLastTrade",, "T")/100,"")</f>
        <v/>
      </c>
      <c r="C8" t="str">
        <f>IFERROR(RANK($B8,$B$1:$B$125)+COUNTIF($B$1:B8,B8)-1,"")</f>
        <v/>
      </c>
      <c r="D8" t="str">
        <f t="shared" si="0"/>
        <v>S.US.XOM</v>
      </c>
      <c r="E8" t="s">
        <v>127</v>
      </c>
      <c r="F8" s="2">
        <f t="shared" si="1"/>
        <v>8</v>
      </c>
      <c r="G8" s="2" t="str">
        <f t="shared" si="2"/>
        <v/>
      </c>
      <c r="H8" s="2" t="e">
        <f t="shared" si="3"/>
        <v>#N/A</v>
      </c>
      <c r="I8" s="2" t="e">
        <f>COUNTIF($H$1:H8,H8)&amp;"-"&amp;H8</f>
        <v>#N/A</v>
      </c>
      <c r="J8" t="str">
        <f t="shared" si="4"/>
        <v/>
      </c>
      <c r="K8" t="e">
        <v>#N/A</v>
      </c>
      <c r="L8" s="1" t="e">
        <f>COUNTIF($K$1:K8,K8)&amp;"-"&amp;K8</f>
        <v>#N/A</v>
      </c>
      <c r="M8" s="1"/>
      <c r="N8" s="1" t="str">
        <f t="shared" si="5"/>
        <v/>
      </c>
      <c r="O8" s="1" t="str">
        <f>IFERROR(RTD("cqg.rtd", ,"ContractData",N8, "PerCentNetLastTrade",, "T")/100,"")</f>
        <v/>
      </c>
      <c r="P8" t="e">
        <f t="shared" si="6"/>
        <v>#VALUE!</v>
      </c>
      <c r="R8" s="1"/>
    </row>
    <row r="9" spans="1:18" ht="17.25" x14ac:dyDescent="0.3">
      <c r="A9" t="s">
        <v>9</v>
      </c>
      <c r="B9" s="1" t="str">
        <f>IFERROR(RTD("cqg.rtd", ,"ContractData",A9, "PerCentNetLastTrade",, "T")/100,"")</f>
        <v/>
      </c>
      <c r="C9" t="str">
        <f>IFERROR(RANK($B9,$B$1:$B$125)+COUNTIF($B$1:B9,B9)-1,"")</f>
        <v/>
      </c>
      <c r="D9" t="str">
        <f t="shared" si="0"/>
        <v>S.US.CAT</v>
      </c>
      <c r="E9" t="s">
        <v>128</v>
      </c>
      <c r="F9" s="2">
        <f t="shared" si="1"/>
        <v>9</v>
      </c>
      <c r="G9" s="2" t="str">
        <f t="shared" si="2"/>
        <v/>
      </c>
      <c r="H9" s="2" t="e">
        <f t="shared" si="3"/>
        <v>#N/A</v>
      </c>
      <c r="I9" s="2" t="e">
        <f>COUNTIF($H$1:H9,H9)&amp;"-"&amp;H9</f>
        <v>#N/A</v>
      </c>
      <c r="J9" t="str">
        <f t="shared" si="4"/>
        <v/>
      </c>
      <c r="K9" t="e">
        <v>#N/A</v>
      </c>
      <c r="L9" s="1" t="e">
        <f>COUNTIF($K$1:K9,K9)&amp;"-"&amp;K9</f>
        <v>#N/A</v>
      </c>
      <c r="M9" s="1"/>
      <c r="N9" s="1" t="str">
        <f t="shared" si="5"/>
        <v/>
      </c>
      <c r="O9" s="1" t="str">
        <f>IFERROR(RTD("cqg.rtd", ,"ContractData",N9, "PerCentNetLastTrade",, "T")/100,"")</f>
        <v/>
      </c>
      <c r="P9" t="e">
        <f t="shared" si="6"/>
        <v>#VALUE!</v>
      </c>
      <c r="R9" s="1"/>
    </row>
    <row r="10" spans="1:18" ht="17.25" x14ac:dyDescent="0.3">
      <c r="A10" t="s">
        <v>10</v>
      </c>
      <c r="B10" s="1" t="str">
        <f>IFERROR(RTD("cqg.rtd", ,"ContractData",A10, "PerCentNetLastTrade",, "T")/100,"")</f>
        <v/>
      </c>
      <c r="C10" t="str">
        <f>IFERROR(RANK($B10,$B$1:$B$125)+COUNTIF($B$1:B10,B10)-1,"")</f>
        <v/>
      </c>
      <c r="D10" t="str">
        <f t="shared" si="0"/>
        <v>S.US.GOOGL</v>
      </c>
      <c r="E10" t="s">
        <v>129</v>
      </c>
      <c r="F10" s="2">
        <f t="shared" si="1"/>
        <v>10</v>
      </c>
      <c r="G10" s="2" t="str">
        <f t="shared" si="2"/>
        <v/>
      </c>
      <c r="H10" s="2" t="e">
        <f t="shared" si="3"/>
        <v>#N/A</v>
      </c>
      <c r="I10" s="2" t="e">
        <f>COUNTIF($H$1:H10,H10)&amp;"-"&amp;H10</f>
        <v>#N/A</v>
      </c>
      <c r="J10" t="str">
        <f t="shared" si="4"/>
        <v/>
      </c>
      <c r="K10" t="e">
        <v>#N/A</v>
      </c>
      <c r="L10" s="1" t="e">
        <f>COUNTIF($K$1:K10,K10)&amp;"-"&amp;K10</f>
        <v>#N/A</v>
      </c>
      <c r="M10" s="1"/>
      <c r="N10" s="1" t="str">
        <f t="shared" si="5"/>
        <v/>
      </c>
      <c r="O10" s="1" t="str">
        <f>IFERROR(RTD("cqg.rtd", ,"ContractData",N10, "PerCentNetLastTrade",, "T")/100,"")</f>
        <v/>
      </c>
      <c r="P10" t="e">
        <f t="shared" si="6"/>
        <v>#VALUE!</v>
      </c>
      <c r="R10" s="1"/>
    </row>
    <row r="11" spans="1:18" ht="17.25" x14ac:dyDescent="0.3">
      <c r="A11" t="s">
        <v>11</v>
      </c>
      <c r="B11" s="1" t="str">
        <f>IFERROR(RTD("cqg.rtd", ,"ContractData",A11, "PerCentNetLastTrade",, "T")/100,"")</f>
        <v/>
      </c>
      <c r="C11" t="str">
        <f>IFERROR(RANK($B11,$B$1:$B$125)+COUNTIF($B$1:B11,B11)-1,"")</f>
        <v/>
      </c>
      <c r="D11" t="str">
        <f t="shared" si="0"/>
        <v>S.US.JPM</v>
      </c>
      <c r="E11" t="s">
        <v>130</v>
      </c>
      <c r="F11" s="2">
        <f t="shared" si="1"/>
        <v>11</v>
      </c>
      <c r="G11" s="2" t="str">
        <f t="shared" si="2"/>
        <v/>
      </c>
      <c r="H11" s="2" t="e">
        <f t="shared" si="3"/>
        <v>#N/A</v>
      </c>
      <c r="I11" s="2" t="e">
        <f>COUNTIF($H$1:H11,H11)&amp;"-"&amp;H11</f>
        <v>#N/A</v>
      </c>
      <c r="J11" t="str">
        <f t="shared" si="4"/>
        <v/>
      </c>
      <c r="K11" t="e">
        <v>#N/A</v>
      </c>
      <c r="L11" s="1" t="e">
        <f>COUNTIF($K$1:K11,K11)&amp;"-"&amp;K11</f>
        <v>#N/A</v>
      </c>
      <c r="M11" s="1"/>
      <c r="N11" s="1" t="str">
        <f t="shared" si="5"/>
        <v/>
      </c>
      <c r="O11" s="1" t="str">
        <f>IFERROR(RTD("cqg.rtd", ,"ContractData",N11, "PerCentNetLastTrade",, "T")/100,"")</f>
        <v/>
      </c>
      <c r="P11" t="e">
        <f t="shared" si="6"/>
        <v>#VALUE!</v>
      </c>
      <c r="R11" s="1"/>
    </row>
    <row r="12" spans="1:18" ht="17.25" x14ac:dyDescent="0.3">
      <c r="A12" t="s">
        <v>12</v>
      </c>
      <c r="B12" s="1" t="str">
        <f>IFERROR(RTD("cqg.rtd", ,"ContractData",A12, "PerCentNetLastTrade",, "T")/100,"")</f>
        <v/>
      </c>
      <c r="C12" t="str">
        <f>IFERROR(RANK($B12,$B$1:$B$125)+COUNTIF($B$1:B12,B12)-1,"")</f>
        <v/>
      </c>
      <c r="D12" t="str">
        <f t="shared" si="0"/>
        <v>S.US.AMAT</v>
      </c>
      <c r="E12" t="s">
        <v>1</v>
      </c>
      <c r="F12" s="2">
        <f t="shared" si="1"/>
        <v>12</v>
      </c>
      <c r="G12" s="2" t="str">
        <f t="shared" si="2"/>
        <v/>
      </c>
      <c r="H12" s="2" t="e">
        <f t="shared" si="3"/>
        <v>#N/A</v>
      </c>
      <c r="I12" s="2" t="e">
        <f>COUNTIF($H$1:H12,H12)&amp;"-"&amp;H12</f>
        <v>#N/A</v>
      </c>
      <c r="J12" t="str">
        <f t="shared" si="4"/>
        <v/>
      </c>
      <c r="K12" t="e">
        <v>#N/A</v>
      </c>
      <c r="L12" s="1" t="e">
        <f>COUNTIF($K$1:K12,K12)&amp;"-"&amp;K12</f>
        <v>#N/A</v>
      </c>
      <c r="M12" s="1"/>
      <c r="N12" s="1" t="str">
        <f t="shared" si="5"/>
        <v/>
      </c>
      <c r="O12" s="1" t="str">
        <f>IFERROR(RTD("cqg.rtd", ,"ContractData",N12, "PerCentNetLastTrade",, "T")/100,"")</f>
        <v/>
      </c>
      <c r="P12" t="e">
        <f t="shared" si="6"/>
        <v>#VALUE!</v>
      </c>
      <c r="R12" s="1"/>
    </row>
    <row r="13" spans="1:18" ht="17.25" x14ac:dyDescent="0.3">
      <c r="A13" t="s">
        <v>13</v>
      </c>
      <c r="B13" s="1" t="str">
        <f>IFERROR(RTD("cqg.rtd", ,"ContractData",A13, "PerCentNetLastTrade",, "T")/100,"")</f>
        <v/>
      </c>
      <c r="C13" t="str">
        <f>IFERROR(RANK($B13,$B$1:$B$125)+COUNTIF($B$1:B13,B13)-1,"")</f>
        <v/>
      </c>
      <c r="D13" t="str">
        <f t="shared" si="0"/>
        <v>S.US.WMT</v>
      </c>
      <c r="E13" t="s">
        <v>131</v>
      </c>
      <c r="F13" s="2">
        <f t="shared" si="1"/>
        <v>13</v>
      </c>
      <c r="G13" s="2" t="str">
        <f t="shared" si="2"/>
        <v/>
      </c>
      <c r="H13" s="2" t="e">
        <f t="shared" si="3"/>
        <v>#N/A</v>
      </c>
      <c r="I13" s="2" t="e">
        <f>COUNTIF($H$1:H13,H13)&amp;"-"&amp;H13</f>
        <v>#N/A</v>
      </c>
      <c r="J13" t="str">
        <f t="shared" si="4"/>
        <v/>
      </c>
      <c r="K13" t="e">
        <v>#N/A</v>
      </c>
      <c r="L13" s="1" t="e">
        <f>COUNTIF($K$1:K13,K13)&amp;"-"&amp;K13</f>
        <v>#N/A</v>
      </c>
      <c r="M13" s="1"/>
      <c r="N13" s="1" t="str">
        <f t="shared" si="5"/>
        <v/>
      </c>
      <c r="O13" s="1" t="str">
        <f>IFERROR(RTD("cqg.rtd", ,"ContractData",N13, "PerCentNetLastTrade",, "T")/100,"")</f>
        <v/>
      </c>
      <c r="P13" t="e">
        <f t="shared" si="6"/>
        <v>#VALUE!</v>
      </c>
      <c r="R13" s="1"/>
    </row>
    <row r="14" spans="1:18" ht="17.25" x14ac:dyDescent="0.3">
      <c r="A14" t="s">
        <v>14</v>
      </c>
      <c r="B14" s="1" t="str">
        <f>IFERROR(RTD("cqg.rtd", ,"ContractData",A14, "PerCentNetLastTrade",, "T")/100,"")</f>
        <v/>
      </c>
      <c r="C14" t="str">
        <f>IFERROR(RANK($B14,$B$1:$B$125)+COUNTIF($B$1:B14,B14)-1,"")</f>
        <v/>
      </c>
      <c r="D14" t="str">
        <f t="shared" si="0"/>
        <v>S.US.GEV</v>
      </c>
      <c r="E14" t="s">
        <v>128</v>
      </c>
      <c r="F14" s="2">
        <f t="shared" si="1"/>
        <v>14</v>
      </c>
      <c r="G14" s="2" t="str">
        <f t="shared" si="2"/>
        <v/>
      </c>
      <c r="H14" s="2" t="e">
        <f t="shared" si="3"/>
        <v>#N/A</v>
      </c>
      <c r="I14" s="2" t="e">
        <f>COUNTIF($H$1:H14,H14)&amp;"-"&amp;H14</f>
        <v>#N/A</v>
      </c>
      <c r="J14" t="str">
        <f t="shared" si="4"/>
        <v/>
      </c>
      <c r="K14" t="e">
        <v>#N/A</v>
      </c>
      <c r="L14" s="1" t="e">
        <f>COUNTIF($K$1:K14,K14)&amp;"-"&amp;K14</f>
        <v>#N/A</v>
      </c>
      <c r="M14" s="1"/>
      <c r="N14" s="1" t="str">
        <f t="shared" si="5"/>
        <v/>
      </c>
      <c r="O14" s="1" t="str">
        <f>IFERROR(RTD("cqg.rtd", ,"ContractData",N14, "PerCentNetLastTrade",, "T")/100,"")</f>
        <v/>
      </c>
      <c r="P14" t="e">
        <f t="shared" si="6"/>
        <v>#VALUE!</v>
      </c>
      <c r="R14" s="1"/>
    </row>
    <row r="15" spans="1:18" ht="17.25" x14ac:dyDescent="0.3">
      <c r="A15" t="s">
        <v>15</v>
      </c>
      <c r="B15" s="1" t="str">
        <f>IFERROR(RTD("cqg.rtd", ,"ContractData",A15, "PerCentNetLastTrade",, "T")/100,"")</f>
        <v/>
      </c>
      <c r="C15" t="str">
        <f>IFERROR(RANK($B15,$B$1:$B$125)+COUNTIF($B$1:B15,B15)-1,"")</f>
        <v/>
      </c>
      <c r="D15" t="str">
        <f t="shared" si="0"/>
        <v>S.US.GOOG</v>
      </c>
      <c r="E15" t="s">
        <v>129</v>
      </c>
      <c r="F15" s="2">
        <f t="shared" si="1"/>
        <v>15</v>
      </c>
      <c r="G15" s="2" t="str">
        <f t="shared" si="2"/>
        <v/>
      </c>
      <c r="H15" s="2" t="e">
        <f t="shared" si="3"/>
        <v>#N/A</v>
      </c>
      <c r="I15" s="2" t="e">
        <f>COUNTIF($H$1:H15,H15)&amp;"-"&amp;H15</f>
        <v>#N/A</v>
      </c>
      <c r="J15" t="str">
        <f t="shared" si="4"/>
        <v/>
      </c>
      <c r="K15" t="e">
        <v>#N/A</v>
      </c>
      <c r="L15" s="1" t="e">
        <f>COUNTIF($K$1:K15,K15)&amp;"-"&amp;K15</f>
        <v>#N/A</v>
      </c>
      <c r="M15" s="1"/>
      <c r="N15" s="1" t="str">
        <f t="shared" si="5"/>
        <v/>
      </c>
      <c r="O15" s="1" t="str">
        <f>IFERROR(RTD("cqg.rtd", ,"ContractData",N15, "PerCentNetLastTrade",, "T")/100,"")</f>
        <v/>
      </c>
      <c r="P15" t="e">
        <f t="shared" si="6"/>
        <v>#VALUE!</v>
      </c>
      <c r="R15" s="1"/>
    </row>
    <row r="16" spans="1:18" ht="17.25" x14ac:dyDescent="0.3">
      <c r="A16" t="s">
        <v>16</v>
      </c>
      <c r="B16" s="1" t="str">
        <f>IFERROR(RTD("cqg.rtd", ,"ContractData",A16, "PerCentNetLastTrade",, "T")/100,"")</f>
        <v/>
      </c>
      <c r="C16" t="str">
        <f>IFERROR(RANK($B16,$B$1:$B$125)+COUNTIF($B$1:B16,B16)-1,"")</f>
        <v/>
      </c>
      <c r="D16" t="str">
        <f t="shared" si="0"/>
        <v>S.US.GE</v>
      </c>
      <c r="E16" t="s">
        <v>128</v>
      </c>
      <c r="F16" s="2">
        <f t="shared" si="1"/>
        <v>16</v>
      </c>
      <c r="G16" s="2" t="str">
        <f t="shared" si="2"/>
        <v/>
      </c>
      <c r="H16" s="2" t="e">
        <f t="shared" si="3"/>
        <v>#N/A</v>
      </c>
      <c r="I16" s="2" t="e">
        <f>COUNTIF($H$1:H16,H16)&amp;"-"&amp;H16</f>
        <v>#N/A</v>
      </c>
      <c r="J16" t="str">
        <f t="shared" si="4"/>
        <v/>
      </c>
      <c r="K16" t="e">
        <v>#N/A</v>
      </c>
      <c r="L16" s="1" t="e">
        <f>COUNTIF($K$1:K16,K16)&amp;"-"&amp;K16</f>
        <v>#N/A</v>
      </c>
      <c r="M16" s="1"/>
      <c r="N16" s="1" t="str">
        <f t="shared" si="5"/>
        <v/>
      </c>
      <c r="O16" s="1" t="str">
        <f>IFERROR(RTD("cqg.rtd", ,"ContractData",N16, "PerCentNetLastTrade",, "T")/100,"")</f>
        <v/>
      </c>
      <c r="P16" t="e">
        <f t="shared" si="6"/>
        <v>#VALUE!</v>
      </c>
      <c r="R16" s="1"/>
    </row>
    <row r="17" spans="1:18" ht="17.25" x14ac:dyDescent="0.3">
      <c r="A17" t="s">
        <v>17</v>
      </c>
      <c r="B17" s="1" t="str">
        <f>IFERROR(RTD("cqg.rtd", ,"ContractData",A17, "PerCentNetLastTrade",, "T")/100,"")</f>
        <v/>
      </c>
      <c r="C17" t="str">
        <f>IFERROR(RANK($B17,$B$1:$B$125)+COUNTIF($B$1:B17,B17)-1,"")</f>
        <v/>
      </c>
      <c r="D17" t="str">
        <f t="shared" si="0"/>
        <v>S.US.STX</v>
      </c>
      <c r="E17" t="s">
        <v>1</v>
      </c>
      <c r="F17" s="2">
        <f t="shared" si="1"/>
        <v>17</v>
      </c>
      <c r="G17" s="2" t="str">
        <f t="shared" si="2"/>
        <v/>
      </c>
      <c r="H17" s="2" t="e">
        <f t="shared" si="3"/>
        <v>#N/A</v>
      </c>
      <c r="I17" s="2" t="e">
        <f>COUNTIF($H$1:H17,H17)&amp;"-"&amp;H17</f>
        <v>#N/A</v>
      </c>
      <c r="J17" t="str">
        <f t="shared" si="4"/>
        <v/>
      </c>
      <c r="K17" t="e">
        <v>#N/A</v>
      </c>
      <c r="L17" s="1" t="e">
        <f>COUNTIF($K$1:K17,K17)&amp;"-"&amp;K17</f>
        <v>#N/A</v>
      </c>
      <c r="M17" s="1"/>
      <c r="N17" s="1" t="str">
        <f t="shared" si="5"/>
        <v/>
      </c>
      <c r="O17" s="1" t="str">
        <f>IFERROR(RTD("cqg.rtd", ,"ContractData",N17, "PerCentNetLastTrade",, "T")/100,"")</f>
        <v/>
      </c>
      <c r="P17" t="e">
        <f t="shared" si="6"/>
        <v>#VALUE!</v>
      </c>
      <c r="R17" s="1"/>
    </row>
    <row r="18" spans="1:18" ht="17.25" x14ac:dyDescent="0.3">
      <c r="A18" t="s">
        <v>18</v>
      </c>
      <c r="B18" s="1" t="str">
        <f>IFERROR(RTD("cqg.rtd", ,"ContractData",A18, "PerCentNetLastTrade",, "T")/100,"")</f>
        <v/>
      </c>
      <c r="C18" t="str">
        <f>IFERROR(RANK($B18,$B$1:$B$125)+COUNTIF($B$1:B18,B18)-1,"")</f>
        <v/>
      </c>
      <c r="D18" t="str">
        <f t="shared" si="0"/>
        <v>S.US.GS</v>
      </c>
      <c r="E18" t="s">
        <v>130</v>
      </c>
      <c r="F18" s="2">
        <f t="shared" si="1"/>
        <v>18</v>
      </c>
      <c r="G18" s="2" t="str">
        <f t="shared" si="2"/>
        <v/>
      </c>
      <c r="H18" s="2" t="e">
        <f t="shared" si="3"/>
        <v>#N/A</v>
      </c>
      <c r="I18" s="2" t="e">
        <f>COUNTIF($H$1:H18,H18)&amp;"-"&amp;H18</f>
        <v>#N/A</v>
      </c>
      <c r="J18" t="str">
        <f t="shared" si="4"/>
        <v/>
      </c>
      <c r="K18" t="e">
        <v>#N/A</v>
      </c>
      <c r="L18" s="1" t="e">
        <f>COUNTIF($K$1:K18,K18)&amp;"-"&amp;K18</f>
        <v>#N/A</v>
      </c>
      <c r="M18" s="1"/>
      <c r="N18" s="1" t="str">
        <f t="shared" si="5"/>
        <v/>
      </c>
      <c r="O18" s="1" t="str">
        <f>IFERROR(RTD("cqg.rtd", ,"ContractData",N18, "PerCentNetLastTrade",, "T")/100,"")</f>
        <v/>
      </c>
      <c r="P18" t="e">
        <f t="shared" si="6"/>
        <v>#VALUE!</v>
      </c>
      <c r="R18" s="1"/>
    </row>
    <row r="19" spans="1:18" ht="17.25" x14ac:dyDescent="0.3">
      <c r="A19" t="s">
        <v>19</v>
      </c>
      <c r="B19" s="1" t="str">
        <f>IFERROR(RTD("cqg.rtd", ,"ContractData",A19, "PerCentNetLastTrade",, "T")/100,"")</f>
        <v/>
      </c>
      <c r="C19" t="str">
        <f>IFERROR(RANK($B19,$B$1:$B$125)+COUNTIF($B$1:B19,B19)-1,"")</f>
        <v/>
      </c>
      <c r="D19" t="str">
        <f t="shared" si="0"/>
        <v>S.US.WDC</v>
      </c>
      <c r="E19" t="s">
        <v>1</v>
      </c>
      <c r="F19" s="2">
        <f t="shared" si="1"/>
        <v>19</v>
      </c>
      <c r="G19" s="2" t="str">
        <f t="shared" si="2"/>
        <v/>
      </c>
      <c r="H19" s="2" t="e">
        <f t="shared" si="3"/>
        <v>#N/A</v>
      </c>
      <c r="I19" s="2" t="e">
        <f>COUNTIF($H$1:H19,H19)&amp;"-"&amp;H19</f>
        <v>#N/A</v>
      </c>
      <c r="J19" t="str">
        <f t="shared" si="4"/>
        <v/>
      </c>
      <c r="K19" t="e">
        <v>#N/A</v>
      </c>
      <c r="L19" s="1" t="e">
        <f>COUNTIF($K$1:K19,K19)&amp;"-"&amp;K19</f>
        <v>#N/A</v>
      </c>
      <c r="M19" s="1"/>
      <c r="N19" s="1" t="str">
        <f t="shared" si="5"/>
        <v/>
      </c>
      <c r="O19" s="1" t="str">
        <f>IFERROR(RTD("cqg.rtd", ,"ContractData",N19, "PerCentNetLastTrade",, "T")/100,"")</f>
        <v/>
      </c>
      <c r="P19" t="e">
        <f t="shared" si="6"/>
        <v>#VALUE!</v>
      </c>
      <c r="R19" s="1"/>
    </row>
    <row r="20" spans="1:18" ht="17.25" x14ac:dyDescent="0.3">
      <c r="A20" t="s">
        <v>20</v>
      </c>
      <c r="B20" s="1" t="str">
        <f>IFERROR(RTD("cqg.rtd", ,"ContractData",A20, "PerCentNetLastTrade",, "T")/100,"")</f>
        <v/>
      </c>
      <c r="C20" t="str">
        <f>IFERROR(RANK($B20,$B$1:$B$125)+COUNTIF($B$1:B20,B20)-1,"")</f>
        <v/>
      </c>
      <c r="D20" t="str">
        <f t="shared" si="0"/>
        <v>S.US.KLAC</v>
      </c>
      <c r="E20" t="s">
        <v>1</v>
      </c>
      <c r="F20" s="2">
        <f t="shared" si="1"/>
        <v>20</v>
      </c>
      <c r="G20" s="2" t="str">
        <f t="shared" si="2"/>
        <v/>
      </c>
      <c r="H20" s="2" t="e">
        <f t="shared" si="3"/>
        <v>#N/A</v>
      </c>
      <c r="I20" s="2" t="e">
        <f>COUNTIF($H$1:H20,H20)&amp;"-"&amp;H20</f>
        <v>#N/A</v>
      </c>
      <c r="J20" t="str">
        <f t="shared" si="4"/>
        <v/>
      </c>
      <c r="K20" t="e">
        <v>#N/A</v>
      </c>
      <c r="L20" s="1" t="e">
        <f>COUNTIF($K$1:K20,K20)&amp;"-"&amp;K20</f>
        <v>#N/A</v>
      </c>
      <c r="M20" s="1"/>
      <c r="N20" s="1" t="str">
        <f t="shared" si="5"/>
        <v/>
      </c>
      <c r="O20" s="1" t="str">
        <f>IFERROR(RTD("cqg.rtd", ,"ContractData",N20, "PerCentNetLastTrade",, "T")/100,"")</f>
        <v/>
      </c>
      <c r="P20" t="e">
        <f t="shared" si="6"/>
        <v>#VALUE!</v>
      </c>
      <c r="R20" s="1"/>
    </row>
    <row r="21" spans="1:18" ht="17.25" x14ac:dyDescent="0.3">
      <c r="A21" t="s">
        <v>21</v>
      </c>
      <c r="B21" s="1" t="str">
        <f>IFERROR(RTD("cqg.rtd", ,"ContractData",A21, "PerCentNetLastTrade",, "T")/100,"")</f>
        <v/>
      </c>
      <c r="C21" t="str">
        <f>IFERROR(RANK($B21,$B$1:$B$125)+COUNTIF($B$1:B21,B21)-1,"")</f>
        <v/>
      </c>
      <c r="D21" t="str">
        <f t="shared" si="0"/>
        <v>S.US.PLTR</v>
      </c>
      <c r="E21" t="s">
        <v>1</v>
      </c>
      <c r="F21" s="2">
        <f t="shared" si="1"/>
        <v>21</v>
      </c>
      <c r="G21" s="2" t="str">
        <f t="shared" si="2"/>
        <v/>
      </c>
      <c r="H21" s="2" t="e">
        <f t="shared" si="3"/>
        <v>#N/A</v>
      </c>
      <c r="I21" s="2" t="e">
        <f>COUNTIF($H$1:H21,H21)&amp;"-"&amp;H21</f>
        <v>#N/A</v>
      </c>
      <c r="J21" t="str">
        <f t="shared" si="4"/>
        <v/>
      </c>
      <c r="K21" t="e">
        <v>#N/A</v>
      </c>
      <c r="L21" s="1" t="e">
        <f>COUNTIF($K$1:K21,K21)&amp;"-"&amp;K21</f>
        <v>#N/A</v>
      </c>
      <c r="M21" s="1"/>
      <c r="N21" s="1" t="str">
        <f t="shared" si="5"/>
        <v/>
      </c>
      <c r="O21" s="1" t="str">
        <f>IFERROR(RTD("cqg.rtd", ,"ContractData",N21, "PerCentNetLastTrade",, "T")/100,"")</f>
        <v/>
      </c>
      <c r="P21" t="e">
        <f t="shared" si="6"/>
        <v>#VALUE!</v>
      </c>
      <c r="R21" s="1"/>
    </row>
    <row r="22" spans="1:18" ht="17.25" x14ac:dyDescent="0.3">
      <c r="A22" t="s">
        <v>22</v>
      </c>
      <c r="B22" s="1" t="str">
        <f>IFERROR(RTD("cqg.rtd", ,"ContractData",A22, "PerCentNetLastTrade",, "T")/100,"")</f>
        <v/>
      </c>
      <c r="C22" t="str">
        <f>IFERROR(RANK($B22,$B$1:$B$125)+COUNTIF($B$1:B22,B22)-1,"")</f>
        <v/>
      </c>
      <c r="D22" t="str">
        <f t="shared" si="0"/>
        <v>S.US.RTX</v>
      </c>
      <c r="E22" t="s">
        <v>128</v>
      </c>
      <c r="F22" s="2">
        <f t="shared" si="1"/>
        <v>22</v>
      </c>
      <c r="G22" s="2" t="str">
        <f t="shared" si="2"/>
        <v/>
      </c>
      <c r="H22" s="2" t="e">
        <f t="shared" si="3"/>
        <v>#N/A</v>
      </c>
      <c r="I22" s="2" t="e">
        <f>COUNTIF($H$1:H22,H22)&amp;"-"&amp;H22</f>
        <v>#N/A</v>
      </c>
      <c r="J22" t="str">
        <f t="shared" si="4"/>
        <v/>
      </c>
      <c r="K22" t="e">
        <v>#N/A</v>
      </c>
      <c r="L22" s="1" t="e">
        <f>COUNTIF($K$1:K22,K22)&amp;"-"&amp;K22</f>
        <v>#N/A</v>
      </c>
      <c r="M22" s="1"/>
      <c r="N22" s="1" t="str">
        <f t="shared" si="5"/>
        <v/>
      </c>
      <c r="O22" s="1" t="str">
        <f>IFERROR(RTD("cqg.rtd", ,"ContractData",N22, "PerCentNetLastTrade",, "T")/100,"")</f>
        <v/>
      </c>
      <c r="P22" t="e">
        <f t="shared" si="6"/>
        <v>#VALUE!</v>
      </c>
      <c r="R22" s="1"/>
    </row>
    <row r="23" spans="1:18" ht="17.25" x14ac:dyDescent="0.3">
      <c r="A23" t="s">
        <v>23</v>
      </c>
      <c r="B23" s="1" t="str">
        <f>IFERROR(RTD("cqg.rtd", ,"ContractData",A23, "PerCentNetLastTrade",, "T")/100,"")</f>
        <v/>
      </c>
      <c r="C23" t="str">
        <f>IFERROR(RANK($B23,$B$1:$B$125)+COUNTIF($B$1:B23,B23)-1,"")</f>
        <v/>
      </c>
      <c r="D23" t="str">
        <f t="shared" si="0"/>
        <v>S.US.GLW</v>
      </c>
      <c r="E23" t="s">
        <v>1</v>
      </c>
      <c r="F23" s="2">
        <f t="shared" si="1"/>
        <v>23</v>
      </c>
      <c r="G23" s="2" t="str">
        <f t="shared" si="2"/>
        <v/>
      </c>
      <c r="H23" s="2" t="e">
        <f t="shared" si="3"/>
        <v>#N/A</v>
      </c>
      <c r="I23" s="2" t="e">
        <f>COUNTIF($H$1:H23,H23)&amp;"-"&amp;H23</f>
        <v>#N/A</v>
      </c>
      <c r="J23" t="str">
        <f t="shared" si="4"/>
        <v/>
      </c>
      <c r="K23" t="e">
        <v>#N/A</v>
      </c>
      <c r="L23" s="1" t="e">
        <f>COUNTIF($K$1:K23,K23)&amp;"-"&amp;K23</f>
        <v>#N/A</v>
      </c>
      <c r="M23" s="1"/>
      <c r="N23" s="1" t="str">
        <f t="shared" si="5"/>
        <v/>
      </c>
      <c r="O23" s="1" t="str">
        <f>IFERROR(RTD("cqg.rtd", ,"ContractData",N23, "PerCentNetLastTrade",, "T")/100,"")</f>
        <v/>
      </c>
      <c r="P23" t="e">
        <f t="shared" si="6"/>
        <v>#VALUE!</v>
      </c>
      <c r="R23" s="1"/>
    </row>
    <row r="24" spans="1:18" ht="17.25" x14ac:dyDescent="0.3">
      <c r="A24" t="s">
        <v>24</v>
      </c>
      <c r="B24" s="1" t="str">
        <f>IFERROR(RTD("cqg.rtd", ,"ContractData",A24, "PerCentNetLastTrade",, "T")/100,"")</f>
        <v/>
      </c>
      <c r="C24" t="str">
        <f>IFERROR(RANK($B24,$B$1:$B$125)+COUNTIF($B$1:B24,B24)-1,"")</f>
        <v/>
      </c>
      <c r="D24" t="str">
        <f t="shared" si="0"/>
        <v>S.US.MS</v>
      </c>
      <c r="E24" t="s">
        <v>130</v>
      </c>
      <c r="F24" s="2">
        <f t="shared" si="1"/>
        <v>24</v>
      </c>
      <c r="G24" s="2" t="str">
        <f t="shared" si="2"/>
        <v/>
      </c>
      <c r="H24" s="2" t="e">
        <f t="shared" si="3"/>
        <v>#N/A</v>
      </c>
      <c r="I24" s="2" t="e">
        <f>COUNTIF($H$1:H24,H24)&amp;"-"&amp;H24</f>
        <v>#N/A</v>
      </c>
      <c r="J24" t="str">
        <f t="shared" si="4"/>
        <v/>
      </c>
      <c r="K24" t="e">
        <v>#N/A</v>
      </c>
      <c r="L24" s="1" t="e">
        <f>COUNTIF($K$1:K24,K24)&amp;"-"&amp;K24</f>
        <v>#N/A</v>
      </c>
      <c r="M24" s="1"/>
      <c r="N24" s="1" t="str">
        <f t="shared" si="5"/>
        <v/>
      </c>
      <c r="O24" s="1" t="str">
        <f>IFERROR(RTD("cqg.rtd", ,"ContractData",N24, "PerCentNetLastTrade",, "T")/100,"")</f>
        <v/>
      </c>
      <c r="P24" t="e">
        <f t="shared" si="6"/>
        <v>#VALUE!</v>
      </c>
      <c r="R24" s="1"/>
    </row>
    <row r="25" spans="1:18" ht="17.25" x14ac:dyDescent="0.3">
      <c r="A25" t="s">
        <v>25</v>
      </c>
      <c r="B25" s="1" t="str">
        <f>IFERROR(RTD("cqg.rtd", ,"ContractData",A25, "PerCentNetLastTrade",, "T")/100,"")</f>
        <v/>
      </c>
      <c r="C25" t="str">
        <f>IFERROR(RANK($B25,$B$1:$B$125)+COUNTIF($B$1:B25,B25)-1,"")</f>
        <v/>
      </c>
      <c r="D25" t="str">
        <f t="shared" si="0"/>
        <v>S.US.APH</v>
      </c>
      <c r="E25" t="s">
        <v>1</v>
      </c>
      <c r="F25" s="2">
        <f t="shared" si="1"/>
        <v>25</v>
      </c>
      <c r="G25" s="2" t="str">
        <f t="shared" si="2"/>
        <v/>
      </c>
      <c r="H25" s="2" t="e">
        <f t="shared" si="3"/>
        <v>#N/A</v>
      </c>
      <c r="I25" s="2" t="e">
        <f>COUNTIF($H$1:H25,H25)&amp;"-"&amp;H25</f>
        <v>#N/A</v>
      </c>
      <c r="J25" t="str">
        <f t="shared" si="4"/>
        <v/>
      </c>
      <c r="K25" t="e">
        <v>#N/A</v>
      </c>
      <c r="L25" s="1" t="e">
        <f>COUNTIF($K$1:K25,K25)&amp;"-"&amp;K25</f>
        <v>#N/A</v>
      </c>
      <c r="M25" s="1"/>
      <c r="N25" s="1" t="str">
        <f t="shared" si="5"/>
        <v/>
      </c>
      <c r="O25" s="1" t="str">
        <f>IFERROR(RTD("cqg.rtd", ,"ContractData",N25, "PerCentNetLastTrade",, "T")/100,"")</f>
        <v/>
      </c>
      <c r="P25" t="e">
        <f t="shared" si="6"/>
        <v>#VALUE!</v>
      </c>
      <c r="R25" s="1"/>
    </row>
    <row r="26" spans="1:18" ht="17.25" x14ac:dyDescent="0.3">
      <c r="A26" t="s">
        <v>26</v>
      </c>
      <c r="B26" s="1" t="str">
        <f>IFERROR(RTD("cqg.rtd", ,"ContractData",A26, "PerCentNetLastTrade",, "T")/100,"")</f>
        <v/>
      </c>
      <c r="C26" t="str">
        <f>IFERROR(RANK($B26,$B$1:$B$125)+COUNTIF($B$1:B26,B26)-1,"")</f>
        <v/>
      </c>
      <c r="D26" t="str">
        <f t="shared" si="0"/>
        <v>S.US.IBM</v>
      </c>
      <c r="E26" t="s">
        <v>1</v>
      </c>
      <c r="F26" s="2">
        <f t="shared" si="1"/>
        <v>26</v>
      </c>
      <c r="G26" s="2" t="str">
        <f t="shared" si="2"/>
        <v/>
      </c>
      <c r="H26" s="2" t="e">
        <f t="shared" si="3"/>
        <v>#N/A</v>
      </c>
      <c r="I26" s="2" t="e">
        <f>COUNTIF($H$1:H26,H26)&amp;"-"&amp;H26</f>
        <v>#N/A</v>
      </c>
      <c r="J26" t="str">
        <f t="shared" si="4"/>
        <v/>
      </c>
      <c r="K26" t="e">
        <v>#N/A</v>
      </c>
      <c r="L26" s="1" t="e">
        <f>COUNTIF($K$1:K26,K26)&amp;"-"&amp;K26</f>
        <v>#N/A</v>
      </c>
      <c r="M26" s="1"/>
      <c r="N26" s="1" t="str">
        <f t="shared" si="5"/>
        <v/>
      </c>
      <c r="O26" s="1" t="str">
        <f>IFERROR(RTD("cqg.rtd", ,"ContractData",N26, "PerCentNetLastTrade",, "T")/100,"")</f>
        <v/>
      </c>
      <c r="P26" t="e">
        <f t="shared" si="6"/>
        <v>#VALUE!</v>
      </c>
      <c r="R26" s="1"/>
    </row>
    <row r="27" spans="1:18" ht="17.25" x14ac:dyDescent="0.3">
      <c r="A27" t="s">
        <v>27</v>
      </c>
      <c r="B27" s="1" t="str">
        <f>IFERROR(RTD("cqg.rtd", ,"ContractData",A27, "PerCentNetLastTrade",, "T")/100,"")</f>
        <v/>
      </c>
      <c r="C27" t="str">
        <f>IFERROR(RANK($B27,$B$1:$B$125)+COUNTIF($B$1:B27,B27)-1,"")</f>
        <v/>
      </c>
      <c r="D27" t="str">
        <f t="shared" si="0"/>
        <v>S.US.WFC</v>
      </c>
      <c r="E27" t="s">
        <v>130</v>
      </c>
      <c r="F27" s="2">
        <f t="shared" si="1"/>
        <v>27</v>
      </c>
      <c r="G27" s="2" t="str">
        <f t="shared" si="2"/>
        <v/>
      </c>
      <c r="H27" s="2" t="e">
        <f t="shared" si="3"/>
        <v>#N/A</v>
      </c>
      <c r="I27" s="2" t="e">
        <f>COUNTIF($H$1:H27,H27)&amp;"-"&amp;H27</f>
        <v>#N/A</v>
      </c>
      <c r="J27" t="str">
        <f t="shared" si="4"/>
        <v/>
      </c>
      <c r="K27" t="e">
        <v>#N/A</v>
      </c>
      <c r="L27" s="1" t="e">
        <f>COUNTIF($K$1:K27,K27)&amp;"-"&amp;K27</f>
        <v>#N/A</v>
      </c>
      <c r="M27" s="1"/>
      <c r="N27" s="1" t="str">
        <f t="shared" si="5"/>
        <v/>
      </c>
      <c r="O27" s="1" t="str">
        <f>IFERROR(RTD("cqg.rtd", ,"ContractData",N27, "PerCentNetLastTrade",, "T")/100,"")</f>
        <v/>
      </c>
      <c r="P27" t="e">
        <f t="shared" si="6"/>
        <v>#VALUE!</v>
      </c>
      <c r="R27" s="1"/>
    </row>
    <row r="28" spans="1:18" ht="17.25" x14ac:dyDescent="0.3">
      <c r="A28" t="s">
        <v>28</v>
      </c>
      <c r="B28" s="1" t="str">
        <f>IFERROR(RTD("cqg.rtd", ,"ContractData",A28, "PerCentNetLastTrade",, "T")/100,"")</f>
        <v/>
      </c>
      <c r="C28" t="str">
        <f>IFERROR(RANK($B28,$B$1:$B$125)+COUNTIF($B$1:B28,B28)-1,"")</f>
        <v/>
      </c>
      <c r="D28" t="str">
        <f t="shared" si="0"/>
        <v>S.US.NEM</v>
      </c>
      <c r="E28" t="s">
        <v>132</v>
      </c>
      <c r="F28" s="2">
        <f t="shared" si="1"/>
        <v>28</v>
      </c>
      <c r="G28" s="2" t="str">
        <f t="shared" si="2"/>
        <v/>
      </c>
      <c r="H28" s="2" t="e">
        <f t="shared" si="3"/>
        <v>#N/A</v>
      </c>
      <c r="I28" s="2" t="e">
        <f>COUNTIF($H$1:H28,H28)&amp;"-"&amp;H28</f>
        <v>#N/A</v>
      </c>
      <c r="J28" t="str">
        <f t="shared" si="4"/>
        <v/>
      </c>
      <c r="K28" t="e">
        <v>#N/A</v>
      </c>
      <c r="L28" s="1" t="e">
        <f>COUNTIF($K$1:K28,K28)&amp;"-"&amp;K28</f>
        <v>#N/A</v>
      </c>
      <c r="M28" s="1"/>
      <c r="N28" s="1" t="str">
        <f t="shared" si="5"/>
        <v/>
      </c>
      <c r="O28" s="1" t="str">
        <f>IFERROR(RTD("cqg.rtd", ,"ContractData",N28, "PerCentNetLastTrade",, "T")/100,"")</f>
        <v/>
      </c>
      <c r="P28" t="e">
        <f t="shared" si="6"/>
        <v>#VALUE!</v>
      </c>
      <c r="R28" s="1"/>
    </row>
    <row r="29" spans="1:18" ht="17.25" x14ac:dyDescent="0.3">
      <c r="A29" t="s">
        <v>29</v>
      </c>
      <c r="B29" s="1" t="str">
        <f>IFERROR(RTD("cqg.rtd", ,"ContractData",A29, "PerCentNetLastTrade",, "T")/100,"")</f>
        <v/>
      </c>
      <c r="C29" t="str">
        <f>IFERROR(RANK($B29,$B$1:$B$125)+COUNTIF($B$1:B29,B29)-1,"")</f>
        <v/>
      </c>
      <c r="D29" t="str">
        <f t="shared" si="0"/>
        <v>S.US.C</v>
      </c>
      <c r="E29" t="s">
        <v>130</v>
      </c>
      <c r="F29" s="2">
        <f t="shared" si="1"/>
        <v>29</v>
      </c>
      <c r="G29" s="2" t="str">
        <f t="shared" si="2"/>
        <v/>
      </c>
      <c r="H29" s="2" t="e">
        <f t="shared" si="3"/>
        <v>#N/A</v>
      </c>
      <c r="I29" s="2" t="e">
        <f>COUNTIF($H$1:H29,H29)&amp;"-"&amp;H29</f>
        <v>#N/A</v>
      </c>
      <c r="J29" t="str">
        <f t="shared" si="4"/>
        <v/>
      </c>
      <c r="K29" t="e">
        <v>#N/A</v>
      </c>
      <c r="L29" s="1" t="e">
        <f>COUNTIF($K$1:K29,K29)&amp;"-"&amp;K29</f>
        <v>#N/A</v>
      </c>
      <c r="M29" s="1"/>
      <c r="N29" s="1" t="str">
        <f t="shared" si="5"/>
        <v/>
      </c>
      <c r="O29" s="1" t="str">
        <f>IFERROR(RTD("cqg.rtd", ,"ContractData",N29, "PerCentNetLastTrade",, "T")/100,"")</f>
        <v/>
      </c>
      <c r="P29" t="e">
        <f t="shared" si="6"/>
        <v>#VALUE!</v>
      </c>
      <c r="R29" s="1"/>
    </row>
    <row r="30" spans="1:18" ht="17.25" x14ac:dyDescent="0.3">
      <c r="A30" t="s">
        <v>30</v>
      </c>
      <c r="B30" s="1" t="str">
        <f>IFERROR(RTD("cqg.rtd", ,"ContractData",A30, "PerCentNetLastTrade",, "T")/100,"")</f>
        <v/>
      </c>
      <c r="C30" t="str">
        <f>IFERROR(RANK($B30,$B$1:$B$125)+COUNTIF($B$1:B30,B30)-1,"")</f>
        <v/>
      </c>
      <c r="D30" t="str">
        <f t="shared" si="0"/>
        <v>S.US.WELL</v>
      </c>
      <c r="E30" t="s">
        <v>133</v>
      </c>
      <c r="F30" s="2">
        <f t="shared" si="1"/>
        <v>30</v>
      </c>
      <c r="G30" s="2" t="str">
        <f t="shared" si="2"/>
        <v/>
      </c>
      <c r="H30" s="2" t="e">
        <f t="shared" si="3"/>
        <v>#N/A</v>
      </c>
      <c r="I30" s="2" t="e">
        <f>COUNTIF($H$1:H30,H30)&amp;"-"&amp;H30</f>
        <v>#N/A</v>
      </c>
      <c r="J30" t="str">
        <f t="shared" si="4"/>
        <v/>
      </c>
      <c r="K30" t="e">
        <v>#N/A</v>
      </c>
      <c r="L30" s="1" t="e">
        <f>COUNTIF($K$1:K30,K30)&amp;"-"&amp;K30</f>
        <v>#N/A</v>
      </c>
      <c r="M30" s="1"/>
      <c r="N30" s="1" t="str">
        <f t="shared" si="5"/>
        <v/>
      </c>
      <c r="O30" s="1" t="str">
        <f>IFERROR(RTD("cqg.rtd", ,"ContractData",N30, "PerCentNetLastTrade",, "T")/100,"")</f>
        <v/>
      </c>
      <c r="P30" t="e">
        <f t="shared" si="6"/>
        <v>#VALUE!</v>
      </c>
      <c r="R30" s="1"/>
    </row>
    <row r="31" spans="1:18" ht="17.25" x14ac:dyDescent="0.3">
      <c r="A31" t="s">
        <v>31</v>
      </c>
      <c r="B31" s="1" t="str">
        <f>IFERROR(RTD("cqg.rtd", ,"ContractData",A31, "PerCentNetLastTrade",, "T")/100,"")</f>
        <v/>
      </c>
      <c r="C31" t="str">
        <f>IFERROR(RANK($B31,$B$1:$B$125)+COUNTIF($B$1:B31,B31)-1,"")</f>
        <v/>
      </c>
      <c r="D31" t="str">
        <f t="shared" si="0"/>
        <v>S.US.GILD</v>
      </c>
      <c r="E31" t="s">
        <v>126</v>
      </c>
      <c r="F31" s="2">
        <f t="shared" si="1"/>
        <v>31</v>
      </c>
      <c r="G31" s="2" t="str">
        <f t="shared" si="2"/>
        <v/>
      </c>
      <c r="H31" s="2" t="e">
        <f t="shared" si="3"/>
        <v>#N/A</v>
      </c>
      <c r="I31" s="2" t="e">
        <f>COUNTIF($H$1:H31,H31)&amp;"-"&amp;H31</f>
        <v>#N/A</v>
      </c>
      <c r="J31" t="str">
        <f t="shared" si="4"/>
        <v/>
      </c>
      <c r="K31" t="e">
        <v>#N/A</v>
      </c>
      <c r="L31" s="1" t="e">
        <f>COUNTIF($K$1:K31,K31)&amp;"-"&amp;K31</f>
        <v>#N/A</v>
      </c>
      <c r="M31" s="1"/>
      <c r="N31" s="1" t="str">
        <f t="shared" si="5"/>
        <v/>
      </c>
      <c r="O31" s="1" t="str">
        <f>IFERROR(RTD("cqg.rtd", ,"ContractData",N31, "PerCentNetLastTrade",, "T")/100,"")</f>
        <v/>
      </c>
      <c r="P31" t="e">
        <f t="shared" si="6"/>
        <v>#VALUE!</v>
      </c>
      <c r="R31" s="1"/>
    </row>
    <row r="32" spans="1:18" ht="17.25" x14ac:dyDescent="0.3">
      <c r="A32" t="s">
        <v>32</v>
      </c>
      <c r="B32" s="1" t="str">
        <f>IFERROR(RTD("cqg.rtd", ,"ContractData",A32, "PerCentNetLastTrade",, "T")/100,"")</f>
        <v/>
      </c>
      <c r="C32" t="str">
        <f>IFERROR(RANK($B32,$B$1:$B$125)+COUNTIF($B$1:B32,B32)-1,"")</f>
        <v/>
      </c>
      <c r="D32" t="str">
        <f t="shared" si="0"/>
        <v>S.US.HWM</v>
      </c>
      <c r="E32" t="s">
        <v>128</v>
      </c>
      <c r="F32" s="2">
        <f t="shared" si="1"/>
        <v>32</v>
      </c>
      <c r="G32" s="2" t="str">
        <f t="shared" si="2"/>
        <v/>
      </c>
      <c r="H32" s="2" t="e">
        <f t="shared" si="3"/>
        <v>#N/A</v>
      </c>
      <c r="I32" s="2" t="e">
        <f>COUNTIF($H$1:H32,H32)&amp;"-"&amp;H32</f>
        <v>#N/A</v>
      </c>
      <c r="J32" t="str">
        <f t="shared" si="4"/>
        <v/>
      </c>
      <c r="K32" t="e">
        <v>#N/A</v>
      </c>
      <c r="L32" s="1" t="e">
        <f>COUNTIF($K$1:K32,K32)&amp;"-"&amp;K32</f>
        <v>#N/A</v>
      </c>
      <c r="M32" s="1"/>
      <c r="N32" s="1" t="str">
        <f t="shared" si="5"/>
        <v/>
      </c>
      <c r="O32" s="1" t="str">
        <f>IFERROR(RTD("cqg.rtd", ,"ContractData",N32, "PerCentNetLastTrade",, "T")/100,"")</f>
        <v/>
      </c>
      <c r="P32" t="e">
        <f t="shared" si="6"/>
        <v>#VALUE!</v>
      </c>
      <c r="R32" s="1"/>
    </row>
    <row r="33" spans="1:18" ht="17.25" x14ac:dyDescent="0.3">
      <c r="A33" t="s">
        <v>33</v>
      </c>
      <c r="B33" s="1" t="str">
        <f>IFERROR(RTD("cqg.rtd", ,"ContractData",A33, "PerCentNetLastTrade",, "T")/100,"")</f>
        <v/>
      </c>
      <c r="C33" t="str">
        <f>IFERROR(RANK($B33,$B$1:$B$125)+COUNTIF($B$1:B33,B33)-1,"")</f>
        <v/>
      </c>
      <c r="D33" t="str">
        <f t="shared" si="0"/>
        <v>S.US.ADI</v>
      </c>
      <c r="E33" t="s">
        <v>1</v>
      </c>
      <c r="F33" s="2">
        <f t="shared" si="1"/>
        <v>33</v>
      </c>
      <c r="G33" s="2" t="str">
        <f t="shared" si="2"/>
        <v/>
      </c>
      <c r="H33" s="2" t="e">
        <f t="shared" si="3"/>
        <v>#N/A</v>
      </c>
      <c r="I33" s="2" t="e">
        <f>COUNTIF($H$1:H33,H33)&amp;"-"&amp;H33</f>
        <v>#N/A</v>
      </c>
      <c r="J33" t="str">
        <f t="shared" si="4"/>
        <v/>
      </c>
      <c r="K33" t="e">
        <v>#N/A</v>
      </c>
      <c r="L33" s="1" t="e">
        <f>COUNTIF($K$1:K33,K33)&amp;"-"&amp;K33</f>
        <v>#N/A</v>
      </c>
      <c r="M33" s="1"/>
      <c r="N33" s="1" t="str">
        <f t="shared" si="5"/>
        <v/>
      </c>
      <c r="O33" s="1" t="str">
        <f>IFERROR(RTD("cqg.rtd", ,"ContractData",N33, "PerCentNetLastTrade",, "T")/100,"")</f>
        <v/>
      </c>
      <c r="P33" t="e">
        <f t="shared" si="6"/>
        <v>#VALUE!</v>
      </c>
      <c r="R33" s="1"/>
    </row>
    <row r="34" spans="1:18" ht="17.25" x14ac:dyDescent="0.3">
      <c r="A34" t="s">
        <v>34</v>
      </c>
      <c r="B34" s="1" t="str">
        <f>IFERROR(RTD("cqg.rtd", ,"ContractData",A34, "PerCentNetLastTrade",, "T")/100,"")</f>
        <v/>
      </c>
      <c r="C34" t="str">
        <f>IFERROR(RANK($B34,$B$1:$B$125)+COUNTIF($B$1:B34,B34)-1,"")</f>
        <v/>
      </c>
      <c r="D34" t="str">
        <f t="shared" si="0"/>
        <v>S.US.APP</v>
      </c>
      <c r="E34" t="s">
        <v>1</v>
      </c>
      <c r="F34" s="2">
        <f t="shared" si="1"/>
        <v>34</v>
      </c>
      <c r="G34" s="2" t="str">
        <f t="shared" si="2"/>
        <v/>
      </c>
      <c r="H34" s="2" t="e">
        <f t="shared" si="3"/>
        <v>#N/A</v>
      </c>
      <c r="I34" s="2" t="e">
        <f>COUNTIF($H$1:H34,H34)&amp;"-"&amp;H34</f>
        <v>#N/A</v>
      </c>
      <c r="J34" t="str">
        <f t="shared" si="4"/>
        <v/>
      </c>
      <c r="K34" t="e">
        <v>#N/A</v>
      </c>
      <c r="L34" s="1" t="e">
        <f>COUNTIF($K$1:K34,K34)&amp;"-"&amp;K34</f>
        <v>#N/A</v>
      </c>
      <c r="M34" s="1"/>
      <c r="N34" s="1" t="str">
        <f t="shared" si="5"/>
        <v/>
      </c>
      <c r="O34" s="1" t="str">
        <f>IFERROR(RTD("cqg.rtd", ,"ContractData",N34, "PerCentNetLastTrade",, "T")/100,"")</f>
        <v/>
      </c>
      <c r="P34" t="e">
        <f t="shared" si="6"/>
        <v>#VALUE!</v>
      </c>
      <c r="R34" s="1"/>
    </row>
    <row r="35" spans="1:18" ht="17.25" x14ac:dyDescent="0.3">
      <c r="A35" t="s">
        <v>35</v>
      </c>
      <c r="B35" s="1" t="str">
        <f>IFERROR(RTD("cqg.rtd", ,"ContractData",A35, "PerCentNetLastTrade",, "T")/100,"")</f>
        <v/>
      </c>
      <c r="C35" t="str">
        <f>IFERROR(RANK($B35,$B$1:$B$125)+COUNTIF($B$1:B35,B35)-1,"")</f>
        <v/>
      </c>
      <c r="D35" t="str">
        <f t="shared" si="0"/>
        <v>S.US.BNY</v>
      </c>
      <c r="E35" t="s">
        <v>130</v>
      </c>
      <c r="F35" s="2">
        <f t="shared" si="1"/>
        <v>35</v>
      </c>
      <c r="G35" s="2" t="str">
        <f t="shared" si="2"/>
        <v/>
      </c>
      <c r="H35" s="2" t="e">
        <f t="shared" si="3"/>
        <v>#N/A</v>
      </c>
      <c r="I35" s="2" t="e">
        <f>COUNTIF($H$1:H35,H35)&amp;"-"&amp;H35</f>
        <v>#N/A</v>
      </c>
      <c r="J35" t="str">
        <f t="shared" si="4"/>
        <v/>
      </c>
      <c r="K35" t="e">
        <v>#N/A</v>
      </c>
      <c r="L35" s="1" t="e">
        <f>COUNTIF($K$1:K35,K35)&amp;"-"&amp;K35</f>
        <v>#N/A</v>
      </c>
      <c r="M35" s="1"/>
      <c r="N35" s="1" t="str">
        <f t="shared" si="5"/>
        <v/>
      </c>
      <c r="O35" s="1" t="str">
        <f>IFERROR(RTD("cqg.rtd", ,"ContractData",N35, "PerCentNetLastTrade",, "T")/100,"")</f>
        <v/>
      </c>
      <c r="P35" t="e">
        <f t="shared" si="6"/>
        <v>#VALUE!</v>
      </c>
      <c r="R35" s="1"/>
    </row>
    <row r="36" spans="1:18" ht="17.25" x14ac:dyDescent="0.3">
      <c r="A36" t="s">
        <v>36</v>
      </c>
      <c r="B36" s="1" t="str">
        <f>IFERROR(RTD("cqg.rtd", ,"ContractData",A36, "PerCentNetLastTrade",, "T")/100,"")</f>
        <v/>
      </c>
      <c r="C36" t="str">
        <f>IFERROR(RANK($B36,$B$1:$B$125)+COUNTIF($B$1:B36,B36)-1,"")</f>
        <v/>
      </c>
      <c r="D36" t="str">
        <f t="shared" si="0"/>
        <v>S.US.TJX</v>
      </c>
      <c r="E36" t="s">
        <v>134</v>
      </c>
      <c r="F36" s="2">
        <f t="shared" si="1"/>
        <v>36</v>
      </c>
      <c r="G36" s="2" t="str">
        <f t="shared" si="2"/>
        <v/>
      </c>
      <c r="H36" s="2" t="e">
        <f t="shared" si="3"/>
        <v>#N/A</v>
      </c>
      <c r="I36" s="2" t="e">
        <f>COUNTIF($H$1:H36,H36)&amp;"-"&amp;H36</f>
        <v>#N/A</v>
      </c>
      <c r="J36" t="str">
        <f t="shared" si="4"/>
        <v/>
      </c>
      <c r="K36" t="e">
        <v>#N/A</v>
      </c>
      <c r="L36" s="1" t="e">
        <f>COUNTIF($K$1:K36,K36)&amp;"-"&amp;K36</f>
        <v>#N/A</v>
      </c>
      <c r="M36" s="1"/>
      <c r="N36" s="1" t="str">
        <f t="shared" si="5"/>
        <v/>
      </c>
      <c r="O36" s="1" t="str">
        <f>IFERROR(RTD("cqg.rtd", ,"ContractData",N36, "PerCentNetLastTrade",, "T")/100,"")</f>
        <v/>
      </c>
      <c r="P36" t="e">
        <f t="shared" si="6"/>
        <v>#VALUE!</v>
      </c>
      <c r="R36" s="1"/>
    </row>
    <row r="37" spans="1:18" ht="17.25" x14ac:dyDescent="0.3">
      <c r="A37" t="s">
        <v>37</v>
      </c>
      <c r="B37" s="1" t="str">
        <f>IFERROR(RTD("cqg.rtd", ,"ContractData",A37, "PerCentNetLastTrade",, "T")/100,"")</f>
        <v/>
      </c>
      <c r="C37" t="str">
        <f>IFERROR(RANK($B37,$B$1:$B$125)+COUNTIF($B$1:B37,B37)-1,"")</f>
        <v/>
      </c>
      <c r="D37" t="str">
        <f t="shared" si="0"/>
        <v>S.US.LMT</v>
      </c>
      <c r="E37" t="s">
        <v>128</v>
      </c>
      <c r="F37" s="2">
        <f t="shared" si="1"/>
        <v>37</v>
      </c>
      <c r="G37" s="2" t="str">
        <f t="shared" si="2"/>
        <v/>
      </c>
      <c r="H37" s="2" t="e">
        <f t="shared" si="3"/>
        <v>#N/A</v>
      </c>
      <c r="I37" s="2" t="e">
        <f>COUNTIF($H$1:H37,H37)&amp;"-"&amp;H37</f>
        <v>#N/A</v>
      </c>
      <c r="J37" t="str">
        <f t="shared" si="4"/>
        <v/>
      </c>
      <c r="K37" t="e">
        <v>#N/A</v>
      </c>
      <c r="L37" s="1" t="e">
        <f>COUNTIF($K$1:K37,K37)&amp;"-"&amp;K37</f>
        <v>#N/A</v>
      </c>
      <c r="M37" s="1"/>
      <c r="N37" s="1" t="str">
        <f t="shared" si="5"/>
        <v/>
      </c>
      <c r="O37" s="1" t="str">
        <f>IFERROR(RTD("cqg.rtd", ,"ContractData",N37, "PerCentNetLastTrade",, "T")/100,"")</f>
        <v/>
      </c>
      <c r="P37" t="e">
        <f t="shared" si="6"/>
        <v>#VALUE!</v>
      </c>
      <c r="R37" s="1"/>
    </row>
    <row r="38" spans="1:18" ht="17.25" x14ac:dyDescent="0.3">
      <c r="A38" t="s">
        <v>38</v>
      </c>
      <c r="B38" s="1" t="str">
        <f>IFERROR(RTD("cqg.rtd", ,"ContractData",A38, "PerCentNetLastTrade",, "T")/100,"")</f>
        <v/>
      </c>
      <c r="C38" t="str">
        <f>IFERROR(RANK($B38,$B$1:$B$125)+COUNTIF($B$1:B38,B38)-1,"")</f>
        <v/>
      </c>
      <c r="D38" t="str">
        <f t="shared" si="0"/>
        <v>S.US.CIEN</v>
      </c>
      <c r="E38" t="s">
        <v>1</v>
      </c>
      <c r="F38" s="2">
        <f t="shared" si="1"/>
        <v>38</v>
      </c>
      <c r="G38" s="2" t="str">
        <f t="shared" si="2"/>
        <v/>
      </c>
      <c r="H38" s="2" t="e">
        <f t="shared" si="3"/>
        <v>#N/A</v>
      </c>
      <c r="I38" s="2" t="e">
        <f>COUNTIF($H$1:H38,H38)&amp;"-"&amp;H38</f>
        <v>#N/A</v>
      </c>
      <c r="J38" t="str">
        <f t="shared" si="4"/>
        <v/>
      </c>
      <c r="K38" t="e">
        <v>#N/A</v>
      </c>
      <c r="L38" s="1" t="e">
        <f>COUNTIF($K$1:K38,K38)&amp;"-"&amp;K38</f>
        <v>#N/A</v>
      </c>
      <c r="M38" s="1"/>
      <c r="N38" s="1" t="str">
        <f t="shared" si="5"/>
        <v/>
      </c>
      <c r="O38" s="1" t="str">
        <f>IFERROR(RTD("cqg.rtd", ,"ContractData",N38, "PerCentNetLastTrade",, "T")/100,"")</f>
        <v/>
      </c>
      <c r="P38" t="e">
        <f t="shared" si="6"/>
        <v>#VALUE!</v>
      </c>
      <c r="R38" s="1"/>
    </row>
    <row r="39" spans="1:18" ht="17.25" x14ac:dyDescent="0.3">
      <c r="A39" t="s">
        <v>39</v>
      </c>
      <c r="B39" s="1" t="str">
        <f>IFERROR(RTD("cqg.rtd", ,"ContractData",A39, "PerCentNetLastTrade",, "T")/100,"")</f>
        <v/>
      </c>
      <c r="C39" t="str">
        <f>IFERROR(RANK($B39,$B$1:$B$125)+COUNTIF($B$1:B39,B39)-1,"")</f>
        <v/>
      </c>
      <c r="D39" t="str">
        <f t="shared" si="0"/>
        <v>S.US.ANET</v>
      </c>
      <c r="E39" t="s">
        <v>1</v>
      </c>
      <c r="F39" s="2">
        <f t="shared" si="1"/>
        <v>39</v>
      </c>
      <c r="G39" s="2" t="str">
        <f t="shared" si="2"/>
        <v/>
      </c>
      <c r="H39" s="2" t="e">
        <f t="shared" si="3"/>
        <v>#N/A</v>
      </c>
      <c r="I39" s="2" t="e">
        <f>COUNTIF($H$1:H39,H39)&amp;"-"&amp;H39</f>
        <v>#N/A</v>
      </c>
      <c r="J39" t="str">
        <f t="shared" si="4"/>
        <v/>
      </c>
      <c r="K39" t="e">
        <v>#N/A</v>
      </c>
      <c r="L39" s="1" t="e">
        <f>COUNTIF($K$1:K39,K39)&amp;"-"&amp;K39</f>
        <v>#N/A</v>
      </c>
      <c r="M39" s="1"/>
      <c r="N39" s="1" t="str">
        <f t="shared" si="5"/>
        <v/>
      </c>
      <c r="O39" s="1" t="str">
        <f>IFERROR(RTD("cqg.rtd", ,"ContractData",N39, "PerCentNetLastTrade",, "T")/100,"")</f>
        <v/>
      </c>
      <c r="P39" t="e">
        <f t="shared" si="6"/>
        <v>#VALUE!</v>
      </c>
      <c r="R39" s="1"/>
    </row>
    <row r="40" spans="1:18" ht="17.25" x14ac:dyDescent="0.3">
      <c r="A40" t="s">
        <v>40</v>
      </c>
      <c r="B40" s="1" t="str">
        <f>IFERROR(RTD("cqg.rtd", ,"ContractData",A40, "PerCentNetLastTrade",, "T")/100,"")</f>
        <v/>
      </c>
      <c r="C40" t="str">
        <f>IFERROR(RANK($B40,$B$1:$B$125)+COUNTIF($B$1:B40,B40)-1,"")</f>
        <v/>
      </c>
      <c r="D40" t="str">
        <f t="shared" si="0"/>
        <v>S.US.CMI</v>
      </c>
      <c r="E40" t="s">
        <v>128</v>
      </c>
      <c r="F40" s="2">
        <f t="shared" si="1"/>
        <v>40</v>
      </c>
      <c r="G40" s="2" t="str">
        <f t="shared" si="2"/>
        <v/>
      </c>
      <c r="H40" s="2" t="e">
        <f t="shared" si="3"/>
        <v>#N/A</v>
      </c>
      <c r="I40" s="2" t="e">
        <f>COUNTIF($H$1:H40,H40)&amp;"-"&amp;H40</f>
        <v>#N/A</v>
      </c>
      <c r="J40" t="str">
        <f t="shared" si="4"/>
        <v/>
      </c>
      <c r="K40" t="e">
        <v>#N/A</v>
      </c>
      <c r="L40" s="1" t="e">
        <f>COUNTIF($K$1:K40,K40)&amp;"-"&amp;K40</f>
        <v>#N/A</v>
      </c>
      <c r="M40" s="1"/>
      <c r="N40" s="1" t="str">
        <f t="shared" si="5"/>
        <v/>
      </c>
      <c r="O40" s="1" t="str">
        <f>IFERROR(RTD("cqg.rtd", ,"ContractData",N40, "PerCentNetLastTrade",, "T")/100,"")</f>
        <v/>
      </c>
      <c r="P40" t="e">
        <f t="shared" si="6"/>
        <v>#VALUE!</v>
      </c>
      <c r="R40" s="1"/>
    </row>
    <row r="41" spans="1:18" ht="17.25" x14ac:dyDescent="0.3">
      <c r="A41" t="s">
        <v>41</v>
      </c>
      <c r="B41" s="1" t="str">
        <f>IFERROR(RTD("cqg.rtd", ,"ContractData",A41, "PerCentNetLastTrade",, "T")/100,"")</f>
        <v/>
      </c>
      <c r="C41" t="str">
        <f>IFERROR(RANK($B41,$B$1:$B$125)+COUNTIF($B$1:B41,B41)-1,"")</f>
        <v/>
      </c>
      <c r="D41" t="str">
        <f t="shared" si="0"/>
        <v>S.US.MCK</v>
      </c>
      <c r="E41" t="s">
        <v>126</v>
      </c>
      <c r="F41" s="2">
        <f t="shared" si="1"/>
        <v>41</v>
      </c>
      <c r="G41" s="2" t="str">
        <f t="shared" si="2"/>
        <v/>
      </c>
      <c r="H41" s="2" t="e">
        <f t="shared" si="3"/>
        <v>#N/A</v>
      </c>
      <c r="I41" s="2" t="e">
        <f>COUNTIF($H$1:H41,H41)&amp;"-"&amp;H41</f>
        <v>#N/A</v>
      </c>
      <c r="J41" t="str">
        <f t="shared" si="4"/>
        <v/>
      </c>
      <c r="K41" t="e">
        <v>#N/A</v>
      </c>
      <c r="L41" s="1" t="e">
        <f>COUNTIF($K$1:K41,K41)&amp;"-"&amp;K41</f>
        <v>#N/A</v>
      </c>
      <c r="M41" s="1"/>
      <c r="N41" s="1" t="str">
        <f t="shared" si="5"/>
        <v/>
      </c>
      <c r="O41" s="1" t="str">
        <f>IFERROR(RTD("cqg.rtd", ,"ContractData",N41, "PerCentNetLastTrade",, "T")/100,"")</f>
        <v/>
      </c>
      <c r="P41" t="e">
        <f t="shared" si="6"/>
        <v>#VALUE!</v>
      </c>
      <c r="R41" s="1"/>
    </row>
    <row r="42" spans="1:18" ht="17.25" x14ac:dyDescent="0.3">
      <c r="A42" t="s">
        <v>42</v>
      </c>
      <c r="B42" s="1" t="str">
        <f>IFERROR(RTD("cqg.rtd", ,"ContractData",A42, "PerCentNetLastTrade",, "T")/100,"")</f>
        <v/>
      </c>
      <c r="C42" t="str">
        <f>IFERROR(RANK($B42,$B$1:$B$125)+COUNTIF($B$1:B42,B42)-1,"")</f>
        <v/>
      </c>
      <c r="D42" t="str">
        <f t="shared" si="0"/>
        <v>S.US.LITE</v>
      </c>
      <c r="E42" t="s">
        <v>1</v>
      </c>
      <c r="F42" s="2">
        <f t="shared" si="1"/>
        <v>42</v>
      </c>
      <c r="G42" s="2" t="str">
        <f t="shared" si="2"/>
        <v/>
      </c>
      <c r="H42" s="2" t="e">
        <f t="shared" si="3"/>
        <v>#N/A</v>
      </c>
      <c r="I42" s="2" t="e">
        <f>COUNTIF($H$1:H42,H42)&amp;"-"&amp;H42</f>
        <v>#N/A</v>
      </c>
      <c r="J42" t="str">
        <f t="shared" si="4"/>
        <v/>
      </c>
      <c r="K42" t="e">
        <v>#N/A</v>
      </c>
      <c r="L42" s="1" t="e">
        <f>COUNTIF($K$1:K42,K42)&amp;"-"&amp;K42</f>
        <v>#N/A</v>
      </c>
      <c r="M42" s="1"/>
      <c r="N42" s="1" t="str">
        <f t="shared" si="5"/>
        <v/>
      </c>
      <c r="O42" s="1" t="str">
        <f>IFERROR(RTD("cqg.rtd", ,"ContractData",N42, "PerCentNetLastTrade",, "T")/100,"")</f>
        <v/>
      </c>
      <c r="P42" t="e">
        <f t="shared" si="6"/>
        <v>#VALUE!</v>
      </c>
      <c r="R42" s="1"/>
    </row>
    <row r="43" spans="1:18" ht="17.25" x14ac:dyDescent="0.3">
      <c r="A43" t="s">
        <v>43</v>
      </c>
      <c r="B43" s="1" t="str">
        <f>IFERROR(RTD("cqg.rtd", ,"ContractData",A43, "PerCentNetLastTrade",, "T")/100,"")</f>
        <v/>
      </c>
      <c r="C43" t="str">
        <f>IFERROR(RANK($B43,$B$1:$B$125)+COUNTIF($B$1:B43,B43)-1,"")</f>
        <v/>
      </c>
      <c r="D43" t="str">
        <f t="shared" si="0"/>
        <v>S.US.HOOD</v>
      </c>
      <c r="E43" t="s">
        <v>130</v>
      </c>
      <c r="F43" s="2">
        <f t="shared" si="1"/>
        <v>43</v>
      </c>
      <c r="G43" s="2" t="str">
        <f t="shared" si="2"/>
        <v/>
      </c>
      <c r="H43" s="2" t="e">
        <f t="shared" si="3"/>
        <v>#N/A</v>
      </c>
      <c r="I43" s="2" t="e">
        <f>COUNTIF($H$1:H43,H43)&amp;"-"&amp;H43</f>
        <v>#N/A</v>
      </c>
      <c r="J43" t="str">
        <f t="shared" si="4"/>
        <v/>
      </c>
      <c r="K43" t="e">
        <v>#N/A</v>
      </c>
      <c r="L43" s="1" t="e">
        <f>COUNTIF($K$1:K43,K43)&amp;"-"&amp;K43</f>
        <v>#N/A</v>
      </c>
      <c r="M43" s="1"/>
      <c r="N43" s="1" t="str">
        <f t="shared" si="5"/>
        <v/>
      </c>
      <c r="O43" s="1" t="str">
        <f>IFERROR(RTD("cqg.rtd", ,"ContractData",N43, "PerCentNetLastTrade",, "T")/100,"")</f>
        <v/>
      </c>
      <c r="P43" t="e">
        <f t="shared" si="6"/>
        <v>#VALUE!</v>
      </c>
      <c r="R43" s="1"/>
    </row>
    <row r="44" spans="1:18" ht="17.25" x14ac:dyDescent="0.3">
      <c r="A44" t="s">
        <v>44</v>
      </c>
      <c r="B44" s="1" t="str">
        <f>IFERROR(RTD("cqg.rtd", ,"ContractData",A44, "PerCentNetLastTrade",, "T")/100,"")</f>
        <v/>
      </c>
      <c r="C44" t="str">
        <f>IFERROR(RANK($B44,$B$1:$B$125)+COUNTIF($B$1:B44,B44)-1,"")</f>
        <v/>
      </c>
      <c r="D44" t="str">
        <f t="shared" si="0"/>
        <v>S.US.ETR</v>
      </c>
      <c r="E44" t="s">
        <v>135</v>
      </c>
      <c r="F44" s="2">
        <f t="shared" si="1"/>
        <v>44</v>
      </c>
      <c r="G44" s="2" t="str">
        <f t="shared" si="2"/>
        <v/>
      </c>
      <c r="H44" s="2" t="e">
        <f t="shared" si="3"/>
        <v>#N/A</v>
      </c>
      <c r="I44" s="2" t="e">
        <f>COUNTIF($H$1:H44,H44)&amp;"-"&amp;H44</f>
        <v>#N/A</v>
      </c>
      <c r="J44" t="str">
        <f t="shared" si="4"/>
        <v/>
      </c>
      <c r="K44" t="e">
        <v>#N/A</v>
      </c>
      <c r="L44" s="1" t="e">
        <f>COUNTIF($K$1:K44,K44)&amp;"-"&amp;K44</f>
        <v>#N/A</v>
      </c>
      <c r="M44" s="1"/>
      <c r="N44" s="1" t="str">
        <f t="shared" si="5"/>
        <v/>
      </c>
      <c r="O44" s="1" t="str">
        <f>IFERROR(RTD("cqg.rtd", ,"ContractData",N44, "PerCentNetLastTrade",, "T")/100,"")</f>
        <v/>
      </c>
      <c r="P44" t="e">
        <f t="shared" si="6"/>
        <v>#VALUE!</v>
      </c>
      <c r="R44" s="1"/>
    </row>
    <row r="45" spans="1:18" ht="17.25" x14ac:dyDescent="0.3">
      <c r="A45" t="s">
        <v>45</v>
      </c>
      <c r="B45" s="1" t="str">
        <f>IFERROR(RTD("cqg.rtd", ,"ContractData",A45, "PerCentNetLastTrade",, "T")/100,"")</f>
        <v/>
      </c>
      <c r="C45" t="str">
        <f>IFERROR(RANK($B45,$B$1:$B$125)+COUNTIF($B$1:B45,B45)-1,"")</f>
        <v/>
      </c>
      <c r="D45" t="str">
        <f t="shared" si="0"/>
        <v>S.US.BE</v>
      </c>
      <c r="E45" t="s">
        <v>128</v>
      </c>
      <c r="F45" s="2">
        <f t="shared" si="1"/>
        <v>45</v>
      </c>
      <c r="G45" s="2" t="str">
        <f t="shared" si="2"/>
        <v/>
      </c>
      <c r="H45" s="2" t="e">
        <f t="shared" si="3"/>
        <v>#N/A</v>
      </c>
      <c r="I45" s="2" t="e">
        <f>COUNTIF($H$1:H45,H45)&amp;"-"&amp;H45</f>
        <v>#N/A</v>
      </c>
      <c r="J45" t="str">
        <f t="shared" si="4"/>
        <v/>
      </c>
      <c r="K45" t="e">
        <v>#N/A</v>
      </c>
      <c r="L45" s="1" t="e">
        <f>COUNTIF($K$1:K45,K45)&amp;"-"&amp;K45</f>
        <v>#N/A</v>
      </c>
      <c r="M45" s="1"/>
      <c r="N45" s="1" t="str">
        <f t="shared" si="5"/>
        <v/>
      </c>
      <c r="O45" s="1" t="str">
        <f>IFERROR(RTD("cqg.rtd", ,"ContractData",N45, "PerCentNetLastTrade",, "T")/100,"")</f>
        <v/>
      </c>
      <c r="P45" t="e">
        <f t="shared" si="6"/>
        <v>#VALUE!</v>
      </c>
      <c r="R45" s="1"/>
    </row>
    <row r="46" spans="1:18" ht="17.25" x14ac:dyDescent="0.3">
      <c r="A46" t="s">
        <v>46</v>
      </c>
      <c r="B46" s="1" t="str">
        <f>IFERROR(RTD("cqg.rtd", ,"ContractData",A46, "PerCentNetLastTrade",, "T")/100,"")</f>
        <v/>
      </c>
      <c r="C46" t="str">
        <f>IFERROR(RANK($B46,$B$1:$B$125)+COUNTIF($B$1:B46,B46)-1,"")</f>
        <v/>
      </c>
      <c r="D46" t="str">
        <f t="shared" si="0"/>
        <v>S.US.RCL</v>
      </c>
      <c r="E46" t="s">
        <v>134</v>
      </c>
      <c r="F46" s="2">
        <f t="shared" si="1"/>
        <v>46</v>
      </c>
      <c r="G46" s="2" t="str">
        <f t="shared" si="2"/>
        <v/>
      </c>
      <c r="H46" s="2" t="e">
        <f t="shared" si="3"/>
        <v>#N/A</v>
      </c>
      <c r="I46" s="2" t="e">
        <f>COUNTIF($H$1:H46,H46)&amp;"-"&amp;H46</f>
        <v>#N/A</v>
      </c>
      <c r="J46" t="str">
        <f t="shared" si="4"/>
        <v/>
      </c>
      <c r="K46" t="e">
        <v>#N/A</v>
      </c>
      <c r="L46" s="1" t="e">
        <f>COUNTIF($K$1:K46,K46)&amp;"-"&amp;K46</f>
        <v>#N/A</v>
      </c>
      <c r="M46" s="1"/>
      <c r="N46" s="1" t="str">
        <f t="shared" si="5"/>
        <v/>
      </c>
      <c r="O46" s="1" t="str">
        <f>IFERROR(RTD("cqg.rtd", ,"ContractData",N46, "PerCentNetLastTrade",, "T")/100,"")</f>
        <v/>
      </c>
      <c r="P46" t="e">
        <f t="shared" si="6"/>
        <v>#VALUE!</v>
      </c>
      <c r="R46" s="1"/>
    </row>
    <row r="47" spans="1:18" ht="17.25" x14ac:dyDescent="0.3">
      <c r="A47" t="s">
        <v>47</v>
      </c>
      <c r="B47" s="1" t="str">
        <f>IFERROR(RTD("cqg.rtd", ,"ContractData",A47, "PerCentNetLastTrade",, "T")/100,"")</f>
        <v/>
      </c>
      <c r="C47" t="str">
        <f>IFERROR(RANK($B47,$B$1:$B$125)+COUNTIF($B$1:B47,B47)-1,"")</f>
        <v/>
      </c>
      <c r="D47" t="str">
        <f t="shared" si="0"/>
        <v>S.US.CVNA</v>
      </c>
      <c r="E47" t="s">
        <v>134</v>
      </c>
      <c r="F47" s="2">
        <f t="shared" si="1"/>
        <v>47</v>
      </c>
      <c r="G47" s="2" t="str">
        <f t="shared" si="2"/>
        <v/>
      </c>
      <c r="H47" s="2" t="e">
        <f t="shared" si="3"/>
        <v>#N/A</v>
      </c>
      <c r="I47" s="2" t="e">
        <f>COUNTIF($H$1:H47,H47)&amp;"-"&amp;H47</f>
        <v>#N/A</v>
      </c>
      <c r="J47" t="str">
        <f t="shared" si="4"/>
        <v/>
      </c>
      <c r="K47" t="e">
        <v>#N/A</v>
      </c>
      <c r="L47" s="1" t="e">
        <f>COUNTIF($K$1:K47,K47)&amp;"-"&amp;K47</f>
        <v>#N/A</v>
      </c>
      <c r="M47" s="1"/>
      <c r="N47" s="1" t="str">
        <f t="shared" si="5"/>
        <v/>
      </c>
      <c r="O47" s="1" t="str">
        <f>IFERROR(RTD("cqg.rtd", ,"ContractData",N47, "PerCentNetLastTrade",, "T")/100,"")</f>
        <v/>
      </c>
      <c r="P47" t="e">
        <f t="shared" si="6"/>
        <v>#VALUE!</v>
      </c>
      <c r="R47" s="1"/>
    </row>
    <row r="48" spans="1:18" ht="17.25" x14ac:dyDescent="0.3">
      <c r="A48" t="s">
        <v>48</v>
      </c>
      <c r="B48" s="1" t="str">
        <f>IFERROR(RTD("cqg.rtd", ,"ContractData",A48, "PerCentNetLastTrade",, "T")/100,"")</f>
        <v/>
      </c>
      <c r="C48" t="str">
        <f>IFERROR(RANK($B48,$B$1:$B$125)+COUNTIF($B$1:B48,B48)-1,"")</f>
        <v/>
      </c>
      <c r="D48" t="str">
        <f t="shared" si="0"/>
        <v>S.US.JCI</v>
      </c>
      <c r="E48" t="s">
        <v>128</v>
      </c>
      <c r="F48" s="2">
        <f t="shared" si="1"/>
        <v>48</v>
      </c>
      <c r="G48" s="2" t="str">
        <f t="shared" si="2"/>
        <v/>
      </c>
      <c r="H48" s="2" t="e">
        <f t="shared" si="3"/>
        <v>#N/A</v>
      </c>
      <c r="I48" s="2" t="e">
        <f>COUNTIF($H$1:H48,H48)&amp;"-"&amp;H48</f>
        <v>#N/A</v>
      </c>
      <c r="J48" t="str">
        <f t="shared" si="4"/>
        <v/>
      </c>
      <c r="K48" t="e">
        <v>#N/A</v>
      </c>
      <c r="L48" s="1" t="e">
        <f>COUNTIF($K$1:K48,K48)&amp;"-"&amp;K48</f>
        <v>#N/A</v>
      </c>
      <c r="M48" s="1"/>
      <c r="N48" s="1" t="str">
        <f t="shared" si="5"/>
        <v/>
      </c>
      <c r="O48" s="1" t="str">
        <f>IFERROR(RTD("cqg.rtd", ,"ContractData",N48, "PerCentNetLastTrade",, "T")/100,"")</f>
        <v/>
      </c>
      <c r="P48" t="e">
        <f t="shared" si="6"/>
        <v>#VALUE!</v>
      </c>
      <c r="R48" s="1"/>
    </row>
    <row r="49" spans="1:18" ht="17.25" x14ac:dyDescent="0.3">
      <c r="A49" t="s">
        <v>49</v>
      </c>
      <c r="B49" s="1" t="str">
        <f>IFERROR(RTD("cqg.rtd", ,"ContractData",A49, "PerCentNetLastTrade",, "T")/100,"")</f>
        <v/>
      </c>
      <c r="C49" t="str">
        <f>IFERROR(RANK($B49,$B$1:$B$125)+COUNTIF($B$1:B49,B49)-1,"")</f>
        <v/>
      </c>
      <c r="D49" t="str">
        <f t="shared" si="0"/>
        <v>S.US.PWR</v>
      </c>
      <c r="E49" t="s">
        <v>128</v>
      </c>
      <c r="F49" s="2">
        <f t="shared" si="1"/>
        <v>49</v>
      </c>
      <c r="G49" s="2" t="str">
        <f t="shared" si="2"/>
        <v/>
      </c>
      <c r="H49" s="2" t="e">
        <f t="shared" si="3"/>
        <v>#N/A</v>
      </c>
      <c r="I49" s="2" t="e">
        <f>COUNTIF($H$1:H49,H49)&amp;"-"&amp;H49</f>
        <v>#N/A</v>
      </c>
      <c r="J49" t="str">
        <f t="shared" si="4"/>
        <v/>
      </c>
      <c r="K49" t="e">
        <v>#N/A</v>
      </c>
      <c r="L49" s="1" t="e">
        <f>COUNTIF($K$1:K49,K49)&amp;"-"&amp;K49</f>
        <v>#N/A</v>
      </c>
      <c r="M49" s="1"/>
      <c r="N49" s="1" t="str">
        <f t="shared" si="5"/>
        <v/>
      </c>
      <c r="O49" s="1" t="str">
        <f>IFERROR(RTD("cqg.rtd", ,"ContractData",N49, "PerCentNetLastTrade",, "T")/100,"")</f>
        <v/>
      </c>
      <c r="P49" t="e">
        <f t="shared" si="6"/>
        <v>#VALUE!</v>
      </c>
      <c r="R49" s="1"/>
    </row>
    <row r="50" spans="1:18" ht="17.25" x14ac:dyDescent="0.3">
      <c r="A50" t="s">
        <v>50</v>
      </c>
      <c r="B50" s="1" t="str">
        <f>IFERROR(RTD("cqg.rtd", ,"ContractData",A50, "PerCentNetLastTrade",, "T")/100,"")</f>
        <v/>
      </c>
      <c r="C50" t="str">
        <f>IFERROR(RANK($B50,$B$1:$B$125)+COUNTIF($B$1:B50,B50)-1,"")</f>
        <v/>
      </c>
      <c r="D50" t="str">
        <f t="shared" si="0"/>
        <v>S.US.WBD</v>
      </c>
      <c r="E50" t="s">
        <v>129</v>
      </c>
      <c r="F50" s="2">
        <f t="shared" si="1"/>
        <v>50</v>
      </c>
      <c r="G50" s="2" t="str">
        <f t="shared" si="2"/>
        <v/>
      </c>
      <c r="H50" s="2" t="e">
        <f t="shared" si="3"/>
        <v>#N/A</v>
      </c>
      <c r="I50" s="2" t="e">
        <f>COUNTIF($H$1:H50,H50)&amp;"-"&amp;H50</f>
        <v>#N/A</v>
      </c>
      <c r="J50" t="str">
        <f t="shared" si="4"/>
        <v/>
      </c>
      <c r="K50" t="e">
        <v>#N/A</v>
      </c>
      <c r="L50" s="1" t="e">
        <f>COUNTIF($K$1:K50,K50)&amp;"-"&amp;K50</f>
        <v>#N/A</v>
      </c>
      <c r="M50" s="1"/>
      <c r="N50" s="1" t="str">
        <f t="shared" si="5"/>
        <v/>
      </c>
      <c r="O50" s="1" t="str">
        <f>IFERROR(RTD("cqg.rtd", ,"ContractData",N50, "PerCentNetLastTrade",, "T")/100,"")</f>
        <v/>
      </c>
      <c r="P50" t="e">
        <f t="shared" si="6"/>
        <v>#VALUE!</v>
      </c>
      <c r="R50" s="1"/>
    </row>
    <row r="51" spans="1:18" ht="17.25" x14ac:dyDescent="0.3">
      <c r="A51" t="s">
        <v>51</v>
      </c>
      <c r="B51" s="1" t="str">
        <f>IFERROR(RTD("cqg.rtd", ,"ContractData",A51, "PerCentNetLastTrade",, "T")/100,"")</f>
        <v/>
      </c>
      <c r="C51" t="str">
        <f>IFERROR(RANK($B51,$B$1:$B$125)+COUNTIF($B$1:B51,B51)-1,"")</f>
        <v/>
      </c>
      <c r="D51" t="str">
        <f t="shared" si="0"/>
        <v>S.US.FCX</v>
      </c>
      <c r="E51" t="s">
        <v>132</v>
      </c>
      <c r="F51" s="2">
        <f t="shared" si="1"/>
        <v>51</v>
      </c>
      <c r="G51" s="2" t="str">
        <f t="shared" si="2"/>
        <v/>
      </c>
      <c r="H51" s="2" t="e">
        <f t="shared" si="3"/>
        <v>#N/A</v>
      </c>
      <c r="I51" s="2" t="e">
        <f>COUNTIF($H$1:H51,H51)&amp;"-"&amp;H51</f>
        <v>#N/A</v>
      </c>
      <c r="J51" t="str">
        <f t="shared" si="4"/>
        <v/>
      </c>
      <c r="K51" t="e">
        <v>#N/A</v>
      </c>
      <c r="L51" s="1" t="e">
        <f>COUNTIF($K$1:K51,K51)&amp;"-"&amp;K51</f>
        <v>#N/A</v>
      </c>
      <c r="M51" s="1"/>
      <c r="N51" s="1" t="str">
        <f t="shared" si="5"/>
        <v/>
      </c>
      <c r="O51" s="1" t="str">
        <f>IFERROR(RTD("cqg.rtd", ,"ContractData",N51, "PerCentNetLastTrade",, "T")/100,"")</f>
        <v/>
      </c>
      <c r="P51" t="e">
        <f t="shared" si="6"/>
        <v>#VALUE!</v>
      </c>
      <c r="R51" s="1"/>
    </row>
    <row r="52" spans="1:18" ht="17.25" x14ac:dyDescent="0.3">
      <c r="A52" t="s">
        <v>52</v>
      </c>
      <c r="B52" s="1" t="str">
        <f>IFERROR(RTD("cqg.rtd", ,"ContractData",A52, "PerCentNetLastTrade",, "T")/100,"")</f>
        <v/>
      </c>
      <c r="C52" t="str">
        <f>IFERROR(RANK($B52,$B$1:$B$125)+COUNTIF($B$1:B52,B52)-1,"")</f>
        <v/>
      </c>
      <c r="D52" t="str">
        <f t="shared" si="0"/>
        <v>S.US.GM</v>
      </c>
      <c r="E52" t="s">
        <v>134</v>
      </c>
      <c r="F52" s="2">
        <f t="shared" si="1"/>
        <v>52</v>
      </c>
      <c r="G52" s="2" t="str">
        <f t="shared" si="2"/>
        <v/>
      </c>
      <c r="H52" s="2" t="e">
        <f t="shared" si="3"/>
        <v>#N/A</v>
      </c>
      <c r="I52" s="2" t="e">
        <f>COUNTIF($H$1:H52,H52)&amp;"-"&amp;H52</f>
        <v>#N/A</v>
      </c>
      <c r="J52" t="str">
        <f t="shared" si="4"/>
        <v/>
      </c>
      <c r="K52" t="e">
        <v>#N/A</v>
      </c>
      <c r="L52" s="1" t="e">
        <f>COUNTIF($K$1:K52,K52)&amp;"-"&amp;K52</f>
        <v>#N/A</v>
      </c>
      <c r="M52" s="1"/>
      <c r="N52" s="1" t="str">
        <f t="shared" si="5"/>
        <v/>
      </c>
      <c r="O52" s="1" t="str">
        <f>IFERROR(RTD("cqg.rtd", ,"ContractData",N52, "PerCentNetLastTrade",, "T")/100,"")</f>
        <v/>
      </c>
      <c r="P52" t="e">
        <f t="shared" si="6"/>
        <v>#VALUE!</v>
      </c>
      <c r="R52" s="1"/>
    </row>
    <row r="53" spans="1:18" ht="17.25" x14ac:dyDescent="0.3">
      <c r="A53" t="s">
        <v>53</v>
      </c>
      <c r="B53" s="1" t="str">
        <f>IFERROR(RTD("cqg.rtd", ,"ContractData",A53, "PerCentNetLastTrade",, "T")/100,"")</f>
        <v/>
      </c>
      <c r="C53" t="str">
        <f>IFERROR(RANK($B53,$B$1:$B$125)+COUNTIF($B$1:B53,B53)-1,"")</f>
        <v/>
      </c>
      <c r="D53" t="str">
        <f t="shared" si="0"/>
        <v>S.US.TER</v>
      </c>
      <c r="E53" t="s">
        <v>1</v>
      </c>
      <c r="F53" s="2">
        <f t="shared" si="1"/>
        <v>53</v>
      </c>
      <c r="G53" s="2" t="str">
        <f t="shared" si="2"/>
        <v/>
      </c>
      <c r="H53" s="2" t="e">
        <f t="shared" si="3"/>
        <v>#N/A</v>
      </c>
      <c r="I53" s="2" t="e">
        <f>COUNTIF($H$1:H53,H53)&amp;"-"&amp;H53</f>
        <v>#N/A</v>
      </c>
      <c r="J53" t="str">
        <f t="shared" si="4"/>
        <v/>
      </c>
      <c r="K53" t="e">
        <v>#N/A</v>
      </c>
      <c r="L53" s="1" t="e">
        <f>COUNTIF($K$1:K53,K53)&amp;"-"&amp;K53</f>
        <v>#N/A</v>
      </c>
      <c r="M53" s="1"/>
      <c r="N53" s="1" t="str">
        <f t="shared" si="5"/>
        <v/>
      </c>
      <c r="O53" s="1" t="str">
        <f>IFERROR(RTD("cqg.rtd", ,"ContractData",N53, "PerCentNetLastTrade",, "T")/100,"")</f>
        <v/>
      </c>
      <c r="P53" t="e">
        <f t="shared" si="6"/>
        <v>#VALUE!</v>
      </c>
      <c r="R53" s="1"/>
    </row>
    <row r="54" spans="1:18" ht="17.25" x14ac:dyDescent="0.3">
      <c r="A54" t="s">
        <v>54</v>
      </c>
      <c r="B54" s="1" t="str">
        <f>IFERROR(RTD("cqg.rtd", ,"ContractData",A54, "PerCentNetLastTrade",, "T")/100,"")</f>
        <v/>
      </c>
      <c r="C54" t="str">
        <f>IFERROR(RANK($B54,$B$1:$B$125)+COUNTIF($B$1:B54,B54)-1,"")</f>
        <v/>
      </c>
      <c r="D54" t="str">
        <f t="shared" si="0"/>
        <v>S.US.MNST</v>
      </c>
      <c r="E54" t="s">
        <v>131</v>
      </c>
      <c r="F54" s="2">
        <f t="shared" si="1"/>
        <v>54</v>
      </c>
      <c r="G54" s="2" t="str">
        <f t="shared" si="2"/>
        <v/>
      </c>
      <c r="H54" s="2" t="e">
        <f t="shared" si="3"/>
        <v>#N/A</v>
      </c>
      <c r="I54" s="2" t="e">
        <f>COUNTIF($H$1:H54,H54)&amp;"-"&amp;H54</f>
        <v>#N/A</v>
      </c>
      <c r="J54" t="str">
        <f t="shared" si="4"/>
        <v/>
      </c>
      <c r="K54" t="e">
        <v>#N/A</v>
      </c>
      <c r="L54" s="1" t="e">
        <f>COUNTIF($K$1:K54,K54)&amp;"-"&amp;K54</f>
        <v>#N/A</v>
      </c>
      <c r="M54" s="1"/>
      <c r="N54" s="1" t="str">
        <f t="shared" si="5"/>
        <v/>
      </c>
      <c r="O54" s="1" t="str">
        <f>IFERROR(RTD("cqg.rtd", ,"ContractData",N54, "PerCentNetLastTrade",, "T")/100,"")</f>
        <v/>
      </c>
      <c r="P54" t="e">
        <f t="shared" si="6"/>
        <v>#VALUE!</v>
      </c>
      <c r="R54" s="1"/>
    </row>
    <row r="55" spans="1:18" ht="17.25" x14ac:dyDescent="0.3">
      <c r="A55" t="s">
        <v>55</v>
      </c>
      <c r="B55" s="1" t="str">
        <f>IFERROR(RTD("cqg.rtd", ,"ContractData",A55, "PerCentNetLastTrade",, "T")/100,"")</f>
        <v/>
      </c>
      <c r="C55" t="str">
        <f>IFERROR(RANK($B55,$B$1:$B$125)+COUNTIF($B$1:B55,B55)-1,"")</f>
        <v/>
      </c>
      <c r="D55" t="str">
        <f t="shared" si="0"/>
        <v>S.US.FIX</v>
      </c>
      <c r="E55" t="s">
        <v>128</v>
      </c>
      <c r="F55" s="2">
        <f t="shared" si="1"/>
        <v>55</v>
      </c>
      <c r="G55" s="2" t="str">
        <f t="shared" si="2"/>
        <v/>
      </c>
      <c r="H55" s="2" t="e">
        <f t="shared" si="3"/>
        <v>#N/A</v>
      </c>
      <c r="I55" s="2" t="e">
        <f>COUNTIF($H$1:H55,H55)&amp;"-"&amp;H55</f>
        <v>#N/A</v>
      </c>
      <c r="J55" t="str">
        <f t="shared" si="4"/>
        <v/>
      </c>
      <c r="K55" t="e">
        <v>#N/A</v>
      </c>
      <c r="L55" s="1" t="e">
        <f>COUNTIF($K$1:K55,K55)&amp;"-"&amp;K55</f>
        <v>#N/A</v>
      </c>
      <c r="M55" s="1"/>
      <c r="N55" s="1" t="str">
        <f t="shared" si="5"/>
        <v/>
      </c>
      <c r="O55" s="1" t="str">
        <f>IFERROR(RTD("cqg.rtd", ,"ContractData",N55, "PerCentNetLastTrade",, "T")/100,"")</f>
        <v/>
      </c>
      <c r="P55" t="e">
        <f t="shared" si="6"/>
        <v>#VALUE!</v>
      </c>
      <c r="R55" s="1"/>
    </row>
    <row r="56" spans="1:18" ht="17.25" x14ac:dyDescent="0.3">
      <c r="A56" t="s">
        <v>56</v>
      </c>
      <c r="B56" s="1" t="str">
        <f>IFERROR(RTD("cqg.rtd", ,"ContractData",A56, "PerCentNetLastTrade",, "T")/100,"")</f>
        <v/>
      </c>
      <c r="C56" t="str">
        <f>IFERROR(RANK($B56,$B$1:$B$125)+COUNTIF($B$1:B56,B56)-1,"")</f>
        <v/>
      </c>
      <c r="D56" t="str">
        <f t="shared" si="0"/>
        <v>S.US.CBRE</v>
      </c>
      <c r="E56" t="s">
        <v>133</v>
      </c>
      <c r="F56" s="2">
        <f t="shared" si="1"/>
        <v>56</v>
      </c>
      <c r="G56" s="2" t="str">
        <f t="shared" si="2"/>
        <v/>
      </c>
      <c r="H56" s="2" t="e">
        <f t="shared" si="3"/>
        <v>#N/A</v>
      </c>
      <c r="I56" s="2" t="e">
        <f>COUNTIF($H$1:H56,H56)&amp;"-"&amp;H56</f>
        <v>#N/A</v>
      </c>
      <c r="J56" t="str">
        <f t="shared" si="4"/>
        <v/>
      </c>
      <c r="K56" t="e">
        <v>#N/A</v>
      </c>
      <c r="L56" s="1" t="e">
        <f>COUNTIF($K$1:K56,K56)&amp;"-"&amp;K56</f>
        <v>#N/A</v>
      </c>
      <c r="M56" s="1"/>
      <c r="N56" s="1" t="str">
        <f t="shared" si="5"/>
        <v/>
      </c>
      <c r="O56" s="1" t="str">
        <f>IFERROR(RTD("cqg.rtd", ,"ContractData",N56, "PerCentNetLastTrade",, "T")/100,"")</f>
        <v/>
      </c>
      <c r="P56" t="e">
        <f t="shared" si="6"/>
        <v>#VALUE!</v>
      </c>
      <c r="R56" s="1"/>
    </row>
    <row r="57" spans="1:18" ht="17.25" x14ac:dyDescent="0.3">
      <c r="A57" t="s">
        <v>57</v>
      </c>
      <c r="B57" s="1" t="str">
        <f>IFERROR(RTD("cqg.rtd", ,"ContractData",A57, "PerCentNetLastTrade",, "T")/100,"")</f>
        <v/>
      </c>
      <c r="C57" t="str">
        <f>IFERROR(RANK($B57,$B$1:$B$125)+COUNTIF($B$1:B57,B57)-1,"")</f>
        <v/>
      </c>
      <c r="D57" t="str">
        <f t="shared" si="0"/>
        <v>S.US.ORLY</v>
      </c>
      <c r="E57" t="s">
        <v>134</v>
      </c>
      <c r="F57" s="2">
        <f t="shared" si="1"/>
        <v>57</v>
      </c>
      <c r="G57" s="2" t="str">
        <f t="shared" si="2"/>
        <v/>
      </c>
      <c r="H57" s="2" t="e">
        <f t="shared" si="3"/>
        <v>#N/A</v>
      </c>
      <c r="I57" s="2" t="e">
        <f>COUNTIF($H$1:H57,H57)&amp;"-"&amp;H57</f>
        <v>#N/A</v>
      </c>
      <c r="J57" t="str">
        <f t="shared" si="4"/>
        <v/>
      </c>
      <c r="K57" t="e">
        <v>#N/A</v>
      </c>
      <c r="L57" s="1" t="e">
        <f>COUNTIF($K$1:K57,K57)&amp;"-"&amp;K57</f>
        <v>#N/A</v>
      </c>
      <c r="M57" s="1"/>
      <c r="N57" s="1" t="str">
        <f t="shared" si="5"/>
        <v/>
      </c>
      <c r="O57" s="1" t="str">
        <f>IFERROR(RTD("cqg.rtd", ,"ContractData",N57, "PerCentNetLastTrade",, "T")/100,"")</f>
        <v/>
      </c>
      <c r="P57" t="e">
        <f t="shared" si="6"/>
        <v>#VALUE!</v>
      </c>
      <c r="R57" s="1"/>
    </row>
    <row r="58" spans="1:18" ht="17.25" x14ac:dyDescent="0.3">
      <c r="A58" t="s">
        <v>58</v>
      </c>
      <c r="B58" s="1" t="str">
        <f>IFERROR(RTD("cqg.rtd", ,"ContractData",A58, "PerCentNetLastTrade",, "T")/100,"")</f>
        <v/>
      </c>
      <c r="C58" t="str">
        <f>IFERROR(RANK($B58,$B$1:$B$125)+COUNTIF($B$1:B58,B58)-1,"")</f>
        <v/>
      </c>
      <c r="D58" t="str">
        <f t="shared" si="0"/>
        <v>S.US.FDX</v>
      </c>
      <c r="E58" t="s">
        <v>128</v>
      </c>
      <c r="F58" s="2">
        <f t="shared" si="1"/>
        <v>58</v>
      </c>
      <c r="G58" s="2" t="str">
        <f t="shared" si="2"/>
        <v/>
      </c>
      <c r="H58" s="2" t="e">
        <f t="shared" si="3"/>
        <v>#N/A</v>
      </c>
      <c r="I58" s="2" t="e">
        <f>COUNTIF($H$1:H58,H58)&amp;"-"&amp;H58</f>
        <v>#N/A</v>
      </c>
      <c r="J58" t="str">
        <f t="shared" si="4"/>
        <v/>
      </c>
      <c r="K58" t="e">
        <v>#N/A</v>
      </c>
      <c r="L58" s="1" t="e">
        <f>COUNTIF($K$1:K58,K58)&amp;"-"&amp;K58</f>
        <v>#N/A</v>
      </c>
      <c r="M58" s="1"/>
      <c r="N58" s="1" t="str">
        <f t="shared" si="5"/>
        <v/>
      </c>
      <c r="O58" s="1" t="str">
        <f>IFERROR(RTD("cqg.rtd", ,"ContractData",N58, "PerCentNetLastTrade",, "T")/100,"")</f>
        <v/>
      </c>
      <c r="P58" t="e">
        <f t="shared" si="6"/>
        <v>#VALUE!</v>
      </c>
      <c r="R58" s="1"/>
    </row>
    <row r="59" spans="1:18" ht="17.25" x14ac:dyDescent="0.3">
      <c r="A59" t="s">
        <v>59</v>
      </c>
      <c r="B59" s="1" t="str">
        <f>IFERROR(RTD("cqg.rtd", ,"ContractData",A59, "PerCentNetLastTrade",, "T")/100,"")</f>
        <v/>
      </c>
      <c r="C59" t="str">
        <f>IFERROR(RANK($B59,$B$1:$B$125)+COUNTIF($B$1:B59,B59)-1,"")</f>
        <v/>
      </c>
      <c r="D59" t="str">
        <f t="shared" si="0"/>
        <v>S.US.HCA</v>
      </c>
      <c r="E59" t="s">
        <v>126</v>
      </c>
      <c r="F59" s="2">
        <f t="shared" si="1"/>
        <v>59</v>
      </c>
      <c r="G59" s="2" t="str">
        <f t="shared" si="2"/>
        <v/>
      </c>
      <c r="H59" s="2" t="e">
        <f t="shared" si="3"/>
        <v>#N/A</v>
      </c>
      <c r="I59" s="2" t="e">
        <f>COUNTIF($H$1:H59,H59)&amp;"-"&amp;H59</f>
        <v>#N/A</v>
      </c>
      <c r="J59" t="str">
        <f t="shared" si="4"/>
        <v/>
      </c>
      <c r="K59" t="e">
        <v>#N/A</v>
      </c>
      <c r="L59" s="1" t="e">
        <f>COUNTIF($K$1:K59,K59)&amp;"-"&amp;K59</f>
        <v>#N/A</v>
      </c>
      <c r="M59" s="1"/>
      <c r="N59" s="1" t="str">
        <f t="shared" si="5"/>
        <v/>
      </c>
      <c r="O59" s="1" t="str">
        <f>IFERROR(RTD("cqg.rtd", ,"ContractData",N59, "PerCentNetLastTrade",, "T")/100,"")</f>
        <v/>
      </c>
      <c r="P59" t="e">
        <f t="shared" si="6"/>
        <v>#VALUE!</v>
      </c>
      <c r="R59" s="1"/>
    </row>
    <row r="60" spans="1:18" ht="17.25" x14ac:dyDescent="0.3">
      <c r="A60" t="s">
        <v>60</v>
      </c>
      <c r="B60" s="1" t="str">
        <f>IFERROR(RTD("cqg.rtd", ,"ContractData",A60, "PerCentNetLastTrade",, "T")/100,"")</f>
        <v/>
      </c>
      <c r="C60" t="str">
        <f>IFERROR(RANK($B60,$B$1:$B$125)+COUNTIF($B$1:B60,B60)-1,"")</f>
        <v/>
      </c>
      <c r="D60" t="str">
        <f t="shared" si="0"/>
        <v>S.US.VRT</v>
      </c>
      <c r="E60" t="s">
        <v>128</v>
      </c>
      <c r="F60" s="2">
        <f t="shared" si="1"/>
        <v>60</v>
      </c>
      <c r="G60" s="2" t="str">
        <f t="shared" si="2"/>
        <v/>
      </c>
      <c r="H60" s="2" t="e">
        <f t="shared" si="3"/>
        <v>#N/A</v>
      </c>
      <c r="I60" s="2" t="e">
        <f>COUNTIF($H$1:H60,H60)&amp;"-"&amp;H60</f>
        <v>#N/A</v>
      </c>
      <c r="J60" t="str">
        <f t="shared" si="4"/>
        <v/>
      </c>
      <c r="K60" t="e">
        <v>#N/A</v>
      </c>
      <c r="L60" s="1" t="e">
        <f>COUNTIF($K$1:K60,K60)&amp;"-"&amp;K60</f>
        <v>#N/A</v>
      </c>
      <c r="M60" s="1"/>
      <c r="N60" s="1" t="str">
        <f t="shared" si="5"/>
        <v/>
      </c>
      <c r="O60" s="1" t="str">
        <f>IFERROR(RTD("cqg.rtd", ,"ContractData",N60, "PerCentNetLastTrade",, "T")/100,"")</f>
        <v/>
      </c>
      <c r="P60" t="e">
        <f t="shared" si="6"/>
        <v>#VALUE!</v>
      </c>
      <c r="R60" s="1"/>
    </row>
    <row r="61" spans="1:18" ht="17.25" x14ac:dyDescent="0.3">
      <c r="A61" t="s">
        <v>61</v>
      </c>
      <c r="B61" s="1" t="str">
        <f>IFERROR(RTD("cqg.rtd", ,"ContractData",A61, "PerCentNetLastTrade",, "T")/100,"")</f>
        <v/>
      </c>
      <c r="C61" t="str">
        <f>IFERROR(RANK($B61,$B$1:$B$125)+COUNTIF($B$1:B61,B61)-1,"")</f>
        <v/>
      </c>
      <c r="D61" t="str">
        <f t="shared" si="0"/>
        <v>S.US.VTR</v>
      </c>
      <c r="E61" t="s">
        <v>133</v>
      </c>
      <c r="F61" s="2">
        <f t="shared" si="1"/>
        <v>61</v>
      </c>
      <c r="G61" s="2" t="str">
        <f t="shared" si="2"/>
        <v/>
      </c>
      <c r="H61" s="2" t="e">
        <f t="shared" si="3"/>
        <v>#N/A</v>
      </c>
      <c r="I61" s="2" t="e">
        <f>COUNTIF($H$1:H61,H61)&amp;"-"&amp;H61</f>
        <v>#N/A</v>
      </c>
      <c r="J61" t="str">
        <f t="shared" si="4"/>
        <v/>
      </c>
      <c r="K61" t="e">
        <v>#N/A</v>
      </c>
      <c r="L61" s="1" t="e">
        <f>COUNTIF($K$1:K61,K61)&amp;"-"&amp;K61</f>
        <v>#N/A</v>
      </c>
      <c r="M61" s="1"/>
      <c r="N61" s="1" t="str">
        <f t="shared" si="5"/>
        <v/>
      </c>
      <c r="O61" s="1" t="str">
        <f>IFERROR(RTD("cqg.rtd", ,"ContractData",N61, "PerCentNetLastTrade",, "T")/100,"")</f>
        <v/>
      </c>
      <c r="P61" t="e">
        <f t="shared" si="6"/>
        <v>#VALUE!</v>
      </c>
      <c r="R61" s="1"/>
    </row>
    <row r="62" spans="1:18" ht="17.25" x14ac:dyDescent="0.3">
      <c r="A62" t="s">
        <v>62</v>
      </c>
      <c r="B62" s="1" t="str">
        <f>IFERROR(RTD("cqg.rtd", ,"ContractData",A62, "PerCentNetLastTrade",, "T")/100,"")</f>
        <v/>
      </c>
      <c r="C62" t="str">
        <f>IFERROR(RANK($B62,$B$1:$B$125)+COUNTIF($B$1:B62,B62)-1,"")</f>
        <v/>
      </c>
      <c r="D62" t="str">
        <f t="shared" si="0"/>
        <v>S.US.NOC</v>
      </c>
      <c r="E62" t="s">
        <v>128</v>
      </c>
      <c r="F62" s="2">
        <f t="shared" si="1"/>
        <v>62</v>
      </c>
      <c r="G62" s="2" t="str">
        <f t="shared" si="2"/>
        <v/>
      </c>
      <c r="H62" s="2" t="e">
        <f t="shared" si="3"/>
        <v>#N/A</v>
      </c>
      <c r="I62" s="2" t="e">
        <f>COUNTIF($H$1:H62,H62)&amp;"-"&amp;H62</f>
        <v>#N/A</v>
      </c>
      <c r="J62" t="str">
        <f t="shared" si="4"/>
        <v/>
      </c>
      <c r="K62" t="e">
        <v>#N/A</v>
      </c>
      <c r="L62" s="1" t="e">
        <f>COUNTIF($K$1:K62,K62)&amp;"-"&amp;K62</f>
        <v>#N/A</v>
      </c>
      <c r="M62" s="1"/>
      <c r="N62" s="1" t="str">
        <f t="shared" si="5"/>
        <v/>
      </c>
      <c r="O62" s="1" t="str">
        <f>IFERROR(RTD("cqg.rtd", ,"ContractData",N62, "PerCentNetLastTrade",, "T")/100,"")</f>
        <v/>
      </c>
      <c r="P62" t="e">
        <f t="shared" si="6"/>
        <v>#VALUE!</v>
      </c>
      <c r="R62" s="1"/>
    </row>
    <row r="63" spans="1:18" ht="17.25" x14ac:dyDescent="0.3">
      <c r="A63" t="s">
        <v>63</v>
      </c>
      <c r="B63" s="1" t="str">
        <f>IFERROR(RTD("cqg.rtd", ,"ContractData",A63, "PerCentNetLastTrade",, "T")/100,"")</f>
        <v/>
      </c>
      <c r="C63" t="str">
        <f>IFERROR(RANK($B63,$B$1:$B$125)+COUNTIF($B$1:B63,B63)-1,"")</f>
        <v/>
      </c>
      <c r="D63" t="str">
        <f t="shared" si="0"/>
        <v>S.US.LHX</v>
      </c>
      <c r="E63" t="s">
        <v>128</v>
      </c>
      <c r="F63" s="2">
        <f t="shared" si="1"/>
        <v>63</v>
      </c>
      <c r="G63" s="2" t="str">
        <f t="shared" si="2"/>
        <v/>
      </c>
      <c r="H63" s="2" t="e">
        <f t="shared" si="3"/>
        <v>#N/A</v>
      </c>
      <c r="I63" s="2" t="e">
        <f>COUNTIF($H$1:H63,H63)&amp;"-"&amp;H63</f>
        <v>#N/A</v>
      </c>
      <c r="J63" t="str">
        <f t="shared" si="4"/>
        <v/>
      </c>
      <c r="K63" t="e">
        <v>#N/A</v>
      </c>
      <c r="L63" s="1" t="e">
        <f>COUNTIF($K$1:K63,K63)&amp;"-"&amp;K63</f>
        <v>#N/A</v>
      </c>
      <c r="M63" s="1"/>
      <c r="N63" s="1" t="str">
        <f t="shared" si="5"/>
        <v/>
      </c>
      <c r="O63" s="1" t="str">
        <f>IFERROR(RTD("cqg.rtd", ,"ContractData",N63, "PerCentNetLastTrade",, "T")/100,"")</f>
        <v/>
      </c>
      <c r="P63" t="e">
        <f t="shared" si="6"/>
        <v>#VALUE!</v>
      </c>
      <c r="R63" s="1"/>
    </row>
    <row r="64" spans="1:18" ht="17.25" x14ac:dyDescent="0.3">
      <c r="A64" t="s">
        <v>64</v>
      </c>
      <c r="B64" s="1" t="str">
        <f>IFERROR(RTD("cqg.rtd", ,"ContractData",A64, "PerCentNetLastTrade",, "T")/100,"")</f>
        <v/>
      </c>
      <c r="C64" t="str">
        <f>IFERROR(RANK($B64,$B$1:$B$125)+COUNTIF($B$1:B64,B64)-1,"")</f>
        <v/>
      </c>
      <c r="D64" t="str">
        <f t="shared" si="0"/>
        <v>S.US.TEL</v>
      </c>
      <c r="E64" t="s">
        <v>1</v>
      </c>
      <c r="F64" s="2">
        <f t="shared" si="1"/>
        <v>64</v>
      </c>
      <c r="G64" s="2" t="str">
        <f t="shared" si="2"/>
        <v/>
      </c>
      <c r="H64" s="2" t="e">
        <f t="shared" si="3"/>
        <v>#N/A</v>
      </c>
      <c r="I64" s="2" t="e">
        <f>COUNTIF($H$1:H64,H64)&amp;"-"&amp;H64</f>
        <v>#N/A</v>
      </c>
      <c r="J64" t="str">
        <f t="shared" si="4"/>
        <v/>
      </c>
      <c r="K64" t="e">
        <v>#N/A</v>
      </c>
      <c r="L64" s="1" t="e">
        <f>COUNTIF($K$1:K64,K64)&amp;"-"&amp;K64</f>
        <v>#N/A</v>
      </c>
      <c r="M64" s="1"/>
      <c r="N64" s="1" t="str">
        <f t="shared" si="5"/>
        <v/>
      </c>
      <c r="O64" s="1" t="str">
        <f>IFERROR(RTD("cqg.rtd", ,"ContractData",N64, "PerCentNetLastTrade",, "T")/100,"")</f>
        <v/>
      </c>
      <c r="P64" t="e">
        <f t="shared" si="6"/>
        <v>#VALUE!</v>
      </c>
      <c r="R64" s="1"/>
    </row>
    <row r="65" spans="1:18" ht="17.25" x14ac:dyDescent="0.3">
      <c r="A65" t="s">
        <v>65</v>
      </c>
      <c r="B65" s="1" t="str">
        <f>IFERROR(RTD("cqg.rtd", ,"ContractData",A65, "PerCentNetLastTrade",, "T")/100,"")</f>
        <v/>
      </c>
      <c r="C65" t="str">
        <f>IFERROR(RANK($B65,$B$1:$B$125)+COUNTIF($B$1:B65,B65)-1,"")</f>
        <v/>
      </c>
      <c r="D65" t="str">
        <f t="shared" si="0"/>
        <v>S.US.MPWR</v>
      </c>
      <c r="E65" t="s">
        <v>1</v>
      </c>
      <c r="F65" s="2">
        <f t="shared" si="1"/>
        <v>65</v>
      </c>
      <c r="G65" s="2" t="str">
        <f t="shared" si="2"/>
        <v/>
      </c>
      <c r="H65" s="2" t="e">
        <f t="shared" si="3"/>
        <v>#N/A</v>
      </c>
      <c r="I65" s="2" t="e">
        <f>COUNTIF($H$1:H65,H65)&amp;"-"&amp;H65</f>
        <v>#N/A</v>
      </c>
      <c r="J65" t="str">
        <f t="shared" si="4"/>
        <v/>
      </c>
      <c r="K65" t="e">
        <v>#N/A</v>
      </c>
      <c r="L65" s="1" t="e">
        <f>COUNTIF($K$1:K65,K65)&amp;"-"&amp;K65</f>
        <v>#N/A</v>
      </c>
      <c r="M65" s="1"/>
      <c r="N65" s="1" t="str">
        <f t="shared" si="5"/>
        <v/>
      </c>
      <c r="O65" s="1" t="str">
        <f>IFERROR(RTD("cqg.rtd", ,"ContractData",N65, "PerCentNetLastTrade",, "T")/100,"")</f>
        <v/>
      </c>
      <c r="P65" t="e">
        <f t="shared" si="6"/>
        <v>#VALUE!</v>
      </c>
      <c r="R65" s="1"/>
    </row>
    <row r="66" spans="1:18" ht="17.25" x14ac:dyDescent="0.3">
      <c r="A66" t="s">
        <v>66</v>
      </c>
      <c r="B66" s="1" t="str">
        <f>IFERROR(RTD("cqg.rtd", ,"ContractData",A66, "PerCentNetLastTrade",, "T")/100,"")</f>
        <v/>
      </c>
      <c r="C66" t="str">
        <f>IFERROR(RANK($B66,$B$1:$B$125)+COUNTIF($B$1:B66,B66)-1,"")</f>
        <v/>
      </c>
      <c r="D66" t="str">
        <f t="shared" ref="D66:D125" si="7">A66</f>
        <v>S.US.CAH</v>
      </c>
      <c r="E66" t="s">
        <v>126</v>
      </c>
      <c r="F66" s="2">
        <f t="shared" ref="F66:F125" si="8">F65+1</f>
        <v>66</v>
      </c>
      <c r="G66" s="2" t="str">
        <f t="shared" ref="G66:G125" si="9">IFERROR(VLOOKUP(F66,$C$1:$D$125,2,FALSE),"")</f>
        <v/>
      </c>
      <c r="H66" s="2" t="e">
        <f t="shared" ref="H66:H125" si="10">VLOOKUP(F66,$C$1:$E$125,3,FALSE)</f>
        <v>#N/A</v>
      </c>
      <c r="I66" s="2" t="e">
        <f>COUNTIF($H$1:H66,H66)&amp;"-"&amp;H66</f>
        <v>#N/A</v>
      </c>
      <c r="J66" t="str">
        <f t="shared" ref="J66:J125" si="11">G66</f>
        <v/>
      </c>
      <c r="K66" t="e">
        <v>#N/A</v>
      </c>
      <c r="L66" s="1" t="e">
        <f>COUNTIF($K$1:K66,K66)&amp;"-"&amp;K66</f>
        <v>#N/A</v>
      </c>
      <c r="M66" s="1"/>
      <c r="N66" s="1" t="str">
        <f t="shared" ref="N66:N125" si="12">IFERROR(VLOOKUP(L66,$I$1:$K$125,2,FALSE),"")</f>
        <v/>
      </c>
      <c r="O66" s="1" t="str">
        <f>IFERROR(RTD("cqg.rtd", ,"ContractData",N66, "PerCentNetLastTrade",, "T")/100,"")</f>
        <v/>
      </c>
      <c r="P66" t="e">
        <f t="shared" ref="P66:P125" si="13">RIGHT(N66,LEN(N66)-5)</f>
        <v>#VALUE!</v>
      </c>
      <c r="R66" s="1"/>
    </row>
    <row r="67" spans="1:18" ht="17.25" x14ac:dyDescent="0.3">
      <c r="A67" t="s">
        <v>67</v>
      </c>
      <c r="B67" s="1" t="str">
        <f>IFERROR(RTD("cqg.rtd", ,"ContractData",A67, "PerCentNetLastTrade",, "T")/100,"")</f>
        <v/>
      </c>
      <c r="C67" t="str">
        <f>IFERROR(RANK($B67,$B$1:$B$125)+COUNTIF($B$1:B67,B67)-1,"")</f>
        <v/>
      </c>
      <c r="D67" t="str">
        <f t="shared" si="7"/>
        <v>S.US.ROST</v>
      </c>
      <c r="E67" t="s">
        <v>134</v>
      </c>
      <c r="F67" s="2">
        <f t="shared" si="8"/>
        <v>67</v>
      </c>
      <c r="G67" s="2" t="str">
        <f t="shared" si="9"/>
        <v/>
      </c>
      <c r="H67" s="2" t="e">
        <f t="shared" si="10"/>
        <v>#N/A</v>
      </c>
      <c r="I67" s="2" t="e">
        <f>COUNTIF($H$1:H67,H67)&amp;"-"&amp;H67</f>
        <v>#N/A</v>
      </c>
      <c r="J67" t="str">
        <f t="shared" si="11"/>
        <v/>
      </c>
      <c r="K67" t="e">
        <v>#N/A</v>
      </c>
      <c r="L67" s="1" t="e">
        <f>COUNTIF($K$1:K67,K67)&amp;"-"&amp;K67</f>
        <v>#N/A</v>
      </c>
      <c r="M67" s="1"/>
      <c r="N67" s="1" t="str">
        <f t="shared" si="12"/>
        <v/>
      </c>
      <c r="O67" s="1" t="str">
        <f>IFERROR(RTD("cqg.rtd", ,"ContractData",N67, "PerCentNetLastTrade",, "T")/100,"")</f>
        <v/>
      </c>
      <c r="P67" t="e">
        <f t="shared" si="13"/>
        <v>#VALUE!</v>
      </c>
      <c r="R67" s="1"/>
    </row>
    <row r="68" spans="1:18" ht="17.25" x14ac:dyDescent="0.3">
      <c r="A68" t="s">
        <v>68</v>
      </c>
      <c r="B68" s="1" t="str">
        <f>IFERROR(RTD("cqg.rtd", ,"ContractData",A68, "PerCentNetLastTrade",, "T")/100,"")</f>
        <v/>
      </c>
      <c r="C68" t="str">
        <f>IFERROR(RANK($B68,$B$1:$B$125)+COUNTIF($B$1:B68,B68)-1,"")</f>
        <v/>
      </c>
      <c r="D68" t="str">
        <f t="shared" si="7"/>
        <v>S.US.EBAY</v>
      </c>
      <c r="E68" t="s">
        <v>134</v>
      </c>
      <c r="F68" s="2">
        <f t="shared" si="8"/>
        <v>68</v>
      </c>
      <c r="G68" s="2" t="str">
        <f t="shared" si="9"/>
        <v/>
      </c>
      <c r="H68" s="2" t="e">
        <f t="shared" si="10"/>
        <v>#N/A</v>
      </c>
      <c r="I68" s="2" t="e">
        <f>COUNTIF($H$1:H68,H68)&amp;"-"&amp;H68</f>
        <v>#N/A</v>
      </c>
      <c r="J68" t="str">
        <f t="shared" si="11"/>
        <v/>
      </c>
      <c r="K68" t="e">
        <v>#N/A</v>
      </c>
      <c r="L68" s="1" t="e">
        <f>COUNTIF($K$1:K68,K68)&amp;"-"&amp;K68</f>
        <v>#N/A</v>
      </c>
      <c r="M68" s="1"/>
      <c r="N68" s="1" t="str">
        <f t="shared" si="12"/>
        <v/>
      </c>
      <c r="O68" s="1" t="str">
        <f>IFERROR(RTD("cqg.rtd", ,"ContractData",N68, "PerCentNetLastTrade",, "T")/100,"")</f>
        <v/>
      </c>
      <c r="P68" t="e">
        <f t="shared" si="13"/>
        <v>#VALUE!</v>
      </c>
      <c r="R68" s="1"/>
    </row>
    <row r="69" spans="1:18" ht="17.25" x14ac:dyDescent="0.3">
      <c r="A69" t="s">
        <v>69</v>
      </c>
      <c r="B69" s="1" t="str">
        <f>IFERROR(RTD("cqg.rtd", ,"ContractData",A69, "PerCentNetLastTrade",, "T")/100,"")</f>
        <v/>
      </c>
      <c r="C69" t="str">
        <f>IFERROR(RANK($B69,$B$1:$B$125)+COUNTIF($B$1:B69,B69)-1,"")</f>
        <v/>
      </c>
      <c r="D69" t="str">
        <f t="shared" si="7"/>
        <v>S.US.NDAQ</v>
      </c>
      <c r="E69" t="s">
        <v>130</v>
      </c>
      <c r="F69" s="2">
        <f t="shared" si="8"/>
        <v>69</v>
      </c>
      <c r="G69" s="2" t="str">
        <f t="shared" si="9"/>
        <v/>
      </c>
      <c r="H69" s="2" t="e">
        <f t="shared" si="10"/>
        <v>#N/A</v>
      </c>
      <c r="I69" s="2" t="e">
        <f>COUNTIF($H$1:H69,H69)&amp;"-"&amp;H69</f>
        <v>#N/A</v>
      </c>
      <c r="J69" t="str">
        <f t="shared" si="11"/>
        <v/>
      </c>
      <c r="K69" t="e">
        <v>#N/A</v>
      </c>
      <c r="L69" s="1" t="e">
        <f>COUNTIF($K$1:K69,K69)&amp;"-"&amp;K69</f>
        <v>#N/A</v>
      </c>
      <c r="M69" s="1"/>
      <c r="N69" s="1" t="str">
        <f t="shared" si="12"/>
        <v/>
      </c>
      <c r="O69" s="1" t="str">
        <f>IFERROR(RTD("cqg.rtd", ,"ContractData",N69, "PerCentNetLastTrade",, "T")/100,"")</f>
        <v/>
      </c>
      <c r="P69" t="e">
        <f t="shared" si="13"/>
        <v>#VALUE!</v>
      </c>
      <c r="R69" s="1"/>
    </row>
    <row r="70" spans="1:18" ht="17.25" x14ac:dyDescent="0.3">
      <c r="A70" t="s">
        <v>70</v>
      </c>
      <c r="B70" s="1" t="str">
        <f>IFERROR(RTD("cqg.rtd", ,"ContractData",A70, "PerCentNetLastTrade",, "T")/100,"")</f>
        <v/>
      </c>
      <c r="C70" t="str">
        <f>IFERROR(RANK($B70,$B$1:$B$125)+COUNTIF($B$1:B70,B70)-1,"")</f>
        <v/>
      </c>
      <c r="D70" t="str">
        <f t="shared" si="7"/>
        <v>S.US.EA</v>
      </c>
      <c r="E70" t="s">
        <v>129</v>
      </c>
      <c r="F70" s="2">
        <f t="shared" si="8"/>
        <v>70</v>
      </c>
      <c r="G70" s="2" t="str">
        <f t="shared" si="9"/>
        <v/>
      </c>
      <c r="H70" s="2" t="e">
        <f t="shared" si="10"/>
        <v>#N/A</v>
      </c>
      <c r="I70" s="2" t="e">
        <f>COUNTIF($H$1:H70,H70)&amp;"-"&amp;H70</f>
        <v>#N/A</v>
      </c>
      <c r="J70" t="str">
        <f t="shared" si="11"/>
        <v/>
      </c>
      <c r="K70" t="e">
        <v>#N/A</v>
      </c>
      <c r="L70" s="1" t="e">
        <f>COUNTIF($K$1:K70,K70)&amp;"-"&amp;K70</f>
        <v>#N/A</v>
      </c>
      <c r="M70" s="1"/>
      <c r="N70" s="1" t="str">
        <f t="shared" si="12"/>
        <v/>
      </c>
      <c r="O70" s="1" t="str">
        <f>IFERROR(RTD("cqg.rtd", ,"ContractData",N70, "PerCentNetLastTrade",, "T")/100,"")</f>
        <v/>
      </c>
      <c r="P70" t="e">
        <f t="shared" si="13"/>
        <v>#VALUE!</v>
      </c>
      <c r="R70" s="1"/>
    </row>
    <row r="71" spans="1:18" ht="17.25" x14ac:dyDescent="0.3">
      <c r="A71" t="s">
        <v>71</v>
      </c>
      <c r="B71" s="1" t="str">
        <f>IFERROR(RTD("cqg.rtd", ,"ContractData",A71, "PerCentNetLastTrade",, "T")/100,"")</f>
        <v/>
      </c>
      <c r="C71" t="str">
        <f>IFERROR(RANK($B71,$B$1:$B$125)+COUNTIF($B$1:B71,B71)-1,"")</f>
        <v/>
      </c>
      <c r="D71" t="str">
        <f t="shared" si="7"/>
        <v>S.US.COR</v>
      </c>
      <c r="E71" t="s">
        <v>126</v>
      </c>
      <c r="F71" s="2">
        <f t="shared" si="8"/>
        <v>71</v>
      </c>
      <c r="G71" s="2" t="str">
        <f t="shared" si="9"/>
        <v/>
      </c>
      <c r="H71" s="2" t="e">
        <f t="shared" si="10"/>
        <v>#N/A</v>
      </c>
      <c r="I71" s="2" t="e">
        <f>COUNTIF($H$1:H71,H71)&amp;"-"&amp;H71</f>
        <v>#N/A</v>
      </c>
      <c r="J71" t="str">
        <f t="shared" si="11"/>
        <v/>
      </c>
      <c r="K71" t="e">
        <v>#N/A</v>
      </c>
      <c r="L71" s="1" t="e">
        <f>COUNTIF($K$1:K71,K71)&amp;"-"&amp;K71</f>
        <v>#N/A</v>
      </c>
      <c r="M71" s="1"/>
      <c r="N71" s="1" t="str">
        <f t="shared" si="12"/>
        <v/>
      </c>
      <c r="O71" s="1" t="str">
        <f>IFERROR(RTD("cqg.rtd", ,"ContractData",N71, "PerCentNetLastTrade",, "T")/100,"")</f>
        <v/>
      </c>
      <c r="P71" t="e">
        <f t="shared" si="13"/>
        <v>#VALUE!</v>
      </c>
      <c r="R71" s="1"/>
    </row>
    <row r="72" spans="1:18" ht="17.25" x14ac:dyDescent="0.3">
      <c r="A72" t="s">
        <v>72</v>
      </c>
      <c r="B72" s="1" t="str">
        <f>IFERROR(RTD("cqg.rtd", ,"ContractData",A72, "PerCentNetLastTrade",, "T")/100,"")</f>
        <v/>
      </c>
      <c r="C72" t="str">
        <f>IFERROR(RANK($B72,$B$1:$B$125)+COUNTIF($B$1:B72,B72)-1,"")</f>
        <v/>
      </c>
      <c r="D72" t="str">
        <f t="shared" si="7"/>
        <v>S.US.NRG</v>
      </c>
      <c r="E72" t="s">
        <v>135</v>
      </c>
      <c r="F72" s="2">
        <f t="shared" si="8"/>
        <v>72</v>
      </c>
      <c r="G72" s="2" t="str">
        <f t="shared" si="9"/>
        <v/>
      </c>
      <c r="H72" s="2" t="e">
        <f t="shared" si="10"/>
        <v>#N/A</v>
      </c>
      <c r="I72" s="2" t="e">
        <f>COUNTIF($H$1:H72,H72)&amp;"-"&amp;H72</f>
        <v>#N/A</v>
      </c>
      <c r="J72" t="str">
        <f t="shared" si="11"/>
        <v/>
      </c>
      <c r="K72" t="e">
        <v>#N/A</v>
      </c>
      <c r="L72" s="1" t="e">
        <f>COUNTIF($K$1:K72,K72)&amp;"-"&amp;K72</f>
        <v>#N/A</v>
      </c>
      <c r="M72" s="1"/>
      <c r="N72" s="1" t="str">
        <f t="shared" si="12"/>
        <v/>
      </c>
      <c r="O72" s="1" t="str">
        <f>IFERROR(RTD("cqg.rtd", ,"ContractData",N72, "PerCentNetLastTrade",, "T")/100,"")</f>
        <v/>
      </c>
      <c r="P72" t="e">
        <f t="shared" si="13"/>
        <v>#VALUE!</v>
      </c>
      <c r="R72" s="1"/>
    </row>
    <row r="73" spans="1:18" ht="17.25" x14ac:dyDescent="0.3">
      <c r="A73" t="s">
        <v>73</v>
      </c>
      <c r="B73" s="1" t="str">
        <f>IFERROR(RTD("cqg.rtd", ,"ContractData",A73, "PerCentNetLastTrade",, "T")/100,"")</f>
        <v/>
      </c>
      <c r="C73" t="str">
        <f>IFERROR(RANK($B73,$B$1:$B$125)+COUNTIF($B$1:B73,B73)-1,"")</f>
        <v/>
      </c>
      <c r="D73" t="str">
        <f t="shared" si="7"/>
        <v>S.US.COHR</v>
      </c>
      <c r="E73" t="s">
        <v>1</v>
      </c>
      <c r="F73" s="2">
        <f t="shared" si="8"/>
        <v>73</v>
      </c>
      <c r="G73" s="2" t="str">
        <f t="shared" si="9"/>
        <v/>
      </c>
      <c r="H73" s="2" t="e">
        <f t="shared" si="10"/>
        <v>#N/A</v>
      </c>
      <c r="I73" s="2" t="e">
        <f>COUNTIF($H$1:H73,H73)&amp;"-"&amp;H73</f>
        <v>#N/A</v>
      </c>
      <c r="J73" t="str">
        <f t="shared" si="11"/>
        <v/>
      </c>
      <c r="K73" t="e">
        <v>#N/A</v>
      </c>
      <c r="L73" s="1" t="e">
        <f>COUNTIF($K$1:K73,K73)&amp;"-"&amp;K73</f>
        <v>#N/A</v>
      </c>
      <c r="M73" s="1"/>
      <c r="N73" s="1" t="str">
        <f t="shared" si="12"/>
        <v/>
      </c>
      <c r="O73" s="1" t="str">
        <f>IFERROR(RTD("cqg.rtd", ,"ContractData",N73, "PerCentNetLastTrade",, "T")/100,"")</f>
        <v/>
      </c>
      <c r="P73" t="e">
        <f t="shared" si="13"/>
        <v>#VALUE!</v>
      </c>
      <c r="R73" s="1"/>
    </row>
    <row r="74" spans="1:18" ht="17.25" x14ac:dyDescent="0.3">
      <c r="A74" t="s">
        <v>74</v>
      </c>
      <c r="B74" s="1" t="str">
        <f>IFERROR(RTD("cqg.rtd", ,"ContractData",A74, "PerCentNetLastTrade",, "T")/100,"")</f>
        <v/>
      </c>
      <c r="C74" t="str">
        <f>IFERROR(RANK($B74,$B$1:$B$125)+COUNTIF($B$1:B74,B74)-1,"")</f>
        <v/>
      </c>
      <c r="D74" t="str">
        <f t="shared" si="7"/>
        <v>S.US.TTWO</v>
      </c>
      <c r="E74" t="s">
        <v>129</v>
      </c>
      <c r="F74" s="2">
        <f t="shared" si="8"/>
        <v>74</v>
      </c>
      <c r="G74" s="2" t="str">
        <f t="shared" si="9"/>
        <v/>
      </c>
      <c r="H74" s="2" t="e">
        <f t="shared" si="10"/>
        <v>#N/A</v>
      </c>
      <c r="I74" s="2" t="e">
        <f>COUNTIF($H$1:H74,H74)&amp;"-"&amp;H74</f>
        <v>#N/A</v>
      </c>
      <c r="J74" t="str">
        <f t="shared" si="11"/>
        <v/>
      </c>
      <c r="K74" t="e">
        <v>#N/A</v>
      </c>
      <c r="L74" s="1" t="e">
        <f>COUNTIF($K$1:K74,K74)&amp;"-"&amp;K74</f>
        <v>#N/A</v>
      </c>
      <c r="M74" s="1"/>
      <c r="N74" s="1" t="str">
        <f t="shared" si="12"/>
        <v/>
      </c>
      <c r="O74" s="1" t="str">
        <f>IFERROR(RTD("cqg.rtd", ,"ContractData",N74, "PerCentNetLastTrade",, "T")/100,"")</f>
        <v/>
      </c>
      <c r="P74" t="e">
        <f t="shared" si="13"/>
        <v>#VALUE!</v>
      </c>
      <c r="R74" s="1"/>
    </row>
    <row r="75" spans="1:18" ht="17.25" x14ac:dyDescent="0.3">
      <c r="A75" t="s">
        <v>75</v>
      </c>
      <c r="B75" s="1" t="str">
        <f>IFERROR(RTD("cqg.rtd", ,"ContractData",A75, "PerCentNetLastTrade",, "T")/100,"")</f>
        <v/>
      </c>
      <c r="C75" t="str">
        <f>IFERROR(RANK($B75,$B$1:$B$125)+COUNTIF($B$1:B75,B75)-1,"")</f>
        <v/>
      </c>
      <c r="D75" t="str">
        <f t="shared" si="7"/>
        <v>S.US.RKLB</v>
      </c>
      <c r="E75" t="s">
        <v>128</v>
      </c>
      <c r="F75" s="2">
        <f t="shared" si="8"/>
        <v>75</v>
      </c>
      <c r="G75" s="2" t="str">
        <f t="shared" si="9"/>
        <v/>
      </c>
      <c r="H75" s="2" t="e">
        <f t="shared" si="10"/>
        <v>#N/A</v>
      </c>
      <c r="I75" s="2" t="e">
        <f>COUNTIF($H$1:H75,H75)&amp;"-"&amp;H75</f>
        <v>#N/A</v>
      </c>
      <c r="J75" t="str">
        <f t="shared" si="11"/>
        <v/>
      </c>
      <c r="K75" t="e">
        <v>#N/A</v>
      </c>
      <c r="L75" s="1" t="e">
        <f>COUNTIF($K$1:K75,K75)&amp;"-"&amp;K75</f>
        <v>#N/A</v>
      </c>
      <c r="M75" s="1"/>
      <c r="N75" s="1" t="str">
        <f t="shared" si="12"/>
        <v/>
      </c>
      <c r="O75" s="1" t="str">
        <f>IFERROR(RTD("cqg.rtd", ,"ContractData",N75, "PerCentNetLastTrade",, "T")/100,"")</f>
        <v/>
      </c>
      <c r="P75" t="e">
        <f t="shared" si="13"/>
        <v>#VALUE!</v>
      </c>
      <c r="R75" s="1"/>
    </row>
    <row r="76" spans="1:18" ht="17.25" x14ac:dyDescent="0.3">
      <c r="A76" t="s">
        <v>76</v>
      </c>
      <c r="B76" s="1" t="str">
        <f>IFERROR(RTD("cqg.rtd", ,"ContractData",A76, "PerCentNetLastTrade",, "T")/100,"")</f>
        <v/>
      </c>
      <c r="C76" t="str">
        <f>IFERROR(RANK($B76,$B$1:$B$125)+COUNTIF($B$1:B76,B76)-1,"")</f>
        <v/>
      </c>
      <c r="D76" t="str">
        <f t="shared" si="7"/>
        <v>S.US.AEP</v>
      </c>
      <c r="E76" t="s">
        <v>135</v>
      </c>
      <c r="F76" s="2">
        <f t="shared" si="8"/>
        <v>76</v>
      </c>
      <c r="G76" s="2" t="str">
        <f t="shared" si="9"/>
        <v/>
      </c>
      <c r="H76" s="2" t="e">
        <f t="shared" si="10"/>
        <v>#N/A</v>
      </c>
      <c r="I76" s="2" t="e">
        <f>COUNTIF($H$1:H76,H76)&amp;"-"&amp;H76</f>
        <v>#N/A</v>
      </c>
      <c r="J76" t="str">
        <f t="shared" si="11"/>
        <v/>
      </c>
      <c r="K76" t="e">
        <v>#N/A</v>
      </c>
      <c r="L76" s="1" t="e">
        <f>COUNTIF($K$1:K76,K76)&amp;"-"&amp;K76</f>
        <v>#N/A</v>
      </c>
      <c r="M76" s="1"/>
      <c r="N76" s="1" t="str">
        <f t="shared" si="12"/>
        <v/>
      </c>
      <c r="O76" s="1" t="str">
        <f>IFERROR(RTD("cqg.rtd", ,"ContractData",N76, "PerCentNetLastTrade",, "T")/100,"")</f>
        <v/>
      </c>
      <c r="P76" t="e">
        <f t="shared" si="13"/>
        <v>#VALUE!</v>
      </c>
      <c r="R76" s="1"/>
    </row>
    <row r="77" spans="1:18" ht="17.25" x14ac:dyDescent="0.3">
      <c r="A77" t="s">
        <v>77</v>
      </c>
      <c r="B77" s="1" t="str">
        <f>IFERROR(RTD("cqg.rtd", ,"ContractData",A77, "PerCentNetLastTrade",, "T")/100,"")</f>
        <v/>
      </c>
      <c r="C77" t="str">
        <f>IFERROR(RANK($B77,$B$1:$B$125)+COUNTIF($B$1:B77,B77)-1,"")</f>
        <v/>
      </c>
      <c r="D77" t="str">
        <f t="shared" si="7"/>
        <v>S.US.NI</v>
      </c>
      <c r="E77" t="s">
        <v>135</v>
      </c>
      <c r="F77" s="2">
        <f t="shared" si="8"/>
        <v>77</v>
      </c>
      <c r="G77" s="2" t="str">
        <f t="shared" si="9"/>
        <v/>
      </c>
      <c r="H77" s="2" t="e">
        <f t="shared" si="10"/>
        <v>#N/A</v>
      </c>
      <c r="I77" s="2" t="e">
        <f>COUNTIF($H$1:H77,H77)&amp;"-"&amp;H77</f>
        <v>#N/A</v>
      </c>
      <c r="J77" t="str">
        <f t="shared" si="11"/>
        <v/>
      </c>
      <c r="K77" t="e">
        <v>#N/A</v>
      </c>
      <c r="L77" s="1" t="e">
        <f>COUNTIF($K$1:K77,K77)&amp;"-"&amp;K77</f>
        <v>#N/A</v>
      </c>
      <c r="M77" s="1"/>
      <c r="N77" s="1" t="str">
        <f t="shared" si="12"/>
        <v/>
      </c>
      <c r="O77" s="1" t="str">
        <f>IFERROR(RTD("cqg.rtd", ,"ContractData",N77, "PerCentNetLastTrade",, "T")/100,"")</f>
        <v/>
      </c>
      <c r="P77" t="e">
        <f t="shared" si="13"/>
        <v>#VALUE!</v>
      </c>
      <c r="R77" s="1"/>
    </row>
    <row r="78" spans="1:18" ht="17.25" x14ac:dyDescent="0.3">
      <c r="A78" t="s">
        <v>78</v>
      </c>
      <c r="B78" s="1" t="str">
        <f>IFERROR(RTD("cqg.rtd", ,"ContractData",A78, "PerCentNetLastTrade",, "T")/100,"")</f>
        <v/>
      </c>
      <c r="C78" t="str">
        <f>IFERROR(RANK($B78,$B$1:$B$125)+COUNTIF($B$1:B78,B78)-1,"")</f>
        <v/>
      </c>
      <c r="D78" t="str">
        <f t="shared" si="7"/>
        <v>S.US.IDXX</v>
      </c>
      <c r="E78" t="s">
        <v>126</v>
      </c>
      <c r="F78" s="2">
        <f t="shared" si="8"/>
        <v>78</v>
      </c>
      <c r="G78" s="2" t="str">
        <f t="shared" si="9"/>
        <v/>
      </c>
      <c r="H78" s="2" t="e">
        <f t="shared" si="10"/>
        <v>#N/A</v>
      </c>
      <c r="I78" s="2" t="e">
        <f>COUNTIF($H$1:H78,H78)&amp;"-"&amp;H78</f>
        <v>#N/A</v>
      </c>
      <c r="J78" t="str">
        <f t="shared" si="11"/>
        <v/>
      </c>
      <c r="K78" t="e">
        <v>#N/A</v>
      </c>
      <c r="L78" s="1" t="e">
        <f>COUNTIF($K$1:K78,K78)&amp;"-"&amp;K78</f>
        <v>#N/A</v>
      </c>
      <c r="M78" s="1"/>
      <c r="N78" s="1" t="str">
        <f t="shared" si="12"/>
        <v/>
      </c>
      <c r="O78" s="1" t="str">
        <f>IFERROR(RTD("cqg.rtd", ,"ContractData",N78, "PerCentNetLastTrade",, "T")/100,"")</f>
        <v/>
      </c>
      <c r="P78" t="e">
        <f t="shared" si="13"/>
        <v>#VALUE!</v>
      </c>
      <c r="R78" s="1"/>
    </row>
    <row r="79" spans="1:18" ht="17.25" x14ac:dyDescent="0.3">
      <c r="A79" t="s">
        <v>79</v>
      </c>
      <c r="B79" s="1" t="str">
        <f>IFERROR(RTD("cqg.rtd", ,"ContractData",A79, "PerCentNetLastTrade",, "T")/100,"")</f>
        <v/>
      </c>
      <c r="C79" t="str">
        <f>IFERROR(RANK($B79,$B$1:$B$125)+COUNTIF($B$1:B79,B79)-1,"")</f>
        <v/>
      </c>
      <c r="D79" t="str">
        <f t="shared" si="7"/>
        <v>S.US.ROK</v>
      </c>
      <c r="E79" t="s">
        <v>128</v>
      </c>
      <c r="F79" s="2">
        <f t="shared" si="8"/>
        <v>79</v>
      </c>
      <c r="G79" s="2" t="str">
        <f t="shared" si="9"/>
        <v/>
      </c>
      <c r="H79" s="2" t="e">
        <f t="shared" si="10"/>
        <v>#N/A</v>
      </c>
      <c r="I79" s="2" t="e">
        <f>COUNTIF($H$1:H79,H79)&amp;"-"&amp;H79</f>
        <v>#N/A</v>
      </c>
      <c r="J79" t="str">
        <f t="shared" si="11"/>
        <v/>
      </c>
      <c r="K79" t="e">
        <v>#N/A</v>
      </c>
      <c r="L79" s="1" t="e">
        <f>COUNTIF($K$1:K79,K79)&amp;"-"&amp;K79</f>
        <v>#N/A</v>
      </c>
      <c r="M79" s="1"/>
      <c r="N79" s="1" t="str">
        <f t="shared" si="12"/>
        <v/>
      </c>
      <c r="O79" s="1" t="str">
        <f>IFERROR(RTD("cqg.rtd", ,"ContractData",N79, "PerCentNetLastTrade",, "T")/100,"")</f>
        <v/>
      </c>
      <c r="P79" t="e">
        <f t="shared" si="13"/>
        <v>#VALUE!</v>
      </c>
      <c r="R79" s="1"/>
    </row>
    <row r="80" spans="1:18" ht="17.25" x14ac:dyDescent="0.3">
      <c r="A80" t="s">
        <v>80</v>
      </c>
      <c r="B80" s="1" t="str">
        <f>IFERROR(RTD("cqg.rtd", ,"ContractData",A80, "PerCentNetLastTrade",, "T")/100,"")</f>
        <v/>
      </c>
      <c r="C80" t="str">
        <f>IFERROR(RANK($B80,$B$1:$B$125)+COUNTIF($B$1:B80,B80)-1,"")</f>
        <v/>
      </c>
      <c r="D80" t="str">
        <f t="shared" si="7"/>
        <v>S.US.CRDO</v>
      </c>
      <c r="E80" t="s">
        <v>1</v>
      </c>
      <c r="F80" s="2">
        <f t="shared" si="8"/>
        <v>80</v>
      </c>
      <c r="G80" s="2" t="str">
        <f t="shared" si="9"/>
        <v/>
      </c>
      <c r="H80" s="2" t="e">
        <f t="shared" si="10"/>
        <v>#N/A</v>
      </c>
      <c r="I80" s="2" t="e">
        <f>COUNTIF($H$1:H80,H80)&amp;"-"&amp;H80</f>
        <v>#N/A</v>
      </c>
      <c r="J80" t="str">
        <f t="shared" si="11"/>
        <v/>
      </c>
      <c r="K80" t="e">
        <v>#N/A</v>
      </c>
      <c r="L80" s="1" t="e">
        <f>COUNTIF($K$1:K80,K80)&amp;"-"&amp;K80</f>
        <v>#N/A</v>
      </c>
      <c r="M80" s="1"/>
      <c r="N80" s="1" t="str">
        <f t="shared" si="12"/>
        <v/>
      </c>
      <c r="O80" s="1" t="str">
        <f>IFERROR(RTD("cqg.rtd", ,"ContractData",N80, "PerCentNetLastTrade",, "T")/100,"")</f>
        <v/>
      </c>
      <c r="P80" t="e">
        <f t="shared" si="13"/>
        <v>#VALUE!</v>
      </c>
      <c r="R80" s="1"/>
    </row>
    <row r="81" spans="1:18" ht="17.25" x14ac:dyDescent="0.3">
      <c r="A81" t="s">
        <v>81</v>
      </c>
      <c r="B81" s="1" t="str">
        <f>IFERROR(RTD("cqg.rtd", ,"ContractData",A81, "PerCentNetLastTrade",, "T")/100,"")</f>
        <v/>
      </c>
      <c r="C81" t="str">
        <f>IFERROR(RANK($B81,$B$1:$B$125)+COUNTIF($B$1:B81,B81)-1,"")</f>
        <v/>
      </c>
      <c r="D81" t="str">
        <f t="shared" si="7"/>
        <v>S.US.FTAI</v>
      </c>
      <c r="E81" t="s">
        <v>128</v>
      </c>
      <c r="F81" s="2">
        <f t="shared" si="8"/>
        <v>81</v>
      </c>
      <c r="G81" s="2" t="str">
        <f t="shared" si="9"/>
        <v/>
      </c>
      <c r="H81" s="2" t="e">
        <f t="shared" si="10"/>
        <v>#N/A</v>
      </c>
      <c r="I81" s="2" t="e">
        <f>COUNTIF($H$1:H81,H81)&amp;"-"&amp;H81</f>
        <v>#N/A</v>
      </c>
      <c r="J81" t="str">
        <f t="shared" si="11"/>
        <v/>
      </c>
      <c r="K81" t="e">
        <v>#N/A</v>
      </c>
      <c r="L81" s="1" t="e">
        <f>COUNTIF($K$1:K81,K81)&amp;"-"&amp;K81</f>
        <v>#N/A</v>
      </c>
      <c r="M81" s="1"/>
      <c r="N81" s="1" t="str">
        <f t="shared" si="12"/>
        <v/>
      </c>
      <c r="O81" s="1" t="str">
        <f>IFERROR(RTD("cqg.rtd", ,"ContractData",N81, "PerCentNetLastTrade",, "T")/100,"")</f>
        <v/>
      </c>
      <c r="P81" t="e">
        <f t="shared" si="13"/>
        <v>#VALUE!</v>
      </c>
      <c r="R81" s="1"/>
    </row>
    <row r="82" spans="1:18" ht="17.25" x14ac:dyDescent="0.3">
      <c r="A82" t="s">
        <v>82</v>
      </c>
      <c r="B82" s="1" t="str">
        <f>IFERROR(RTD("cqg.rtd", ,"ContractData",A82, "PerCentNetLastTrade",, "T")/100,"")</f>
        <v/>
      </c>
      <c r="C82" t="str">
        <f>IFERROR(RANK($B82,$B$1:$B$125)+COUNTIF($B$1:B82,B82)-1,"")</f>
        <v/>
      </c>
      <c r="D82" t="str">
        <f t="shared" si="7"/>
        <v>S.US.ALAB</v>
      </c>
      <c r="E82" t="s">
        <v>1</v>
      </c>
      <c r="F82" s="2">
        <f t="shared" si="8"/>
        <v>82</v>
      </c>
      <c r="G82" s="2" t="str">
        <f t="shared" si="9"/>
        <v/>
      </c>
      <c r="H82" s="2" t="e">
        <f t="shared" si="10"/>
        <v>#N/A</v>
      </c>
      <c r="I82" s="2" t="e">
        <f>COUNTIF($H$1:H82,H82)&amp;"-"&amp;H82</f>
        <v>#N/A</v>
      </c>
      <c r="J82" t="str">
        <f t="shared" si="11"/>
        <v/>
      </c>
      <c r="K82" t="e">
        <v>#N/A</v>
      </c>
      <c r="L82" s="1" t="e">
        <f>COUNTIF($K$1:K82,K82)&amp;"-"&amp;K82</f>
        <v>#N/A</v>
      </c>
      <c r="M82" s="1"/>
      <c r="N82" s="1" t="str">
        <f t="shared" si="12"/>
        <v/>
      </c>
      <c r="O82" s="1" t="str">
        <f>IFERROR(RTD("cqg.rtd", ,"ContractData",N82, "PerCentNetLastTrade",, "T")/100,"")</f>
        <v/>
      </c>
      <c r="P82" t="e">
        <f t="shared" si="13"/>
        <v>#VALUE!</v>
      </c>
      <c r="R82" s="1"/>
    </row>
    <row r="83" spans="1:18" ht="17.25" x14ac:dyDescent="0.3">
      <c r="A83" t="s">
        <v>83</v>
      </c>
      <c r="B83" s="1" t="str">
        <f>IFERROR(RTD("cqg.rtd", ,"ContractData",A83, "PerCentNetLastTrade",, "T")/100,"")</f>
        <v/>
      </c>
      <c r="C83" t="str">
        <f>IFERROR(RANK($B83,$B$1:$B$125)+COUNTIF($B$1:B83,B83)-1,"")</f>
        <v/>
      </c>
      <c r="D83" t="str">
        <f t="shared" si="7"/>
        <v>S.US.FOXA</v>
      </c>
      <c r="E83" t="s">
        <v>129</v>
      </c>
      <c r="F83" s="2">
        <f t="shared" si="8"/>
        <v>83</v>
      </c>
      <c r="G83" s="2" t="str">
        <f t="shared" si="9"/>
        <v/>
      </c>
      <c r="H83" s="2" t="e">
        <f t="shared" si="10"/>
        <v>#N/A</v>
      </c>
      <c r="I83" s="2" t="e">
        <f>COUNTIF($H$1:H83,H83)&amp;"-"&amp;H83</f>
        <v>#N/A</v>
      </c>
      <c r="J83" t="str">
        <f t="shared" si="11"/>
        <v/>
      </c>
      <c r="K83" t="e">
        <v>#N/A</v>
      </c>
      <c r="L83" s="1" t="e">
        <f>COUNTIF($K$1:K83,K83)&amp;"-"&amp;K83</f>
        <v>#N/A</v>
      </c>
      <c r="M83" s="1"/>
      <c r="N83" s="1" t="str">
        <f t="shared" si="12"/>
        <v/>
      </c>
      <c r="O83" s="1" t="str">
        <f>IFERROR(RTD("cqg.rtd", ,"ContractData",N83, "PerCentNetLastTrade",, "T")/100,"")</f>
        <v/>
      </c>
      <c r="P83" t="e">
        <f t="shared" si="13"/>
        <v>#VALUE!</v>
      </c>
      <c r="R83" s="1"/>
    </row>
    <row r="84" spans="1:18" ht="17.25" x14ac:dyDescent="0.3">
      <c r="A84" t="s">
        <v>84</v>
      </c>
      <c r="B84" s="1" t="str">
        <f>IFERROR(RTD("cqg.rtd", ,"ContractData",A84, "PerCentNetLastTrade",, "T")/100,"")</f>
        <v/>
      </c>
      <c r="C84" t="str">
        <f>IFERROR(RANK($B84,$B$1:$B$125)+COUNTIF($B$1:B84,B84)-1,"")</f>
        <v/>
      </c>
      <c r="D84" t="str">
        <f t="shared" si="7"/>
        <v>S.US.ASTS</v>
      </c>
      <c r="E84" t="s">
        <v>129</v>
      </c>
      <c r="F84" s="2">
        <f t="shared" si="8"/>
        <v>84</v>
      </c>
      <c r="G84" s="2" t="str">
        <f t="shared" si="9"/>
        <v/>
      </c>
      <c r="H84" s="2" t="e">
        <f t="shared" si="10"/>
        <v>#N/A</v>
      </c>
      <c r="I84" s="2" t="e">
        <f>COUNTIF($H$1:H84,H84)&amp;"-"&amp;H84</f>
        <v>#N/A</v>
      </c>
      <c r="J84" t="str">
        <f t="shared" si="11"/>
        <v/>
      </c>
      <c r="K84" t="e">
        <v>#N/A</v>
      </c>
      <c r="L84" s="1" t="e">
        <f>COUNTIF($K$1:K84,K84)&amp;"-"&amp;K84</f>
        <v>#N/A</v>
      </c>
      <c r="M84" s="1"/>
      <c r="N84" s="1" t="str">
        <f t="shared" si="12"/>
        <v/>
      </c>
      <c r="O84" s="1" t="str">
        <f>IFERROR(RTD("cqg.rtd", ,"ContractData",N84, "PerCentNetLastTrade",, "T")/100,"")</f>
        <v/>
      </c>
      <c r="P84" t="e">
        <f t="shared" si="13"/>
        <v>#VALUE!</v>
      </c>
      <c r="R84" s="1"/>
    </row>
    <row r="85" spans="1:18" ht="17.25" x14ac:dyDescent="0.3">
      <c r="A85" t="s">
        <v>85</v>
      </c>
      <c r="B85" s="1" t="str">
        <f>IFERROR(RTD("cqg.rtd", ,"ContractData",A85, "PerCentNetLastTrade",, "T")/100,"")</f>
        <v/>
      </c>
      <c r="C85" t="str">
        <f>IFERROR(RANK($B85,$B$1:$B$125)+COUNTIF($B$1:B85,B85)-1,"")</f>
        <v/>
      </c>
      <c r="D85" t="str">
        <f t="shared" si="7"/>
        <v>S.US.FLEX</v>
      </c>
      <c r="E85" t="s">
        <v>1</v>
      </c>
      <c r="F85" s="2">
        <f t="shared" si="8"/>
        <v>85</v>
      </c>
      <c r="G85" s="2" t="str">
        <f t="shared" si="9"/>
        <v/>
      </c>
      <c r="H85" s="2" t="e">
        <f t="shared" si="10"/>
        <v>#N/A</v>
      </c>
      <c r="I85" s="2" t="e">
        <f>COUNTIF($H$1:H85,H85)&amp;"-"&amp;H85</f>
        <v>#N/A</v>
      </c>
      <c r="J85" t="str">
        <f t="shared" si="11"/>
        <v/>
      </c>
      <c r="K85" t="e">
        <v>#N/A</v>
      </c>
      <c r="L85" s="1" t="e">
        <f>COUNTIF($K$1:K85,K85)&amp;"-"&amp;K85</f>
        <v>#N/A</v>
      </c>
      <c r="M85" s="1"/>
      <c r="N85" s="1" t="str">
        <f t="shared" si="12"/>
        <v/>
      </c>
      <c r="O85" s="1" t="str">
        <f>IFERROR(RTD("cqg.rtd", ,"ContractData",N85, "PerCentNetLastTrade",, "T")/100,"")</f>
        <v/>
      </c>
      <c r="P85" t="e">
        <f t="shared" si="13"/>
        <v>#VALUE!</v>
      </c>
      <c r="R85" s="1"/>
    </row>
    <row r="86" spans="1:18" ht="17.25" x14ac:dyDescent="0.3">
      <c r="A86" t="s">
        <v>86</v>
      </c>
      <c r="B86" s="1" t="str">
        <f>IFERROR(RTD("cqg.rtd", ,"ContractData",A86, "PerCentNetLastTrade",, "T")/100,"")</f>
        <v/>
      </c>
      <c r="C86" t="str">
        <f>IFERROR(RANK($B86,$B$1:$B$125)+COUNTIF($B$1:B86,B86)-1,"")</f>
        <v/>
      </c>
      <c r="D86" t="str">
        <f t="shared" si="7"/>
        <v>S.US.CW</v>
      </c>
      <c r="E86" t="s">
        <v>128</v>
      </c>
      <c r="F86" s="2">
        <f t="shared" si="8"/>
        <v>86</v>
      </c>
      <c r="G86" s="2" t="str">
        <f t="shared" si="9"/>
        <v/>
      </c>
      <c r="H86" s="2" t="e">
        <f t="shared" si="10"/>
        <v>#N/A</v>
      </c>
      <c r="I86" s="2" t="e">
        <f>COUNTIF($H$1:H86,H86)&amp;"-"&amp;H86</f>
        <v>#N/A</v>
      </c>
      <c r="J86" t="str">
        <f t="shared" si="11"/>
        <v/>
      </c>
      <c r="K86" t="e">
        <v>#N/A</v>
      </c>
      <c r="L86" s="1" t="e">
        <f>COUNTIF($K$1:K86,K86)&amp;"-"&amp;K86</f>
        <v>#N/A</v>
      </c>
      <c r="M86" s="1"/>
      <c r="N86" s="1" t="str">
        <f t="shared" si="12"/>
        <v/>
      </c>
      <c r="O86" s="1" t="str">
        <f>IFERROR(RTD("cqg.rtd", ,"ContractData",N86, "PerCentNetLastTrade",, "T")/100,"")</f>
        <v/>
      </c>
      <c r="P86" t="e">
        <f t="shared" si="13"/>
        <v>#VALUE!</v>
      </c>
      <c r="R86" s="1"/>
    </row>
    <row r="87" spans="1:18" ht="17.25" x14ac:dyDescent="0.3">
      <c r="A87" t="s">
        <v>87</v>
      </c>
      <c r="B87" s="1" t="str">
        <f>IFERROR(RTD("cqg.rtd", ,"ContractData",A87, "PerCentNetLastTrade",, "T")/100,"")</f>
        <v/>
      </c>
      <c r="C87" t="str">
        <f>IFERROR(RANK($B87,$B$1:$B$125)+COUNTIF($B$1:B87,B87)-1,"")</f>
        <v/>
      </c>
      <c r="D87" t="str">
        <f t="shared" si="7"/>
        <v>S.US.HEIA</v>
      </c>
      <c r="E87" t="s">
        <v>128</v>
      </c>
      <c r="F87" s="2">
        <f t="shared" si="8"/>
        <v>87</v>
      </c>
      <c r="G87" s="2" t="str">
        <f t="shared" si="9"/>
        <v/>
      </c>
      <c r="H87" s="2" t="e">
        <f t="shared" si="10"/>
        <v>#N/A</v>
      </c>
      <c r="I87" s="2" t="e">
        <f>COUNTIF($H$1:H87,H87)&amp;"-"&amp;H87</f>
        <v>#N/A</v>
      </c>
      <c r="J87" t="str">
        <f t="shared" si="11"/>
        <v/>
      </c>
      <c r="K87" t="e">
        <v>#N/A</v>
      </c>
      <c r="L87" s="1" t="e">
        <f>COUNTIF($K$1:K87,K87)&amp;"-"&amp;K87</f>
        <v>#N/A</v>
      </c>
      <c r="M87" s="1"/>
      <c r="N87" s="1" t="str">
        <f t="shared" si="12"/>
        <v/>
      </c>
      <c r="O87" s="1" t="str">
        <f>IFERROR(RTD("cqg.rtd", ,"ContractData",N87, "PerCentNetLastTrade",, "T")/100,"")</f>
        <v/>
      </c>
      <c r="P87" t="e">
        <f t="shared" si="13"/>
        <v>#VALUE!</v>
      </c>
      <c r="R87" s="1"/>
    </row>
    <row r="88" spans="1:18" ht="17.25" x14ac:dyDescent="0.3">
      <c r="A88" t="s">
        <v>88</v>
      </c>
      <c r="B88" s="1" t="str">
        <f>IFERROR(RTD("cqg.rtd", ,"ContractData",A88, "PerCentNetLastTrade",, "T")/100,"")</f>
        <v/>
      </c>
      <c r="C88" t="str">
        <f>IFERROR(RANK($B88,$B$1:$B$125)+COUNTIF($B$1:B88,B88)-1,"")</f>
        <v/>
      </c>
      <c r="D88" t="str">
        <f t="shared" si="7"/>
        <v>S.US.LNT</v>
      </c>
      <c r="E88" t="s">
        <v>135</v>
      </c>
      <c r="F88" s="2">
        <f t="shared" si="8"/>
        <v>88</v>
      </c>
      <c r="G88" s="2" t="str">
        <f t="shared" si="9"/>
        <v/>
      </c>
      <c r="H88" s="2" t="e">
        <f t="shared" si="10"/>
        <v>#N/A</v>
      </c>
      <c r="I88" s="2" t="e">
        <f>COUNTIF($H$1:H88,H88)&amp;"-"&amp;H88</f>
        <v>#N/A</v>
      </c>
      <c r="J88" t="str">
        <f t="shared" si="11"/>
        <v/>
      </c>
      <c r="K88" t="e">
        <v>#N/A</v>
      </c>
      <c r="L88" s="1" t="e">
        <f>COUNTIF($K$1:K88,K88)&amp;"-"&amp;K88</f>
        <v>#N/A</v>
      </c>
      <c r="M88" s="1"/>
      <c r="N88" s="1" t="str">
        <f t="shared" si="12"/>
        <v/>
      </c>
      <c r="O88" s="1" t="str">
        <f>IFERROR(RTD("cqg.rtd", ,"ContractData",N88, "PerCentNetLastTrade",, "T")/100,"")</f>
        <v/>
      </c>
      <c r="P88" t="e">
        <f t="shared" si="13"/>
        <v>#VALUE!</v>
      </c>
      <c r="R88" s="1"/>
    </row>
    <row r="89" spans="1:18" ht="17.25" x14ac:dyDescent="0.3">
      <c r="A89" t="s">
        <v>89</v>
      </c>
      <c r="B89" s="1" t="str">
        <f>IFERROR(RTD("cqg.rtd", ,"ContractData",A89, "PerCentNetLastTrade",, "T")/100,"")</f>
        <v/>
      </c>
      <c r="C89" t="str">
        <f>IFERROR(RANK($B89,$B$1:$B$125)+COUNTIF($B$1:B89,B89)-1,"")</f>
        <v/>
      </c>
      <c r="D89" t="str">
        <f t="shared" si="7"/>
        <v>S.US.SATS</v>
      </c>
      <c r="E89" t="s">
        <v>129</v>
      </c>
      <c r="F89" s="2">
        <f t="shared" si="8"/>
        <v>89</v>
      </c>
      <c r="G89" s="2" t="str">
        <f t="shared" si="9"/>
        <v/>
      </c>
      <c r="H89" s="2" t="e">
        <f t="shared" si="10"/>
        <v>#N/A</v>
      </c>
      <c r="I89" s="2" t="e">
        <f>COUNTIF($H$1:H89,H89)&amp;"-"&amp;H89</f>
        <v>#N/A</v>
      </c>
      <c r="J89" t="str">
        <f t="shared" si="11"/>
        <v/>
      </c>
      <c r="K89" t="e">
        <v>#N/A</v>
      </c>
      <c r="L89" s="1" t="e">
        <f>COUNTIF($K$1:K89,K89)&amp;"-"&amp;K89</f>
        <v>#N/A</v>
      </c>
      <c r="M89" s="1"/>
      <c r="N89" s="1" t="str">
        <f t="shared" si="12"/>
        <v/>
      </c>
      <c r="O89" s="1" t="str">
        <f>IFERROR(RTD("cqg.rtd", ,"ContractData",N89, "PerCentNetLastTrade",, "T")/100,"")</f>
        <v/>
      </c>
      <c r="P89" t="e">
        <f t="shared" si="13"/>
        <v>#VALUE!</v>
      </c>
      <c r="R89" s="1"/>
    </row>
    <row r="90" spans="1:18" ht="17.25" x14ac:dyDescent="0.3">
      <c r="A90" t="s">
        <v>90</v>
      </c>
      <c r="B90" s="1" t="str">
        <f>IFERROR(RTD("cqg.rtd", ,"ContractData",A90, "PerCentNetLastTrade",, "T")/100,"")</f>
        <v/>
      </c>
      <c r="C90" t="str">
        <f>IFERROR(RANK($B90,$B$1:$B$125)+COUNTIF($B$1:B90,B90)-1,"")</f>
        <v/>
      </c>
      <c r="D90" t="str">
        <f t="shared" si="7"/>
        <v>S.US.IBKR</v>
      </c>
      <c r="E90" t="s">
        <v>130</v>
      </c>
      <c r="F90" s="2">
        <f t="shared" si="8"/>
        <v>90</v>
      </c>
      <c r="G90" s="2" t="str">
        <f t="shared" si="9"/>
        <v/>
      </c>
      <c r="H90" s="2" t="e">
        <f t="shared" si="10"/>
        <v>#N/A</v>
      </c>
      <c r="I90" s="2" t="e">
        <f>COUNTIF($H$1:H90,H90)&amp;"-"&amp;H90</f>
        <v>#N/A</v>
      </c>
      <c r="J90" t="str">
        <f t="shared" si="11"/>
        <v/>
      </c>
      <c r="K90" t="e">
        <v>#N/A</v>
      </c>
      <c r="L90" s="1" t="e">
        <f>COUNTIF($K$1:K90,K90)&amp;"-"&amp;K90</f>
        <v>#N/A</v>
      </c>
      <c r="M90" s="1"/>
      <c r="N90" s="1" t="str">
        <f t="shared" si="12"/>
        <v/>
      </c>
      <c r="O90" s="1" t="str">
        <f>IFERROR(RTD("cqg.rtd", ,"ContractData",N90, "PerCentNetLastTrade",, "T")/100,"")</f>
        <v/>
      </c>
      <c r="P90" t="e">
        <f t="shared" si="13"/>
        <v>#VALUE!</v>
      </c>
      <c r="R90" s="1"/>
    </row>
    <row r="91" spans="1:18" ht="17.25" x14ac:dyDescent="0.3">
      <c r="A91" t="s">
        <v>91</v>
      </c>
      <c r="B91" s="1" t="str">
        <f>IFERROR(RTD("cqg.rtd", ,"ContractData",A91, "PerCentNetLastTrade",, "T")/100,"")</f>
        <v/>
      </c>
      <c r="C91" t="str">
        <f>IFERROR(RANK($B91,$B$1:$B$125)+COUNTIF($B$1:B91,B91)-1,"")</f>
        <v/>
      </c>
      <c r="D91" t="str">
        <f t="shared" si="7"/>
        <v>S.US.TPR</v>
      </c>
      <c r="E91" t="s">
        <v>134</v>
      </c>
      <c r="F91" s="2">
        <f t="shared" si="8"/>
        <v>91</v>
      </c>
      <c r="G91" s="2" t="str">
        <f t="shared" si="9"/>
        <v/>
      </c>
      <c r="H91" s="2" t="e">
        <f t="shared" si="10"/>
        <v>#N/A</v>
      </c>
      <c r="I91" s="2" t="e">
        <f>COUNTIF($H$1:H91,H91)&amp;"-"&amp;H91</f>
        <v>#N/A</v>
      </c>
      <c r="J91" t="str">
        <f t="shared" si="11"/>
        <v/>
      </c>
      <c r="K91" t="e">
        <v>#N/A</v>
      </c>
      <c r="L91" s="1" t="e">
        <f>COUNTIF($K$1:K91,K91)&amp;"-"&amp;K91</f>
        <v>#N/A</v>
      </c>
      <c r="M91" s="1"/>
      <c r="N91" s="1" t="str">
        <f t="shared" si="12"/>
        <v/>
      </c>
      <c r="O91" s="1" t="str">
        <f>IFERROR(RTD("cqg.rtd", ,"ContractData",N91, "PerCentNetLastTrade",, "T")/100,"")</f>
        <v/>
      </c>
      <c r="P91" t="e">
        <f t="shared" si="13"/>
        <v>#VALUE!</v>
      </c>
      <c r="R91" s="1"/>
    </row>
    <row r="92" spans="1:18" ht="17.25" x14ac:dyDescent="0.3">
      <c r="A92" t="s">
        <v>92</v>
      </c>
      <c r="B92" s="1" t="str">
        <f>IFERROR(RTD("cqg.rtd", ,"ContractData",A92, "PerCentNetLastTrade",, "T")/100,"")</f>
        <v/>
      </c>
      <c r="C92" t="str">
        <f>IFERROR(RANK($B92,$B$1:$B$125)+COUNTIF($B$1:B92,B92)-1,"")</f>
        <v/>
      </c>
      <c r="D92" t="str">
        <f t="shared" si="7"/>
        <v>S.US.HEI</v>
      </c>
      <c r="E92" t="s">
        <v>128</v>
      </c>
      <c r="F92" s="2">
        <f t="shared" si="8"/>
        <v>92</v>
      </c>
      <c r="G92" s="2" t="str">
        <f t="shared" si="9"/>
        <v/>
      </c>
      <c r="H92" s="2" t="e">
        <f t="shared" si="10"/>
        <v>#N/A</v>
      </c>
      <c r="I92" s="2" t="e">
        <f>COUNTIF($H$1:H92,H92)&amp;"-"&amp;H92</f>
        <v>#N/A</v>
      </c>
      <c r="J92" t="str">
        <f t="shared" si="11"/>
        <v/>
      </c>
      <c r="K92" t="e">
        <v>#N/A</v>
      </c>
      <c r="L92" s="1" t="e">
        <f>COUNTIF($K$1:K92,K92)&amp;"-"&amp;K92</f>
        <v>#N/A</v>
      </c>
      <c r="M92" s="1"/>
      <c r="N92" s="1" t="str">
        <f t="shared" si="12"/>
        <v/>
      </c>
      <c r="O92" s="1" t="str">
        <f>IFERROR(RTD("cqg.rtd", ,"ContractData",N92, "PerCentNetLastTrade",, "T")/100,"")</f>
        <v/>
      </c>
      <c r="P92" t="e">
        <f t="shared" si="13"/>
        <v>#VALUE!</v>
      </c>
      <c r="R92" s="1"/>
    </row>
    <row r="93" spans="1:18" ht="17.25" x14ac:dyDescent="0.3">
      <c r="A93" t="s">
        <v>93</v>
      </c>
      <c r="B93" s="1" t="str">
        <f>IFERROR(RTD("cqg.rtd", ,"ContractData",A93, "PerCentNetLastTrade",, "T")/100,"")</f>
        <v/>
      </c>
      <c r="C93" t="str">
        <f>IFERROR(RANK($B93,$B$1:$B$125)+COUNTIF($B$1:B93,B93)-1,"")</f>
        <v/>
      </c>
      <c r="D93" t="str">
        <f t="shared" si="7"/>
        <v>S.US.JBL</v>
      </c>
      <c r="E93" t="s">
        <v>1</v>
      </c>
      <c r="F93" s="2">
        <f t="shared" si="8"/>
        <v>93</v>
      </c>
      <c r="G93" s="2" t="str">
        <f t="shared" si="9"/>
        <v/>
      </c>
      <c r="H93" s="2" t="e">
        <f t="shared" si="10"/>
        <v>#N/A</v>
      </c>
      <c r="I93" s="2" t="e">
        <f>COUNTIF($H$1:H93,H93)&amp;"-"&amp;H93</f>
        <v>#N/A</v>
      </c>
      <c r="J93" t="str">
        <f t="shared" si="11"/>
        <v/>
      </c>
      <c r="K93" t="e">
        <v>#N/A</v>
      </c>
      <c r="L93" s="1" t="e">
        <f>COUNTIF($K$1:K93,K93)&amp;"-"&amp;K93</f>
        <v>#N/A</v>
      </c>
      <c r="M93" s="1"/>
      <c r="N93" s="1" t="str">
        <f t="shared" si="12"/>
        <v/>
      </c>
      <c r="O93" s="1" t="str">
        <f>IFERROR(RTD("cqg.rtd", ,"ContractData",N93, "PerCentNetLastTrade",, "T")/100,"")</f>
        <v/>
      </c>
      <c r="P93" t="e">
        <f t="shared" si="13"/>
        <v>#VALUE!</v>
      </c>
      <c r="R93" s="1"/>
    </row>
    <row r="94" spans="1:18" ht="17.25" x14ac:dyDescent="0.3">
      <c r="A94" t="s">
        <v>94</v>
      </c>
      <c r="B94" s="1" t="str">
        <f>IFERROR(RTD("cqg.rtd", ,"ContractData",A94, "PerCentNetLastTrade",, "T")/100,"")</f>
        <v/>
      </c>
      <c r="C94" t="str">
        <f>IFERROR(RANK($B94,$B$1:$B$125)+COUNTIF($B$1:B94,B94)-1,"")</f>
        <v/>
      </c>
      <c r="D94" t="str">
        <f t="shared" si="7"/>
        <v>S.US.CHRW</v>
      </c>
      <c r="E94" t="s">
        <v>128</v>
      </c>
      <c r="F94" s="2">
        <f t="shared" si="8"/>
        <v>94</v>
      </c>
      <c r="G94" s="2" t="str">
        <f t="shared" si="9"/>
        <v/>
      </c>
      <c r="H94" s="2" t="e">
        <f t="shared" si="10"/>
        <v>#N/A</v>
      </c>
      <c r="I94" s="2" t="e">
        <f>COUNTIF($H$1:H94,H94)&amp;"-"&amp;H94</f>
        <v>#N/A</v>
      </c>
      <c r="J94" t="str">
        <f t="shared" si="11"/>
        <v/>
      </c>
      <c r="K94" t="e">
        <v>#N/A</v>
      </c>
      <c r="L94" s="1" t="e">
        <f>COUNTIF($K$1:K94,K94)&amp;"-"&amp;K94</f>
        <v>#N/A</v>
      </c>
      <c r="M94" s="1"/>
      <c r="N94" s="1" t="str">
        <f t="shared" si="12"/>
        <v/>
      </c>
      <c r="O94" s="1" t="str">
        <f>IFERROR(RTD("cqg.rtd", ,"ContractData",N94, "PerCentNetLastTrade",, "T")/100,"")</f>
        <v/>
      </c>
      <c r="P94" t="e">
        <f t="shared" si="13"/>
        <v>#VALUE!</v>
      </c>
      <c r="R94" s="1"/>
    </row>
    <row r="95" spans="1:18" ht="17.25" x14ac:dyDescent="0.3">
      <c r="A95" t="s">
        <v>95</v>
      </c>
      <c r="B95" s="1" t="str">
        <f>IFERROR(RTD("cqg.rtd", ,"ContractData",A95, "PerCentNetLastTrade",, "T")/100,"")</f>
        <v/>
      </c>
      <c r="C95" t="str">
        <f>IFERROR(RANK($B95,$B$1:$B$125)+COUNTIF($B$1:B95,B95)-1,"")</f>
        <v/>
      </c>
      <c r="D95" t="str">
        <f t="shared" si="7"/>
        <v>S.US.DG</v>
      </c>
      <c r="E95" t="s">
        <v>131</v>
      </c>
      <c r="F95" s="2">
        <f t="shared" si="8"/>
        <v>95</v>
      </c>
      <c r="G95" s="2" t="str">
        <f t="shared" si="9"/>
        <v/>
      </c>
      <c r="H95" s="2" t="e">
        <f t="shared" si="10"/>
        <v>#N/A</v>
      </c>
      <c r="I95" s="2" t="e">
        <f>COUNTIF($H$1:H95,H95)&amp;"-"&amp;H95</f>
        <v>#N/A</v>
      </c>
      <c r="J95" t="str">
        <f t="shared" si="11"/>
        <v/>
      </c>
      <c r="K95" t="e">
        <v>#N/A</v>
      </c>
      <c r="L95" s="1" t="e">
        <f>COUNTIF($K$1:K95,K95)&amp;"-"&amp;K95</f>
        <v>#N/A</v>
      </c>
      <c r="M95" s="1"/>
      <c r="N95" s="1" t="str">
        <f t="shared" si="12"/>
        <v/>
      </c>
      <c r="O95" s="1" t="str">
        <f>IFERROR(RTD("cqg.rtd", ,"ContractData",N95, "PerCentNetLastTrade",, "T")/100,"")</f>
        <v/>
      </c>
      <c r="P95" t="e">
        <f t="shared" si="13"/>
        <v>#VALUE!</v>
      </c>
      <c r="R95" s="1"/>
    </row>
    <row r="96" spans="1:18" ht="17.25" x14ac:dyDescent="0.3">
      <c r="A96" t="s">
        <v>96</v>
      </c>
      <c r="B96" s="1" t="str">
        <f>IFERROR(RTD("cqg.rtd", ,"ContractData",A96, "PerCentNetLastTrade",, "T")/100,"")</f>
        <v/>
      </c>
      <c r="C96" t="str">
        <f>IFERROR(RANK($B96,$B$1:$B$125)+COUNTIF($B$1:B96,B96)-1,"")</f>
        <v/>
      </c>
      <c r="D96" t="str">
        <f t="shared" si="7"/>
        <v>S.US.EME</v>
      </c>
      <c r="E96" t="s">
        <v>128</v>
      </c>
      <c r="F96" s="2">
        <f t="shared" si="8"/>
        <v>96</v>
      </c>
      <c r="G96" s="2" t="str">
        <f t="shared" si="9"/>
        <v/>
      </c>
      <c r="H96" s="2" t="e">
        <f t="shared" si="10"/>
        <v>#N/A</v>
      </c>
      <c r="I96" s="2" t="e">
        <f>COUNTIF($H$1:H96,H96)&amp;"-"&amp;H96</f>
        <v>#N/A</v>
      </c>
      <c r="J96" t="str">
        <f t="shared" si="11"/>
        <v/>
      </c>
      <c r="K96" t="e">
        <v>#N/A</v>
      </c>
      <c r="L96" s="1" t="e">
        <f>COUNTIF($K$1:K96,K96)&amp;"-"&amp;K96</f>
        <v>#N/A</v>
      </c>
      <c r="M96" s="1"/>
      <c r="N96" s="1" t="str">
        <f t="shared" si="12"/>
        <v/>
      </c>
      <c r="O96" s="1" t="str">
        <f>IFERROR(RTD("cqg.rtd", ,"ContractData",N96, "PerCentNetLastTrade",, "T")/100,"")</f>
        <v/>
      </c>
      <c r="P96" t="e">
        <f t="shared" si="13"/>
        <v>#VALUE!</v>
      </c>
      <c r="R96" s="1"/>
    </row>
    <row r="97" spans="1:18" ht="17.25" x14ac:dyDescent="0.3">
      <c r="A97" t="s">
        <v>97</v>
      </c>
      <c r="B97" s="1" t="str">
        <f>IFERROR(RTD("cqg.rtd", ,"ContractData",A97, "PerCentNetLastTrade",, "T")/100,"")</f>
        <v/>
      </c>
      <c r="C97" t="str">
        <f>IFERROR(RANK($B97,$B$1:$B$125)+COUNTIF($B$1:B97,B97)-1,"")</f>
        <v/>
      </c>
      <c r="D97" t="str">
        <f t="shared" si="7"/>
        <v>S.US.RVMD</v>
      </c>
      <c r="E97" t="s">
        <v>126</v>
      </c>
      <c r="F97" s="2">
        <f t="shared" si="8"/>
        <v>97</v>
      </c>
      <c r="G97" s="2" t="str">
        <f t="shared" si="9"/>
        <v/>
      </c>
      <c r="H97" s="2" t="e">
        <f t="shared" si="10"/>
        <v>#N/A</v>
      </c>
      <c r="I97" s="2" t="e">
        <f>COUNTIF($H$1:H97,H97)&amp;"-"&amp;H97</f>
        <v>#N/A</v>
      </c>
      <c r="J97" t="str">
        <f t="shared" si="11"/>
        <v/>
      </c>
      <c r="K97" t="e">
        <v>#N/A</v>
      </c>
      <c r="L97" s="1" t="e">
        <f>COUNTIF($K$1:K97,K97)&amp;"-"&amp;K97</f>
        <v>#N/A</v>
      </c>
      <c r="M97" s="1"/>
      <c r="N97" s="1" t="str">
        <f t="shared" si="12"/>
        <v/>
      </c>
      <c r="O97" s="1" t="str">
        <f>IFERROR(RTD("cqg.rtd", ,"ContractData",N97, "PerCentNetLastTrade",, "T")/100,"")</f>
        <v/>
      </c>
      <c r="P97" t="e">
        <f t="shared" si="13"/>
        <v>#VALUE!</v>
      </c>
      <c r="R97" s="1"/>
    </row>
    <row r="98" spans="1:18" ht="17.25" x14ac:dyDescent="0.3">
      <c r="A98" t="s">
        <v>98</v>
      </c>
      <c r="B98" s="1" t="str">
        <f>IFERROR(RTD("cqg.rtd", ,"ContractData",A98, "PerCentNetLastTrade",, "T")/100,"")</f>
        <v/>
      </c>
      <c r="C98" t="str">
        <f>IFERROR(RANK($B98,$B$1:$B$125)+COUNTIF($B$1:B98,B98)-1,"")</f>
        <v/>
      </c>
      <c r="D98" t="str">
        <f t="shared" si="7"/>
        <v>S.US.RPRX</v>
      </c>
      <c r="E98" t="s">
        <v>126</v>
      </c>
      <c r="F98" s="2">
        <f t="shared" si="8"/>
        <v>98</v>
      </c>
      <c r="G98" s="2" t="str">
        <f t="shared" si="9"/>
        <v/>
      </c>
      <c r="H98" s="2" t="e">
        <f t="shared" si="10"/>
        <v>#N/A</v>
      </c>
      <c r="I98" s="2" t="e">
        <f>COUNTIF($H$1:H98,H98)&amp;"-"&amp;H98</f>
        <v>#N/A</v>
      </c>
      <c r="J98" t="str">
        <f t="shared" si="11"/>
        <v/>
      </c>
      <c r="K98" t="e">
        <v>#N/A</v>
      </c>
      <c r="L98" s="1" t="e">
        <f>COUNTIF($K$1:K98,K98)&amp;"-"&amp;K98</f>
        <v>#N/A</v>
      </c>
      <c r="M98" s="1"/>
      <c r="N98" s="1" t="str">
        <f t="shared" si="12"/>
        <v/>
      </c>
      <c r="O98" s="1" t="str">
        <f>IFERROR(RTD("cqg.rtd", ,"ContractData",N98, "PerCentNetLastTrade",, "T")/100,"")</f>
        <v/>
      </c>
      <c r="P98" t="e">
        <f t="shared" si="13"/>
        <v>#VALUE!</v>
      </c>
      <c r="R98" s="1"/>
    </row>
    <row r="99" spans="1:18" ht="17.25" x14ac:dyDescent="0.3">
      <c r="A99" t="s">
        <v>99</v>
      </c>
      <c r="B99" s="1" t="str">
        <f>IFERROR(RTD("cqg.rtd", ,"ContractData",A99, "PerCentNetLastTrade",, "T")/100,"")</f>
        <v/>
      </c>
      <c r="C99" t="str">
        <f>IFERROR(RANK($B99,$B$1:$B$125)+COUNTIF($B$1:B99,B99)-1,"")</f>
        <v/>
      </c>
      <c r="D99" t="str">
        <f t="shared" si="7"/>
        <v>S.US.CBOE</v>
      </c>
      <c r="E99" t="s">
        <v>130</v>
      </c>
      <c r="F99" s="2">
        <f t="shared" si="8"/>
        <v>99</v>
      </c>
      <c r="G99" s="2" t="str">
        <f t="shared" si="9"/>
        <v/>
      </c>
      <c r="H99" s="2" t="e">
        <f t="shared" si="10"/>
        <v>#N/A</v>
      </c>
      <c r="I99" s="2" t="e">
        <f>COUNTIF($H$1:H99,H99)&amp;"-"&amp;H99</f>
        <v>#N/A</v>
      </c>
      <c r="J99" t="str">
        <f t="shared" si="11"/>
        <v/>
      </c>
      <c r="K99" t="e">
        <v>#N/A</v>
      </c>
      <c r="L99" s="1" t="e">
        <f>COUNTIF($K$1:K99,K99)&amp;"-"&amp;K99</f>
        <v>#N/A</v>
      </c>
      <c r="M99" s="1"/>
      <c r="N99" s="1" t="str">
        <f t="shared" si="12"/>
        <v/>
      </c>
      <c r="O99" s="1" t="str">
        <f>IFERROR(RTD("cqg.rtd", ,"ContractData",N99, "PerCentNetLastTrade",, "T")/100,"")</f>
        <v/>
      </c>
      <c r="P99" t="e">
        <f t="shared" si="13"/>
        <v>#VALUE!</v>
      </c>
      <c r="R99" s="1"/>
    </row>
    <row r="100" spans="1:18" ht="17.25" x14ac:dyDescent="0.3">
      <c r="A100" t="s">
        <v>100</v>
      </c>
      <c r="B100" s="1" t="str">
        <f>IFERROR(RTD("cqg.rtd", ,"ContractData",A100, "PerCentNetLastTrade",, "T")/100,"")</f>
        <v/>
      </c>
      <c r="C100" t="str">
        <f>IFERROR(RANK($B100,$B$1:$B$125)+COUNTIF($B$1:B100,B100)-1,"")</f>
        <v/>
      </c>
      <c r="D100" t="str">
        <f t="shared" si="7"/>
        <v>S.US.IREN</v>
      </c>
      <c r="E100" t="s">
        <v>1</v>
      </c>
      <c r="F100" s="2">
        <f t="shared" si="8"/>
        <v>100</v>
      </c>
      <c r="G100" s="2" t="str">
        <f t="shared" si="9"/>
        <v/>
      </c>
      <c r="H100" s="2" t="e">
        <f t="shared" si="10"/>
        <v>#N/A</v>
      </c>
      <c r="I100" s="2" t="e">
        <f>COUNTIF($H$1:H100,H100)&amp;"-"&amp;H100</f>
        <v>#N/A</v>
      </c>
      <c r="J100" t="str">
        <f t="shared" si="11"/>
        <v/>
      </c>
      <c r="K100" t="e">
        <v>#N/A</v>
      </c>
      <c r="L100" s="1" t="e">
        <f>COUNTIF($K$1:K100,K100)&amp;"-"&amp;K100</f>
        <v>#N/A</v>
      </c>
      <c r="M100" s="1"/>
      <c r="N100" s="1" t="str">
        <f t="shared" si="12"/>
        <v/>
      </c>
      <c r="O100" s="1" t="str">
        <f>IFERROR(RTD("cqg.rtd", ,"ContractData",N100, "PerCentNetLastTrade",, "T")/100,"")</f>
        <v/>
      </c>
      <c r="P100" t="e">
        <f t="shared" si="13"/>
        <v>#VALUE!</v>
      </c>
      <c r="R100" s="1"/>
    </row>
    <row r="101" spans="1:18" ht="17.25" x14ac:dyDescent="0.3">
      <c r="A101" t="s">
        <v>101</v>
      </c>
      <c r="B101" s="1" t="str">
        <f>IFERROR(RTD("cqg.rtd", ,"ContractData",A101, "PerCentNetLastTrade",, "T")/100,"")</f>
        <v/>
      </c>
      <c r="C101" t="str">
        <f>IFERROR(RANK($B101,$B$1:$B$125)+COUNTIF($B$1:B101,B101)-1,"")</f>
        <v/>
      </c>
      <c r="D101" t="str">
        <f t="shared" si="7"/>
        <v>S.US.FOX</v>
      </c>
      <c r="E101" t="s">
        <v>129</v>
      </c>
      <c r="F101" s="2">
        <f t="shared" si="8"/>
        <v>101</v>
      </c>
      <c r="G101" s="2" t="str">
        <f t="shared" si="9"/>
        <v/>
      </c>
      <c r="H101" s="2" t="e">
        <f t="shared" si="10"/>
        <v>#N/A</v>
      </c>
      <c r="I101" s="2" t="e">
        <f>COUNTIF($H$1:H101,H101)&amp;"-"&amp;H101</f>
        <v>#N/A</v>
      </c>
      <c r="J101" t="str">
        <f t="shared" si="11"/>
        <v/>
      </c>
      <c r="K101" t="e">
        <v>#N/A</v>
      </c>
      <c r="L101" s="1" t="e">
        <f>COUNTIF($K$1:K101,K101)&amp;"-"&amp;K101</f>
        <v>#N/A</v>
      </c>
      <c r="M101" s="1"/>
      <c r="N101" s="1" t="str">
        <f t="shared" si="12"/>
        <v/>
      </c>
      <c r="O101" s="1" t="str">
        <f>IFERROR(RTD("cqg.rtd", ,"ContractData",N101, "PerCentNetLastTrade",, "T")/100,"")</f>
        <v/>
      </c>
      <c r="P101" t="e">
        <f t="shared" si="13"/>
        <v>#VALUE!</v>
      </c>
      <c r="R101" s="1"/>
    </row>
    <row r="102" spans="1:18" ht="17.25" x14ac:dyDescent="0.3">
      <c r="A102" t="s">
        <v>102</v>
      </c>
      <c r="B102" s="1" t="str">
        <f>IFERROR(RTD("cqg.rtd", ,"ContractData",A102, "PerCentNetLastTrade",, "T")/100,"")</f>
        <v/>
      </c>
      <c r="C102" t="str">
        <f>IFERROR(RANK($B102,$B$1:$B$125)+COUNTIF($B$1:B102,B102)-1,"")</f>
        <v/>
      </c>
      <c r="D102" t="str">
        <f t="shared" si="7"/>
        <v>S.US.STLD</v>
      </c>
      <c r="E102" t="s">
        <v>132</v>
      </c>
      <c r="F102" s="2">
        <f t="shared" si="8"/>
        <v>102</v>
      </c>
      <c r="G102" s="2" t="str">
        <f t="shared" si="9"/>
        <v/>
      </c>
      <c r="H102" s="2" t="e">
        <f t="shared" si="10"/>
        <v>#N/A</v>
      </c>
      <c r="I102" s="2" t="e">
        <f>COUNTIF($H$1:H102,H102)&amp;"-"&amp;H102</f>
        <v>#N/A</v>
      </c>
      <c r="J102" t="str">
        <f t="shared" si="11"/>
        <v/>
      </c>
      <c r="K102" t="e">
        <v>#N/A</v>
      </c>
      <c r="L102" s="1" t="e">
        <f>COUNTIF($K$1:K102,K102)&amp;"-"&amp;K102</f>
        <v>#N/A</v>
      </c>
      <c r="M102" s="1"/>
      <c r="N102" s="1" t="str">
        <f t="shared" si="12"/>
        <v/>
      </c>
      <c r="O102" s="1" t="str">
        <f>IFERROR(RTD("cqg.rtd", ,"ContractData",N102, "PerCentNetLastTrade",, "T")/100,"")</f>
        <v/>
      </c>
      <c r="P102" t="e">
        <f t="shared" si="13"/>
        <v>#VALUE!</v>
      </c>
      <c r="R102" s="1"/>
    </row>
    <row r="103" spans="1:18" ht="17.25" x14ac:dyDescent="0.3">
      <c r="A103" t="s">
        <v>103</v>
      </c>
      <c r="B103" s="1" t="str">
        <f>IFERROR(RTD("cqg.rtd", ,"ContractData",A103, "PerCentNetLastTrade",, "T")/100,"")</f>
        <v/>
      </c>
      <c r="C103" t="str">
        <f>IFERROR(RANK($B103,$B$1:$B$125)+COUNTIF($B$1:B103,B103)-1,"")</f>
        <v/>
      </c>
      <c r="D103" t="str">
        <f t="shared" si="7"/>
        <v>S.US.EVRG</v>
      </c>
      <c r="E103" t="s">
        <v>135</v>
      </c>
      <c r="F103" s="2">
        <f t="shared" si="8"/>
        <v>103</v>
      </c>
      <c r="G103" s="2" t="str">
        <f t="shared" si="9"/>
        <v/>
      </c>
      <c r="H103" s="2" t="e">
        <f t="shared" si="10"/>
        <v>#N/A</v>
      </c>
      <c r="I103" s="2" t="e">
        <f>COUNTIF($H$1:H103,H103)&amp;"-"&amp;H103</f>
        <v>#N/A</v>
      </c>
      <c r="J103" t="str">
        <f t="shared" si="11"/>
        <v/>
      </c>
      <c r="K103" t="e">
        <v>#N/A</v>
      </c>
      <c r="L103" s="1" t="e">
        <f>COUNTIF($K$1:K103,K103)&amp;"-"&amp;K103</f>
        <v>#N/A</v>
      </c>
      <c r="M103" s="1"/>
      <c r="N103" s="1" t="str">
        <f t="shared" si="12"/>
        <v/>
      </c>
      <c r="O103" s="1" t="str">
        <f>IFERROR(RTD("cqg.rtd", ,"ContractData",N103, "PerCentNetLastTrade",, "T")/100,"")</f>
        <v/>
      </c>
      <c r="P103" t="e">
        <f t="shared" si="13"/>
        <v>#VALUE!</v>
      </c>
      <c r="R103" s="1"/>
    </row>
    <row r="104" spans="1:18" ht="17.25" x14ac:dyDescent="0.3">
      <c r="A104" t="s">
        <v>104</v>
      </c>
      <c r="B104" s="1" t="str">
        <f>IFERROR(RTD("cqg.rtd", ,"ContractData",A104, "PerCentNetLastTrade",, "T")/100,"")</f>
        <v/>
      </c>
      <c r="C104" t="str">
        <f>IFERROR(RANK($B104,$B$1:$B$125)+COUNTIF($B$1:B104,B104)-1,"")</f>
        <v/>
      </c>
      <c r="D104" t="str">
        <f t="shared" si="7"/>
        <v>S.US.CNP</v>
      </c>
      <c r="E104" t="s">
        <v>135</v>
      </c>
      <c r="F104" s="2">
        <f t="shared" si="8"/>
        <v>104</v>
      </c>
      <c r="G104" s="2" t="str">
        <f t="shared" si="9"/>
        <v/>
      </c>
      <c r="H104" s="2" t="e">
        <f t="shared" si="10"/>
        <v>#N/A</v>
      </c>
      <c r="I104" s="2" t="e">
        <f>COUNTIF($H$1:H104,H104)&amp;"-"&amp;H104</f>
        <v>#N/A</v>
      </c>
      <c r="J104" t="str">
        <f t="shared" si="11"/>
        <v/>
      </c>
      <c r="K104" t="e">
        <v>#N/A</v>
      </c>
      <c r="L104" s="1" t="e">
        <f>COUNTIF($K$1:K104,K104)&amp;"-"&amp;K104</f>
        <v>#N/A</v>
      </c>
      <c r="M104" s="1"/>
      <c r="N104" s="1" t="str">
        <f t="shared" si="12"/>
        <v/>
      </c>
      <c r="O104" s="1" t="str">
        <f>IFERROR(RTD("cqg.rtd", ,"ContractData",N104, "PerCentNetLastTrade",, "T")/100,"")</f>
        <v/>
      </c>
      <c r="P104" t="e">
        <f t="shared" si="13"/>
        <v>#VALUE!</v>
      </c>
      <c r="R104" s="1"/>
    </row>
    <row r="105" spans="1:18" ht="17.25" x14ac:dyDescent="0.3">
      <c r="A105" t="s">
        <v>105</v>
      </c>
      <c r="B105" s="1" t="str">
        <f>IFERROR(RTD("cqg.rtd", ,"ContractData",A105, "PerCentNetLastTrade",, "T")/100,"")</f>
        <v/>
      </c>
      <c r="C105" t="str">
        <f>IFERROR(RANK($B105,$B$1:$B$125)+COUNTIF($B$1:B105,B105)-1,"")</f>
        <v/>
      </c>
      <c r="D105" t="str">
        <f t="shared" si="7"/>
        <v>S.US.UTHR</v>
      </c>
      <c r="E105" t="s">
        <v>126</v>
      </c>
      <c r="F105" s="2">
        <f t="shared" si="8"/>
        <v>105</v>
      </c>
      <c r="G105" s="2" t="str">
        <f t="shared" si="9"/>
        <v/>
      </c>
      <c r="H105" s="2" t="e">
        <f t="shared" si="10"/>
        <v>#N/A</v>
      </c>
      <c r="I105" s="2" t="e">
        <f>COUNTIF($H$1:H105,H105)&amp;"-"&amp;H105</f>
        <v>#N/A</v>
      </c>
      <c r="J105" t="str">
        <f t="shared" si="11"/>
        <v/>
      </c>
      <c r="K105" t="e">
        <v>#N/A</v>
      </c>
      <c r="L105" s="1" t="e">
        <f>COUNTIF($K$1:K105,K105)&amp;"-"&amp;K105</f>
        <v>#N/A</v>
      </c>
      <c r="M105" s="1"/>
      <c r="N105" s="1" t="str">
        <f t="shared" si="12"/>
        <v/>
      </c>
      <c r="O105" s="1" t="str">
        <f>IFERROR(RTD("cqg.rtd", ,"ContractData",N105, "PerCentNetLastTrade",, "T")/100,"")</f>
        <v/>
      </c>
      <c r="P105" t="e">
        <f t="shared" si="13"/>
        <v>#VALUE!</v>
      </c>
      <c r="R105" s="1"/>
    </row>
    <row r="106" spans="1:18" ht="17.25" x14ac:dyDescent="0.3">
      <c r="A106" t="s">
        <v>106</v>
      </c>
      <c r="B106" s="1" t="str">
        <f>IFERROR(RTD("cqg.rtd", ,"ContractData",A106, "PerCentNetLastTrade",, "T")/100,"")</f>
        <v/>
      </c>
      <c r="C106" t="str">
        <f>IFERROR(RANK($B106,$B$1:$B$125)+COUNTIF($B$1:B106,B106)-1,"")</f>
        <v/>
      </c>
      <c r="D106" t="str">
        <f t="shared" si="7"/>
        <v>S.US.AEE</v>
      </c>
      <c r="E106" t="s">
        <v>135</v>
      </c>
      <c r="F106" s="2">
        <f t="shared" si="8"/>
        <v>106</v>
      </c>
      <c r="G106" s="2" t="str">
        <f t="shared" si="9"/>
        <v/>
      </c>
      <c r="H106" s="2" t="e">
        <f t="shared" si="10"/>
        <v>#N/A</v>
      </c>
      <c r="I106" s="2" t="e">
        <f>COUNTIF($H$1:H106,H106)&amp;"-"&amp;H106</f>
        <v>#N/A</v>
      </c>
      <c r="J106" t="str">
        <f t="shared" si="11"/>
        <v/>
      </c>
      <c r="K106" t="e">
        <v>#N/A</v>
      </c>
      <c r="L106" s="1" t="e">
        <f>COUNTIF($K$1:K106,K106)&amp;"-"&amp;K106</f>
        <v>#N/A</v>
      </c>
      <c r="M106" s="1"/>
      <c r="N106" s="1" t="str">
        <f t="shared" si="12"/>
        <v/>
      </c>
      <c r="O106" s="1" t="str">
        <f>IFERROR(RTD("cqg.rtd", ,"ContractData",N106, "PerCentNetLastTrade",, "T")/100,"")</f>
        <v/>
      </c>
      <c r="P106" t="e">
        <f t="shared" si="13"/>
        <v>#VALUE!</v>
      </c>
      <c r="R106" s="1"/>
    </row>
    <row r="107" spans="1:18" ht="17.25" x14ac:dyDescent="0.3">
      <c r="A107" t="s">
        <v>107</v>
      </c>
      <c r="B107" s="1" t="str">
        <f>IFERROR(RTD("cqg.rtd", ,"ContractData",A107, "PerCentNetLastTrade",, "T")/100,"")</f>
        <v/>
      </c>
      <c r="C107" t="str">
        <f>IFERROR(RANK($B107,$B$1:$B$125)+COUNTIF($B$1:B107,B107)-1,"")</f>
        <v/>
      </c>
      <c r="D107" t="str">
        <f t="shared" si="7"/>
        <v>S.US.INSM</v>
      </c>
      <c r="E107" t="s">
        <v>126</v>
      </c>
      <c r="F107" s="2">
        <f t="shared" si="8"/>
        <v>107</v>
      </c>
      <c r="G107" s="2" t="str">
        <f t="shared" si="9"/>
        <v/>
      </c>
      <c r="H107" s="2" t="e">
        <f t="shared" si="10"/>
        <v>#N/A</v>
      </c>
      <c r="I107" s="2" t="e">
        <f>COUNTIF($H$1:H107,H107)&amp;"-"&amp;H107</f>
        <v>#N/A</v>
      </c>
      <c r="J107" t="str">
        <f t="shared" si="11"/>
        <v/>
      </c>
      <c r="K107" t="e">
        <v>#N/A</v>
      </c>
      <c r="L107" s="1" t="e">
        <f>COUNTIF($K$1:K107,K107)&amp;"-"&amp;K107</f>
        <v>#N/A</v>
      </c>
      <c r="M107" s="1"/>
      <c r="N107" s="1" t="str">
        <f t="shared" si="12"/>
        <v/>
      </c>
      <c r="O107" s="1" t="str">
        <f>IFERROR(RTD("cqg.rtd", ,"ContractData",N107, "PerCentNetLastTrade",, "T")/100,"")</f>
        <v/>
      </c>
      <c r="P107" t="e">
        <f t="shared" si="13"/>
        <v>#VALUE!</v>
      </c>
      <c r="R107" s="1"/>
    </row>
    <row r="108" spans="1:18" ht="17.25" x14ac:dyDescent="0.3">
      <c r="A108" t="s">
        <v>108</v>
      </c>
      <c r="B108" s="1" t="str">
        <f>IFERROR(RTD("cqg.rtd", ,"ContractData",A108, "PerCentNetLastTrade",, "T")/100,"")</f>
        <v/>
      </c>
      <c r="C108" t="str">
        <f>IFERROR(RANK($B108,$B$1:$B$125)+COUNTIF($B$1:B108,B108)-1,"")</f>
        <v/>
      </c>
      <c r="D108" t="str">
        <f t="shared" si="7"/>
        <v>S.US.HIG</v>
      </c>
      <c r="E108" t="s">
        <v>130</v>
      </c>
      <c r="F108" s="2">
        <f t="shared" si="8"/>
        <v>108</v>
      </c>
      <c r="G108" s="2" t="str">
        <f t="shared" si="9"/>
        <v/>
      </c>
      <c r="H108" s="2" t="e">
        <f t="shared" si="10"/>
        <v>#N/A</v>
      </c>
      <c r="I108" s="2" t="e">
        <f>COUNTIF($H$1:H108,H108)&amp;"-"&amp;H108</f>
        <v>#N/A</v>
      </c>
      <c r="J108" t="str">
        <f t="shared" si="11"/>
        <v/>
      </c>
      <c r="K108" t="e">
        <v>#N/A</v>
      </c>
      <c r="L108" s="1" t="e">
        <f>COUNTIF($K$1:K108,K108)&amp;"-"&amp;K108</f>
        <v>#N/A</v>
      </c>
      <c r="M108" s="1"/>
      <c r="N108" s="1" t="str">
        <f t="shared" si="12"/>
        <v/>
      </c>
      <c r="O108" s="1" t="str">
        <f>IFERROR(RTD("cqg.rtd", ,"ContractData",N108, "PerCentNetLastTrade",, "T")/100,"")</f>
        <v/>
      </c>
      <c r="P108" t="e">
        <f t="shared" si="13"/>
        <v>#VALUE!</v>
      </c>
      <c r="R108" s="1"/>
    </row>
    <row r="109" spans="1:18" ht="17.25" x14ac:dyDescent="0.3">
      <c r="A109" t="s">
        <v>109</v>
      </c>
      <c r="B109" s="1" t="str">
        <f>IFERROR(RTD("cqg.rtd", ,"ContractData",A109, "PerCentNetLastTrade",, "T")/100,"")</f>
        <v/>
      </c>
      <c r="C109" t="str">
        <f>IFERROR(RANK($B109,$B$1:$B$125)+COUNTIF($B$1:B109,B109)-1,"")</f>
        <v/>
      </c>
      <c r="D109" t="str">
        <f t="shared" si="7"/>
        <v>S.US.WEC</v>
      </c>
      <c r="E109" t="s">
        <v>135</v>
      </c>
      <c r="F109" s="2">
        <f t="shared" si="8"/>
        <v>109</v>
      </c>
      <c r="G109" s="2" t="str">
        <f t="shared" si="9"/>
        <v/>
      </c>
      <c r="H109" s="2" t="e">
        <f t="shared" si="10"/>
        <v>#N/A</v>
      </c>
      <c r="I109" s="2" t="e">
        <f>COUNTIF($H$1:H109,H109)&amp;"-"&amp;H109</f>
        <v>#N/A</v>
      </c>
      <c r="J109" t="str">
        <f t="shared" si="11"/>
        <v/>
      </c>
      <c r="K109" t="e">
        <v>#N/A</v>
      </c>
      <c r="L109" s="1" t="e">
        <f>COUNTIF($K$1:K109,K109)&amp;"-"&amp;K109</f>
        <v>#N/A</v>
      </c>
      <c r="M109" s="1"/>
      <c r="N109" s="1" t="str">
        <f t="shared" si="12"/>
        <v/>
      </c>
      <c r="O109" s="1" t="str">
        <f>IFERROR(RTD("cqg.rtd", ,"ContractData",N109, "PerCentNetLastTrade",, "T")/100,"")</f>
        <v/>
      </c>
      <c r="P109" t="e">
        <f t="shared" si="13"/>
        <v>#VALUE!</v>
      </c>
      <c r="R109" s="1"/>
    </row>
    <row r="110" spans="1:18" ht="17.25" x14ac:dyDescent="0.3">
      <c r="A110" t="s">
        <v>110</v>
      </c>
      <c r="B110" s="1" t="str">
        <f>IFERROR(RTD("cqg.rtd", ,"ContractData",A110, "PerCentNetLastTrade",, "T")/100,"")</f>
        <v/>
      </c>
      <c r="C110" t="str">
        <f>IFERROR(RANK($B110,$B$1:$B$125)+COUNTIF($B$1:B110,B110)-1,"")</f>
        <v/>
      </c>
      <c r="D110" t="str">
        <f t="shared" si="7"/>
        <v>S.US.ATO</v>
      </c>
      <c r="E110" t="s">
        <v>135</v>
      </c>
      <c r="F110" s="2">
        <f t="shared" si="8"/>
        <v>110</v>
      </c>
      <c r="G110" s="2" t="str">
        <f t="shared" si="9"/>
        <v/>
      </c>
      <c r="H110" s="2" t="e">
        <f t="shared" si="10"/>
        <v>#N/A</v>
      </c>
      <c r="I110" s="2" t="e">
        <f>COUNTIF($H$1:H110,H110)&amp;"-"&amp;H110</f>
        <v>#N/A</v>
      </c>
      <c r="J110" t="str">
        <f t="shared" si="11"/>
        <v/>
      </c>
      <c r="K110" t="e">
        <v>#N/A</v>
      </c>
      <c r="L110" s="1" t="e">
        <f>COUNTIF($K$1:K110,K110)&amp;"-"&amp;K110</f>
        <v>#N/A</v>
      </c>
      <c r="M110" s="1"/>
      <c r="N110" s="1" t="str">
        <f t="shared" si="12"/>
        <v/>
      </c>
      <c r="O110" s="1" t="str">
        <f>IFERROR(RTD("cqg.rtd", ,"ContractData",N110, "PerCentNetLastTrade",, "T")/100,"")</f>
        <v/>
      </c>
      <c r="P110" t="e">
        <f t="shared" si="13"/>
        <v>#VALUE!</v>
      </c>
      <c r="R110" s="1"/>
    </row>
    <row r="111" spans="1:18" ht="17.25" x14ac:dyDescent="0.3">
      <c r="A111" t="s">
        <v>111</v>
      </c>
      <c r="B111" s="1" t="str">
        <f>IFERROR(RTD("cqg.rtd", ,"ContractData",A111, "PerCentNetLastTrade",, "T")/100,"")</f>
        <v/>
      </c>
      <c r="C111" t="str">
        <f>IFERROR(RANK($B111,$B$1:$B$125)+COUNTIF($B$1:B111,B111)-1,"")</f>
        <v/>
      </c>
      <c r="D111" t="str">
        <f t="shared" si="7"/>
        <v>S.US.EXPE</v>
      </c>
      <c r="E111" t="s">
        <v>134</v>
      </c>
      <c r="F111" s="2">
        <f t="shared" si="8"/>
        <v>111</v>
      </c>
      <c r="G111" s="2" t="str">
        <f t="shared" si="9"/>
        <v/>
      </c>
      <c r="H111" s="2" t="e">
        <f t="shared" si="10"/>
        <v>#N/A</v>
      </c>
      <c r="I111" s="2" t="e">
        <f>COUNTIF($H$1:H111,H111)&amp;"-"&amp;H111</f>
        <v>#N/A</v>
      </c>
      <c r="J111" t="str">
        <f t="shared" si="11"/>
        <v/>
      </c>
      <c r="K111" t="e">
        <v>#N/A</v>
      </c>
      <c r="L111" s="1" t="e">
        <f>COUNTIF($K$1:K111,K111)&amp;"-"&amp;K111</f>
        <v>#N/A</v>
      </c>
      <c r="M111" s="1"/>
      <c r="N111" s="1" t="str">
        <f t="shared" si="12"/>
        <v/>
      </c>
      <c r="O111" s="1" t="str">
        <f>IFERROR(RTD("cqg.rtd", ,"ContractData",N111, "PerCentNetLastTrade",, "T")/100,"")</f>
        <v/>
      </c>
      <c r="P111" t="e">
        <f t="shared" si="13"/>
        <v>#VALUE!</v>
      </c>
      <c r="R111" s="1"/>
    </row>
    <row r="112" spans="1:18" ht="17.25" x14ac:dyDescent="0.3">
      <c r="A112" t="s">
        <v>112</v>
      </c>
      <c r="B112" s="1" t="str">
        <f>IFERROR(RTD("cqg.rtd", ,"ContractData",A112, "PerCentNetLastTrade",, "T")/100,"")</f>
        <v/>
      </c>
      <c r="C112" t="str">
        <f>IFERROR(RANK($B112,$B$1:$B$125)+COUNTIF($B$1:B112,B112)-1,"")</f>
        <v/>
      </c>
      <c r="D112" t="str">
        <f t="shared" si="7"/>
        <v>S.US.FSLR</v>
      </c>
      <c r="E112" t="s">
        <v>1</v>
      </c>
      <c r="F112" s="2">
        <f t="shared" si="8"/>
        <v>112</v>
      </c>
      <c r="G112" s="2" t="str">
        <f t="shared" si="9"/>
        <v/>
      </c>
      <c r="H112" s="2" t="e">
        <f t="shared" si="10"/>
        <v>#N/A</v>
      </c>
      <c r="I112" s="2" t="e">
        <f>COUNTIF($H$1:H112,H112)&amp;"-"&amp;H112</f>
        <v>#N/A</v>
      </c>
      <c r="J112" t="str">
        <f t="shared" si="11"/>
        <v/>
      </c>
      <c r="K112" t="e">
        <v>#N/A</v>
      </c>
      <c r="L112" s="1" t="e">
        <f>COUNTIF($K$1:K112,K112)&amp;"-"&amp;K112</f>
        <v>#N/A</v>
      </c>
      <c r="M112" s="1"/>
      <c r="N112" s="1" t="str">
        <f t="shared" si="12"/>
        <v/>
      </c>
      <c r="O112" s="1" t="str">
        <f>IFERROR(RTD("cqg.rtd", ,"ContractData",N112, "PerCentNetLastTrade",, "T")/100,"")</f>
        <v/>
      </c>
      <c r="P112" t="e">
        <f t="shared" si="13"/>
        <v>#VALUE!</v>
      </c>
      <c r="R112" s="1"/>
    </row>
    <row r="113" spans="1:18" ht="17.25" x14ac:dyDescent="0.3">
      <c r="A113" t="s">
        <v>113</v>
      </c>
      <c r="B113" s="1" t="str">
        <f>IFERROR(RTD("cqg.rtd", ,"ContractData",A113, "PerCentNetLastTrade",, "T")/100,"")</f>
        <v/>
      </c>
      <c r="C113" t="str">
        <f>IFERROR(RANK($B113,$B$1:$B$125)+COUNTIF($B$1:B113,B113)-1,"")</f>
        <v/>
      </c>
      <c r="D113" t="str">
        <f t="shared" si="7"/>
        <v>S.US.P</v>
      </c>
      <c r="E113" t="s">
        <v>1</v>
      </c>
      <c r="F113" s="2">
        <f t="shared" si="8"/>
        <v>113</v>
      </c>
      <c r="G113" s="2" t="str">
        <f t="shared" si="9"/>
        <v/>
      </c>
      <c r="H113" s="2" t="e">
        <f t="shared" si="10"/>
        <v>#N/A</v>
      </c>
      <c r="I113" s="2" t="e">
        <f>COUNTIF($H$1:H113,H113)&amp;"-"&amp;H113</f>
        <v>#N/A</v>
      </c>
      <c r="J113" t="str">
        <f t="shared" si="11"/>
        <v/>
      </c>
      <c r="K113" t="e">
        <v>#N/A</v>
      </c>
      <c r="L113" s="1" t="e">
        <f>COUNTIF($K$1:K113,K113)&amp;"-"&amp;K113</f>
        <v>#N/A</v>
      </c>
      <c r="M113" s="1"/>
      <c r="N113" s="1" t="str">
        <f t="shared" si="12"/>
        <v/>
      </c>
      <c r="O113" s="1" t="str">
        <f>IFERROR(RTD("cqg.rtd", ,"ContractData",N113, "PerCentNetLastTrade",, "T")/100,"")</f>
        <v/>
      </c>
      <c r="P113" t="e">
        <f t="shared" si="13"/>
        <v>#VALUE!</v>
      </c>
      <c r="R113" s="1"/>
    </row>
    <row r="114" spans="1:18" ht="17.25" x14ac:dyDescent="0.3">
      <c r="A114" t="s">
        <v>114</v>
      </c>
      <c r="B114" s="1" t="str">
        <f>IFERROR(RTD("cqg.rtd", ,"ContractData",A114, "PerCentNetLastTrade",, "T")/100,"")</f>
        <v/>
      </c>
      <c r="C114" t="str">
        <f>IFERROR(RANK($B114,$B$1:$B$125)+COUNTIF($B$1:B114,B114)-1,"")</f>
        <v/>
      </c>
      <c r="D114" t="str">
        <f t="shared" si="7"/>
        <v>S.US.EXPD</v>
      </c>
      <c r="E114" t="s">
        <v>128</v>
      </c>
      <c r="F114" s="2">
        <f t="shared" si="8"/>
        <v>114</v>
      </c>
      <c r="G114" s="2" t="str">
        <f t="shared" si="9"/>
        <v/>
      </c>
      <c r="H114" s="2" t="e">
        <f t="shared" si="10"/>
        <v>#N/A</v>
      </c>
      <c r="I114" s="2" t="e">
        <f>COUNTIF($H$1:H114,H114)&amp;"-"&amp;H114</f>
        <v>#N/A</v>
      </c>
      <c r="J114" t="str">
        <f t="shared" si="11"/>
        <v/>
      </c>
      <c r="K114" t="e">
        <v>#N/A</v>
      </c>
      <c r="L114" s="1" t="e">
        <f>COUNTIF($K$1:K114,K114)&amp;"-"&amp;K114</f>
        <v>#N/A</v>
      </c>
      <c r="M114" s="1"/>
      <c r="N114" s="1" t="str">
        <f t="shared" si="12"/>
        <v/>
      </c>
      <c r="O114" s="1" t="str">
        <f>IFERROR(RTD("cqg.rtd", ,"ContractData",N114, "PerCentNetLastTrade",, "T")/100,"")</f>
        <v/>
      </c>
      <c r="P114" t="e">
        <f t="shared" si="13"/>
        <v>#VALUE!</v>
      </c>
      <c r="R114" s="1"/>
    </row>
    <row r="115" spans="1:18" ht="17.25" x14ac:dyDescent="0.3">
      <c r="A115" t="s">
        <v>115</v>
      </c>
      <c r="B115" s="1" t="str">
        <f>IFERROR(RTD("cqg.rtd", ,"ContractData",A115, "PerCentNetLastTrade",, "T")/100,"")</f>
        <v/>
      </c>
      <c r="C115" t="str">
        <f>IFERROR(RANK($B115,$B$1:$B$125)+COUNTIF($B$1:B115,B115)-1,"")</f>
        <v/>
      </c>
      <c r="D115" t="str">
        <f t="shared" si="7"/>
        <v>S.US.SOFI</v>
      </c>
      <c r="E115" t="s">
        <v>130</v>
      </c>
      <c r="F115" s="2">
        <f t="shared" si="8"/>
        <v>115</v>
      </c>
      <c r="G115" s="2" t="str">
        <f t="shared" si="9"/>
        <v/>
      </c>
      <c r="H115" s="2" t="e">
        <f t="shared" si="10"/>
        <v>#N/A</v>
      </c>
      <c r="I115" s="2" t="e">
        <f>COUNTIF($H$1:H115,H115)&amp;"-"&amp;H115</f>
        <v>#N/A</v>
      </c>
      <c r="J115" t="str">
        <f t="shared" si="11"/>
        <v/>
      </c>
      <c r="K115" t="e">
        <v>#N/A</v>
      </c>
      <c r="L115" s="1" t="e">
        <f>COUNTIF($K$1:K115,K115)&amp;"-"&amp;K115</f>
        <v>#N/A</v>
      </c>
      <c r="M115" s="1"/>
      <c r="N115" s="1" t="str">
        <f t="shared" si="12"/>
        <v/>
      </c>
      <c r="O115" s="1" t="str">
        <f>IFERROR(RTD("cqg.rtd", ,"ContractData",N115, "PerCentNetLastTrade",, "T")/100,"")</f>
        <v/>
      </c>
      <c r="P115" t="e">
        <f t="shared" si="13"/>
        <v>#VALUE!</v>
      </c>
      <c r="R115" s="1"/>
    </row>
    <row r="116" spans="1:18" ht="17.25" x14ac:dyDescent="0.3">
      <c r="A116" t="s">
        <v>116</v>
      </c>
      <c r="B116" s="1" t="str">
        <f>IFERROR(RTD("cqg.rtd", ,"ContractData",A116, "PerCentNetLastTrade",, "T")/100,"")</f>
        <v/>
      </c>
      <c r="C116" t="str">
        <f>IFERROR(RANK($B116,$B$1:$B$125)+COUNTIF($B$1:B116,B116)-1,"")</f>
        <v/>
      </c>
      <c r="D116" t="str">
        <f t="shared" si="7"/>
        <v>S.US.EQT</v>
      </c>
      <c r="E116" t="s">
        <v>127</v>
      </c>
      <c r="F116" s="2">
        <f t="shared" si="8"/>
        <v>116</v>
      </c>
      <c r="G116" s="2" t="str">
        <f t="shared" si="9"/>
        <v/>
      </c>
      <c r="H116" s="2" t="e">
        <f t="shared" si="10"/>
        <v>#N/A</v>
      </c>
      <c r="I116" s="2" t="e">
        <f>COUNTIF($H$1:H116,H116)&amp;"-"&amp;H116</f>
        <v>#N/A</v>
      </c>
      <c r="J116" t="str">
        <f t="shared" si="11"/>
        <v/>
      </c>
      <c r="K116" t="e">
        <v>#N/A</v>
      </c>
      <c r="L116" s="1" t="e">
        <f>COUNTIF($K$1:K116,K116)&amp;"-"&amp;K116</f>
        <v>#N/A</v>
      </c>
      <c r="M116" s="1"/>
      <c r="N116" s="1" t="str">
        <f t="shared" si="12"/>
        <v/>
      </c>
      <c r="O116" s="1" t="str">
        <f>IFERROR(RTD("cqg.rtd", ,"ContractData",N116, "PerCentNetLastTrade",, "T")/100,"")</f>
        <v/>
      </c>
      <c r="P116" t="e">
        <f t="shared" si="13"/>
        <v>#VALUE!</v>
      </c>
      <c r="R116" s="1"/>
    </row>
    <row r="117" spans="1:18" ht="17.25" x14ac:dyDescent="0.3">
      <c r="A117" t="s">
        <v>117</v>
      </c>
      <c r="B117" s="1" t="str">
        <f>IFERROR(RTD("cqg.rtd", ,"ContractData",A117, "PerCentNetLastTrade",, "T")/100,"")</f>
        <v/>
      </c>
      <c r="C117" t="str">
        <f>IFERROR(RANK($B117,$B$1:$B$125)+COUNTIF($B$1:B117,B117)-1,"")</f>
        <v/>
      </c>
      <c r="D117" t="str">
        <f t="shared" si="7"/>
        <v>S.US.BG</v>
      </c>
      <c r="E117" t="s">
        <v>131</v>
      </c>
      <c r="F117" s="2">
        <f t="shared" si="8"/>
        <v>117</v>
      </c>
      <c r="G117" s="2" t="str">
        <f t="shared" si="9"/>
        <v/>
      </c>
      <c r="H117" s="2" t="e">
        <f t="shared" si="10"/>
        <v>#N/A</v>
      </c>
      <c r="I117" s="2" t="e">
        <f>COUNTIF($H$1:H117,H117)&amp;"-"&amp;H117</f>
        <v>#N/A</v>
      </c>
      <c r="J117" t="str">
        <f t="shared" si="11"/>
        <v/>
      </c>
      <c r="K117" t="e">
        <v>#N/A</v>
      </c>
      <c r="L117" s="1" t="e">
        <f>COUNTIF($K$1:K117,K117)&amp;"-"&amp;K117</f>
        <v>#N/A</v>
      </c>
      <c r="M117" s="1"/>
      <c r="N117" s="1" t="str">
        <f t="shared" si="12"/>
        <v/>
      </c>
      <c r="O117" s="1" t="str">
        <f>IFERROR(RTD("cqg.rtd", ,"ContractData",N117, "PerCentNetLastTrade",, "T")/100,"")</f>
        <v/>
      </c>
      <c r="P117" t="e">
        <f t="shared" si="13"/>
        <v>#VALUE!</v>
      </c>
      <c r="R117" s="1"/>
    </row>
    <row r="118" spans="1:18" ht="17.25" x14ac:dyDescent="0.3">
      <c r="A118" t="s">
        <v>118</v>
      </c>
      <c r="B118" s="1" t="str">
        <f>IFERROR(RTD("cqg.rtd", ,"ContractData",A118, "PerCentNetLastTrade",, "T")/100,"")</f>
        <v/>
      </c>
      <c r="C118" t="str">
        <f>IFERROR(RANK($B118,$B$1:$B$125)+COUNTIF($B$1:B118,B118)-1,"")</f>
        <v/>
      </c>
      <c r="D118" t="str">
        <f t="shared" si="7"/>
        <v>S.US.ROL</v>
      </c>
      <c r="E118" t="s">
        <v>128</v>
      </c>
      <c r="F118" s="2">
        <f t="shared" si="8"/>
        <v>118</v>
      </c>
      <c r="G118" s="2" t="str">
        <f t="shared" si="9"/>
        <v/>
      </c>
      <c r="H118" s="2" t="e">
        <f t="shared" si="10"/>
        <v>#N/A</v>
      </c>
      <c r="I118" s="2" t="e">
        <f>COUNTIF($H$1:H118,H118)&amp;"-"&amp;H118</f>
        <v>#N/A</v>
      </c>
      <c r="J118" t="str">
        <f t="shared" si="11"/>
        <v/>
      </c>
      <c r="K118" t="e">
        <v>#N/A</v>
      </c>
      <c r="L118" s="1" t="e">
        <f>COUNTIF($K$1:K118,K118)&amp;"-"&amp;K118</f>
        <v>#N/A</v>
      </c>
      <c r="M118" s="1"/>
      <c r="N118" s="1" t="str">
        <f t="shared" si="12"/>
        <v/>
      </c>
      <c r="O118" s="1" t="str">
        <f>IFERROR(RTD("cqg.rtd", ,"ContractData",N118, "PerCentNetLastTrade",, "T")/100,"")</f>
        <v/>
      </c>
      <c r="P118" t="e">
        <f t="shared" si="13"/>
        <v>#VALUE!</v>
      </c>
      <c r="R118" s="1"/>
    </row>
    <row r="119" spans="1:18" ht="17.25" x14ac:dyDescent="0.3">
      <c r="A119" t="s">
        <v>119</v>
      </c>
      <c r="B119" s="1" t="str">
        <f>IFERROR(RTD("cqg.rtd", ,"ContractData",A119, "PerCentNetLastTrade",, "T")/100,"")</f>
        <v/>
      </c>
      <c r="C119" t="str">
        <f>IFERROR(RANK($B119,$B$1:$B$125)+COUNTIF($B$1:B119,B119)-1,"")</f>
        <v/>
      </c>
      <c r="D119" t="str">
        <f t="shared" si="7"/>
        <v>S.US.DLTR</v>
      </c>
      <c r="E119" t="s">
        <v>131</v>
      </c>
      <c r="F119" s="2">
        <f t="shared" si="8"/>
        <v>119</v>
      </c>
      <c r="G119" s="2" t="str">
        <f t="shared" si="9"/>
        <v/>
      </c>
      <c r="H119" s="2" t="e">
        <f t="shared" si="10"/>
        <v>#N/A</v>
      </c>
      <c r="I119" s="2" t="e">
        <f>COUNTIF($H$1:H119,H119)&amp;"-"&amp;H119</f>
        <v>#N/A</v>
      </c>
      <c r="J119" t="str">
        <f t="shared" si="11"/>
        <v/>
      </c>
      <c r="K119" t="e">
        <v>#N/A</v>
      </c>
      <c r="L119" s="1" t="e">
        <f>COUNTIF($K$1:K119,K119)&amp;"-"&amp;K119</f>
        <v>#N/A</v>
      </c>
      <c r="M119" s="1"/>
      <c r="N119" s="1" t="str">
        <f t="shared" si="12"/>
        <v/>
      </c>
      <c r="O119" s="1" t="str">
        <f>IFERROR(RTD("cqg.rtd", ,"ContractData",N119, "PerCentNetLastTrade",, "T")/100,"")</f>
        <v/>
      </c>
      <c r="P119" t="e">
        <f t="shared" si="13"/>
        <v>#VALUE!</v>
      </c>
      <c r="R119" s="1"/>
    </row>
    <row r="120" spans="1:18" ht="17.25" x14ac:dyDescent="0.3">
      <c r="A120" t="s">
        <v>120</v>
      </c>
      <c r="B120" s="1" t="str">
        <f>IFERROR(RTD("cqg.rtd", ,"ContractData",A120, "PerCentNetLastTrade",, "T")/100,"")</f>
        <v/>
      </c>
      <c r="C120" t="str">
        <f>IFERROR(RANK($B120,$B$1:$B$125)+COUNTIF($B$1:B120,B120)-1,"")</f>
        <v/>
      </c>
      <c r="D120" t="str">
        <f t="shared" si="7"/>
        <v>S.US.WRB</v>
      </c>
      <c r="E120" t="s">
        <v>130</v>
      </c>
      <c r="F120" s="2">
        <f t="shared" si="8"/>
        <v>120</v>
      </c>
      <c r="G120" s="2" t="str">
        <f t="shared" si="9"/>
        <v/>
      </c>
      <c r="H120" s="2" t="e">
        <f t="shared" si="10"/>
        <v>#N/A</v>
      </c>
      <c r="I120" s="2" t="e">
        <f>COUNTIF($H$1:H120,H120)&amp;"-"&amp;H120</f>
        <v>#N/A</v>
      </c>
      <c r="J120" t="str">
        <f t="shared" si="11"/>
        <v/>
      </c>
      <c r="K120" t="e">
        <v>#N/A</v>
      </c>
      <c r="L120" s="1" t="e">
        <f>COUNTIF($K$1:K120,K120)&amp;"-"&amp;K120</f>
        <v>#N/A</v>
      </c>
      <c r="M120" s="1"/>
      <c r="N120" s="1" t="str">
        <f t="shared" si="12"/>
        <v/>
      </c>
      <c r="O120" s="1" t="str">
        <f>IFERROR(RTD("cqg.rtd", ,"ContractData",N120, "PerCentNetLastTrade",, "T")/100,"")</f>
        <v/>
      </c>
      <c r="P120" t="e">
        <f t="shared" si="13"/>
        <v>#VALUE!</v>
      </c>
      <c r="R120" s="1"/>
    </row>
    <row r="121" spans="1:18" ht="17.25" x14ac:dyDescent="0.3">
      <c r="A121" t="s">
        <v>121</v>
      </c>
      <c r="B121" s="1" t="str">
        <f>IFERROR(RTD("cqg.rtd", ,"ContractData",A121, "PerCentNetLastTrade",, "T")/100,"")</f>
        <v/>
      </c>
      <c r="C121" t="str">
        <f>IFERROR(RANK($B121,$B$1:$B$125)+COUNTIF($B$1:B121,B121)-1,"")</f>
        <v/>
      </c>
      <c r="D121" t="str">
        <f t="shared" si="7"/>
        <v>S.US.MKL</v>
      </c>
      <c r="E121" t="s">
        <v>130</v>
      </c>
      <c r="F121" s="2">
        <f t="shared" si="8"/>
        <v>121</v>
      </c>
      <c r="G121" s="2" t="str">
        <f t="shared" si="9"/>
        <v/>
      </c>
      <c r="H121" s="2" t="e">
        <f t="shared" si="10"/>
        <v>#N/A</v>
      </c>
      <c r="I121" s="2" t="e">
        <f>COUNTIF($H$1:H121,H121)&amp;"-"&amp;H121</f>
        <v>#N/A</v>
      </c>
      <c r="J121" t="str">
        <f t="shared" si="11"/>
        <v/>
      </c>
      <c r="K121" t="e">
        <v>#N/A</v>
      </c>
      <c r="L121" s="1" t="e">
        <f>COUNTIF($K$1:K121,K121)&amp;"-"&amp;K121</f>
        <v>#N/A</v>
      </c>
      <c r="M121" s="1"/>
      <c r="N121" s="1" t="str">
        <f t="shared" si="12"/>
        <v/>
      </c>
      <c r="O121" s="1" t="str">
        <f>IFERROR(RTD("cqg.rtd", ,"ContractData",N121, "PerCentNetLastTrade",, "T")/100,"")</f>
        <v/>
      </c>
      <c r="P121" t="e">
        <f t="shared" si="13"/>
        <v>#VALUE!</v>
      </c>
      <c r="R121" s="1"/>
    </row>
    <row r="122" spans="1:18" ht="17.25" x14ac:dyDescent="0.3">
      <c r="A122" t="s">
        <v>122</v>
      </c>
      <c r="B122" s="1" t="str">
        <f>IFERROR(RTD("cqg.rtd", ,"ContractData",A122, "PerCentNetLastTrade",, "T")/100,"")</f>
        <v/>
      </c>
      <c r="C122" t="str">
        <f>IFERROR(RANK($B122,$B$1:$B$125)+COUNTIF($B$1:B122,B122)-1,"")</f>
        <v/>
      </c>
      <c r="D122" t="str">
        <f t="shared" si="7"/>
        <v>S.US.BIIB</v>
      </c>
      <c r="E122" t="s">
        <v>126</v>
      </c>
      <c r="F122" s="2">
        <f t="shared" si="8"/>
        <v>122</v>
      </c>
      <c r="G122" s="2" t="str">
        <f t="shared" si="9"/>
        <v/>
      </c>
      <c r="H122" s="2" t="e">
        <f t="shared" si="10"/>
        <v>#N/A</v>
      </c>
      <c r="I122" s="2" t="e">
        <f>COUNTIF($H$1:H122,H122)&amp;"-"&amp;H122</f>
        <v>#N/A</v>
      </c>
      <c r="J122" t="str">
        <f t="shared" si="11"/>
        <v/>
      </c>
      <c r="K122" t="e">
        <v>#N/A</v>
      </c>
      <c r="L122" s="1" t="e">
        <f>COUNTIF($K$1:K122,K122)&amp;"-"&amp;K122</f>
        <v>#N/A</v>
      </c>
      <c r="M122" s="1"/>
      <c r="N122" s="1" t="str">
        <f t="shared" si="12"/>
        <v/>
      </c>
      <c r="O122" s="1" t="str">
        <f>IFERROR(RTD("cqg.rtd", ,"ContractData",N122, "PerCentNetLastTrade",, "T")/100,"")</f>
        <v/>
      </c>
      <c r="P122" t="e">
        <f t="shared" si="13"/>
        <v>#VALUE!</v>
      </c>
      <c r="R122" s="1"/>
    </row>
    <row r="123" spans="1:18" ht="17.25" x14ac:dyDescent="0.3">
      <c r="A123" t="s">
        <v>123</v>
      </c>
      <c r="B123" s="1" t="str">
        <f>IFERROR(RTD("cqg.rtd", ,"ContractData",A123, "PerCentNetLastTrade",, "T")/100,"")</f>
        <v/>
      </c>
      <c r="C123" t="str">
        <f>IFERROR(RANK($B123,$B$1:$B$125)+COUNTIF($B$1:B123,B123)-1,"")</f>
        <v/>
      </c>
      <c r="D123" t="str">
        <f t="shared" si="7"/>
        <v>S.US.NTRA</v>
      </c>
      <c r="E123" t="s">
        <v>126</v>
      </c>
      <c r="F123" s="2">
        <f t="shared" si="8"/>
        <v>123</v>
      </c>
      <c r="G123" s="2" t="str">
        <f t="shared" si="9"/>
        <v/>
      </c>
      <c r="H123" s="2" t="e">
        <f t="shared" si="10"/>
        <v>#N/A</v>
      </c>
      <c r="I123" s="2" t="e">
        <f>COUNTIF($H$1:H123,H123)&amp;"-"&amp;H123</f>
        <v>#N/A</v>
      </c>
      <c r="J123" t="str">
        <f t="shared" si="11"/>
        <v/>
      </c>
      <c r="K123" t="e">
        <v>#N/A</v>
      </c>
      <c r="L123" s="1" t="e">
        <f>COUNTIF($K$1:K123,K123)&amp;"-"&amp;K123</f>
        <v>#N/A</v>
      </c>
      <c r="M123" s="1"/>
      <c r="N123" s="1" t="str">
        <f t="shared" si="12"/>
        <v/>
      </c>
      <c r="O123" s="1" t="str">
        <f>IFERROR(RTD("cqg.rtd", ,"ContractData",N123, "PerCentNetLastTrade",, "T")/100,"")</f>
        <v/>
      </c>
      <c r="P123" t="e">
        <f t="shared" si="13"/>
        <v>#VALUE!</v>
      </c>
      <c r="R123" s="1"/>
    </row>
    <row r="124" spans="1:18" ht="17.25" x14ac:dyDescent="0.3">
      <c r="A124" t="s">
        <v>124</v>
      </c>
      <c r="B124" s="1" t="str">
        <f>IFERROR(RTD("cqg.rtd", ,"ContractData",A124, "PerCentNetLastTrade",, "T")/100,"")</f>
        <v/>
      </c>
      <c r="C124" t="str">
        <f>IFERROR(RANK($B124,$B$1:$B$125)+COUNTIF($B$1:B124,B124)-1,"")</f>
        <v/>
      </c>
      <c r="D124" t="str">
        <f t="shared" si="7"/>
        <v>S.US.OKLO</v>
      </c>
      <c r="E124" t="s">
        <v>135</v>
      </c>
      <c r="F124" s="2">
        <f t="shared" si="8"/>
        <v>124</v>
      </c>
      <c r="G124" s="2" t="str">
        <f t="shared" si="9"/>
        <v/>
      </c>
      <c r="H124" s="2" t="e">
        <f t="shared" si="10"/>
        <v>#N/A</v>
      </c>
      <c r="I124" s="2" t="e">
        <f>COUNTIF($H$1:H124,H124)&amp;"-"&amp;H124</f>
        <v>#N/A</v>
      </c>
      <c r="J124" t="str">
        <f t="shared" si="11"/>
        <v/>
      </c>
      <c r="K124" t="e">
        <v>#N/A</v>
      </c>
      <c r="L124" s="1" t="e">
        <f>COUNTIF($K$1:K124,K124)&amp;"-"&amp;K124</f>
        <v>#N/A</v>
      </c>
      <c r="M124" s="1"/>
      <c r="N124" s="1" t="str">
        <f t="shared" si="12"/>
        <v/>
      </c>
      <c r="O124" s="1" t="str">
        <f>IFERROR(RTD("cqg.rtd", ,"ContractData",N124, "PerCentNetLastTrade",, "T")/100,"")</f>
        <v/>
      </c>
      <c r="P124" t="e">
        <f t="shared" si="13"/>
        <v>#VALUE!</v>
      </c>
      <c r="R124" s="1"/>
    </row>
    <row r="125" spans="1:18" ht="17.25" x14ac:dyDescent="0.3">
      <c r="A125" t="s">
        <v>125</v>
      </c>
      <c r="B125" s="1" t="str">
        <f>IFERROR(RTD("cqg.rtd", ,"ContractData",A125, "PerCentNetLastTrade",, "T")/100,"")</f>
        <v/>
      </c>
      <c r="C125" t="str">
        <f>IFERROR(RANK($B125,$B$1:$B$125)+COUNTIF($B$1:B125,B125)-1,"")</f>
        <v/>
      </c>
      <c r="D125" t="str">
        <f t="shared" si="7"/>
        <v>S.US.DD</v>
      </c>
      <c r="E125" t="s">
        <v>132</v>
      </c>
      <c r="F125" s="2">
        <f t="shared" si="8"/>
        <v>125</v>
      </c>
      <c r="G125" s="2" t="str">
        <f t="shared" si="9"/>
        <v/>
      </c>
      <c r="H125" s="2" t="e">
        <f t="shared" si="10"/>
        <v>#N/A</v>
      </c>
      <c r="I125" s="2" t="e">
        <f>COUNTIF($H$1:H125,H125)&amp;"-"&amp;H125</f>
        <v>#N/A</v>
      </c>
      <c r="J125" t="str">
        <f t="shared" si="11"/>
        <v/>
      </c>
      <c r="K125" t="e">
        <v>#N/A</v>
      </c>
      <c r="L125" s="1" t="e">
        <f>COUNTIF($K$1:K125,K125)&amp;"-"&amp;K125</f>
        <v>#N/A</v>
      </c>
      <c r="M125" s="1"/>
      <c r="N125" s="1" t="str">
        <f t="shared" si="12"/>
        <v/>
      </c>
      <c r="O125" s="1" t="str">
        <f>IFERROR(RTD("cqg.rtd", ,"ContractData",N125, "PerCentNetLastTrade",, "T")/100,"")</f>
        <v/>
      </c>
      <c r="P125" t="e">
        <f t="shared" si="13"/>
        <v>#VALUE!</v>
      </c>
      <c r="R125" s="1"/>
    </row>
    <row r="127" spans="1:18" x14ac:dyDescent="0.3">
      <c r="A127" t="s">
        <v>159</v>
      </c>
    </row>
    <row r="128" spans="1:18" x14ac:dyDescent="0.3">
      <c r="D128" t="s">
        <v>158</v>
      </c>
    </row>
    <row r="129" spans="1:6" x14ac:dyDescent="0.3">
      <c r="E129" s="10" t="s">
        <v>157</v>
      </c>
    </row>
    <row r="131" spans="1:6" x14ac:dyDescent="0.3">
      <c r="A131" s="12" t="s">
        <v>170</v>
      </c>
      <c r="B131" s="12"/>
      <c r="C131" s="12"/>
      <c r="D131" t="s">
        <v>160</v>
      </c>
      <c r="E131" t="s">
        <v>161</v>
      </c>
      <c r="F131" t="s">
        <v>1</v>
      </c>
    </row>
    <row r="132" spans="1:6" x14ac:dyDescent="0.3">
      <c r="D132" t="s">
        <v>162</v>
      </c>
      <c r="E132" t="s">
        <v>163</v>
      </c>
      <c r="F132" t="s">
        <v>1</v>
      </c>
    </row>
    <row r="133" spans="1:6" x14ac:dyDescent="0.3">
      <c r="D133" t="s">
        <v>164</v>
      </c>
      <c r="E133" t="s">
        <v>165</v>
      </c>
      <c r="F133" t="s">
        <v>1</v>
      </c>
    </row>
    <row r="134" spans="1:6" x14ac:dyDescent="0.3">
      <c r="D134" t="s">
        <v>166</v>
      </c>
      <c r="E134" t="s">
        <v>167</v>
      </c>
      <c r="F134" t="s">
        <v>1</v>
      </c>
    </row>
    <row r="135" spans="1:6" x14ac:dyDescent="0.3">
      <c r="D135" t="s">
        <v>168</v>
      </c>
      <c r="E135" t="s">
        <v>169</v>
      </c>
      <c r="F135" t="s">
        <v>1</v>
      </c>
    </row>
    <row r="136" spans="1:6" x14ac:dyDescent="0.3">
      <c r="A136" t="s">
        <v>171</v>
      </c>
    </row>
    <row r="137" spans="1:6" x14ac:dyDescent="0.3">
      <c r="A137" t="s">
        <v>160</v>
      </c>
      <c r="B137" t="str">
        <f>"S.US."&amp;A137</f>
        <v>S.US.MU</v>
      </c>
    </row>
    <row r="138" spans="1:6" x14ac:dyDescent="0.3">
      <c r="A138" t="s">
        <v>162</v>
      </c>
      <c r="B138" t="str">
        <f t="shared" ref="B138:B141" si="14">"S.US."&amp;A138</f>
        <v>S.US.AVGO</v>
      </c>
    </row>
    <row r="139" spans="1:6" x14ac:dyDescent="0.3">
      <c r="A139" t="s">
        <v>164</v>
      </c>
      <c r="B139" t="str">
        <f t="shared" si="14"/>
        <v>S.US.AMD</v>
      </c>
    </row>
    <row r="140" spans="1:6" x14ac:dyDescent="0.3">
      <c r="A140" t="s">
        <v>166</v>
      </c>
      <c r="B140" t="str">
        <f t="shared" si="14"/>
        <v>S.US.NVDA</v>
      </c>
    </row>
    <row r="141" spans="1:6" x14ac:dyDescent="0.3">
      <c r="A141" t="s">
        <v>168</v>
      </c>
      <c r="B141" t="str">
        <f t="shared" si="14"/>
        <v>S.US.INTC</v>
      </c>
    </row>
    <row r="142" spans="1:6" x14ac:dyDescent="0.3">
      <c r="E142" t="s">
        <v>173</v>
      </c>
    </row>
    <row r="143" spans="1:6" x14ac:dyDescent="0.3">
      <c r="A143" t="s">
        <v>172</v>
      </c>
      <c r="D143" t="s">
        <v>0</v>
      </c>
      <c r="E143" t="s">
        <v>1</v>
      </c>
    </row>
    <row r="144" spans="1:6" x14ac:dyDescent="0.3">
      <c r="D144" t="s">
        <v>2</v>
      </c>
      <c r="E144" t="s">
        <v>1</v>
      </c>
    </row>
    <row r="145" spans="4:5" x14ac:dyDescent="0.3">
      <c r="D145" t="s">
        <v>3</v>
      </c>
      <c r="E145" t="s">
        <v>1</v>
      </c>
    </row>
    <row r="146" spans="4:5" x14ac:dyDescent="0.3">
      <c r="D146" t="s">
        <v>4</v>
      </c>
      <c r="E146" t="s">
        <v>1</v>
      </c>
    </row>
    <row r="147" spans="4:5" x14ac:dyDescent="0.3">
      <c r="D147" t="s">
        <v>5</v>
      </c>
      <c r="E147" t="s">
        <v>1</v>
      </c>
    </row>
    <row r="149" spans="4:5" x14ac:dyDescent="0.3">
      <c r="D149" t="s">
        <v>174</v>
      </c>
    </row>
  </sheetData>
  <mergeCells count="1">
    <mergeCell ref="A131:C131"/>
  </mergeCells>
  <hyperlinks>
    <hyperlink ref="E129" r:id="rId1" xr:uid="{26B99B74-52B0-43D8-8537-1D7DCDB3869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Markets</vt:lpstr>
      <vt:lpstr>Charts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2026-05-24T18:03:00Z</dcterms:created>
  <dcterms:modified xsi:type="dcterms:W3CDTF">2026-05-26T12:22:55Z</dcterms:modified>
</cp:coreProperties>
</file>