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xl/volatileDependencies.xml" ContentType="application/vnd.openxmlformats-officedocument.spreadsheetml.volatileDependenc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qgincorp-my.sharepoint.com/personal/thartle_cqg_com/Documents/Desktop/Work Spaces/Basic RTD Formulas/"/>
    </mc:Choice>
  </mc:AlternateContent>
  <xr:revisionPtr revIDLastSave="222" documentId="8_{33336189-B76E-483A-AE38-2BD12048BE4C}" xr6:coauthVersionLast="47" xr6:coauthVersionMax="47" xr10:uidLastSave="{B6070F90-9D91-4880-9993-80E0645A1E8C}"/>
  <bookViews>
    <workbookView xWindow="-120" yWindow="-120" windowWidth="29040" windowHeight="15720" xr2:uid="{49EFF918-4679-4EDD-A089-EFD071100B7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M2" i="1" l="1"/>
  <c r="L2" i="1"/>
  <c r="K2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1" i="1"/>
  <c r="E20" i="1"/>
  <c r="E19" i="1"/>
  <c r="E18" i="1"/>
  <c r="E17" i="1"/>
  <c r="E16" i="1"/>
  <c r="E15" i="1"/>
  <c r="E13" i="1"/>
  <c r="E12" i="1"/>
  <c r="E11" i="1"/>
  <c r="E10" i="1"/>
  <c r="E9" i="1"/>
  <c r="E8" i="1"/>
  <c r="E7" i="1"/>
  <c r="C7" i="1"/>
  <c r="E5" i="1"/>
  <c r="E4" i="1"/>
  <c r="E3" i="1"/>
  <c r="E2" i="1"/>
  <c r="P1" i="1"/>
  <c r="F13" i="1" l="1"/>
  <c r="F3" i="1"/>
  <c r="F4" i="1"/>
  <c r="F17" i="1"/>
  <c r="F5" i="1"/>
  <c r="F19" i="1"/>
  <c r="F36" i="1"/>
  <c r="F9" i="1"/>
  <c r="F10" i="1"/>
  <c r="F12" i="1"/>
  <c r="F11" i="1"/>
  <c r="F7" i="1"/>
  <c r="F20" i="1"/>
  <c r="F21" i="1"/>
  <c r="F15" i="1"/>
  <c r="F18" i="1"/>
  <c r="F33" i="1"/>
  <c r="F25" i="1"/>
  <c r="F26" i="1"/>
  <c r="F37" i="1"/>
  <c r="F38" i="1"/>
  <c r="F28" i="1"/>
  <c r="F29" i="1"/>
  <c r="F30" i="1"/>
  <c r="F31" i="1"/>
  <c r="F32" i="1"/>
  <c r="F34" i="1"/>
  <c r="F23" i="1"/>
  <c r="F39" i="1"/>
  <c r="F40" i="1"/>
  <c r="F41" i="1"/>
  <c r="F42" i="1"/>
  <c r="F43" i="1"/>
  <c r="F44" i="1"/>
  <c r="F24" i="1"/>
  <c r="F35" i="1"/>
  <c r="F27" i="1"/>
  <c r="F16" i="1"/>
  <c r="F8" i="1"/>
  <c r="F2" i="1"/>
  <c r="O21" i="1"/>
  <c r="N21" i="1"/>
  <c r="M21" i="1"/>
  <c r="L21" i="1"/>
  <c r="K21" i="1"/>
  <c r="J21" i="1"/>
  <c r="I21" i="1"/>
  <c r="H21" i="1"/>
  <c r="G21" i="1"/>
  <c r="D21" i="1"/>
  <c r="C21" i="1"/>
  <c r="B21" i="1"/>
  <c r="O20" i="1"/>
  <c r="N20" i="1"/>
  <c r="M20" i="1"/>
  <c r="L20" i="1"/>
  <c r="K20" i="1"/>
  <c r="J20" i="1"/>
  <c r="I20" i="1"/>
  <c r="H20" i="1"/>
  <c r="G20" i="1"/>
  <c r="D20" i="1"/>
  <c r="C20" i="1"/>
  <c r="B20" i="1"/>
  <c r="O19" i="1"/>
  <c r="N19" i="1"/>
  <c r="M19" i="1"/>
  <c r="L19" i="1"/>
  <c r="K19" i="1"/>
  <c r="J19" i="1"/>
  <c r="I19" i="1"/>
  <c r="H19" i="1"/>
  <c r="G19" i="1"/>
  <c r="D19" i="1"/>
  <c r="C19" i="1"/>
  <c r="B19" i="1"/>
  <c r="O18" i="1"/>
  <c r="N18" i="1"/>
  <c r="M18" i="1"/>
  <c r="L18" i="1"/>
  <c r="K18" i="1"/>
  <c r="J18" i="1"/>
  <c r="I18" i="1"/>
  <c r="H18" i="1"/>
  <c r="G18" i="1"/>
  <c r="D18" i="1"/>
  <c r="C18" i="1"/>
  <c r="B18" i="1"/>
  <c r="O17" i="1"/>
  <c r="N17" i="1"/>
  <c r="M17" i="1"/>
  <c r="L17" i="1"/>
  <c r="K17" i="1"/>
  <c r="J17" i="1"/>
  <c r="I17" i="1"/>
  <c r="H17" i="1"/>
  <c r="G17" i="1"/>
  <c r="D17" i="1"/>
  <c r="C17" i="1"/>
  <c r="B17" i="1"/>
  <c r="O16" i="1"/>
  <c r="N16" i="1"/>
  <c r="M16" i="1"/>
  <c r="L16" i="1"/>
  <c r="K16" i="1"/>
  <c r="J16" i="1"/>
  <c r="I16" i="1"/>
  <c r="H16" i="1"/>
  <c r="G16" i="1"/>
  <c r="D16" i="1"/>
  <c r="C16" i="1"/>
  <c r="B16" i="1"/>
  <c r="O15" i="1"/>
  <c r="N15" i="1"/>
  <c r="M15" i="1"/>
  <c r="L15" i="1"/>
  <c r="K15" i="1"/>
  <c r="J15" i="1"/>
  <c r="I15" i="1"/>
  <c r="H15" i="1"/>
  <c r="G15" i="1"/>
  <c r="D15" i="1"/>
  <c r="C15" i="1"/>
  <c r="B15" i="1"/>
  <c r="O44" i="1"/>
  <c r="N44" i="1"/>
  <c r="M44" i="1"/>
  <c r="L44" i="1"/>
  <c r="K44" i="1"/>
  <c r="J44" i="1"/>
  <c r="I44" i="1"/>
  <c r="H44" i="1"/>
  <c r="G44" i="1"/>
  <c r="D44" i="1"/>
  <c r="C44" i="1"/>
  <c r="O43" i="1"/>
  <c r="N43" i="1"/>
  <c r="M43" i="1"/>
  <c r="L43" i="1"/>
  <c r="K43" i="1"/>
  <c r="J43" i="1"/>
  <c r="I43" i="1"/>
  <c r="H43" i="1"/>
  <c r="G43" i="1"/>
  <c r="D43" i="1"/>
  <c r="C43" i="1"/>
  <c r="O42" i="1"/>
  <c r="N42" i="1"/>
  <c r="M42" i="1"/>
  <c r="L42" i="1"/>
  <c r="K42" i="1"/>
  <c r="J42" i="1"/>
  <c r="I42" i="1"/>
  <c r="H42" i="1"/>
  <c r="G42" i="1"/>
  <c r="D42" i="1"/>
  <c r="C42" i="1"/>
  <c r="O41" i="1"/>
  <c r="N41" i="1"/>
  <c r="M41" i="1"/>
  <c r="L41" i="1"/>
  <c r="K41" i="1"/>
  <c r="J41" i="1"/>
  <c r="I41" i="1"/>
  <c r="H41" i="1"/>
  <c r="G41" i="1"/>
  <c r="D41" i="1"/>
  <c r="C41" i="1"/>
  <c r="O40" i="1"/>
  <c r="N40" i="1"/>
  <c r="M40" i="1"/>
  <c r="L40" i="1"/>
  <c r="K40" i="1"/>
  <c r="J40" i="1"/>
  <c r="I40" i="1"/>
  <c r="H40" i="1"/>
  <c r="G40" i="1"/>
  <c r="D40" i="1"/>
  <c r="C40" i="1"/>
  <c r="O39" i="1"/>
  <c r="N39" i="1"/>
  <c r="M39" i="1"/>
  <c r="L39" i="1"/>
  <c r="K39" i="1"/>
  <c r="J39" i="1"/>
  <c r="I39" i="1"/>
  <c r="H39" i="1"/>
  <c r="G39" i="1"/>
  <c r="D39" i="1"/>
  <c r="C39" i="1"/>
  <c r="O38" i="1"/>
  <c r="N38" i="1"/>
  <c r="M38" i="1"/>
  <c r="L38" i="1"/>
  <c r="K38" i="1"/>
  <c r="J38" i="1"/>
  <c r="I38" i="1"/>
  <c r="H38" i="1"/>
  <c r="G38" i="1"/>
  <c r="D38" i="1"/>
  <c r="C38" i="1"/>
  <c r="O37" i="1"/>
  <c r="N37" i="1"/>
  <c r="M37" i="1"/>
  <c r="L37" i="1"/>
  <c r="K37" i="1"/>
  <c r="J37" i="1"/>
  <c r="I37" i="1"/>
  <c r="H37" i="1"/>
  <c r="G37" i="1"/>
  <c r="D37" i="1"/>
  <c r="C37" i="1"/>
  <c r="O36" i="1"/>
  <c r="N36" i="1"/>
  <c r="M36" i="1"/>
  <c r="L36" i="1"/>
  <c r="K36" i="1"/>
  <c r="J36" i="1"/>
  <c r="I36" i="1"/>
  <c r="H36" i="1"/>
  <c r="G36" i="1"/>
  <c r="D36" i="1"/>
  <c r="C36" i="1"/>
  <c r="O35" i="1"/>
  <c r="N35" i="1"/>
  <c r="M35" i="1"/>
  <c r="L35" i="1"/>
  <c r="K35" i="1"/>
  <c r="J35" i="1"/>
  <c r="I35" i="1"/>
  <c r="H35" i="1"/>
  <c r="G35" i="1"/>
  <c r="D35" i="1"/>
  <c r="C35" i="1"/>
  <c r="O34" i="1"/>
  <c r="N34" i="1"/>
  <c r="M34" i="1"/>
  <c r="L34" i="1"/>
  <c r="K34" i="1"/>
  <c r="J34" i="1"/>
  <c r="I34" i="1"/>
  <c r="H34" i="1"/>
  <c r="G34" i="1"/>
  <c r="D34" i="1"/>
  <c r="C34" i="1"/>
  <c r="O33" i="1"/>
  <c r="N33" i="1"/>
  <c r="M33" i="1"/>
  <c r="L33" i="1"/>
  <c r="K33" i="1"/>
  <c r="J33" i="1"/>
  <c r="I33" i="1"/>
  <c r="H33" i="1"/>
  <c r="G33" i="1"/>
  <c r="D33" i="1"/>
  <c r="C33" i="1"/>
  <c r="O32" i="1"/>
  <c r="N32" i="1"/>
  <c r="M32" i="1"/>
  <c r="L32" i="1"/>
  <c r="K32" i="1"/>
  <c r="J32" i="1"/>
  <c r="I32" i="1"/>
  <c r="H32" i="1"/>
  <c r="G32" i="1"/>
  <c r="D32" i="1"/>
  <c r="C32" i="1"/>
  <c r="O31" i="1"/>
  <c r="N31" i="1"/>
  <c r="M31" i="1"/>
  <c r="L31" i="1"/>
  <c r="K31" i="1"/>
  <c r="J31" i="1"/>
  <c r="I31" i="1"/>
  <c r="H31" i="1"/>
  <c r="G31" i="1"/>
  <c r="D31" i="1"/>
  <c r="C31" i="1"/>
  <c r="O30" i="1"/>
  <c r="N30" i="1"/>
  <c r="M30" i="1"/>
  <c r="L30" i="1"/>
  <c r="K30" i="1"/>
  <c r="J30" i="1"/>
  <c r="I30" i="1"/>
  <c r="H30" i="1"/>
  <c r="G30" i="1"/>
  <c r="D30" i="1"/>
  <c r="C30" i="1"/>
  <c r="O29" i="1"/>
  <c r="N29" i="1"/>
  <c r="M29" i="1"/>
  <c r="L29" i="1"/>
  <c r="K29" i="1"/>
  <c r="J29" i="1"/>
  <c r="I29" i="1"/>
  <c r="H29" i="1"/>
  <c r="G29" i="1"/>
  <c r="D29" i="1"/>
  <c r="C29" i="1"/>
  <c r="O28" i="1"/>
  <c r="N28" i="1"/>
  <c r="M28" i="1"/>
  <c r="L28" i="1"/>
  <c r="K28" i="1"/>
  <c r="J28" i="1"/>
  <c r="I28" i="1"/>
  <c r="H28" i="1"/>
  <c r="G28" i="1"/>
  <c r="D28" i="1"/>
  <c r="C28" i="1"/>
  <c r="O27" i="1"/>
  <c r="N27" i="1"/>
  <c r="M27" i="1"/>
  <c r="L27" i="1"/>
  <c r="K27" i="1"/>
  <c r="J27" i="1"/>
  <c r="I27" i="1"/>
  <c r="H27" i="1"/>
  <c r="G27" i="1"/>
  <c r="D27" i="1"/>
  <c r="C27" i="1"/>
  <c r="O26" i="1"/>
  <c r="N26" i="1"/>
  <c r="M26" i="1"/>
  <c r="L26" i="1"/>
  <c r="K26" i="1"/>
  <c r="J26" i="1"/>
  <c r="I26" i="1"/>
  <c r="H26" i="1"/>
  <c r="G26" i="1"/>
  <c r="D26" i="1"/>
  <c r="C26" i="1"/>
  <c r="O25" i="1"/>
  <c r="N25" i="1"/>
  <c r="M25" i="1"/>
  <c r="L25" i="1"/>
  <c r="K25" i="1"/>
  <c r="J25" i="1"/>
  <c r="I25" i="1"/>
  <c r="H25" i="1"/>
  <c r="G25" i="1"/>
  <c r="D25" i="1"/>
  <c r="C25" i="1"/>
  <c r="O24" i="1"/>
  <c r="N24" i="1"/>
  <c r="M24" i="1"/>
  <c r="L24" i="1"/>
  <c r="K24" i="1"/>
  <c r="J24" i="1"/>
  <c r="I24" i="1"/>
  <c r="H24" i="1"/>
  <c r="G24" i="1"/>
  <c r="D24" i="1"/>
  <c r="C24" i="1"/>
  <c r="O23" i="1"/>
  <c r="N23" i="1"/>
  <c r="M23" i="1"/>
  <c r="L23" i="1"/>
  <c r="K23" i="1"/>
  <c r="J23" i="1"/>
  <c r="I23" i="1"/>
  <c r="H23" i="1"/>
  <c r="G23" i="1"/>
  <c r="D23" i="1"/>
  <c r="C23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N13" i="1"/>
  <c r="N12" i="1"/>
  <c r="N11" i="1"/>
  <c r="N10" i="1"/>
  <c r="N9" i="1"/>
  <c r="N8" i="1"/>
  <c r="O7" i="1"/>
  <c r="O13" i="1"/>
  <c r="M13" i="1"/>
  <c r="L13" i="1"/>
  <c r="K13" i="1"/>
  <c r="J13" i="1"/>
  <c r="I13" i="1"/>
  <c r="H13" i="1"/>
  <c r="G13" i="1"/>
  <c r="D13" i="1"/>
  <c r="C13" i="1"/>
  <c r="O12" i="1"/>
  <c r="M12" i="1"/>
  <c r="L12" i="1"/>
  <c r="K12" i="1"/>
  <c r="J12" i="1"/>
  <c r="I12" i="1"/>
  <c r="H12" i="1"/>
  <c r="G12" i="1"/>
  <c r="D12" i="1"/>
  <c r="C12" i="1"/>
  <c r="O11" i="1"/>
  <c r="M11" i="1"/>
  <c r="L11" i="1"/>
  <c r="K11" i="1"/>
  <c r="J11" i="1"/>
  <c r="I11" i="1"/>
  <c r="H11" i="1"/>
  <c r="G11" i="1"/>
  <c r="D11" i="1"/>
  <c r="C11" i="1"/>
  <c r="O10" i="1"/>
  <c r="M10" i="1"/>
  <c r="L10" i="1"/>
  <c r="K10" i="1"/>
  <c r="J10" i="1"/>
  <c r="I10" i="1"/>
  <c r="H10" i="1"/>
  <c r="G10" i="1"/>
  <c r="D10" i="1"/>
  <c r="C10" i="1"/>
  <c r="O9" i="1"/>
  <c r="M9" i="1"/>
  <c r="L9" i="1"/>
  <c r="K9" i="1"/>
  <c r="J9" i="1"/>
  <c r="I9" i="1"/>
  <c r="H9" i="1"/>
  <c r="G9" i="1"/>
  <c r="D9" i="1"/>
  <c r="C9" i="1"/>
  <c r="O8" i="1"/>
  <c r="M8" i="1"/>
  <c r="L8" i="1"/>
  <c r="K8" i="1"/>
  <c r="J8" i="1"/>
  <c r="I8" i="1"/>
  <c r="H8" i="1"/>
  <c r="G8" i="1"/>
  <c r="D8" i="1"/>
  <c r="C8" i="1"/>
  <c r="N7" i="1"/>
  <c r="M7" i="1"/>
  <c r="L7" i="1"/>
  <c r="K7" i="1"/>
  <c r="J7" i="1"/>
  <c r="I7" i="1"/>
  <c r="H7" i="1"/>
  <c r="G7" i="1"/>
  <c r="D7" i="1"/>
  <c r="B13" i="1"/>
  <c r="B12" i="1"/>
  <c r="B11" i="1"/>
  <c r="B10" i="1"/>
  <c r="B9" i="1"/>
  <c r="B8" i="1"/>
  <c r="B7" i="1"/>
  <c r="O5" i="1"/>
  <c r="N5" i="1"/>
  <c r="M5" i="1"/>
  <c r="L5" i="1"/>
  <c r="K5" i="1"/>
  <c r="J5" i="1"/>
  <c r="I5" i="1"/>
  <c r="H5" i="1"/>
  <c r="G5" i="1"/>
  <c r="D5" i="1"/>
  <c r="C5" i="1"/>
  <c r="B5" i="1"/>
  <c r="O4" i="1"/>
  <c r="N4" i="1"/>
  <c r="M4" i="1"/>
  <c r="L4" i="1"/>
  <c r="K4" i="1"/>
  <c r="J4" i="1"/>
  <c r="I4" i="1"/>
  <c r="H4" i="1"/>
  <c r="G4" i="1"/>
  <c r="D4" i="1"/>
  <c r="C4" i="1"/>
  <c r="B4" i="1"/>
  <c r="O3" i="1"/>
  <c r="N3" i="1"/>
  <c r="M3" i="1"/>
  <c r="L3" i="1"/>
  <c r="K3" i="1"/>
  <c r="J3" i="1"/>
  <c r="I3" i="1"/>
  <c r="H3" i="1"/>
  <c r="G3" i="1"/>
  <c r="D3" i="1"/>
  <c r="C3" i="1"/>
  <c r="B3" i="1"/>
  <c r="O2" i="1"/>
  <c r="N2" i="1"/>
  <c r="J2" i="1"/>
  <c r="I2" i="1"/>
  <c r="H2" i="1"/>
  <c r="G2" i="1"/>
  <c r="D2" i="1"/>
  <c r="C2" i="1"/>
  <c r="B2" i="1"/>
  <c r="R7" i="1"/>
</calcChain>
</file>

<file path=xl/sharedStrings.xml><?xml version="1.0" encoding="utf-8"?>
<sst xmlns="http://schemas.openxmlformats.org/spreadsheetml/2006/main" count="100" uniqueCount="55">
  <si>
    <t>Symbol</t>
  </si>
  <si>
    <t>Description</t>
  </si>
  <si>
    <t>Last</t>
  </si>
  <si>
    <t>NC</t>
  </si>
  <si>
    <t>%NC</t>
  </si>
  <si>
    <t>Open</t>
  </si>
  <si>
    <t>High</t>
  </si>
  <si>
    <t>Low</t>
  </si>
  <si>
    <t>EP</t>
  </si>
  <si>
    <t>ENQ</t>
  </si>
  <si>
    <t>YM</t>
  </si>
  <si>
    <t>Bid Vol</t>
  </si>
  <si>
    <t>Bid</t>
  </si>
  <si>
    <t>Ask</t>
  </si>
  <si>
    <t>Ask Vol</t>
  </si>
  <si>
    <t>C Vol</t>
  </si>
  <si>
    <t>T Vol</t>
  </si>
  <si>
    <t>Rank</t>
  </si>
  <si>
    <t>GCE</t>
  </si>
  <si>
    <t>EMD</t>
  </si>
  <si>
    <t>MSFT</t>
  </si>
  <si>
    <t>S.MTUM</t>
  </si>
  <si>
    <t>S.IWM</t>
  </si>
  <si>
    <t>S.IWD</t>
  </si>
  <si>
    <t>S.VXUS</t>
  </si>
  <si>
    <t>S.MDY</t>
  </si>
  <si>
    <t>S.SPY</t>
  </si>
  <si>
    <t>S.IWF</t>
  </si>
  <si>
    <t>SIE</t>
  </si>
  <si>
    <t>PLE</t>
  </si>
  <si>
    <t>CPE</t>
  </si>
  <si>
    <t>Ali</t>
  </si>
  <si>
    <t>ZSE</t>
  </si>
  <si>
    <t>ZME</t>
  </si>
  <si>
    <t>ZLE</t>
  </si>
  <si>
    <t>ZCE</t>
  </si>
  <si>
    <t>ZWA</t>
  </si>
  <si>
    <t>GLE</t>
  </si>
  <si>
    <t>HE</t>
  </si>
  <si>
    <t>CLE</t>
  </si>
  <si>
    <t>QO</t>
  </si>
  <si>
    <t>HOE</t>
  </si>
  <si>
    <t>RBE</t>
  </si>
  <si>
    <t>NGE</t>
  </si>
  <si>
    <t>SBE</t>
  </si>
  <si>
    <t>CTE</t>
  </si>
  <si>
    <t>KCE</t>
  </si>
  <si>
    <t>CCE</t>
  </si>
  <si>
    <t>LBR</t>
  </si>
  <si>
    <t>AAPL</t>
  </si>
  <si>
    <t>AMZN</t>
  </si>
  <si>
    <t>GOOGL</t>
  </si>
  <si>
    <t>META</t>
  </si>
  <si>
    <t>NVDA</t>
  </si>
  <si>
    <t>TSLA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</si>
</sst>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F400]h:mm:ss\ AM/PM"/>
    <numFmt numFmtId="165" formatCode="0.0000"/>
    <numFmt numFmtId="166" formatCode="0.000"/>
  </numFmts>
  <fonts count="2" x14ac:knownFonts="1">
    <font>
      <sz val="11"/>
      <color theme="1"/>
      <name val="Century Gothic"/>
      <family val="2"/>
    </font>
    <font>
      <sz val="14"/>
      <color theme="1"/>
      <name val="Century Gothic"/>
      <family val="2"/>
    </font>
  </fonts>
  <fills count="3">
    <fill>
      <patternFill patternType="none"/>
    </fill>
    <fill>
      <patternFill patternType="gray125"/>
    </fill>
    <fill>
      <gradientFill degree="90">
        <stop position="0">
          <color theme="7"/>
        </stop>
        <stop position="0.5">
          <color theme="0"/>
        </stop>
        <stop position="1">
          <color theme="7"/>
        </stop>
      </gradientFill>
    </fill>
  </fills>
  <borders count="3">
    <border>
      <left/>
      <right/>
      <top/>
      <bottom/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2" borderId="1" xfId="0" applyFill="1" applyBorder="1" applyAlignment="1">
      <alignment horizontal="center" vertical="center"/>
    </xf>
    <xf numFmtId="3" fontId="0" fillId="2" borderId="1" xfId="0" applyNumberForma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166" fontId="0" fillId="0" borderId="1" xfId="0" applyNumberFormat="1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164" fontId="1" fillId="0" borderId="2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volatileDependencies.xml><?xml version="1.0" encoding="utf-8"?>
<volTypes xmlns="http://schemas.openxmlformats.org/spreadsheetml/2006/main">
  <volType type="realTimeData">
    <main first="cqg.rtd">
      <tp>
        <v>13</v>
        <stp/>
        <stp>ContractData</stp>
        <stp>GOOGL</stp>
        <stp>MT_LastAskVolume</stp>
        <stp/>
        <stp>T</stp>
        <tr r="J17" s="1"/>
      </tp>
      <tp>
        <v>1</v>
        <stp/>
        <stp>ContractData</stp>
        <stp>ENQ</stp>
        <stp>MT_LastBidVolume</stp>
        <stp/>
        <stp>T</stp>
        <tr r="G4" s="1"/>
      </tp>
      <tp>
        <v>416</v>
        <stp/>
        <stp>ContractData</stp>
        <stp>ZCE</stp>
        <stp>LastTrade</stp>
        <stp/>
        <stp>T</stp>
        <tr r="C31" s="1"/>
      </tp>
      <tp>
        <v>3806</v>
        <stp/>
        <stp>ContractData</stp>
        <stp>CCE</stp>
        <stp>LastTrade</stp>
        <stp/>
        <stp>T</stp>
        <tr r="C43" s="1"/>
      </tp>
      <tp>
        <v>4349.4000000000005</v>
        <stp/>
        <stp>ContractData</stp>
        <stp>GCE</stp>
        <stp>LastTrade</stp>
        <stp/>
        <stp>T</stp>
        <tr r="C26" s="1"/>
      </tp>
      <tp>
        <v>247.20000000000002</v>
        <stp/>
        <stp>ContractData</stp>
        <stp>KCE</stp>
        <stp>LastTrade</stp>
        <stp/>
        <stp>T</stp>
        <tr r="C42" s="1"/>
      </tp>
      <tp>
        <v>2</v>
        <stp/>
        <stp>ContractData</stp>
        <stp>EMD</stp>
        <stp>MT_LastBidVolume</stp>
        <stp/>
        <stp>T</stp>
        <tr r="G5" s="1"/>
      </tp>
      <tp t="s">
        <v>State Street SPDR S&amp;P MIDCAP 400 ETF</v>
        <stp/>
        <stp>ContractData</stp>
        <stp>S.MDY</stp>
        <stp>LongDescription</stp>
        <stp/>
        <stp>T</stp>
        <tr r="B11" s="1"/>
      </tp>
      <tp t="s">
        <v>iShares Russell 2000 ETF</v>
        <stp/>
        <stp>ContractData</stp>
        <stp>S.IWM</stp>
        <stp>LongDescription</stp>
        <stp/>
        <stp>T</stp>
        <tr r="B8" s="1"/>
      </tp>
      <tp t="s">
        <v>iShares Russell 1000 Value ETF</v>
        <stp/>
        <stp>ContractData</stp>
        <stp>S.IWD</stp>
        <stp>LongDescription</stp>
        <stp/>
        <stp>T</stp>
        <tr r="B9" s="1"/>
      </tp>
      <tp t="s">
        <v>iShares Russell 1000 Growth ETF</v>
        <stp/>
        <stp>ContractData</stp>
        <stp>S.IWF</stp>
        <stp>LongDescription</stp>
        <stp/>
        <stp>T</stp>
        <tr r="B13" s="1"/>
      </tp>
      <tp>
        <v>14.26</v>
        <stp/>
        <stp>ContractData</stp>
        <stp>SBE</stp>
        <stp>LastTrade</stp>
        <stp/>
        <stp>T</stp>
        <tr r="C40" s="1"/>
      </tp>
      <tp>
        <v>3.0437000000000003</v>
        <stp/>
        <stp>ContractData</stp>
        <stp>RBE</stp>
        <stp>LastTrade</stp>
        <stp/>
        <stp>T</stp>
        <tr r="C38" s="1"/>
      </tp>
      <tp>
        <v>607.5</v>
        <stp/>
        <stp>ContractData</stp>
        <stp>LBR</stp>
        <stp>LastTrade</stp>
        <stp/>
        <stp>T</stp>
        <tr r="C44" s="1"/>
      </tp>
      <tp t="s">
        <v>State Street SPDR S&amp;P 500 ETF</v>
        <stp/>
        <stp>ContractData</stp>
        <stp>S.SPY</stp>
        <stp>LongDescription</stp>
        <stp/>
        <stp>T</stp>
        <tr r="B12" s="1"/>
      </tp>
      <tp>
        <v>1640</v>
        <stp/>
        <stp>ContractData</stp>
        <stp>S.MDY</stp>
        <stp>MT_LastAskVolume</stp>
        <stp/>
        <stp>T</stp>
        <tr r="J11" s="1"/>
      </tp>
      <tp>
        <v>1</v>
        <stp/>
        <stp>ContractData</stp>
        <stp>GCE</stp>
        <stp>MT_LastBidVolume</stp>
        <stp/>
        <stp>T</stp>
        <tr r="G26" s="1"/>
      </tp>
      <tp>
        <v>2</v>
        <stp/>
        <stp>ContractData</stp>
        <stp>GLE</stp>
        <stp>MT_LastBidVolume</stp>
        <stp/>
        <stp>T</stp>
        <tr r="G33" s="1"/>
      </tp>
      <tp t="s">
        <v>ICE Brent Crude, Aug 26</v>
        <stp/>
        <stp>ContractData</stp>
        <stp>QO</stp>
        <stp>LongDescription</stp>
        <stp/>
        <stp>T</stp>
        <tr r="B36" s="1"/>
      </tp>
      <tp t="s">
        <v>E-mini Dow ($5), Jun 26</v>
        <stp/>
        <stp>ContractData</stp>
        <stp>YM</stp>
        <stp>LongDescription</stp>
        <stp/>
        <stp>T</stp>
        <tr r="B2" s="1"/>
      </tp>
      <tp t="s">
        <v>E-Mini S&amp;P 500, Jun 26</v>
        <stp/>
        <stp>ContractData</stp>
        <stp>EP</stp>
        <stp>LongDescription</stp>
        <stp/>
        <stp>T</stp>
        <tr r="B3" s="1"/>
      </tp>
      <tp t="s">
        <v>Lean Hogs (Globex), Jul 26</v>
        <stp/>
        <stp>ContractData</stp>
        <stp>HE</stp>
        <stp>LongDescription</stp>
        <stp/>
        <stp>T</stp>
        <tr r="B34" s="1"/>
      </tp>
      <tp>
        <v>1</v>
        <stp/>
        <stp>ContractData</stp>
        <stp>Ali</stp>
        <stp>MT_LastBidVolume</stp>
        <stp/>
        <stp>T</stp>
        <tr r="G25" s="1"/>
      </tp>
      <tp>
        <v>3.1310000000000002</v>
        <stp/>
        <stp>ContractData</stp>
        <stp>NGE</stp>
        <stp>LastTrade</stp>
        <stp/>
        <stp>T</stp>
        <tr r="C39" s="1"/>
      </tp>
      <tp>
        <v>7</v>
        <stp/>
        <stp>ContractData</stp>
        <stp>ZLE</stp>
        <stp>MT_LastAskVolume</stp>
        <stp/>
        <stp>T</stp>
        <tr r="J30" s="1"/>
      </tp>
      <tp>
        <v>3</v>
        <stp/>
        <stp>ContractData</stp>
        <stp>ZME</stp>
        <stp>MT_LastAskVolume</stp>
        <stp/>
        <stp>T</stp>
        <tr r="J29" s="1"/>
      </tp>
      <tp>
        <v>37</v>
        <stp/>
        <stp>ContractData</stp>
        <stp>ZCE</stp>
        <stp>MT_LastAskVolume</stp>
        <stp/>
        <stp>T</stp>
        <tr r="J31" s="1"/>
      </tp>
      <tp>
        <v>27</v>
        <stp/>
        <stp>ContractData</stp>
        <stp>ZSE</stp>
        <stp>MT_LastAskVolume</stp>
        <stp/>
        <stp>T</stp>
        <tr r="J28" s="1"/>
      </tp>
      <tp>
        <v>7</v>
        <stp/>
        <stp>ContractData</stp>
        <stp>ZWA</stp>
        <stp>MT_LastAskVolume</stp>
        <stp/>
        <stp>T</stp>
        <tr r="J32" s="1"/>
      </tp>
      <tp>
        <v>40</v>
        <stp/>
        <stp>ContractData</stp>
        <stp>S.SPY</stp>
        <stp>MT_LastBidVolume</stp>
        <stp/>
        <stp>T</stp>
        <tr r="G12" s="1"/>
      </tp>
      <tp>
        <v>1160</v>
        <stp/>
        <stp>ContractData</stp>
        <stp>S.IWM</stp>
        <stp>MT_LastAskVolume</stp>
        <stp/>
        <stp>T</stp>
        <tr r="J8" s="1"/>
      </tp>
      <tp>
        <v>120</v>
        <stp/>
        <stp>ContractData</stp>
        <stp>S.IWF</stp>
        <stp>MT_LastAskVolume</stp>
        <stp/>
        <stp>T</stp>
        <tr r="J13" s="1"/>
      </tp>
      <tp>
        <v>2400</v>
        <stp/>
        <stp>ContractData</stp>
        <stp>S.IWD</stp>
        <stp>MT_LastAskVolume</stp>
        <stp/>
        <stp>T</stp>
        <tr r="J9" s="1"/>
      </tp>
      <tp>
        <v>1</v>
        <stp/>
        <stp>ContractData</stp>
        <stp>CCE</stp>
        <stp>MT_LastBidVolume</stp>
        <stp/>
        <stp>T</stp>
        <tr r="G43" s="1"/>
      </tp>
      <tp>
        <v>3</v>
        <stp/>
        <stp>ContractData</stp>
        <stp>CLE</stp>
        <stp>MT_LastBidVolume</stp>
        <stp/>
        <stp>T</stp>
        <tr r="G35" s="1"/>
      </tp>
      <tp>
        <v>1</v>
        <stp/>
        <stp>ContractData</stp>
        <stp>CTE</stp>
        <stp>MT_LastBidVolume</stp>
        <stp/>
        <stp>T</stp>
        <tr r="G41" s="1"/>
      </tp>
      <tp>
        <v>2</v>
        <stp/>
        <stp>ContractData</stp>
        <stp>CPE</stp>
        <stp>MT_LastBidVolume</stp>
        <stp/>
        <stp>T</stp>
        <tr r="G27" s="1"/>
      </tp>
      <tp>
        <v>1100</v>
        <stp/>
        <stp>ContractData</stp>
        <stp>S.VXUS</stp>
        <stp>MT_LastBidVolume</stp>
        <stp/>
        <stp>T</stp>
        <tr r="G10" s="1"/>
      </tp>
      <tp>
        <v>9</v>
        <stp/>
        <stp>ContractData</stp>
        <stp>LBR</stp>
        <stp>MT_LastBidVolume</stp>
        <stp/>
        <stp>T</stp>
        <tr r="G44" s="1"/>
      </tp>
      <tp>
        <v>68.475000000000009</v>
        <stp/>
        <stp>ContractData</stp>
        <stp>SIE</stp>
        <stp>LastTrade</stp>
        <stp/>
        <stp>T</stp>
        <tr r="C23" s="1"/>
      </tp>
      <tp>
        <v>12</v>
        <stp/>
        <stp>ContractData</stp>
        <stp>NGE</stp>
        <stp>MT_LastBidVolume</stp>
        <stp/>
        <stp>T</stp>
        <tr r="G39" s="1"/>
      </tp>
      <tp>
        <v>300</v>
        <stp/>
        <stp>ContractData</stp>
        <stp>S.MTUM</stp>
        <stp>MT_LastBidVolume</stp>
        <stp/>
        <stp>T</stp>
        <tr r="G7" s="1"/>
      </tp>
      <tp>
        <v>2</v>
        <stp/>
        <stp>ContractData</stp>
        <stp>SIE</stp>
        <stp>MT_LastAskVolume</stp>
        <stp/>
        <stp>T</stp>
        <tr r="J23" s="1"/>
      </tp>
      <tp t="s">
        <v>Soybean Oil (Globex), Jul 26</v>
        <stp/>
        <stp>ContractData</stp>
        <stp>ZLE</stp>
        <stp>LongDescription</stp>
        <stp/>
        <stp>T</stp>
        <tr r="B30" s="1"/>
      </tp>
      <tp t="s">
        <v>Soybean Meal (Globex), Jul 26</v>
        <stp/>
        <stp>ContractData</stp>
        <stp>ZME</stp>
        <stp>LongDescription</stp>
        <stp/>
        <stp>T</stp>
        <tr r="B29" s="1"/>
      </tp>
      <tp t="s">
        <v>Corn (Globex), Jul 26</v>
        <stp/>
        <stp>ContractData</stp>
        <stp>ZCE</stp>
        <stp>LongDescription</stp>
        <stp/>
        <stp>T</stp>
        <tr r="B31" s="1"/>
      </tp>
      <tp t="s">
        <v>Soybeans (Globex), Jul 26</v>
        <stp/>
        <stp>ContractData</stp>
        <stp>ZSE</stp>
        <stp>LongDescription</stp>
        <stp/>
        <stp>T</stp>
        <tr r="B28" s="1"/>
      </tp>
      <tp t="s">
        <v>Wheat (Globex), Jul 26</v>
        <stp/>
        <stp>ContractData</stp>
        <stp>ZWA</stp>
        <stp>LongDescription</stp>
        <stp/>
        <stp>T</stp>
        <tr r="B32" s="1"/>
      </tp>
      <tp>
        <v>3.6567000000000003</v>
        <stp/>
        <stp>ContractData</stp>
        <stp>HOE</stp>
        <stp>LastTrade</stp>
        <stp/>
        <stp>T</stp>
        <tr r="C37" s="1"/>
      </tp>
      <tp>
        <v>13</v>
        <stp/>
        <stp>ContractData</stp>
        <stp>SBE</stp>
        <stp>MT_LastAskVolume</stp>
        <stp/>
        <stp>T</stp>
        <tr r="J40" s="1"/>
      </tp>
      <tp t="s">
        <v>RBOB Gasoline (Globex), Aug 26</v>
        <stp/>
        <stp>ContractData</stp>
        <stp>RBE</stp>
        <stp>LongDescription</stp>
        <stp/>
        <stp>T</stp>
        <tr r="B38" s="1"/>
      </tp>
      <tp t="s">
        <v>Silver (Globex), Jul 26</v>
        <stp/>
        <stp>ContractData</stp>
        <stp>SIE</stp>
        <stp>LongDescription</stp>
        <stp/>
        <stp>T</stp>
        <tr r="B23" s="1"/>
      </tp>
      <tp t="s">
        <v>Sugar World #11 (ICE), Jul 26</v>
        <stp/>
        <stp>ContractData</stp>
        <stp>SBE</stp>
        <stp>LongDescription</stp>
        <stp/>
        <stp>T</stp>
        <tr r="B40" s="1"/>
      </tp>
      <tp t="s">
        <v>Platinum (Globex), Jul 26</v>
        <stp/>
        <stp>ContractData</stp>
        <stp>PLE</stp>
        <stp>LongDescription</stp>
        <stp/>
        <stp>T</stp>
        <tr r="B24" s="1"/>
      </tp>
      <tp t="s">
        <v>Natural Gas (Globex), Jul 26</v>
        <stp/>
        <stp>ContractData</stp>
        <stp>NGE</stp>
        <stp>LongDescription</stp>
        <stp/>
        <stp>T</stp>
        <tr r="B39" s="1"/>
      </tp>
      <tp t="s">
        <v>Lumber, Jul 26</v>
        <stp/>
        <stp>ContractData</stp>
        <stp>LBR</stp>
        <stp>LongDescription</stp>
        <stp/>
        <stp>T</stp>
        <tr r="B44" s="1"/>
      </tp>
      <tp t="s">
        <v>Coffee (ICE), Jul 26</v>
        <stp/>
        <stp>ContractData</stp>
        <stp>KCE</stp>
        <stp>LongDescription</stp>
        <stp/>
        <stp>T</stp>
        <tr r="B42" s="1"/>
      </tp>
      <tp t="s">
        <v>NY Harbor ULSD, Jul 26</v>
        <stp/>
        <stp>ContractData</stp>
        <stp>HOE</stp>
        <stp>LongDescription</stp>
        <stp/>
        <stp>T</stp>
        <tr r="B37" s="1"/>
      </tp>
      <tp t="s">
        <v>Live Cattle (Globex), Aug 26</v>
        <stp/>
        <stp>ContractData</stp>
        <stp>GLE</stp>
        <stp>LongDescription</stp>
        <stp/>
        <stp>T</stp>
        <tr r="B33" s="1"/>
      </tp>
      <tp t="s">
        <v>Gold (Globex), Aug 26</v>
        <stp/>
        <stp>ContractData</stp>
        <stp>GCE</stp>
        <stp>LongDescription</stp>
        <stp/>
        <stp>T</stp>
        <tr r="B26" s="1"/>
      </tp>
      <tp t="s">
        <v>E-mini MidCap 400, Jun 26</v>
        <stp/>
        <stp>ContractData</stp>
        <stp>EMD</stp>
        <stp>LongDescription</stp>
        <stp/>
        <stp>T</stp>
        <tr r="B5" s="1"/>
      </tp>
      <tp t="s">
        <v>E-mini NASDAQ-100, Jun 26</v>
        <stp/>
        <stp>ContractData</stp>
        <stp>ENQ</stp>
        <stp>LongDescription</stp>
        <stp/>
        <stp>T</stp>
        <tr r="B4" s="1"/>
      </tp>
      <tp t="s">
        <v>Crude Light (Globex), Jul 26</v>
        <stp/>
        <stp>ContractData</stp>
        <stp>CLE</stp>
        <stp>LongDescription</stp>
        <stp/>
        <stp>T</stp>
        <tr r="B35" s="1"/>
      </tp>
      <tp t="s">
        <v>Cocoa (ICE), Jul 26</v>
        <stp/>
        <stp>ContractData</stp>
        <stp>CCE</stp>
        <stp>LongDescription</stp>
        <stp/>
        <stp>T</stp>
        <tr r="B43" s="1"/>
      </tp>
      <tp t="s">
        <v>Copper (Globex), Jul 26</v>
        <stp/>
        <stp>ContractData</stp>
        <stp>CPE</stp>
        <stp>LongDescription</stp>
        <stp/>
        <stp>T</stp>
        <tr r="B27" s="1"/>
      </tp>
      <tp t="s">
        <v>Cotton (ICE), Dec 26</v>
        <stp/>
        <stp>ContractData</stp>
        <stp>CTE</stp>
        <stp>LongDescription</stp>
        <stp/>
        <stp>T</stp>
        <tr r="B41" s="1"/>
      </tp>
      <tp t="s">
        <v>Aluminum (Globex), Aug 26</v>
        <stp/>
        <stp>ContractData</stp>
        <stp>Ali</stp>
        <stp>LongDescription</stp>
        <stp/>
        <stp>T</stp>
        <tr r="B25" s="1"/>
      </tp>
      <tp>
        <v>2</v>
        <stp/>
        <stp>ContractData</stp>
        <stp>HOE</stp>
        <stp>MT_LastBidVolume</stp>
        <stp/>
        <stp>T</stp>
        <tr r="G37" s="1"/>
      </tp>
      <tp>
        <v>2</v>
        <stp/>
        <stp>ContractData</stp>
        <stp>RBE</stp>
        <stp>MT_LastAskVolume</stp>
        <stp/>
        <stp>T</stp>
        <tr r="J38" s="1"/>
      </tp>
      <tp>
        <v>29401.25</v>
        <stp/>
        <stp>ContractData</stp>
        <stp>ENQ</stp>
        <stp>LastTrade</stp>
        <stp/>
        <stp>T</stp>
        <tr r="C4" s="1"/>
      </tp>
      <tp>
        <v>5</v>
        <stp/>
        <stp>ContractData</stp>
        <stp>KCE</stp>
        <stp>MT_LastBidVolume</stp>
        <stp/>
        <stp>T</stp>
        <tr r="G42" s="1"/>
      </tp>
      <tp>
        <v>307.10000000000002</v>
        <stp/>
        <stp>ContractData</stp>
        <stp>ZME</stp>
        <stp>LastTrade</stp>
        <stp/>
        <stp>T</stp>
        <tr r="C29" s="1"/>
      </tp>
      <tp>
        <v>3721.2000000000003</v>
        <stp/>
        <stp>ContractData</stp>
        <stp>EMD</stp>
        <stp>LastTrade</stp>
        <stp/>
        <stp>T</stp>
        <tr r="C5" s="1"/>
      </tp>
      <tp>
        <v>1</v>
        <stp/>
        <stp>ContractData</stp>
        <stp>PLE</stp>
        <stp>MT_LastAskVolume</stp>
        <stp/>
        <stp>T</stp>
        <tr r="J24" s="1"/>
      </tp>
      <tp>
        <v>1781.6000000000001</v>
        <stp/>
        <stp>ContractData</stp>
        <stp>PLE</stp>
        <stp>LastTrade</stp>
        <stp/>
        <stp>T</stp>
        <tr r="C24" s="1"/>
      </tp>
      <tp>
        <v>73.710000000000008</v>
        <stp/>
        <stp>ContractData</stp>
        <stp>ZLE</stp>
        <stp>LastTrade</stp>
        <stp/>
        <stp>T</stp>
        <tr r="C30" s="1"/>
      </tp>
      <tp>
        <v>91.86</v>
        <stp/>
        <stp>ContractData</stp>
        <stp>CLE</stp>
        <stp>LastTrade</stp>
        <stp/>
        <stp>T</stp>
        <tr r="C35" s="1"/>
      </tp>
      <tp>
        <v>241.625</v>
        <stp/>
        <stp>ContractData</stp>
        <stp>GLE</stp>
        <stp>LastTrade</stp>
        <stp/>
        <stp>T</stp>
        <tr r="C33" s="1"/>
      </tp>
      <tp>
        <v>1118.25</v>
        <stp/>
        <stp>ContractData</stp>
        <stp>ZSE</stp>
        <stp>LastTrade</stp>
        <stp/>
        <stp>T</stp>
        <tr r="C28" s="1"/>
      </tp>
      <tp>
        <v>8</v>
        <stp/>
        <stp>ContractData</stp>
        <stp>NGE</stp>
        <stp>MT_LastAskVolume</stp>
        <stp/>
        <stp>T</stp>
        <tr r="J39" s="1"/>
      </tp>
      <tp>
        <v>100</v>
        <stp/>
        <stp>ContractData</stp>
        <stp>S.MTUM</stp>
        <stp>MT_LastAskVolume</stp>
        <stp/>
        <stp>T</stp>
        <tr r="J7" s="1"/>
      </tp>
      <tp t="s">
        <v/>
        <stp/>
        <stp>ContractData</stp>
        <stp>GOOGL</stp>
        <stp>PerCentNetLastTrade</stp>
        <stp/>
        <stp>T</stp>
        <tr r="E17" s="1"/>
      </tp>
      <tp>
        <v>6.3879999999999999</v>
        <stp/>
        <stp>ContractData</stp>
        <stp>CPE</stp>
        <stp>LastTrade</stp>
        <stp/>
        <stp>T</stp>
        <tr r="C27" s="1"/>
      </tp>
      <tp>
        <v>7</v>
        <stp/>
        <stp>ContractData</stp>
        <stp>LBR</stp>
        <stp>MT_LastAskVolume</stp>
        <stp/>
        <stp>T</stp>
        <tr r="J44" s="1"/>
      </tp>
      <tp>
        <v>8</v>
        <stp/>
        <stp>ContractData</stp>
        <stp>KCE</stp>
        <stp>MT_LastAskVolume</stp>
        <stp/>
        <stp>T</stp>
        <tr r="J42" s="1"/>
      </tp>
      <tp>
        <v>581.25</v>
        <stp/>
        <stp>ContractData</stp>
        <stp>ZWA</stp>
        <stp>LastTrade</stp>
        <stp/>
        <stp>T</stp>
        <tr r="C32" s="1"/>
      </tp>
      <tp>
        <v>1</v>
        <stp/>
        <stp>ContractData</stp>
        <stp>PLE</stp>
        <stp>MT_LastBidVolume</stp>
        <stp/>
        <stp>T</stp>
        <tr r="G24" s="1"/>
      </tp>
      <tp>
        <v>60</v>
        <stp/>
        <stp>ContractData</stp>
        <stp>SBE</stp>
        <stp>MT_LastBidVolume</stp>
        <stp/>
        <stp>T</stp>
        <tr r="G40" s="1"/>
      </tp>
      <tp>
        <v>1</v>
        <stp/>
        <stp>ContractData</stp>
        <stp>SIE</stp>
        <stp>MT_LastBidVolume</stp>
        <stp/>
        <stp>T</stp>
        <tr r="G23" s="1"/>
      </tp>
      <tp>
        <v>2</v>
        <stp/>
        <stp>ContractData</stp>
        <stp>RBE</stp>
        <stp>MT_LastBidVolume</stp>
        <stp/>
        <stp>T</stp>
        <tr r="G38" s="1"/>
      </tp>
      <tp>
        <v>1</v>
        <stp/>
        <stp>ContractData</stp>
        <stp>HOE</stp>
        <stp>MT_LastAskVolume</stp>
        <stp/>
        <stp>T</stp>
        <tr r="J37" s="1"/>
      </tp>
      <tp>
        <v>77.850000000000009</v>
        <stp/>
        <stp>ContractData</stp>
        <stp>CTE</stp>
        <stp>LastTrade</stp>
        <stp/>
        <stp>T</stp>
        <tr r="C41" s="1"/>
      </tp>
      <tp>
        <v>1080</v>
        <stp/>
        <stp>ContractData</stp>
        <stp>S.MDY</stp>
        <stp>MT_LastBidVolume</stp>
        <stp/>
        <stp>T</stp>
        <tr r="G11" s="1"/>
      </tp>
      <tp>
        <v>1</v>
        <stp/>
        <stp>ContractData</stp>
        <stp>GLE</stp>
        <stp>MT_LastAskVolume</stp>
        <stp/>
        <stp>T</stp>
        <tr r="J33" s="1"/>
      </tp>
      <tp>
        <v>7</v>
        <stp/>
        <stp>ContractData</stp>
        <stp>GCE</stp>
        <stp>MT_LastAskVolume</stp>
        <stp/>
        <stp>T</stp>
        <tr r="J26" s="1"/>
      </tp>
      <tp>
        <v>40</v>
        <stp/>
        <stp>ContractData</stp>
        <stp>GOOGL</stp>
        <stp>MT_LastBidVolume</stp>
        <stp/>
        <stp>T</stp>
        <tr r="G17" s="1"/>
      </tp>
      <tp>
        <v>2</v>
        <stp/>
        <stp>ContractData</stp>
        <stp>EMD</stp>
        <stp>MT_LastAskVolume</stp>
        <stp/>
        <stp>T</stp>
        <tr r="J5" s="1"/>
      </tp>
      <tp>
        <v>2</v>
        <stp/>
        <stp>ContractData</stp>
        <stp>ENQ</stp>
        <stp>MT_LastAskVolume</stp>
        <stp/>
        <stp>T</stp>
        <tr r="J4" s="1"/>
      </tp>
      <tp>
        <v>120</v>
        <stp/>
        <stp>ContractData</stp>
        <stp>S.IWM</stp>
        <stp>MT_LastBidVolume</stp>
        <stp/>
        <stp>T</stp>
        <tr r="G8" s="1"/>
      </tp>
      <tp>
        <v>40</v>
        <stp/>
        <stp>ContractData</stp>
        <stp>S.IWF</stp>
        <stp>MT_LastBidVolume</stp>
        <stp/>
        <stp>T</stp>
        <tr r="G13" s="1"/>
      </tp>
      <tp>
        <v>1200</v>
        <stp/>
        <stp>ContractData</stp>
        <stp>S.IWD</stp>
        <stp>MT_LastBidVolume</stp>
        <stp/>
        <stp>T</stp>
        <tr r="G9" s="1"/>
      </tp>
      <tp>
        <v>120</v>
        <stp/>
        <stp>ContractData</stp>
        <stp>S.SPY</stp>
        <stp>MT_LastAskVolume</stp>
        <stp/>
        <stp>T</stp>
        <tr r="J12" s="1"/>
      </tp>
      <tp>
        <v>3</v>
        <stp/>
        <stp>ContractData</stp>
        <stp>CLE</stp>
        <stp>MT_LastAskVolume</stp>
        <stp/>
        <stp>T</stp>
        <tr r="J35" s="1"/>
      </tp>
      <tp>
        <v>1</v>
        <stp/>
        <stp>ContractData</stp>
        <stp>CCE</stp>
        <stp>MT_LastAskVolume</stp>
        <stp/>
        <stp>T</stp>
        <tr r="J43" s="1"/>
      </tp>
      <tp>
        <v>1</v>
        <stp/>
        <stp>ContractData</stp>
        <stp>CPE</stp>
        <stp>MT_LastAskVolume</stp>
        <stp/>
        <stp>T</stp>
        <tr r="J27" s="1"/>
      </tp>
      <tp>
        <v>5</v>
        <stp/>
        <stp>ContractData</stp>
        <stp>CTE</stp>
        <stp>MT_LastAskVolume</stp>
        <stp/>
        <stp>T</stp>
        <tr r="J41" s="1"/>
      </tp>
      <tp>
        <v>367.09000000000003</v>
        <stp/>
        <stp>ContractData</stp>
        <stp>GOOGL</stp>
        <stp>Bid</stp>
        <stp/>
        <stp>T</stp>
        <tr r="H17" s="1"/>
      </tp>
      <tp>
        <v>367.32</v>
        <stp/>
        <stp>ContractData</stp>
        <stp>GOOGL</stp>
        <stp>Ask</stp>
        <stp/>
        <stp>T</stp>
        <tr r="I17" s="1"/>
      </tp>
      <tp t="s">
        <v/>
        <stp/>
        <stp>ContractData</stp>
        <stp>GOOGL</stp>
        <stp>Low</stp>
        <stp/>
        <stp>T</stp>
        <tr r="M17" s="1"/>
      </tp>
      <tp>
        <v>700</v>
        <stp/>
        <stp>ContractData</stp>
        <stp>S.VXUS</stp>
        <stp>MT_LastAskVolume</stp>
        <stp/>
        <stp>T</stp>
        <tr r="J10" s="1"/>
      </tp>
      <tp>
        <v>1</v>
        <stp/>
        <stp>ContractData</stp>
        <stp>Ali</stp>
        <stp>MT_LastAskVolume</stp>
        <stp/>
        <stp>T</stp>
        <tr r="J25" s="1"/>
      </tp>
      <tp>
        <v>95</v>
        <stp/>
        <stp>ContractData</stp>
        <stp>ZCE</stp>
        <stp>MT_LastBidVolume</stp>
        <stp/>
        <stp>T</stp>
        <tr r="G31" s="1"/>
      </tp>
      <tp>
        <v>17</v>
        <stp/>
        <stp>ContractData</stp>
        <stp>ZME</stp>
        <stp>MT_LastBidVolume</stp>
        <stp/>
        <stp>T</stp>
        <tr r="G29" s="1"/>
      </tp>
      <tp>
        <v>3</v>
        <stp/>
        <stp>ContractData</stp>
        <stp>ZLE</stp>
        <stp>MT_LastBidVolume</stp>
        <stp/>
        <stp>T</stp>
        <tr r="G30" s="1"/>
      </tp>
      <tp>
        <v>3</v>
        <stp/>
        <stp>ContractData</stp>
        <stp>ZWA</stp>
        <stp>MT_LastBidVolume</stp>
        <stp/>
        <stp>T</stp>
        <tr r="G32" s="1"/>
      </tp>
      <tp>
        <v>36</v>
        <stp/>
        <stp>ContractData</stp>
        <stp>ZSE</stp>
        <stp>MT_LastBidVolume</stp>
        <stp/>
        <stp>T</stp>
        <tr r="G28" s="1"/>
      </tp>
      <tp t="s">
        <v/>
        <stp/>
        <stp>ContractData</stp>
        <stp>AAPL</stp>
        <stp>PerCentNetLastTrade</stp>
        <stp/>
        <stp>T</stp>
        <tr r="E15" s="1"/>
      </tp>
      <tp t="s">
        <v/>
        <stp/>
        <stp>ContractData</stp>
        <stp>AMZN</stp>
        <stp>PerCentNetLastTrade</stp>
        <stp/>
        <stp>T</stp>
        <tr r="E16" s="1"/>
      </tp>
      <tp>
        <v>209.70000000000002</v>
        <stp/>
        <stp>ContractData</stp>
        <stp>NVDA</stp>
        <stp>Bid</stp>
        <stp/>
        <stp>T</stp>
        <tr r="H20" s="1"/>
      </tp>
      <tp>
        <v>209.73000000000002</v>
        <stp/>
        <stp>ContractData</stp>
        <stp>NVDA</stp>
        <stp>Ask</stp>
        <stp/>
        <stp>T</stp>
        <tr r="I20" s="1"/>
      </tp>
      <tp t="s">
        <v/>
        <stp/>
        <stp>ContractData</stp>
        <stp>NVDA</stp>
        <stp>Low</stp>
        <stp/>
        <stp>T</stp>
        <tr r="M20" s="1"/>
      </tp>
      <tp>
        <v>368.53000000000003</v>
        <stp/>
        <stp>ContractData</stp>
        <stp>GOOGL</stp>
        <stp>LastTrade</stp>
        <stp/>
        <stp>T</stp>
        <tr r="C17" s="1"/>
      </tp>
      <tp>
        <v>80</v>
        <stp/>
        <stp>ContractData</stp>
        <stp>AAPL</stp>
        <stp>MT_LastAskVolume</stp>
        <stp/>
        <stp>T</stp>
        <tr r="J15" s="1"/>
      </tp>
      <tp>
        <v>415.14</v>
        <stp/>
        <stp>ContractData</stp>
        <stp>MSFT</stp>
        <stp>Bid</stp>
        <stp/>
        <stp>T</stp>
        <tr r="H19" s="1"/>
      </tp>
      <tp>
        <v>415.35</v>
        <stp/>
        <stp>ContractData</stp>
        <stp>MSFT</stp>
        <stp>Ask</stp>
        <stp/>
        <stp>T</stp>
        <tr r="I19" s="1"/>
      </tp>
      <tp t="s">
        <v/>
        <stp/>
        <stp>ContractData</stp>
        <stp>MSFT</stp>
        <stp>Low</stp>
        <stp/>
        <stp>T</stp>
        <tr r="M19" s="1"/>
      </tp>
      <tp>
        <v>596.9</v>
        <stp/>
        <stp>ContractData</stp>
        <stp>META</stp>
        <stp>Ask</stp>
        <stp/>
        <stp>T</stp>
        <tr r="I18" s="1"/>
      </tp>
      <tp>
        <v>596.6</v>
        <stp/>
        <stp>ContractData</stp>
        <stp>META</stp>
        <stp>Bid</stp>
        <stp/>
        <stp>T</stp>
        <tr r="H18" s="1"/>
      </tp>
      <tp t="s">
        <v/>
        <stp/>
        <stp>ContractData</stp>
        <stp>META</stp>
        <stp>Low</stp>
        <stp/>
        <stp>T</stp>
        <tr r="M18" s="1"/>
      </tp>
      <tp>
        <v>674.59</v>
        <stp/>
        <stp>ContractData</stp>
        <stp>S.MDY</stp>
        <stp>LastTrade</stp>
        <stp/>
        <stp>T</stp>
        <tr r="C11" s="1"/>
      </tp>
      <tp>
        <v>391</v>
        <stp/>
        <stp>ContractData</stp>
        <stp>TSLA</stp>
        <stp>LastTrade</stp>
        <stp/>
        <stp>T</stp>
        <tr r="C21" s="1"/>
      </tp>
      <tp t="s">
        <v/>
        <stp/>
        <stp>ContractData</stp>
        <stp>GOOGL</stp>
        <stp>T_CVol</stp>
        <stp/>
        <stp>T</stp>
        <tr r="N17" s="1"/>
      </tp>
      <tp>
        <v>1294430.4542429999</v>
        <stp/>
        <stp>ContractData</stp>
        <stp>S.SPY</stp>
        <stp>T_CVol</stp>
        <stp/>
        <stp>T</stp>
        <tr r="N12" s="1"/>
      </tp>
      <tp>
        <v>24.650186999999999</v>
        <stp/>
        <stp>ContractData</stp>
        <stp>S.MDY</stp>
        <stp>T_CVol</stp>
        <stp/>
        <stp>T</stp>
        <tr r="N11" s="1"/>
      </tp>
      <tp>
        <v>51086</v>
        <stp/>
        <stp>ContractData</stp>
        <stp>YM</stp>
        <stp>LastTrade</stp>
        <stp/>
        <stp>T</stp>
        <tr r="C2" s="1"/>
      </tp>
      <tp>
        <v>6</v>
        <stp/>
        <stp>ContractData</stp>
        <stp>META</stp>
        <stp>MT_LastAskVolume</stp>
        <stp/>
        <stp>T</stp>
        <tr r="J18" s="1"/>
      </tp>
      <tp t="s">
        <v/>
        <stp/>
        <stp>ContractData</stp>
        <stp>S.IWM</stp>
        <stp>T_TVol</stp>
        <stp/>
        <stp>T</stp>
        <tr r="O8" s="1"/>
      </tp>
      <tp t="s">
        <v/>
        <stp/>
        <stp>ContractData</stp>
        <stp>S.VXUS</stp>
        <stp>PerCentNetLastTrade</stp>
        <stp/>
        <stp>T</stp>
        <tr r="E10" s="1"/>
      </tp>
      <tp>
        <v>416.67</v>
        <stp/>
        <stp>ContractData</stp>
        <stp>MSFT</stp>
        <stp>LastTrade</stp>
        <stp/>
        <stp>T</stp>
        <tr r="C19" s="1"/>
      </tp>
      <tp t="s">
        <v/>
        <stp/>
        <stp>ContractData</stp>
        <stp>S.VXUS</stp>
        <stp>Low</stp>
        <stp/>
        <stp>T</stp>
        <tr r="M10" s="1"/>
      </tp>
      <tp>
        <v>83.7</v>
        <stp/>
        <stp>ContractData</stp>
        <stp>S.VXUS</stp>
        <stp>Bid</stp>
        <stp/>
        <stp>T</stp>
        <tr r="H10" s="1"/>
      </tp>
      <tp>
        <v>83.8</v>
        <stp/>
        <stp>ContractData</stp>
        <stp>S.VXUS</stp>
        <stp>Ask</stp>
        <stp/>
        <stp>T</stp>
        <tr r="I10" s="1"/>
      </tp>
      <tp>
        <v>40</v>
        <stp/>
        <stp>ContractData</stp>
        <stp>TSLA</stp>
        <stp>MT_LastBidVolume</stp>
        <stp/>
        <stp>T</stp>
        <tr r="G21" s="1"/>
      </tp>
      <tp>
        <v>400</v>
        <stp/>
        <stp>ContractData</stp>
        <stp>MSFT</stp>
        <stp>MT_LastBidVolume</stp>
        <stp/>
        <stp>T</stp>
        <tr r="G19" s="1"/>
      </tp>
      <tp>
        <v>205.12</v>
        <stp/>
        <stp>ContractData</stp>
        <stp>NVDA</stp>
        <stp>LastTrade</stp>
        <stp/>
        <stp>T</stp>
        <tr r="C20" s="1"/>
      </tp>
      <tp t="s">
        <v/>
        <stp/>
        <stp>ContractData</stp>
        <stp>MSFT</stp>
        <stp>PerCentNetLastTrade</stp>
        <stp/>
        <stp>T</stp>
        <tr r="E19" s="1"/>
      </tp>
      <tp t="s">
        <v/>
        <stp/>
        <stp>ContractData</stp>
        <stp>META</stp>
        <stp>PerCentNetLastTrade</stp>
        <stp/>
        <stp>T</stp>
        <tr r="E18" s="1"/>
      </tp>
      <tp t="s">
        <v/>
        <stp/>
        <stp>ContractData</stp>
        <stp>S.IWF</stp>
        <stp>T_TVol</stp>
        <stp/>
        <stp>T</stp>
        <tr r="O13" s="1"/>
      </tp>
      <tp>
        <v>94.69</v>
        <stp/>
        <stp>ContractData</stp>
        <stp>QO</stp>
        <stp>LastTrade</stp>
        <stp/>
        <stp>T</stp>
        <tr r="C36" s="1"/>
      </tp>
      <tp>
        <v>200</v>
        <stp/>
        <stp>ContractData</stp>
        <stp>AMZN</stp>
        <stp>MT_LastAskVolume</stp>
        <stp/>
        <stp>T</stp>
        <tr r="J16" s="1"/>
      </tp>
      <tp t="s">
        <v/>
        <stp/>
        <stp>ContractData</stp>
        <stp>AMZN</stp>
        <stp>Low</stp>
        <stp/>
        <stp>T</stp>
        <tr r="M16" s="1"/>
      </tp>
      <tp>
        <v>308.3</v>
        <stp/>
        <stp>ContractData</stp>
        <stp>AAPL</stp>
        <stp>Ask</stp>
        <stp/>
        <stp>T</stp>
        <tr r="I15" s="1"/>
      </tp>
      <tp>
        <v>308.25</v>
        <stp/>
        <stp>ContractData</stp>
        <stp>AAPL</stp>
        <stp>Bid</stp>
        <stp/>
        <stp>T</stp>
        <tr r="H15" s="1"/>
      </tp>
      <tp t="s">
        <v/>
        <stp/>
        <stp>ContractData</stp>
        <stp>AAPL</stp>
        <stp>Low</stp>
        <stp/>
        <stp>T</stp>
        <tr r="M15" s="1"/>
      </tp>
      <tp>
        <v>249.6</v>
        <stp/>
        <stp>ContractData</stp>
        <stp>AMZN</stp>
        <stp>Ask</stp>
        <stp/>
        <stp>T</stp>
        <tr r="I16" s="1"/>
      </tp>
      <tp>
        <v>249.45000000000002</v>
        <stp/>
        <stp>ContractData</stp>
        <stp>AMZN</stp>
        <stp>Bid</stp>
        <stp/>
        <stp>T</stp>
        <tr r="H16" s="1"/>
      </tp>
      <tp>
        <v>3680</v>
        <stp/>
        <stp>ContractData</stp>
        <stp>Ali</stp>
        <stp>LastTrade</stp>
        <stp/>
        <stp>T</stp>
        <tr r="C25" s="1"/>
      </tp>
      <tp>
        <v>300</v>
        <stp/>
        <stp>ContractData</stp>
        <stp>NVDA</stp>
        <stp>MT_LastBidVolume</stp>
        <stp/>
        <stp>T</stp>
        <tr r="G20" s="1"/>
      </tp>
      <tp t="s">
        <v/>
        <stp/>
        <stp>ContractData</stp>
        <stp>S.IWD</stp>
        <stp>T_TVol</stp>
        <stp/>
        <stp>T</stp>
        <tr r="O9" s="1"/>
      </tp>
      <tp>
        <v>150</v>
        <stp/>
        <stp>ContractData</stp>
        <stp>YM</stp>
        <stp>NetLastTrade</stp>
        <stp/>
        <stp>T</stp>
        <tr r="D2" s="1"/>
      </tp>
      <tp t="s">
        <v/>
        <stp/>
        <stp>ContractData</stp>
        <stp>NVDA</stp>
        <stp>PerCentNetLastTrade</stp>
        <stp/>
        <stp>T</stp>
        <tr r="E20" s="1"/>
      </tp>
      <tp>
        <v>1.5999999999999943</v>
        <stp/>
        <stp>ContractData</stp>
        <stp>QO</stp>
        <stp>NetLastTrade</stp>
        <stp/>
        <stp>T</stp>
        <tr r="D36" s="1"/>
      </tp>
      <tp t="s">
        <v/>
        <stp/>
        <stp>ContractData</stp>
        <stp>HE</stp>
        <stp>NetLastTrade</stp>
        <stp/>
        <stp>T</stp>
        <tr r="D34" s="1"/>
      </tp>
      <tp>
        <v>52.75</v>
        <stp/>
        <stp>ContractData</stp>
        <stp>EP</stp>
        <stp>NetLastTrade</stp>
        <stp/>
        <stp>T</stp>
        <tr r="D3" s="1"/>
      </tp>
      <tp>
        <v>24</v>
        <stp/>
        <stp>ContractData</stp>
        <stp>MSFT</stp>
        <stp>MT_LastAskVolume</stp>
        <stp/>
        <stp>T</stp>
        <tr r="J19" s="1"/>
      </tp>
      <tp>
        <v>40</v>
        <stp/>
        <stp>ContractData</stp>
        <stp>TSLA</stp>
        <stp>MT_LastAskVolume</stp>
        <stp/>
        <stp>T</stp>
        <tr r="J21" s="1"/>
      </tp>
      <tp t="s">
        <v/>
        <stp/>
        <stp>ContractData</stp>
        <stp>YM</stp>
        <stp>FirstNoticeDate</stp>
        <stp/>
        <stp>T</stp>
        <tr r="R7" s="1"/>
      </tp>
      <tp>
        <v>984306.01366599998</v>
        <stp/>
        <stp>ContractData</stp>
        <stp>S.IWM</stp>
        <stp>T_CVol</stp>
        <stp/>
        <stp>T</stp>
        <tr r="N8" s="1"/>
      </tp>
      <tp>
        <v>279.87</v>
        <stp/>
        <stp>ContractData</stp>
        <stp>S.IWM</stp>
        <stp>LastTrade</stp>
        <stp/>
        <stp>T</stp>
        <tr r="C8" s="1"/>
      </tp>
      <tp>
        <v>236.42000000000002</v>
        <stp/>
        <stp>ContractData</stp>
        <stp>S.IWD</stp>
        <stp>LastTrade</stp>
        <stp/>
        <stp>T</stp>
        <tr r="C9" s="1"/>
      </tp>
      <tp>
        <v>122.69</v>
        <stp/>
        <stp>ContractData</stp>
        <stp>S.IWF</stp>
        <stp>LastTrade</stp>
        <stp/>
        <stp>T</stp>
        <tr r="C13" s="1"/>
      </tp>
      <tp t="s">
        <v/>
        <stp/>
        <stp>ContractData</stp>
        <stp>S.SPY</stp>
        <stp>T_TVol</stp>
        <stp/>
        <stp>T</stp>
        <tr r="O12" s="1"/>
      </tp>
      <tp t="s">
        <v/>
        <stp/>
        <stp>ContractData</stp>
        <stp>S.MDY</stp>
        <stp>T_TVol</stp>
        <stp/>
        <stp>T</stp>
        <tr r="O11" s="1"/>
      </tp>
      <tp>
        <v>311.17</v>
        <stp/>
        <stp>ContractData</stp>
        <stp>S.MTUM</stp>
        <stp>Bid</stp>
        <stp/>
        <stp>T</stp>
        <tr r="H7" s="1"/>
      </tp>
      <tp>
        <v>312.84000000000003</v>
        <stp/>
        <stp>ContractData</stp>
        <stp>S.MTUM</stp>
        <stp>Ask</stp>
        <stp/>
        <stp>T</stp>
        <tr r="I7" s="1"/>
      </tp>
      <tp t="s">
        <v/>
        <stp/>
        <stp>ContractData</stp>
        <stp>S.MTUM</stp>
        <stp>Low</stp>
        <stp/>
        <stp>T</stp>
        <tr r="M7" s="1"/>
      </tp>
      <tp t="s">
        <v/>
        <stp/>
        <stp>ContractData</stp>
        <stp>GOOGL</stp>
        <stp>T_TVol</stp>
        <stp/>
        <stp>T</stp>
        <tr r="O17" s="1"/>
      </tp>
      <tp>
        <v>26</v>
        <stp/>
        <stp>ContractData</stp>
        <stp>AMZN</stp>
        <stp>MT_LastBidVolume</stp>
        <stp/>
        <stp>T</stp>
        <tr r="G16" s="1"/>
      </tp>
      <tp>
        <v>1</v>
        <stp/>
        <stp>ContractData</stp>
        <stp>NVDA</stp>
        <stp>MT_LastAskVolume</stp>
        <stp/>
        <stp>T</stp>
        <tr r="J20" s="1"/>
      </tp>
      <tp>
        <v>246.03</v>
        <stp/>
        <stp>ContractData</stp>
        <stp>AMZN</stp>
        <stp>LastTrade</stp>
        <stp/>
        <stp>T</stp>
        <tr r="C16" s="1"/>
      </tp>
      <tp t="s">
        <v/>
        <stp/>
        <stp>ContractData</stp>
        <stp>TSLA</stp>
        <stp>PerCentNetLastTrade</stp>
        <stp/>
        <stp>T</stp>
        <tr r="E21" s="1"/>
      </tp>
      <tp>
        <v>734.43000000000006</v>
        <stp/>
        <stp>ContractData</stp>
        <stp>S.SPY</stp>
        <stp>LastTrade</stp>
        <stp/>
        <stp>T</stp>
        <tr r="C12" s="1"/>
      </tp>
      <tp>
        <v>98.7</v>
        <stp/>
        <stp>ContractData</stp>
        <stp>HE</stp>
        <stp>LastTrade</stp>
        <stp/>
        <stp>T</stp>
        <tr r="C34" s="1"/>
      </tp>
      <tp>
        <v>120</v>
        <stp/>
        <stp>ContractData</stp>
        <stp>AAPL</stp>
        <stp>MT_LastBidVolume</stp>
        <stp/>
        <stp>T</stp>
        <tr r="G15" s="1"/>
      </tp>
      <tp>
        <v>5.4565000000000001</v>
        <stp/>
        <stp>ContractData</stp>
        <stp>S.IWD</stp>
        <stp>T_CVol</stp>
        <stp/>
        <stp>T</stp>
        <tr r="N9" s="1"/>
      </tp>
      <tp>
        <v>7453.25</v>
        <stp/>
        <stp>ContractData</stp>
        <stp>EP</stp>
        <stp>LastTrade</stp>
        <stp/>
        <stp>T</stp>
        <tr r="C3" s="1"/>
      </tp>
      <tp>
        <v>360.23250999999999</v>
        <stp/>
        <stp>ContractData</stp>
        <stp>S.IWF</stp>
        <stp>T_CVol</stp>
        <stp/>
        <stp>T</stp>
        <tr r="N13" s="1"/>
      </tp>
      <tp>
        <v>7457.75</v>
        <stp/>
        <stp>ContractData</stp>
        <stp>EP</stp>
        <stp>High</stp>
        <stp/>
        <stp>T</stp>
        <tr r="L3" s="1"/>
      </tp>
      <tp>
        <v>100.9</v>
        <stp/>
        <stp>ContractData</stp>
        <stp>HE</stp>
        <stp>High</stp>
        <stp/>
        <stp>T</stp>
        <tr r="L34" s="1"/>
      </tp>
      <tp>
        <v>98.08</v>
        <stp/>
        <stp>ContractData</stp>
        <stp>QO</stp>
        <stp>High</stp>
        <stp/>
        <stp>T</stp>
        <tr r="L36" s="1"/>
      </tp>
      <tp>
        <v>51112</v>
        <stp/>
        <stp>ContractData</stp>
        <stp>YM</stp>
        <stp>High</stp>
        <stp/>
        <stp>T</stp>
        <tr r="L2" s="1"/>
      </tp>
      <tp>
        <v>593</v>
        <stp/>
        <stp>ContractData</stp>
        <stp>META</stp>
        <stp>LastTrade</stp>
        <stp/>
        <stp>T</stp>
        <tr r="C18" s="1"/>
      </tp>
      <tp>
        <v>398.46000000000004</v>
        <stp/>
        <stp>ContractData</stp>
        <stp>TSLA</stp>
        <stp>Bid</stp>
        <stp/>
        <stp>T</stp>
        <tr r="H21" s="1"/>
      </tp>
      <tp>
        <v>398.5</v>
        <stp/>
        <stp>ContractData</stp>
        <stp>TSLA</stp>
        <stp>Ask</stp>
        <stp/>
        <stp>T</stp>
        <tr r="I21" s="1"/>
      </tp>
      <tp t="s">
        <v/>
        <stp/>
        <stp>ContractData</stp>
        <stp>TSLA</stp>
        <stp>Low</stp>
        <stp/>
        <stp>T</stp>
        <tr r="M21" s="1"/>
      </tp>
      <tp>
        <v>3</v>
        <stp/>
        <stp>ContractData</stp>
        <stp>META</stp>
        <stp>MT_LastBidVolume</stp>
        <stp/>
        <stp>T</stp>
        <tr r="G18" s="1"/>
      </tp>
      <tp t="s">
        <v/>
        <stp/>
        <stp>ContractData</stp>
        <stp>S.MTUM</stp>
        <stp>PerCentNetLastTrade</stp>
        <stp/>
        <stp>T</stp>
        <tr r="E7" s="1"/>
      </tp>
      <tp>
        <v>50796</v>
        <stp/>
        <stp>ContractData</stp>
        <stp>YM</stp>
        <stp>Open</stp>
        <stp/>
        <stp>T</stp>
        <tr r="K2" s="1"/>
      </tp>
      <tp>
        <v>95.5</v>
        <stp/>
        <stp>ContractData</stp>
        <stp>QO</stp>
        <stp>Open</stp>
        <stp/>
        <stp>T</stp>
        <tr r="K36" s="1"/>
      </tp>
      <tp>
        <v>100.7</v>
        <stp/>
        <stp>ContractData</stp>
        <stp>HE</stp>
        <stp>Open</stp>
        <stp/>
        <stp>T</stp>
        <tr r="K34" s="1"/>
      </tp>
      <tp>
        <v>7368</v>
        <stp/>
        <stp>ContractData</stp>
        <stp>EP</stp>
        <stp>Open</stp>
        <stp/>
        <stp>T</stp>
        <tr r="K3" s="1"/>
      </tp>
      <tp>
        <v>307.55</v>
        <stp/>
        <stp>ContractData</stp>
        <stp>AAPL</stp>
        <stp>LastTrade</stp>
        <stp/>
        <stp>T</stp>
        <tr r="C15" s="1"/>
      </tp>
      <tp>
        <v>0</v>
        <stp/>
        <stp>ContractData</stp>
        <stp>AMZN</stp>
        <stp>NetLastTrade</stp>
        <stp/>
        <stp>T</stp>
        <tr r="D16" s="1"/>
      </tp>
      <tp>
        <v>2</v>
        <stp/>
        <stp>ContractData</stp>
        <stp>QO</stp>
        <stp>MT_LastAskVolume</stp>
        <stp/>
        <stp>T</stp>
        <tr r="J36" s="1"/>
      </tp>
      <tp>
        <v>4</v>
        <stp/>
        <stp>ContractData</stp>
        <stp>YM</stp>
        <stp>MT_LastAskVolume</stp>
        <stp/>
        <stp>T</stp>
        <tr r="J2" s="1"/>
      </tp>
      <tp>
        <v>11</v>
        <stp/>
        <stp>ContractData</stp>
        <stp>EP</stp>
        <stp>MT_LastAskVolume</stp>
        <stp/>
        <stp>T</stp>
        <tr r="J3" s="1"/>
      </tp>
      <tp>
        <v>1</v>
        <stp/>
        <stp>ContractData</stp>
        <stp>HE</stp>
        <stp>MT_LastAskVolume</stp>
        <stp/>
        <stp>T</stp>
        <tr r="J34" s="1"/>
      </tp>
      <tp>
        <v>443</v>
        <stp/>
        <stp>ContractData</stp>
        <stp>Ali</stp>
        <stp>T_TVol</stp>
        <stp/>
        <stp>T</stp>
        <tr r="O25" s="1"/>
      </tp>
      <tp t="s">
        <v/>
        <stp/>
        <stp>ContractData</stp>
        <stp>HE</stp>
        <stp>T_TVol</stp>
        <stp/>
        <stp>T</stp>
        <tr r="O34" s="1"/>
      </tp>
      <tp>
        <v>372181</v>
        <stp/>
        <stp>ContractData</stp>
        <stp>EP</stp>
        <stp>T_CVol</stp>
        <stp/>
        <stp>T</stp>
        <tr r="N3" s="1"/>
      </tp>
      <tp t="s">
        <v>TESLA, INC.</v>
        <stp/>
        <stp>ContractData</stp>
        <stp>TSLA</stp>
        <stp>LongDescription</stp>
        <stp/>
        <stp>T</stp>
        <tr r="B21" s="1"/>
      </tp>
      <tp>
        <v>0</v>
        <stp/>
        <stp>ContractData</stp>
        <stp>META</stp>
        <stp>NetLastTrade</stp>
        <stp/>
        <stp>T</stp>
        <tr r="D18" s="1"/>
      </tp>
      <tp>
        <v>35265</v>
        <stp/>
        <stp>ContractData</stp>
        <stp>YM</stp>
        <stp>T_TVol</stp>
        <stp/>
        <stp>T</stp>
        <tr r="O2" s="1"/>
      </tp>
      <tp t="s">
        <v/>
        <stp/>
        <stp>ContractData</stp>
        <stp>NVDA</stp>
        <stp>Open</stp>
        <stp/>
        <stp>T</stp>
        <tr r="K20" s="1"/>
      </tp>
      <tp>
        <v>590051</v>
        <stp/>
        <stp>ContractData</stp>
        <stp>QO</stp>
        <stp>T_TVol</stp>
        <stp/>
        <stp>T</stp>
        <tr r="O36" s="1"/>
      </tp>
      <tp t="s">
        <v/>
        <stp/>
        <stp>ContractData</stp>
        <stp>MSFT</stp>
        <stp>High</stp>
        <stp/>
        <stp>T</stp>
        <tr r="L19" s="1"/>
      </tp>
      <tp t="s">
        <v/>
        <stp/>
        <stp>ContractData</stp>
        <stp>TSLA</stp>
        <stp>High</stp>
        <stp/>
        <stp>T</stp>
        <tr r="L21" s="1"/>
      </tp>
      <tp t="s">
        <v/>
        <stp/>
        <stp>ContractData</stp>
        <stp>TSLA</stp>
        <stp>Open</stp>
        <stp/>
        <stp>T</stp>
        <tr r="K21" s="1"/>
      </tp>
      <tp t="s">
        <v/>
        <stp/>
        <stp>ContractData</stp>
        <stp>MSFT</stp>
        <stp>Open</stp>
        <stp/>
        <stp>T</stp>
        <tr r="K19" s="1"/>
      </tp>
      <tp>
        <v>0.20999999999997954</v>
        <stp/>
        <stp>ContractData</stp>
        <stp>AAPL</stp>
        <stp>NetLastTrade</stp>
        <stp/>
        <stp>T</stp>
        <tr r="D15" s="1"/>
      </tp>
      <tp t="s">
        <v>iShares MSCI USA Momentum Factor ETF</v>
        <stp/>
        <stp>ContractData</stp>
        <stp>S.MTUM</stp>
        <stp>LongDescription</stp>
        <stp/>
        <stp>T</stp>
        <tr r="B7" s="1"/>
      </tp>
      <tp t="s">
        <v/>
        <stp/>
        <stp>ContractData</stp>
        <stp>NVDA</stp>
        <stp>High</stp>
        <stp/>
        <stp>T</stp>
        <tr r="L20" s="1"/>
      </tp>
      <tp t="s">
        <v>APPLE INC.</v>
        <stp/>
        <stp>ContractData</stp>
        <stp>AAPL</stp>
        <stp>LongDescription</stp>
        <stp/>
        <stp>T</stp>
        <tr r="B15" s="1"/>
      </tp>
      <tp t="s">
        <v>Amazon.com Inc</v>
        <stp/>
        <stp>ContractData</stp>
        <stp>AMZN</stp>
        <stp>LongDescription</stp>
        <stp/>
        <stp>T</stp>
        <tr r="B16" s="1"/>
      </tp>
      <tp t="s">
        <v/>
        <stp/>
        <stp>ContractData</stp>
        <stp>AMZN</stp>
        <stp>Open</stp>
        <stp/>
        <stp>T</stp>
        <tr r="K16" s="1"/>
      </tp>
      <tp>
        <v>383089</v>
        <stp/>
        <stp>ContractData</stp>
        <stp>EP</stp>
        <stp>T_TVol</stp>
        <stp/>
        <stp>T</stp>
        <tr r="O3" s="1"/>
      </tp>
      <tp t="s">
        <v>VNGRD TL INTL ST ETF</v>
        <stp/>
        <stp>ContractData</stp>
        <stp>S.VXUS</stp>
        <stp>LongDescription</stp>
        <stp/>
        <stp>T</stp>
        <tr r="B10" s="1"/>
      </tp>
      <tp t="s">
        <v/>
        <stp/>
        <stp>ContractData</stp>
        <stp>AMZN</stp>
        <stp>High</stp>
        <stp/>
        <stp>T</stp>
        <tr r="L16" s="1"/>
      </tp>
      <tp>
        <v>46181.300995370366</v>
        <stp/>
        <stp>SystemInfo</stp>
        <stp>Linetime</stp>
        <tr r="P1" s="1"/>
      </tp>
      <tp>
        <v>276</v>
        <stp/>
        <stp>ContractData</stp>
        <stp>Ali</stp>
        <stp>T_CVol</stp>
        <stp/>
        <stp>T</stp>
        <tr r="N25" s="1"/>
      </tp>
      <tp>
        <v>36498</v>
        <stp/>
        <stp>ContractData</stp>
        <stp>HE</stp>
        <stp>T_CVol</stp>
        <stp/>
        <stp>T</stp>
        <tr r="N34" s="1"/>
      </tp>
      <tp t="s">
        <v/>
        <stp/>
        <stp>ContractData</stp>
        <stp>AAPL</stp>
        <stp>High</stp>
        <stp/>
        <stp>T</stp>
        <tr r="L15" s="1"/>
      </tp>
      <tp t="s">
        <v/>
        <stp/>
        <stp>ContractData</stp>
        <stp>META</stp>
        <stp>Open</stp>
        <stp/>
        <stp>T</stp>
        <tr r="K18" s="1"/>
      </tp>
      <tp>
        <v>5</v>
        <stp/>
        <stp>ContractData</stp>
        <stp>YM</stp>
        <stp>MT_LastBidVolume</stp>
        <stp/>
        <stp>T</stp>
        <tr r="G2" s="1"/>
      </tp>
      <tp>
        <v>3</v>
        <stp/>
        <stp>ContractData</stp>
        <stp>QO</stp>
        <stp>MT_LastBidVolume</stp>
        <stp/>
        <stp>T</stp>
        <tr r="G36" s="1"/>
      </tp>
      <tp>
        <v>11</v>
        <stp/>
        <stp>ContractData</stp>
        <stp>HE</stp>
        <stp>MT_LastBidVolume</stp>
        <stp/>
        <stp>T</stp>
        <tr r="G34" s="1"/>
      </tp>
      <tp>
        <v>18</v>
        <stp/>
        <stp>ContractData</stp>
        <stp>EP</stp>
        <stp>MT_LastBidVolume</stp>
        <stp/>
        <stp>T</stp>
        <tr r="G3" s="1"/>
      </tp>
      <tp>
        <v>2.0000000000010232E-2</v>
        <stp/>
        <stp>ContractData</stp>
        <stp>NVDA</stp>
        <stp>NetLastTrade</stp>
        <stp/>
        <stp>T</stp>
        <tr r="D20" s="1"/>
      </tp>
      <tp>
        <v>230700</v>
        <stp/>
        <stp>ContractData</stp>
        <stp>QO</stp>
        <stp>T_CVol</stp>
        <stp/>
        <stp>T</stp>
        <tr r="N36" s="1"/>
      </tp>
      <tp t="s">
        <v>NVIDIA CORPORATION</v>
        <stp/>
        <stp>ContractData</stp>
        <stp>NVDA</stp>
        <stp>LongDescription</stp>
        <stp/>
        <stp>T</stp>
        <tr r="B20" s="1"/>
      </tp>
      <tp t="s">
        <v/>
        <stp/>
        <stp>ContractData</stp>
        <stp>META</stp>
        <stp>High</stp>
        <stp/>
        <stp>T</stp>
        <tr r="L18" s="1"/>
      </tp>
      <tp t="s">
        <v>Meta Platforms, Inc.</v>
        <stp/>
        <stp>ContractData</stp>
        <stp>META</stp>
        <stp>LongDescription</stp>
        <stp/>
        <stp>T</stp>
        <tr r="B18" s="1"/>
      </tp>
      <tp t="s">
        <v>MICROSOFT CORP</v>
        <stp/>
        <stp>ContractData</stp>
        <stp>MSFT</stp>
        <stp>LongDescription</stp>
        <stp/>
        <stp>T</stp>
        <tr r="B19" s="1"/>
      </tp>
      <tp>
        <v>34980</v>
        <stp/>
        <stp>ContractData</stp>
        <stp>YM</stp>
        <stp>T_CVol</stp>
        <stp/>
        <stp>T</stp>
        <tr r="N2" s="1"/>
      </tp>
      <tp>
        <v>0</v>
        <stp/>
        <stp>ContractData</stp>
        <stp>TSLA</stp>
        <stp>NetLastTrade</stp>
        <stp/>
        <stp>T</stp>
        <tr r="D21" s="1"/>
      </tp>
      <tp>
        <v>0</v>
        <stp/>
        <stp>ContractData</stp>
        <stp>MSFT</stp>
        <stp>NetLastTrade</stp>
        <stp/>
        <stp>T</stp>
        <tr r="D19" s="1"/>
      </tp>
      <tp t="s">
        <v/>
        <stp/>
        <stp>ContractData</stp>
        <stp>AAPL</stp>
        <stp>Open</stp>
        <stp/>
        <stp>T</stp>
        <tr r="K15" s="1"/>
      </tp>
      <tp t="s">
        <v>ALPHABET CL A CMN</v>
        <stp/>
        <stp>ContractData</stp>
        <stp>GOOGL</stp>
        <stp>LongDescription</stp>
        <stp/>
        <stp>T</stp>
        <tr r="B17" s="1"/>
      </tp>
      <tp t="s">
        <v/>
        <stp/>
        <stp>ContractData</stp>
        <stp>S.SPY</stp>
        <stp>Open</stp>
        <stp/>
        <stp>T</stp>
        <tr r="K12" s="1"/>
      </tp>
      <tp>
        <v>3875</v>
        <stp/>
        <stp>ContractData</stp>
        <stp>CCE</stp>
        <stp>Open</stp>
        <stp/>
        <stp>T</stp>
        <tr r="K43" s="1"/>
      </tp>
      <tp>
        <v>93</v>
        <stp/>
        <stp>ContractData</stp>
        <stp>CLE</stp>
        <stp>Open</stp>
        <stp/>
        <stp>T</stp>
        <tr r="K35" s="1"/>
      </tp>
      <tp>
        <v>6.3075000000000001</v>
        <stp/>
        <stp>ContractData</stp>
        <stp>CPE</stp>
        <stp>Open</stp>
        <stp/>
        <stp>T</stp>
        <tr r="K27" s="1"/>
      </tp>
      <tp>
        <v>77.510000000000005</v>
        <stp/>
        <stp>ContractData</stp>
        <stp>CTE</stp>
        <stp>Open</stp>
        <stp/>
        <stp>T</stp>
        <tr r="K41" s="1"/>
      </tp>
      <tp t="s">
        <v/>
        <stp/>
        <stp>ContractData</stp>
        <stp>S.VXUS</stp>
        <stp>Open</stp>
        <stp/>
        <stp>T</stp>
        <tr r="K10" s="1"/>
      </tp>
      <tp t="s">
        <v/>
        <stp/>
        <stp>ContractData</stp>
        <stp>TSLA</stp>
        <stp>T_TVol</stp>
        <stp/>
        <stp>T</stp>
        <tr r="O21" s="1"/>
      </tp>
      <tp>
        <v>-16.299999999999955</v>
        <stp/>
        <stp>ContractData</stp>
        <stp>PLE</stp>
        <stp>NetLastTrade</stp>
        <stp/>
        <stp>T</stp>
        <tr r="D24" s="1"/>
      </tp>
      <tp t="s">
        <v/>
        <stp/>
        <stp>ContractData</stp>
        <stp>META</stp>
        <stp>T_TVol</stp>
        <stp/>
        <stp>T</stp>
        <tr r="O18" s="1"/>
      </tp>
      <tp t="s">
        <v/>
        <stp/>
        <stp>ContractData</stp>
        <stp>NVDA</stp>
        <stp>T_TVol</stp>
        <stp/>
        <stp>T</stp>
        <tr r="O20" s="1"/>
      </tp>
      <tp>
        <v>3725.7000000000003</v>
        <stp/>
        <stp>ContractData</stp>
        <stp>EMD</stp>
        <stp>High</stp>
        <stp/>
        <stp>T</stp>
        <tr r="L5" s="1"/>
      </tp>
      <tp>
        <v>29437.75</v>
        <stp/>
        <stp>ContractData</stp>
        <stp>ENQ</stp>
        <stp>High</stp>
        <stp/>
        <stp>T</stp>
        <tr r="L4" s="1"/>
      </tp>
      <tp>
        <v>3625.75</v>
        <stp/>
        <stp>ContractData</stp>
        <stp>Ali</stp>
        <stp>Open</stp>
        <stp/>
        <stp>T</stp>
        <tr r="K25" s="1"/>
      </tp>
      <tp>
        <v>0.11999999999999922</v>
        <stp/>
        <stp>ContractData</stp>
        <stp>SBE</stp>
        <stp>NetLastTrade</stp>
        <stp/>
        <stp>T</stp>
        <tr r="D40" s="1"/>
      </tp>
      <tp>
        <v>-0.6279999999999859</v>
        <stp/>
        <stp>ContractData</stp>
        <stp>SIE</stp>
        <stp>NetLastTrade</stp>
        <stp/>
        <stp>T</stp>
        <tr r="D23" s="1"/>
      </tp>
      <tp>
        <v>5.6900000000000173E-2</v>
        <stp/>
        <stp>ContractData</stp>
        <stp>RBE</stp>
        <stp>NetLastTrade</stp>
        <stp/>
        <stp>T</stp>
        <tr r="D38" s="1"/>
      </tp>
      <tp t="s">
        <v/>
        <stp/>
        <stp>ContractData</stp>
        <stp>MSFT</stp>
        <stp>T_CVol</stp>
        <stp/>
        <stp>T</stp>
        <tr r="N19" s="1"/>
      </tp>
      <tp>
        <v>245.22499999999999</v>
        <stp/>
        <stp>ContractData</stp>
        <stp>GLE</stp>
        <stp>High</stp>
        <stp/>
        <stp>T</stp>
        <tr r="L33" s="1"/>
      </tp>
      <tp>
        <v>4377.5</v>
        <stp/>
        <stp>ContractData</stp>
        <stp>GCE</stp>
        <stp>High</stp>
        <stp/>
        <stp>T</stp>
        <tr r="L26" s="1"/>
      </tp>
      <tp>
        <v>4354</v>
        <stp/>
        <stp>ContractData</stp>
        <stp>GCE</stp>
        <stp>Open</stp>
        <stp/>
        <stp>T</stp>
        <tr r="K26" s="1"/>
      </tp>
      <tp>
        <v>242</v>
        <stp/>
        <stp>ContractData</stp>
        <stp>GLE</stp>
        <stp>Open</stp>
        <stp/>
        <stp>T</stp>
        <tr r="K33" s="1"/>
      </tp>
      <tp>
        <v>3680</v>
        <stp/>
        <stp>ContractData</stp>
        <stp>Ali</stp>
        <stp>High</stp>
        <stp/>
        <stp>T</stp>
        <tr r="L25" s="1"/>
      </tp>
      <tp t="s">
        <v/>
        <stp/>
        <stp>ContractData</stp>
        <stp>S.VXUS</stp>
        <stp>High</stp>
        <stp/>
        <stp>T</stp>
        <tr r="L10" s="1"/>
      </tp>
      <tp>
        <v>3672.1</v>
        <stp/>
        <stp>ContractData</stp>
        <stp>EMD</stp>
        <stp>Open</stp>
        <stp/>
        <stp>T</stp>
        <tr r="K5" s="1"/>
      </tp>
      <tp>
        <v>28844.5</v>
        <stp/>
        <stp>ContractData</stp>
        <stp>ENQ</stp>
        <stp>Open</stp>
        <stp/>
        <stp>T</stp>
        <tr r="K4" s="1"/>
      </tp>
      <tp t="s">
        <v/>
        <stp/>
        <stp>ContractData</stp>
        <stp>S.SPY</stp>
        <stp>High</stp>
        <stp/>
        <stp>T</stp>
        <tr r="L12" s="1"/>
      </tp>
      <tp t="s">
        <v/>
        <stp/>
        <stp>ContractData</stp>
        <stp>S.MTUM</stp>
        <stp>T_TVol</stp>
        <stp/>
        <stp>T</stp>
        <tr r="O7" s="1"/>
      </tp>
      <tp>
        <v>6.3940000000000001</v>
        <stp/>
        <stp>ContractData</stp>
        <stp>CPE</stp>
        <stp>High</stp>
        <stp/>
        <stp>T</stp>
        <tr r="L27" s="1"/>
      </tp>
      <tp>
        <v>78.42</v>
        <stp/>
        <stp>ContractData</stp>
        <stp>CTE</stp>
        <stp>High</stp>
        <stp/>
        <stp>T</stp>
        <tr r="L41" s="1"/>
      </tp>
      <tp>
        <v>95.47</v>
        <stp/>
        <stp>ContractData</stp>
        <stp>CLE</stp>
        <stp>High</stp>
        <stp/>
        <stp>T</stp>
        <tr r="L35" s="1"/>
      </tp>
      <tp>
        <v>3908</v>
        <stp/>
        <stp>ContractData</stp>
        <stp>CCE</stp>
        <stp>High</stp>
        <stp/>
        <stp>T</stp>
        <tr r="L43" s="1"/>
      </tp>
      <tp>
        <v>-1.7800000000000296</v>
        <stp/>
        <stp>ContractData</stp>
        <stp>S.IWM</stp>
        <stp>NetLastTrade</stp>
        <stp/>
        <stp>T</stp>
        <tr r="D8" s="1"/>
      </tp>
      <tp>
        <v>0</v>
        <stp/>
        <stp>ContractData</stp>
        <stp>S.IWF</stp>
        <stp>NetLastTrade</stp>
        <stp/>
        <stp>T</stp>
        <tr r="D13" s="1"/>
      </tp>
      <tp>
        <v>0</v>
        <stp/>
        <stp>ContractData</stp>
        <stp>S.IWD</stp>
        <stp>NetLastTrade</stp>
        <stp/>
        <stp>T</stp>
        <tr r="D9" s="1"/>
      </tp>
      <tp>
        <v>246</v>
        <stp/>
        <stp>ContractData</stp>
        <stp>KCE</stp>
        <stp>Open</stp>
        <stp/>
        <stp>T</stp>
        <tr r="K42" s="1"/>
      </tp>
      <tp t="s">
        <v/>
        <stp/>
        <stp>ContractData</stp>
        <stp>LBR</stp>
        <stp>High</stp>
        <stp/>
        <stp>T</stp>
        <tr r="L44" s="1"/>
      </tp>
      <tp>
        <v>27007</v>
        <stp/>
        <stp>ContractData</stp>
        <stp>ZWA</stp>
        <stp>T_TVol</stp>
        <stp/>
        <stp>T</stp>
        <tr r="O32" s="1"/>
      </tp>
      <tp t="s">
        <v/>
        <stp/>
        <stp>ContractData</stp>
        <stp>S.MTUM</stp>
        <stp>High</stp>
        <stp/>
        <stp>T</stp>
        <tr r="L7" s="1"/>
      </tp>
      <tp>
        <v>3.1950000000000003</v>
        <stp/>
        <stp>ContractData</stp>
        <stp>NGE</stp>
        <stp>High</stp>
        <stp/>
        <stp>T</stp>
        <tr r="L39" s="1"/>
      </tp>
      <tp>
        <v>-1.5</v>
        <stp/>
        <stp>ContractData</stp>
        <stp>ZCE</stp>
        <stp>NetLastTrade</stp>
        <stp/>
        <stp>T</stp>
        <tr r="D31" s="1"/>
      </tp>
      <tp>
        <v>-0.40999999999999659</v>
        <stp/>
        <stp>ContractData</stp>
        <stp>ZLE</stp>
        <stp>NetLastTrade</stp>
        <stp/>
        <stp>T</stp>
        <tr r="D30" s="1"/>
      </tp>
      <tp>
        <v>-1.3999999999999773</v>
        <stp/>
        <stp>ContractData</stp>
        <stp>ZME</stp>
        <stp>NetLastTrade</stp>
        <stp/>
        <stp>T</stp>
        <tr r="D29" s="1"/>
      </tp>
      <tp>
        <v>3.66</v>
        <stp/>
        <stp>ContractData</stp>
        <stp>HOE</stp>
        <stp>Open</stp>
        <stp/>
        <stp>T</stp>
        <tr r="K37" s="1"/>
      </tp>
      <tp>
        <v>1.25</v>
        <stp/>
        <stp>ContractData</stp>
        <stp>ZWA</stp>
        <stp>NetLastTrade</stp>
        <stp/>
        <stp>T</stp>
        <tr r="D32" s="1"/>
      </tp>
      <tp>
        <v>-3.25</v>
        <stp/>
        <stp>ContractData</stp>
        <stp>ZSE</stp>
        <stp>NetLastTrade</stp>
        <stp/>
        <stp>T</stp>
        <tr r="D28" s="1"/>
      </tp>
      <tp>
        <v>127</v>
        <stp/>
        <stp>ContractData</stp>
        <stp>EMD</stp>
        <stp>T_TVol</stp>
        <stp/>
        <stp>T</stp>
        <tr r="O5" s="1"/>
      </tp>
      <tp>
        <v>0</v>
        <stp/>
        <stp>ContractData</stp>
        <stp>S.MDY</stp>
        <stp>NetLastTrade</stp>
        <stp/>
        <stp>T</stp>
        <tr r="D11" s="1"/>
      </tp>
      <tp>
        <v>3.7875000000000001</v>
        <stp/>
        <stp>ContractData</stp>
        <stp>HOE</stp>
        <stp>High</stp>
        <stp/>
        <stp>T</stp>
        <tr r="L37" s="1"/>
      </tp>
      <tp t="s">
        <v/>
        <stp/>
        <stp>ContractData</stp>
        <stp>AAPL</stp>
        <stp>T_TVol</stp>
        <stp/>
        <stp>T</stp>
        <tr r="O15" s="1"/>
      </tp>
      <tp t="s">
        <v/>
        <stp/>
        <stp>ContractData</stp>
        <stp>S.MTUM</stp>
        <stp>Open</stp>
        <stp/>
        <stp>T</stp>
        <tr r="K7" s="1"/>
      </tp>
      <tp>
        <v>14856</v>
        <stp/>
        <stp>ContractData</stp>
        <stp>CCE</stp>
        <stp>T_TVol</stp>
        <stp/>
        <stp>T</stp>
        <tr r="O43" s="1"/>
      </tp>
      <tp>
        <v>122283</v>
        <stp/>
        <stp>ContractData</stp>
        <stp>CLE</stp>
        <stp>T_TVol</stp>
        <stp/>
        <stp>T</stp>
        <tr r="O35" s="1"/>
      </tp>
      <tp>
        <v>25284</v>
        <stp/>
        <stp>ContractData</stp>
        <stp>CPE</stp>
        <stp>T_TVol</stp>
        <stp/>
        <stp>T</stp>
        <tr r="O27" s="1"/>
      </tp>
      <tp>
        <v>24258</v>
        <stp/>
        <stp>ContractData</stp>
        <stp>CTE</stp>
        <stp>T_TVol</stp>
        <stp/>
        <stp>T</stp>
        <tr r="O41" s="1"/>
      </tp>
      <tp>
        <v>83698</v>
        <stp/>
        <stp>ContractData</stp>
        <stp>GCE</stp>
        <stp>T_TVol</stp>
        <stp/>
        <stp>T</stp>
        <tr r="O26" s="1"/>
      </tp>
      <tp t="s">
        <v/>
        <stp/>
        <stp>ContractData</stp>
        <stp>GLE</stp>
        <stp>T_TVol</stp>
        <stp/>
        <stp>T</stp>
        <tr r="O33" s="1"/>
      </tp>
      <tp>
        <v>20518</v>
        <stp/>
        <stp>ContractData</stp>
        <stp>KCE</stp>
        <stp>T_TVol</stp>
        <stp/>
        <stp>T</stp>
        <tr r="O42" s="1"/>
      </tp>
      <tp>
        <v>12935</v>
        <stp/>
        <stp>ContractData</stp>
        <stp>HOE</stp>
        <stp>T_TVol</stp>
        <stp/>
        <stp>T</stp>
        <tr r="O37" s="1"/>
      </tp>
      <tp>
        <v>15085</v>
        <stp/>
        <stp>ContractData</stp>
        <stp>NGE</stp>
        <stp>T_TVol</stp>
        <stp/>
        <stp>T</stp>
        <tr r="O39" s="1"/>
      </tp>
      <tp t="s">
        <v/>
        <stp/>
        <stp>ContractData</stp>
        <stp>LBR</stp>
        <stp>T_CVol</stp>
        <stp/>
        <stp>T</stp>
        <tr r="N44" s="1"/>
      </tp>
      <tp>
        <v>107021</v>
        <stp/>
        <stp>ContractData</stp>
        <stp>SBE</stp>
        <stp>T_TVol</stp>
        <stp/>
        <stp>T</stp>
        <tr r="O40" s="1"/>
      </tp>
      <tp>
        <v>21368</v>
        <stp/>
        <stp>ContractData</stp>
        <stp>SIE</stp>
        <stp>T_TVol</stp>
        <stp/>
        <stp>T</stp>
        <tr r="O23" s="1"/>
      </tp>
      <tp>
        <v>20231</v>
        <stp/>
        <stp>ContractData</stp>
        <stp>RBE</stp>
        <stp>T_TVol</stp>
        <stp/>
        <stp>T</stp>
        <tr r="O38" s="1"/>
      </tp>
      <tp>
        <v>9341</v>
        <stp/>
        <stp>ContractData</stp>
        <stp>PLE</stp>
        <stp>T_TVol</stp>
        <stp/>
        <stp>T</stp>
        <tr r="O24" s="1"/>
      </tp>
      <tp>
        <v>89879</v>
        <stp/>
        <stp>ContractData</stp>
        <stp>ZCE</stp>
        <stp>T_TVol</stp>
        <stp/>
        <stp>T</stp>
        <tr r="O31" s="1"/>
      </tp>
      <tp>
        <v>13297</v>
        <stp/>
        <stp>ContractData</stp>
        <stp>ZME</stp>
        <stp>T_TVol</stp>
        <stp/>
        <stp>T</stp>
        <tr r="O29" s="1"/>
      </tp>
      <tp>
        <v>49273</v>
        <stp/>
        <stp>ContractData</stp>
        <stp>ZLE</stp>
        <stp>T_TVol</stp>
        <stp/>
        <stp>T</stp>
        <tr r="O30" s="1"/>
      </tp>
      <tp>
        <v>31850</v>
        <stp/>
        <stp>ContractData</stp>
        <stp>ZSE</stp>
        <stp>T_TVol</stp>
        <stp/>
        <stp>T</stp>
        <tr r="O28" s="1"/>
      </tp>
      <tp>
        <v>3.1850000000000001</v>
        <stp/>
        <stp>ContractData</stp>
        <stp>NGE</stp>
        <stp>Open</stp>
        <stp/>
        <stp>T</stp>
        <tr r="K39" s="1"/>
      </tp>
      <tp>
        <v>234781</v>
        <stp/>
        <stp>ContractData</stp>
        <stp>ENQ</stp>
        <stp>T_CVol</stp>
        <stp/>
        <stp>T</stp>
        <tr r="N4" s="1"/>
      </tp>
      <tp>
        <v>0</v>
        <stp/>
        <stp>ContractData</stp>
        <stp>GOOGL</stp>
        <stp>NetLastTrade</stp>
        <stp/>
        <stp>T</stp>
        <tr r="D17" s="1"/>
      </tp>
      <tp t="s">
        <v/>
        <stp/>
        <stp>ContractData</stp>
        <stp>S.VXUS</stp>
        <stp>T_CVol</stp>
        <stp/>
        <stp>T</stp>
        <tr r="N10" s="1"/>
      </tp>
      <tp t="s">
        <v/>
        <stp/>
        <stp>ContractData</stp>
        <stp>AMZN</stp>
        <stp>T_TVol</stp>
        <stp/>
        <stp>T</stp>
        <tr r="O16" s="1"/>
      </tp>
      <tp t="s">
        <v/>
        <stp/>
        <stp>ContractData</stp>
        <stp>LBR</stp>
        <stp>Open</stp>
        <stp/>
        <stp>T</stp>
        <tr r="K44" s="1"/>
      </tp>
      <tp>
        <v>250.85</v>
        <stp/>
        <stp>ContractData</stp>
        <stp>KCE</stp>
        <stp>High</stp>
        <stp/>
        <stp>T</stp>
        <tr r="L42" s="1"/>
      </tp>
      <tp>
        <v>16.75</v>
        <stp/>
        <stp>ContractData</stp>
        <stp>Ali</stp>
        <stp>NetLastTrade</stp>
        <stp/>
        <stp>T</stp>
        <tr r="D25" s="1"/>
      </tp>
      <tp>
        <v>3622.5</v>
        <stp/>
        <stp>ContractData</stp>
        <stp>Ali</stp>
        <stp>Low</stp>
        <stp/>
        <stp>T</stp>
        <tr r="M25" s="1"/>
      </tp>
      <tp>
        <v>609.5</v>
        <stp/>
        <stp>ContractData</stp>
        <stp>LBR</stp>
        <stp>Ask</stp>
        <stp/>
        <stp>T</stp>
        <tr r="I44" s="1"/>
      </tp>
      <tp>
        <v>1624.19337</v>
        <stp/>
        <stp>ContractData</stp>
        <stp>S.MTUM</stp>
        <stp>T_CVol</stp>
        <stp/>
        <stp>T</stp>
        <tr r="N7" s="1"/>
      </tp>
      <tp>
        <v>3.13</v>
        <stp/>
        <stp>ContractData</stp>
        <stp>NGE</stp>
        <stp>Bid</stp>
        <stp/>
        <stp>T</stp>
        <tr r="H39" s="1"/>
      </tp>
      <tp>
        <v>91.01</v>
        <stp/>
        <stp>ContractData</stp>
        <stp>CLE</stp>
        <stp>Low</stp>
        <stp/>
        <stp>T</stp>
        <tr r="M35" s="1"/>
      </tp>
      <tp>
        <v>3795</v>
        <stp/>
        <stp>ContractData</stp>
        <stp>CCE</stp>
        <stp>Low</stp>
        <stp/>
        <stp>T</stp>
        <tr r="M43" s="1"/>
      </tp>
      <tp>
        <v>3.1320000000000001</v>
        <stp/>
        <stp>ContractData</stp>
        <stp>NGE</stp>
        <stp>Ask</stp>
        <stp/>
        <stp>T</stp>
        <tr r="I39" s="1"/>
      </tp>
      <tp>
        <v>6.2335000000000003</v>
        <stp/>
        <stp>ContractData</stp>
        <stp>CPE</stp>
        <stp>Low</stp>
        <stp/>
        <stp>T</stp>
        <tr r="M27" s="1"/>
      </tp>
      <tp>
        <v>76.960000000000008</v>
        <stp/>
        <stp>ContractData</stp>
        <stp>CTE</stp>
        <stp>Low</stp>
        <stp/>
        <stp>T</stp>
        <tr r="M41" s="1"/>
      </tp>
      <tp>
        <v>14.24</v>
        <stp/>
        <stp>ContractData</stp>
        <stp>SBE</stp>
        <stp>Open</stp>
        <stp/>
        <stp>T</stp>
        <tr r="K40" s="1"/>
      </tp>
      <tp>
        <v>603</v>
        <stp/>
        <stp>ContractData</stp>
        <stp>LBR</stp>
        <stp>Bid</stp>
        <stp/>
        <stp>T</stp>
        <tr r="H44" s="1"/>
      </tp>
      <tp>
        <v>28822.25</v>
        <stp/>
        <stp>ContractData</stp>
        <stp>ENQ</stp>
        <stp>Low</stp>
        <stp/>
        <stp>T</stp>
        <tr r="M4" s="1"/>
      </tp>
      <tp>
        <v>3671.7000000000003</v>
        <stp/>
        <stp>ContractData</stp>
        <stp>EMD</stp>
        <stp>Low</stp>
        <stp/>
        <stp>T</stp>
        <tr r="M5" s="1"/>
      </tp>
      <tp>
        <v>247.1</v>
        <stp/>
        <stp>ContractData</stp>
        <stp>KCE</stp>
        <stp>Bid</stp>
        <stp/>
        <stp>T</stp>
        <tr r="H42" s="1"/>
      </tp>
      <tp>
        <v>3.6569000000000003</v>
        <stp/>
        <stp>ContractData</stp>
        <stp>HOE</stp>
        <stp>Ask</stp>
        <stp/>
        <stp>T</stp>
        <tr r="I37" s="1"/>
      </tp>
      <tp>
        <v>240.8</v>
        <stp/>
        <stp>ContractData</stp>
        <stp>GLE</stp>
        <stp>Low</stp>
        <stp/>
        <stp>T</stp>
        <tr r="M33" s="1"/>
      </tp>
      <tp>
        <v>4293</v>
        <stp/>
        <stp>ContractData</stp>
        <stp>GCE</stp>
        <stp>Low</stp>
        <stp/>
        <stp>T</stp>
        <tr r="M26" s="1"/>
      </tp>
      <tp>
        <v>3.6547000000000001</v>
        <stp/>
        <stp>ContractData</stp>
        <stp>HOE</stp>
        <stp>Bid</stp>
        <stp/>
        <stp>T</stp>
        <tr r="H37" s="1"/>
      </tp>
      <tp>
        <v>247.25</v>
        <stp/>
        <stp>ContractData</stp>
        <stp>KCE</stp>
        <stp>Ask</stp>
        <stp/>
        <stp>T</stp>
        <tr r="I42" s="1"/>
      </tp>
      <tp>
        <v>67.844999999999999</v>
        <stp/>
        <stp>ContractData</stp>
        <stp>SIE</stp>
        <stp>Open</stp>
        <stp/>
        <stp>T</stp>
        <tr r="K23" s="1"/>
      </tp>
      <tp>
        <v>241</v>
        <stp/>
        <stp>ContractData</stp>
        <stp>GLE</stp>
        <stp>Bid</stp>
        <stp/>
        <stp>T</stp>
        <tr r="H33" s="1"/>
      </tp>
      <tp>
        <v>4349.3</v>
        <stp/>
        <stp>ContractData</stp>
        <stp>GCE</stp>
        <stp>Bid</stp>
        <stp/>
        <stp>T</stp>
        <tr r="H26" s="1"/>
      </tp>
      <tp>
        <v>3.6301000000000001</v>
        <stp/>
        <stp>ContractData</stp>
        <stp>HOE</stp>
        <stp>Low</stp>
        <stp/>
        <stp>T</stp>
        <tr r="M37" s="1"/>
      </tp>
      <tp>
        <v>29401.25</v>
        <stp/>
        <stp>ContractData</stp>
        <stp>ENQ</stp>
        <stp>Ask</stp>
        <stp/>
        <stp>T</stp>
        <tr r="I4" s="1"/>
      </tp>
      <tp>
        <v>3723.9</v>
        <stp/>
        <stp>ContractData</stp>
        <stp>EMD</stp>
        <stp>Ask</stp>
        <stp/>
        <stp>T</stp>
        <tr r="I5" s="1"/>
      </tp>
      <tp>
        <v>3720.4</v>
        <stp/>
        <stp>ContractData</stp>
        <stp>EMD</stp>
        <stp>Bid</stp>
        <stp/>
        <stp>T</stp>
        <tr r="H5" s="1"/>
      </tp>
      <tp>
        <v>29400.25</v>
        <stp/>
        <stp>ContractData</stp>
        <stp>ENQ</stp>
        <stp>Bid</stp>
        <stp/>
        <stp>T</stp>
        <tr r="H4" s="1"/>
      </tp>
      <tp>
        <v>244.3</v>
        <stp/>
        <stp>ContractData</stp>
        <stp>KCE</stp>
        <stp>Low</stp>
        <stp/>
        <stp>T</stp>
        <tr r="M42" s="1"/>
      </tp>
      <tp>
        <v>4349.6000000000004</v>
        <stp/>
        <stp>ContractData</stp>
        <stp>GCE</stp>
        <stp>Ask</stp>
        <stp/>
        <stp>T</stp>
        <tr r="I26" s="1"/>
      </tp>
      <tp>
        <v>242</v>
        <stp/>
        <stp>ContractData</stp>
        <stp>GLE</stp>
        <stp>Ask</stp>
        <stp/>
        <stp>T</stp>
        <tr r="I33" s="1"/>
      </tp>
      <tp>
        <v>91.86</v>
        <stp/>
        <stp>ContractData</stp>
        <stp>CLE</stp>
        <stp>Bid</stp>
        <stp/>
        <stp>T</stp>
        <tr r="H35" s="1"/>
      </tp>
      <tp>
        <v>3804</v>
        <stp/>
        <stp>ContractData</stp>
        <stp>CCE</stp>
        <stp>Bid</stp>
        <stp/>
        <stp>T</stp>
        <tr r="H43" s="1"/>
      </tp>
      <tp>
        <v>77.83</v>
        <stp/>
        <stp>ContractData</stp>
        <stp>CTE</stp>
        <stp>Bid</stp>
        <stp/>
        <stp>T</stp>
        <tr r="H41" s="1"/>
      </tp>
      <tp>
        <v>6.3875000000000002</v>
        <stp/>
        <stp>ContractData</stp>
        <stp>CPE</stp>
        <stp>Bid</stp>
        <stp/>
        <stp>T</stp>
        <tr r="H27" s="1"/>
      </tp>
      <tp>
        <v>3677.25</v>
        <stp/>
        <stp>ContractData</stp>
        <stp>Ali</stp>
        <stp>Ask</stp>
        <stp/>
        <stp>T</stp>
        <tr r="I25" s="1"/>
      </tp>
      <tp t="s">
        <v/>
        <stp/>
        <stp>ContractData</stp>
        <stp>LBR</stp>
        <stp>Low</stp>
        <stp/>
        <stp>T</stp>
        <tr r="M44" s="1"/>
      </tp>
      <tp>
        <v>3670.5</v>
        <stp/>
        <stp>ContractData</stp>
        <stp>Ali</stp>
        <stp>Bid</stp>
        <stp/>
        <stp>T</stp>
        <tr r="H25" s="1"/>
      </tp>
      <tp>
        <v>77.850000000000009</v>
        <stp/>
        <stp>ContractData</stp>
        <stp>CTE</stp>
        <stp>Ask</stp>
        <stp/>
        <stp>T</stp>
        <tr r="I41" s="1"/>
      </tp>
      <tp>
        <v>6.3879999999999999</v>
        <stp/>
        <stp>ContractData</stp>
        <stp>CPE</stp>
        <stp>Ask</stp>
        <stp/>
        <stp>T</stp>
        <tr r="I27" s="1"/>
      </tp>
      <tp>
        <v>3.11</v>
        <stp/>
        <stp>ContractData</stp>
        <stp>NGE</stp>
        <stp>Low</stp>
        <stp/>
        <stp>T</stp>
        <tr r="M39" s="1"/>
      </tp>
      <tp>
        <v>3807</v>
        <stp/>
        <stp>ContractData</stp>
        <stp>CCE</stp>
        <stp>Ask</stp>
        <stp/>
        <stp>T</stp>
        <tr r="I43" s="1"/>
      </tp>
      <tp>
        <v>91.88</v>
        <stp/>
        <stp>ContractData</stp>
        <stp>CLE</stp>
        <stp>Ask</stp>
        <stp/>
        <stp>T</stp>
        <tr r="I35" s="1"/>
      </tp>
      <tp>
        <v>1737.4</v>
        <stp/>
        <stp>ContractData</stp>
        <stp>PLE</stp>
        <stp>Low</stp>
        <stp/>
        <stp>T</stp>
        <tr r="M24" s="1"/>
      </tp>
      <tp>
        <v>66.305000000000007</v>
        <stp/>
        <stp>ContractData</stp>
        <stp>SIE</stp>
        <stp>Low</stp>
        <stp/>
        <stp>T</stp>
        <tr r="M23" s="1"/>
      </tp>
      <tp>
        <v>14.15</v>
        <stp/>
        <stp>ContractData</stp>
        <stp>SBE</stp>
        <stp>Low</stp>
        <stp/>
        <stp>T</stp>
        <tr r="M40" s="1"/>
      </tp>
      <tp>
        <v>3.0221</v>
        <stp/>
        <stp>ContractData</stp>
        <stp>RBE</stp>
        <stp>Low</stp>
        <stp/>
        <stp>T</stp>
        <tr r="M38" s="1"/>
      </tp>
      <tp>
        <v>307</v>
        <stp/>
        <stp>ContractData</stp>
        <stp>ZME</stp>
        <stp>Bid</stp>
        <stp/>
        <stp>T</stp>
        <tr r="H29" s="1"/>
      </tp>
      <tp>
        <v>73.7</v>
        <stp/>
        <stp>ContractData</stp>
        <stp>ZLE</stp>
        <stp>Bid</stp>
        <stp/>
        <stp>T</stp>
        <tr r="H30" s="1"/>
      </tp>
      <tp>
        <v>415.75</v>
        <stp/>
        <stp>ContractData</stp>
        <stp>ZCE</stp>
        <stp>Bid</stp>
        <stp/>
        <stp>T</stp>
        <tr r="H31" s="1"/>
      </tp>
      <tp>
        <v>581.25</v>
        <stp/>
        <stp>ContractData</stp>
        <stp>ZWA</stp>
        <stp>Bid</stp>
        <stp/>
        <stp>T</stp>
        <tr r="H32" s="1"/>
      </tp>
      <tp>
        <v>1118</v>
        <stp/>
        <stp>ContractData</stp>
        <stp>ZSE</stp>
        <stp>Bid</stp>
        <stp/>
        <stp>T</stp>
        <tr r="H28" s="1"/>
      </tp>
      <tp>
        <v>581.5</v>
        <stp/>
        <stp>ContractData</stp>
        <stp>ZWA</stp>
        <stp>Ask</stp>
        <stp/>
        <stp>T</stp>
        <tr r="I32" s="1"/>
      </tp>
      <tp>
        <v>1118.5</v>
        <stp/>
        <stp>ContractData</stp>
        <stp>ZSE</stp>
        <stp>Ask</stp>
        <stp/>
        <stp>T</stp>
        <tr r="I28" s="1"/>
      </tp>
      <tp>
        <v>416</v>
        <stp/>
        <stp>ContractData</stp>
        <stp>ZCE</stp>
        <stp>Ask</stp>
        <stp/>
        <stp>T</stp>
        <tr r="I31" s="1"/>
      </tp>
      <tp>
        <v>307.10000000000002</v>
        <stp/>
        <stp>ContractData</stp>
        <stp>ZME</stp>
        <stp>Ask</stp>
        <stp/>
        <stp>T</stp>
        <tr r="I29" s="1"/>
      </tp>
      <tp>
        <v>73.72</v>
        <stp/>
        <stp>ContractData</stp>
        <stp>ZLE</stp>
        <stp>Ask</stp>
        <stp/>
        <stp>T</stp>
        <tr r="I30" s="1"/>
      </tp>
      <tp>
        <v>305.3</v>
        <stp/>
        <stp>ContractData</stp>
        <stp>ZME</stp>
        <stp>Low</stp>
        <stp/>
        <stp>T</stp>
        <tr r="M29" s="1"/>
      </tp>
      <tp>
        <v>73.5</v>
        <stp/>
        <stp>ContractData</stp>
        <stp>ZLE</stp>
        <stp>Low</stp>
        <stp/>
        <stp>T</stp>
        <tr r="M30" s="1"/>
      </tp>
      <tp>
        <v>412.5</v>
        <stp/>
        <stp>ContractData</stp>
        <stp>ZCE</stp>
        <stp>Low</stp>
        <stp/>
        <stp>T</stp>
        <tr r="M31" s="1"/>
      </tp>
      <tp>
        <v>1111.25</v>
        <stp/>
        <stp>ContractData</stp>
        <stp>ZSE</stp>
        <stp>Low</stp>
        <stp/>
        <stp>T</stp>
        <tr r="M28" s="1"/>
      </tp>
      <tp>
        <v>574.75</v>
        <stp/>
        <stp>ContractData</stp>
        <stp>ZWA</stp>
        <stp>Low</stp>
        <stp/>
        <stp>T</stp>
        <tr r="M32" s="1"/>
      </tp>
      <tp>
        <v>68.460000000000008</v>
        <stp/>
        <stp>ContractData</stp>
        <stp>SIE</stp>
        <stp>Bid</stp>
        <stp/>
        <stp>T</stp>
        <tr r="H23" s="1"/>
      </tp>
      <tp>
        <v>14.25</v>
        <stp/>
        <stp>ContractData</stp>
        <stp>SBE</stp>
        <stp>Bid</stp>
        <stp/>
        <stp>T</stp>
        <tr r="H40" s="1"/>
      </tp>
      <tp>
        <v>1782.3000000000002</v>
        <stp/>
        <stp>ContractData</stp>
        <stp>PLE</stp>
        <stp>Ask</stp>
        <stp/>
        <stp>T</stp>
        <tr r="I24" s="1"/>
      </tp>
      <tp>
        <v>3.0431000000000004</v>
        <stp/>
        <stp>ContractData</stp>
        <stp>RBE</stp>
        <stp>Bid</stp>
        <stp/>
        <stp>T</stp>
        <tr r="H38" s="1"/>
      </tp>
      <tp>
        <v>3.0444</v>
        <stp/>
        <stp>ContractData</stp>
        <stp>RBE</stp>
        <stp>Ask</stp>
        <stp/>
        <stp>T</stp>
        <tr r="I38" s="1"/>
      </tp>
      <tp>
        <v>1781.6000000000001</v>
        <stp/>
        <stp>ContractData</stp>
        <stp>PLE</stp>
        <stp>Bid</stp>
        <stp/>
        <stp>T</stp>
        <tr r="H24" s="1"/>
      </tp>
      <tp>
        <v>14.26</v>
        <stp/>
        <stp>ContractData</stp>
        <stp>SBE</stp>
        <stp>Ask</stp>
        <stp/>
        <stp>T</stp>
        <tr r="I40" s="1"/>
      </tp>
      <tp>
        <v>68.475000000000009</v>
        <stp/>
        <stp>ContractData</stp>
        <stp>SIE</stp>
        <stp>Ask</stp>
        <stp/>
        <stp>T</stp>
        <tr r="I23" s="1"/>
      </tp>
      <tp>
        <v>1.7187667848318831</v>
        <stp/>
        <stp>ContractData</stp>
        <stp>QO</stp>
        <stp>PerCentNetLastTrade</stp>
        <stp/>
        <stp>T</stp>
        <tr r="E36" s="1"/>
      </tp>
      <tp>
        <v>0.29448719962305636</v>
        <stp/>
        <stp>ContractData</stp>
        <stp>YM</stp>
        <stp>PerCentNetLastTrade</stp>
        <stp/>
        <stp>T</stp>
        <tr r="E2" s="1"/>
      </tp>
      <tp>
        <v>0.712789676373218</v>
        <stp/>
        <stp>ContractData</stp>
        <stp>EP</stp>
        <stp>PerCentNetLastTrade</stp>
        <stp/>
        <stp>T</stp>
        <tr r="E3" s="1"/>
      </tp>
      <tp>
        <v>-2.834008097165992</v>
        <stp/>
        <stp>ContractData</stp>
        <stp>HE</stp>
        <stp>PerCentNetLastTrade</stp>
        <stp/>
        <stp>T</stp>
        <tr r="E34" s="1"/>
      </tp>
      <tp>
        <v>3.0381</v>
        <stp/>
        <stp>ContractData</stp>
        <stp>RBE</stp>
        <stp>Open</stp>
        <stp/>
        <stp>T</stp>
        <tr r="K38" s="1"/>
      </tp>
      <tp>
        <v>0</v>
        <stp/>
        <stp>ContractData</stp>
        <stp>S.SPY</stp>
        <stp>NetLastTrade</stp>
        <stp/>
        <stp>T</stp>
        <tr r="D12" s="1"/>
      </tp>
      <tp>
        <v>44</v>
        <stp/>
        <stp>ContractData</stp>
        <stp>CCE</stp>
        <stp>NetLastTrade</stp>
        <stp/>
        <stp>T</stp>
        <tr r="D43" s="1"/>
      </tp>
      <tp>
        <v>1.3199999999999932</v>
        <stp/>
        <stp>ContractData</stp>
        <stp>CLE</stp>
        <stp>NetLastTrade</stp>
        <stp/>
        <stp>T</stp>
        <tr r="D35" s="1"/>
      </tp>
      <tp>
        <v>0.37000000000000455</v>
        <stp/>
        <stp>ContractData</stp>
        <stp>CTE</stp>
        <stp>NetLastTrade</stp>
        <stp/>
        <stp>T</stp>
        <tr r="D41" s="1"/>
      </tp>
      <tp>
        <v>0.10349999999999948</v>
        <stp/>
        <stp>ContractData</stp>
        <stp>CPE</stp>
        <stp>NetLastTrade</stp>
        <stp/>
        <stp>T</stp>
        <tr r="D27" s="1"/>
      </tp>
      <tp>
        <v>0</v>
        <stp/>
        <stp>ContractData</stp>
        <stp>S.VXUS</stp>
        <stp>NetLastTrade</stp>
        <stp/>
        <stp>T</stp>
        <tr r="D10" s="1"/>
      </tp>
      <tp t="s">
        <v/>
        <stp/>
        <stp>ContractData</stp>
        <stp>S.SPY</stp>
        <stp>PerCentNetLastTrade</stp>
        <stp/>
        <stp>T</stp>
        <tr r="E12" s="1"/>
      </tp>
      <tp>
        <v>1797.9</v>
        <stp/>
        <stp>ContractData</stp>
        <stp>PLE</stp>
        <stp>Open</stp>
        <stp/>
        <stp>T</stp>
        <tr r="K24" s="1"/>
      </tp>
      <tp t="s">
        <v/>
        <stp/>
        <stp>ContractData</stp>
        <stp>S.MDY</stp>
        <stp>PerCentNetLastTrade</stp>
        <stp/>
        <stp>T</stp>
        <tr r="E11" s="1"/>
      </tp>
      <tp t="s">
        <v/>
        <stp/>
        <stp>ContractData</stp>
        <stp>S.IWD</stp>
        <stp>PerCentNetLastTrade</stp>
        <stp/>
        <stp>T</stp>
        <tr r="E9" s="1"/>
      </tp>
      <tp t="s">
        <v/>
        <stp/>
        <stp>ContractData</stp>
        <stp>S.IWF</stp>
        <stp>PerCentNetLastTrade</stp>
        <stp/>
        <stp>T</stp>
        <tr r="E13" s="1"/>
      </tp>
      <tp t="s">
        <v/>
        <stp/>
        <stp>ContractData</stp>
        <stp>S.IWM</stp>
        <stp>PerCentNetLastTrade</stp>
        <stp/>
        <stp>T</stp>
        <tr r="E8" s="1"/>
      </tp>
      <tp>
        <v>374.75</v>
        <stp/>
        <stp>ContractData</stp>
        <stp>ENQ</stp>
        <stp>NetLastTrade</stp>
        <stp/>
        <stp>T</stp>
        <tr r="D4" s="1"/>
      </tp>
      <tp>
        <v>24.200000000000273</v>
        <stp/>
        <stp>ContractData</stp>
        <stp>EMD</stp>
        <stp>NetLastTrade</stp>
        <stp/>
        <stp>T</stp>
        <tr r="D5" s="1"/>
      </tp>
      <tp t="s">
        <v/>
        <stp/>
        <stp>ContractData</stp>
        <stp>MSFT</stp>
        <stp>T_TVol</stp>
        <stp/>
        <stp>T</stp>
        <tr r="O19" s="1"/>
      </tp>
      <tp>
        <v>1798.5</v>
        <stp/>
        <stp>ContractData</stp>
        <stp>PLE</stp>
        <stp>High</stp>
        <stp/>
        <stp>T</stp>
        <tr r="L24" s="1"/>
      </tp>
      <tp>
        <v>-15.899999999999636</v>
        <stp/>
        <stp>ContractData</stp>
        <stp>GCE</stp>
        <stp>NetLastTrade</stp>
        <stp/>
        <stp>T</stp>
        <tr r="D26" s="1"/>
      </tp>
      <tp t="s">
        <v/>
        <stp/>
        <stp>ContractData</stp>
        <stp>TSLA</stp>
        <stp>T_CVol</stp>
        <stp/>
        <stp>T</stp>
        <tr r="N21" s="1"/>
      </tp>
      <tp t="s">
        <v/>
        <stp/>
        <stp>ContractData</stp>
        <stp>GLE</stp>
        <stp>NetLastTrade</stp>
        <stp/>
        <stp>T</stp>
        <tr r="D33" s="1"/>
      </tp>
      <tp t="s">
        <v/>
        <stp/>
        <stp>ContractData</stp>
        <stp>META</stp>
        <stp>T_CVol</stp>
        <stp/>
        <stp>T</stp>
        <tr r="N18" s="1"/>
      </tp>
      <tp>
        <v>4072733.8643069998</v>
        <stp/>
        <stp>ContractData</stp>
        <stp>NVDA</stp>
        <stp>T_CVol</stp>
        <stp/>
        <stp>T</stp>
        <tr r="N20" s="1"/>
      </tp>
      <tp>
        <v>3.1120000000000001</v>
        <stp/>
        <stp>ContractData</stp>
        <stp>RBE</stp>
        <stp>High</stp>
        <stp/>
        <stp>T</stp>
        <tr r="L38" s="1"/>
      </tp>
      <tp>
        <v>68.78</v>
        <stp/>
        <stp>ContractData</stp>
        <stp>SIE</stp>
        <stp>High</stp>
        <stp/>
        <stp>T</stp>
        <tr r="L23" s="1"/>
      </tp>
      <tp>
        <v>14.36</v>
        <stp/>
        <stp>ContractData</stp>
        <stp>SBE</stp>
        <stp>High</stp>
        <stp/>
        <stp>T</stp>
        <tr r="L40" s="1"/>
      </tp>
      <tp>
        <v>306.47000000000003</v>
        <stp/>
        <stp>ContractData</stp>
        <stp>S.MTUM</stp>
        <stp>LastTrade</stp>
        <stp/>
        <stp>T</stp>
        <tr r="C7" s="1"/>
      </tp>
      <tp>
        <v>241090</v>
        <stp/>
        <stp>ContractData</stp>
        <stp>ENQ</stp>
        <stp>T_TVol</stp>
        <stp/>
        <stp>T</stp>
        <tr r="O4" s="1"/>
      </tp>
      <tp>
        <v>83.03</v>
        <stp/>
        <stp>ContractData</stp>
        <stp>S.VXUS</stp>
        <stp>LastTrade</stp>
        <stp/>
        <stp>T</stp>
        <tr r="C10" s="1"/>
      </tp>
      <tp t="s">
        <v/>
        <stp/>
        <stp>ContractData</stp>
        <stp>S.MDY</stp>
        <stp>High</stp>
        <stp/>
        <stp>T</stp>
        <tr r="L11" s="1"/>
      </tp>
      <tp>
        <v>420.5</v>
        <stp/>
        <stp>ContractData</stp>
        <stp>ZCE</stp>
        <stp>Open</stp>
        <stp/>
        <stp>T</stp>
        <tr r="K31" s="1"/>
      </tp>
      <tp>
        <v>6.9300000000000139E-2</v>
        <stp/>
        <stp>ContractData</stp>
        <stp>HOE</stp>
        <stp>NetLastTrade</stp>
        <stp/>
        <stp>T</stp>
        <tr r="D37" s="1"/>
      </tp>
      <tp>
        <v>308.70000000000005</v>
        <stp/>
        <stp>ContractData</stp>
        <stp>ZME</stp>
        <stp>Open</stp>
        <stp/>
        <stp>T</stp>
        <tr r="K29" s="1"/>
      </tp>
      <tp>
        <v>74.44</v>
        <stp/>
        <stp>ContractData</stp>
        <stp>ZLE</stp>
        <stp>Open</stp>
        <stp/>
        <stp>T</stp>
        <tr r="K30" s="1"/>
      </tp>
      <tp>
        <v>1122.25</v>
        <stp/>
        <stp>ContractData</stp>
        <stp>ZSE</stp>
        <stp>Open</stp>
        <stp/>
        <stp>T</stp>
        <tr r="K28" s="1"/>
      </tp>
      <tp>
        <v>582.75</v>
        <stp/>
        <stp>ContractData</stp>
        <stp>ZWA</stp>
        <stp>Open</stp>
        <stp/>
        <stp>T</stp>
        <tr r="K32" s="1"/>
      </tp>
      <tp t="s">
        <v/>
        <stp/>
        <stp>ContractData</stp>
        <stp>S.VXUS</stp>
        <stp>T_TVol</stp>
        <stp/>
        <stp>T</stp>
        <tr r="O10" s="1"/>
      </tp>
      <tp t="s">
        <v/>
        <stp/>
        <stp>ContractData</stp>
        <stp>AMZN</stp>
        <stp>T_CVol</stp>
        <stp/>
        <stp>T</stp>
        <tr r="N16" s="1"/>
      </tp>
      <tp>
        <v>5241</v>
        <stp/>
        <stp>ContractData</stp>
        <stp>CCE</stp>
        <stp>T_CVol</stp>
        <stp/>
        <stp>T</stp>
        <tr r="N43" s="1"/>
      </tp>
      <tp>
        <v>107536</v>
        <stp/>
        <stp>ContractData</stp>
        <stp>CLE</stp>
        <stp>T_CVol</stp>
        <stp/>
        <stp>T</stp>
        <tr r="N35" s="1"/>
      </tp>
      <tp>
        <v>21501</v>
        <stp/>
        <stp>ContractData</stp>
        <stp>CPE</stp>
        <stp>T_CVol</stp>
        <stp/>
        <stp>T</stp>
        <tr r="N27" s="1"/>
      </tp>
      <tp>
        <v>12899</v>
        <stp/>
        <stp>ContractData</stp>
        <stp>CTE</stp>
        <stp>T_CVol</stp>
        <stp/>
        <stp>T</stp>
        <tr r="N41" s="1"/>
      </tp>
      <tp>
        <v>79989</v>
        <stp/>
        <stp>ContractData</stp>
        <stp>GCE</stp>
        <stp>T_CVol</stp>
        <stp/>
        <stp>T</stp>
        <tr r="N26" s="1"/>
      </tp>
      <tp>
        <v>37847</v>
        <stp/>
        <stp>ContractData</stp>
        <stp>GLE</stp>
        <stp>T_CVol</stp>
        <stp/>
        <stp>T</stp>
        <tr r="N33" s="1"/>
      </tp>
      <tp>
        <v>8421</v>
        <stp/>
        <stp>ContractData</stp>
        <stp>KCE</stp>
        <stp>T_CVol</stp>
        <stp/>
        <stp>T</stp>
        <tr r="N42" s="1"/>
      </tp>
      <tp>
        <v>9453</v>
        <stp/>
        <stp>ContractData</stp>
        <stp>HOE</stp>
        <stp>T_CVol</stp>
        <stp/>
        <stp>T</stp>
        <tr r="N37" s="1"/>
      </tp>
      <tp>
        <v>34045</v>
        <stp/>
        <stp>ContractData</stp>
        <stp>NGE</stp>
        <stp>T_CVol</stp>
        <stp/>
        <stp>T</stp>
        <tr r="N39" s="1"/>
      </tp>
      <tp t="s">
        <v/>
        <stp/>
        <stp>ContractData</stp>
        <stp>LBR</stp>
        <stp>T_TVol</stp>
        <stp/>
        <stp>T</stp>
        <tr r="O44" s="1"/>
      </tp>
      <tp>
        <v>51321</v>
        <stp/>
        <stp>ContractData</stp>
        <stp>SBE</stp>
        <stp>T_CVol</stp>
        <stp/>
        <stp>T</stp>
        <tr r="N40" s="1"/>
      </tp>
      <tp>
        <v>24489</v>
        <stp/>
        <stp>ContractData</stp>
        <stp>SIE</stp>
        <stp>T_CVol</stp>
        <stp/>
        <stp>T</stp>
        <tr r="N23" s="1"/>
      </tp>
      <tp>
        <v>7715</v>
        <stp/>
        <stp>ContractData</stp>
        <stp>RBE</stp>
        <stp>T_CVol</stp>
        <stp/>
        <stp>T</stp>
        <tr r="N38" s="1"/>
      </tp>
      <tp>
        <v>8692</v>
        <stp/>
        <stp>ContractData</stp>
        <stp>PLE</stp>
        <stp>T_CVol</stp>
        <stp/>
        <stp>T</stp>
        <tr r="N24" s="1"/>
      </tp>
      <tp>
        <v>38686</v>
        <stp/>
        <stp>ContractData</stp>
        <stp>ZCE</stp>
        <stp>T_CVol</stp>
        <stp/>
        <stp>T</stp>
        <tr r="N31" s="1"/>
      </tp>
      <tp>
        <v>15369</v>
        <stp/>
        <stp>ContractData</stp>
        <stp>ZME</stp>
        <stp>T_CVol</stp>
        <stp/>
        <stp>T</stp>
        <tr r="N29" s="1"/>
      </tp>
      <tp>
        <v>23043</v>
        <stp/>
        <stp>ContractData</stp>
        <stp>ZLE</stp>
        <stp>T_CVol</stp>
        <stp/>
        <stp>T</stp>
        <tr r="N30" s="1"/>
      </tp>
      <tp>
        <v>20055</v>
        <stp/>
        <stp>ContractData</stp>
        <stp>ZSE</stp>
        <stp>T_CVol</stp>
        <stp/>
        <stp>T</stp>
        <tr r="N28" s="1"/>
      </tp>
      <tp t="s">
        <v/>
        <stp/>
        <stp>ContractData</stp>
        <stp>S.IWM</stp>
        <stp>Open</stp>
        <stp/>
        <stp>T</stp>
        <tr r="K8" s="1"/>
      </tp>
      <tp t="s">
        <v/>
        <stp/>
        <stp>ContractData</stp>
        <stp>S.IWF</stp>
        <stp>Open</stp>
        <stp/>
        <stp>T</stp>
        <tr r="K13" s="1"/>
      </tp>
      <tp t="s">
        <v/>
        <stp/>
        <stp>ContractData</stp>
        <stp>S.IWD</stp>
        <stp>Open</stp>
        <stp/>
        <stp>T</stp>
        <tr r="K9" s="1"/>
      </tp>
      <tp>
        <v>0.70000000000001705</v>
        <stp/>
        <stp>ContractData</stp>
        <stp>KCE</stp>
        <stp>NetLastTrade</stp>
        <stp/>
        <stp>T</stp>
        <tr r="D42" s="1"/>
      </tp>
      <tp>
        <v>672</v>
        <stp/>
        <stp>ContractData</stp>
        <stp>EMD</stp>
        <stp>T_CVol</stp>
        <stp/>
        <stp>T</stp>
        <tr r="N5" s="1"/>
      </tp>
      <tp t="s">
        <v/>
        <stp/>
        <stp>ContractData</stp>
        <stp>GOOGL</stp>
        <stp>High</stp>
        <stp/>
        <stp>T</stp>
        <tr r="L17" s="1"/>
      </tp>
      <tp t="s">
        <v/>
        <stp/>
        <stp>ContractData</stp>
        <stp>AAPL</stp>
        <stp>T_CVol</stp>
        <stp/>
        <stp>T</stp>
        <tr r="N15" s="1"/>
      </tp>
      <tp t="s">
        <v/>
        <stp/>
        <stp>ContractData</stp>
        <stp>GOOGL</stp>
        <stp>Open</stp>
        <stp/>
        <stp>T</stp>
        <tr r="K17" s="1"/>
      </tp>
      <tp t="s">
        <v/>
        <stp/>
        <stp>ContractData</stp>
        <stp>S.IWM</stp>
        <stp>High</stp>
        <stp/>
        <stp>T</stp>
        <tr r="L8" s="1"/>
      </tp>
      <tp t="s">
        <v/>
        <stp/>
        <stp>ContractData</stp>
        <stp>S.IWD</stp>
        <stp>High</stp>
        <stp/>
        <stp>T</stp>
        <tr r="L9" s="1"/>
      </tp>
      <tp t="s">
        <v/>
        <stp/>
        <stp>ContractData</stp>
        <stp>S.IWF</stp>
        <stp>High</stp>
        <stp/>
        <stp>T</stp>
        <tr r="L13" s="1"/>
      </tp>
      <tp t="s">
        <v/>
        <stp/>
        <stp>ContractData</stp>
        <stp>S.SPY</stp>
        <stp>Low</stp>
        <stp/>
        <stp>T</stp>
        <tr r="M12" s="1"/>
      </tp>
      <tp>
        <v>-0.5</v>
        <stp/>
        <stp>ContractData</stp>
        <stp>LBR</stp>
        <stp>NetLastTrade</stp>
        <stp/>
        <stp>T</stp>
        <tr r="D44" s="1"/>
      </tp>
      <tp>
        <v>742.89</v>
        <stp/>
        <stp>ContractData</stp>
        <stp>S.SPY</stp>
        <stp>Bid</stp>
        <stp/>
        <stp>T</stp>
        <tr r="H12" s="1"/>
      </tp>
      <tp>
        <v>742.95</v>
        <stp/>
        <stp>ContractData</stp>
        <stp>S.SPY</stp>
        <stp>Ask</stp>
        <stp/>
        <stp>T</stp>
        <tr r="I12" s="1"/>
      </tp>
      <tp>
        <v>680</v>
        <stp/>
        <stp>ContractData</stp>
        <stp>S.MDY</stp>
        <stp>Ask</stp>
        <stp/>
        <stp>T</stp>
        <tr r="I11" s="1"/>
      </tp>
      <tp>
        <v>678.89</v>
        <stp/>
        <stp>ContractData</stp>
        <stp>S.MDY</stp>
        <stp>Bid</stp>
        <stp/>
        <stp>T</stp>
        <tr r="H11" s="1"/>
      </tp>
      <tp>
        <v>240.34</v>
        <stp/>
        <stp>ContractData</stp>
        <stp>S.IWD</stp>
        <stp>Ask</stp>
        <stp/>
        <stp>T</stp>
        <tr r="I9" s="1"/>
      </tp>
      <tp>
        <v>124.05</v>
        <stp/>
        <stp>ContractData</stp>
        <stp>S.IWF</stp>
        <stp>Ask</stp>
        <stp/>
        <stp>T</stp>
        <tr r="I13" s="1"/>
      </tp>
      <tp>
        <v>285.55</v>
        <stp/>
        <stp>ContractData</stp>
        <stp>S.IWM</stp>
        <stp>Ask</stp>
        <stp/>
        <stp>T</stp>
        <tr r="I8" s="1"/>
      </tp>
      <tp>
        <v>285.47000000000003</v>
        <stp/>
        <stp>ContractData</stp>
        <stp>S.IWM</stp>
        <stp>Bid</stp>
        <stp/>
        <stp>T</stp>
        <tr r="H8" s="1"/>
      </tp>
      <tp>
        <v>123.66</v>
        <stp/>
        <stp>ContractData</stp>
        <stp>S.IWF</stp>
        <stp>Bid</stp>
        <stp/>
        <stp>T</stp>
        <tr r="H13" s="1"/>
      </tp>
      <tp>
        <v>236.73000000000002</v>
        <stp/>
        <stp>ContractData</stp>
        <stp>S.IWD</stp>
        <stp>Bid</stp>
        <stp/>
        <stp>T</stp>
        <tr r="H9" s="1"/>
      </tp>
      <tp t="s">
        <v/>
        <stp/>
        <stp>ContractData</stp>
        <stp>S.IWM</stp>
        <stp>Low</stp>
        <stp/>
        <stp>T</stp>
        <tr r="M8" s="1"/>
      </tp>
      <tp t="s">
        <v/>
        <stp/>
        <stp>ContractData</stp>
        <stp>S.IWD</stp>
        <stp>Low</stp>
        <stp/>
        <stp>T</stp>
        <tr r="M9" s="1"/>
      </tp>
      <tp t="s">
        <v/>
        <stp/>
        <stp>ContractData</stp>
        <stp>S.IWF</stp>
        <stp>Low</stp>
        <stp/>
        <stp>T</stp>
        <tr r="M13" s="1"/>
      </tp>
      <tp t="s">
        <v/>
        <stp/>
        <stp>ContractData</stp>
        <stp>S.MDY</stp>
        <stp>Low</stp>
        <stp/>
        <stp>T</stp>
        <tr r="M11" s="1"/>
      </tp>
      <tp>
        <v>16250</v>
        <stp/>
        <stp>ContractData</stp>
        <stp>ZWA</stp>
        <stp>T_CVol</stp>
        <stp/>
        <stp>T</stp>
        <tr r="N32" s="1"/>
      </tp>
      <tp t="s">
        <v/>
        <stp/>
        <stp>ContractData</stp>
        <stp>S.MDY</stp>
        <stp>Open</stp>
        <stp/>
        <stp>T</stp>
        <tr r="K11" s="1"/>
      </tp>
      <tp>
        <v>-3.034995354598947</v>
        <stp/>
        <stp>ContractData</stp>
        <stp>NGE</stp>
        <stp>PerCentNetLastTrade</stp>
        <stp/>
        <stp>T</stp>
        <tr r="E39" s="1"/>
      </tp>
      <tp t="s">
        <v/>
        <stp/>
        <stp>ContractData</stp>
        <stp>LBR</stp>
        <stp>PerCentNetLastTrade</stp>
        <stp/>
        <stp>T</stp>
        <tr r="E44" s="1"/>
      </tp>
      <tp>
        <v>0.28397565922920892</v>
        <stp/>
        <stp>ContractData</stp>
        <stp>KCE</stp>
        <stp>PerCentNetLastTrade</stp>
        <stp/>
        <stp>T</stp>
        <tr r="E42" s="1"/>
      </tp>
      <tp>
        <v>1.93176116407426</v>
        <stp/>
        <stp>ContractData</stp>
        <stp>HOE</stp>
        <stp>PerCentNetLastTrade</stp>
        <stp/>
        <stp>T</stp>
        <tr r="E37" s="1"/>
      </tp>
      <tp>
        <v>5.1727705358990274E-2</v>
        <stp/>
        <stp>ContractData</stp>
        <stp>GLE</stp>
        <stp>PerCentNetLastTrade</stp>
        <stp/>
        <stp>T</stp>
        <tr r="E33" s="1"/>
      </tp>
      <tp>
        <v>-0.36423613497354135</v>
        <stp/>
        <stp>ContractData</stp>
        <stp>GCE</stp>
        <stp>PerCentNetLastTrade</stp>
        <stp/>
        <stp>T</stp>
        <tr r="E26" s="1"/>
      </tp>
      <tp>
        <v>1.2910616161094173</v>
        <stp/>
        <stp>ContractData</stp>
        <stp>ENQ</stp>
        <stp>PerCentNetLastTrade</stp>
        <stp/>
        <stp>T</stp>
        <tr r="E4" s="1"/>
      </tp>
      <tp>
        <v>0.6545847984852583</v>
        <stp/>
        <stp>ContractData</stp>
        <stp>EMD</stp>
        <stp>PerCentNetLastTrade</stp>
        <stp/>
        <stp>T</stp>
        <tr r="E5" s="1"/>
      </tp>
      <tp>
        <v>1125.25</v>
        <stp/>
        <stp>ContractData</stp>
        <stp>ZSE</stp>
        <stp>High</stp>
        <stp/>
        <stp>T</stp>
        <tr r="L28" s="1"/>
      </tp>
      <tp>
        <v>1.4579191517561298</v>
        <stp/>
        <stp>ContractData</stp>
        <stp>CLE</stp>
        <stp>PerCentNetLastTrade</stp>
        <stp/>
        <stp>T</stp>
        <tr r="E35" s="1"/>
      </tp>
      <tp>
        <v>1.1695906432748537</v>
        <stp/>
        <stp>ContractData</stp>
        <stp>CCE</stp>
        <stp>PerCentNetLastTrade</stp>
        <stp/>
        <stp>T</stp>
        <tr r="E43" s="1"/>
      </tp>
      <tp>
        <v>1.6469090619778821</v>
        <stp/>
        <stp>ContractData</stp>
        <stp>CPE</stp>
        <stp>PerCentNetLastTrade</stp>
        <stp/>
        <stp>T</stp>
        <tr r="E27" s="1"/>
      </tp>
      <tp>
        <v>0.47754259163655138</v>
        <stp/>
        <stp>ContractData</stp>
        <stp>CTE</stp>
        <stp>PerCentNetLastTrade</stp>
        <stp/>
        <stp>T</stp>
        <tr r="E41" s="1"/>
      </tp>
      <tp>
        <v>0.45724425032416571</v>
        <stp/>
        <stp>ContractData</stp>
        <stp>Ali</stp>
        <stp>PerCentNetLastTrade</stp>
        <stp/>
        <stp>T</stp>
        <tr r="E25" s="1"/>
      </tp>
      <tp>
        <v>584.25</v>
        <stp/>
        <stp>ContractData</stp>
        <stp>ZWA</stp>
        <stp>High</stp>
        <stp/>
        <stp>T</stp>
        <tr r="L32" s="1"/>
      </tp>
      <tp>
        <v>74.94</v>
        <stp/>
        <stp>ContractData</stp>
        <stp>ZLE</stp>
        <stp>High</stp>
        <stp/>
        <stp>T</stp>
        <tr r="L30" s="1"/>
      </tp>
      <tp>
        <v>309.20000000000005</v>
        <stp/>
        <stp>ContractData</stp>
        <stp>ZME</stp>
        <stp>High</stp>
        <stp/>
        <stp>T</stp>
        <tr r="L29" s="1"/>
      </tp>
      <tp>
        <v>-0.45380875202593191</v>
        <stp/>
        <stp>ContractData</stp>
        <stp>ZME</stp>
        <stp>PerCentNetLastTrade</stp>
        <stp/>
        <stp>T</stp>
        <tr r="E29" s="1"/>
      </tp>
      <tp>
        <v>-0.55315704263356724</v>
        <stp/>
        <stp>ContractData</stp>
        <stp>ZLE</stp>
        <stp>PerCentNetLastTrade</stp>
        <stp/>
        <stp>T</stp>
        <tr r="E30" s="1"/>
      </tp>
      <tp>
        <v>-0.3592814371257485</v>
        <stp/>
        <stp>ContractData</stp>
        <stp>ZCE</stp>
        <stp>PerCentNetLastTrade</stp>
        <stp/>
        <stp>T</stp>
        <tr r="E31" s="1"/>
      </tp>
      <tp>
        <v>-0.28979045920641999</v>
        <stp/>
        <stp>ContractData</stp>
        <stp>ZSE</stp>
        <stp>PerCentNetLastTrade</stp>
        <stp/>
        <stp>T</stp>
        <tr r="E28" s="1"/>
      </tp>
      <tp>
        <v>0.21551724137931033</v>
        <stp/>
        <stp>ContractData</stp>
        <stp>ZWA</stp>
        <stp>PerCentNetLastTrade</stp>
        <stp/>
        <stp>T</stp>
        <tr r="E32" s="1"/>
      </tp>
      <tp>
        <v>421</v>
        <stp/>
        <stp>ContractData</stp>
        <stp>ZCE</stp>
        <stp>High</stp>
        <stp/>
        <stp>T</stp>
        <tr r="L31" s="1"/>
      </tp>
      <tp>
        <v>-0.90878833046322161</v>
        <stp/>
        <stp>ContractData</stp>
        <stp>SIE</stp>
        <stp>PerCentNetLastTrade</stp>
        <stp/>
        <stp>T</stp>
        <tr r="E23" s="1"/>
      </tp>
      <tp>
        <v>0.84865629420084865</v>
        <stp/>
        <stp>ContractData</stp>
        <stp>SBE</stp>
        <stp>PerCentNetLastTrade</stp>
        <stp/>
        <stp>T</stp>
        <tr r="E40" s="1"/>
      </tp>
      <tp>
        <v>1.9050488817463507</v>
        <stp/>
        <stp>ContractData</stp>
        <stp>RBE</stp>
        <stp>PerCentNetLastTrade</stp>
        <stp/>
        <stp>T</stp>
        <tr r="E38" s="1"/>
      </tp>
      <tp>
        <v>-0.9066132710384337</v>
        <stp/>
        <stp>ContractData</stp>
        <stp>PLE</stp>
        <stp>PerCentNetLastTrade</stp>
        <stp/>
        <stp>T</stp>
        <tr r="E24" s="1"/>
      </tp>
      <tp>
        <v>0</v>
        <stp/>
        <stp>ContractData</stp>
        <stp>S.MTUM</stp>
        <stp>NetLastTrade</stp>
        <stp/>
        <stp>T</stp>
        <tr r="D7" s="1"/>
      </tp>
      <tp>
        <v>94.67</v>
        <stp/>
        <stp>ContractData</stp>
        <stp>QO</stp>
        <stp>Bid</stp>
        <stp/>
        <stp>T</stp>
        <tr r="H36" s="1"/>
      </tp>
      <tp>
        <v>51083</v>
        <stp/>
        <stp>ContractData</stp>
        <stp>YM</stp>
        <stp>Bid</stp>
        <stp/>
        <stp>T</stp>
        <tr r="H2" s="1"/>
      </tp>
      <tp>
        <v>7453</v>
        <stp/>
        <stp>ContractData</stp>
        <stp>EP</stp>
        <stp>Bid</stp>
        <stp/>
        <stp>T</stp>
        <tr r="H3" s="1"/>
      </tp>
      <tp>
        <v>98.5</v>
        <stp/>
        <stp>ContractData</stp>
        <stp>HE</stp>
        <stp>Bid</stp>
        <stp/>
        <stp>T</stp>
        <tr r="H34" s="1"/>
      </tp>
      <tp>
        <v>98.975000000000009</v>
        <stp/>
        <stp>ContractData</stp>
        <stp>HE</stp>
        <stp>Ask</stp>
        <stp/>
        <stp>T</stp>
        <tr r="I34" s="1"/>
      </tp>
      <tp>
        <v>7453.5</v>
        <stp/>
        <stp>ContractData</stp>
        <stp>EP</stp>
        <stp>Ask</stp>
        <stp/>
        <stp>T</stp>
        <tr r="I3" s="1"/>
      </tp>
      <tp>
        <v>51086</v>
        <stp/>
        <stp>ContractData</stp>
        <stp>YM</stp>
        <stp>Ask</stp>
        <stp/>
        <stp>T</stp>
        <tr r="I2" s="1"/>
      </tp>
      <tp>
        <v>94.69</v>
        <stp/>
        <stp>ContractData</stp>
        <stp>QO</stp>
        <stp>Ask</stp>
        <stp/>
        <stp>T</stp>
        <tr r="I36" s="1"/>
      </tp>
      <tp>
        <v>93.91</v>
        <stp/>
        <stp>ContractData</stp>
        <stp>QO</stp>
        <stp>Low</stp>
        <stp/>
        <stp>T</stp>
        <tr r="M36" s="1"/>
      </tp>
      <tp>
        <v>50624</v>
        <stp/>
        <stp>ContractData</stp>
        <stp>YM</stp>
        <stp>Low</stp>
        <stp/>
        <stp>T</stp>
        <tr r="M2" s="1"/>
      </tp>
      <tp>
        <v>7355.5</v>
        <stp/>
        <stp>ContractData</stp>
        <stp>EP</stp>
        <stp>Low</stp>
        <stp/>
        <stp>T</stp>
        <tr r="M3" s="1"/>
      </tp>
      <tp>
        <v>98.525000000000006</v>
        <stp/>
        <stp>ContractData</stp>
        <stp>HE</stp>
        <stp>Low</stp>
        <stp/>
        <stp>T</stp>
        <tr r="M34" s="1"/>
      </tp>
      <tp>
        <v>-9.7999999999999865E-2</v>
        <stp/>
        <stp>ContractData</stp>
        <stp>NGE</stp>
        <stp>NetLastTrade</stp>
        <stp/>
        <stp>T</stp>
        <tr r="D39" s="1"/>
      </tp>
    </main>
  </volType>
</volTypes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volatileDependencies" Target="volatileDependenci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06FFD1-7BA1-43C7-A9DD-FCFA719B7DEC}">
  <dimension ref="A1:R44"/>
  <sheetViews>
    <sheetView showGridLines="0" showRowColHeaders="0" tabSelected="1" workbookViewId="0">
      <selection activeCell="A2" sqref="A2"/>
    </sheetView>
  </sheetViews>
  <sheetFormatPr defaultRowHeight="16.5" x14ac:dyDescent="0.3"/>
  <cols>
    <col min="1" max="1" width="8" style="3" bestFit="1" customWidth="1"/>
    <col min="2" max="2" width="46.5" style="3" bestFit="1" customWidth="1"/>
    <col min="3" max="3" width="8.375" style="3" bestFit="1" customWidth="1"/>
    <col min="4" max="4" width="8" style="3" bestFit="1" customWidth="1"/>
    <col min="5" max="5" width="6.5" style="3" bestFit="1" customWidth="1"/>
    <col min="6" max="6" width="8.875" style="3" bestFit="1" customWidth="1"/>
    <col min="7" max="7" width="7.125" style="3" bestFit="1" customWidth="1"/>
    <col min="8" max="9" width="8.375" style="3" bestFit="1" customWidth="1"/>
    <col min="10" max="10" width="7.5" style="3" bestFit="1" customWidth="1"/>
    <col min="11" max="13" width="8.375" style="3" bestFit="1" customWidth="1"/>
    <col min="14" max="14" width="10.875" style="10" bestFit="1" customWidth="1"/>
    <col min="15" max="15" width="8.875" style="10" bestFit="1" customWidth="1"/>
    <col min="16" max="16" width="8.875" style="3" bestFit="1" customWidth="1"/>
    <col min="17" max="16384" width="9" style="3"/>
  </cols>
  <sheetData>
    <row r="1" spans="1:18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17</v>
      </c>
      <c r="G1" s="1" t="s">
        <v>11</v>
      </c>
      <c r="H1" s="1" t="s">
        <v>12</v>
      </c>
      <c r="I1" s="1" t="s">
        <v>13</v>
      </c>
      <c r="J1" s="1" t="s">
        <v>14</v>
      </c>
      <c r="K1" s="1" t="s">
        <v>5</v>
      </c>
      <c r="L1" s="1" t="s">
        <v>6</v>
      </c>
      <c r="M1" s="1" t="s">
        <v>7</v>
      </c>
      <c r="N1" s="2" t="s">
        <v>15</v>
      </c>
      <c r="O1" s="2" t="s">
        <v>16</v>
      </c>
      <c r="P1" s="11">
        <f>MOD(RTD("cqg.rtd", ,"SystemInfo", "Linetime"),1)</f>
        <v>0.30099537036585389</v>
      </c>
      <c r="Q1" s="12"/>
    </row>
    <row r="2" spans="1:18" x14ac:dyDescent="0.3">
      <c r="A2" s="4" t="s">
        <v>10</v>
      </c>
      <c r="B2" s="4" t="str">
        <f>RTD("cqg.rtd", ,"ContractData", A2, "LongDescription",, "T")</f>
        <v>E-mini Dow ($5), Jun 26</v>
      </c>
      <c r="C2" s="4">
        <f>RTD("cqg.rtd", ,"ContractData", A2, "LastTrade",, "T")</f>
        <v>51086</v>
      </c>
      <c r="D2" s="4">
        <f>RTD("cqg.rtd", ,"ContractData", A2, "NetLastTrade",, "T")</f>
        <v>150</v>
      </c>
      <c r="E2" s="5">
        <f>IFERROR(RTD("cqg.rtd", ,"ContractData", A2, "PerCentNetLastTrade",, "T")/100,"")</f>
        <v>2.9448719962305637E-3</v>
      </c>
      <c r="F2" s="4">
        <f>IFERROR(RANK(E2,$E$2:$E$5,0)+COUNTIF($E$2:E2,E2)-1,"")</f>
        <v>4</v>
      </c>
      <c r="G2" s="4">
        <f>RTD("cqg.rtd", ,"ContractData", A2, "MT_LastBidVolume",, "T")</f>
        <v>5</v>
      </c>
      <c r="H2" s="4">
        <f>RTD("cqg.rtd", ,"ContractData", A2, "Bid",, "T")</f>
        <v>51083</v>
      </c>
      <c r="I2" s="4">
        <f>RTD("cqg.rtd", ,"ContractData", A2, "Ask",, "T")</f>
        <v>51086</v>
      </c>
      <c r="J2" s="4">
        <f>RTD("cqg.rtd", ,"ContractData", A2, "MT_LastAskVolume",, "T")</f>
        <v>4</v>
      </c>
      <c r="K2" s="4">
        <f>RTD("cqg.rtd",,"ContractData", A2,"Open",, "T")</f>
        <v>50796</v>
      </c>
      <c r="L2" s="4">
        <f>RTD("cqg.rtd",,"ContractData", A2,"High",, "T")</f>
        <v>51112</v>
      </c>
      <c r="M2" s="4">
        <f>RTD("cqg.rtd",,"ContractData", A2,"Low",, "T")</f>
        <v>50624</v>
      </c>
      <c r="N2" s="6">
        <f>RTD("cqg.rtd", ,"ContractData", A2, "T_CVol",, "T")</f>
        <v>34980</v>
      </c>
      <c r="O2" s="6">
        <f>RTD("cqg.rtd", ,"ContractData", A2, "T_TVol",, "T")</f>
        <v>35265</v>
      </c>
      <c r="P2" s="13"/>
      <c r="Q2" s="12"/>
    </row>
    <row r="3" spans="1:18" x14ac:dyDescent="0.3">
      <c r="A3" s="4" t="s">
        <v>8</v>
      </c>
      <c r="B3" s="4" t="str">
        <f>RTD("cqg.rtd", ,"ContractData", A3, "LongDescription",, "T")</f>
        <v>E-Mini S&amp;P 500, Jun 26</v>
      </c>
      <c r="C3" s="7">
        <f>RTD("cqg.rtd", ,"ContractData", A3, "LastTrade",, "T")</f>
        <v>7453.25</v>
      </c>
      <c r="D3" s="7">
        <f>RTD("cqg.rtd", ,"ContractData", A3, "NetLastTrade",, "T")</f>
        <v>52.75</v>
      </c>
      <c r="E3" s="5">
        <f>IFERROR(RTD("cqg.rtd", ,"ContractData", A3, "PerCentNetLastTrade",, "T")/100,"")</f>
        <v>7.1278967637321798E-3</v>
      </c>
      <c r="F3" s="4">
        <f>IFERROR(RANK(E3,$E$2:$E$5,0)+COUNTIF($E$2:E3,E3)-1,"")</f>
        <v>2</v>
      </c>
      <c r="G3" s="4">
        <f>RTD("cqg.rtd", ,"ContractData", A3, "MT_LastBidVolume",, "T")</f>
        <v>18</v>
      </c>
      <c r="H3" s="7">
        <f>RTD("cqg.rtd", ,"ContractData", A3, "Bid",, "T")</f>
        <v>7453</v>
      </c>
      <c r="I3" s="7">
        <f>RTD("cqg.rtd", ,"ContractData", A3, "Ask",, "T")</f>
        <v>7453.5</v>
      </c>
      <c r="J3" s="4">
        <f>RTD("cqg.rtd", ,"ContractData", A3, "MT_LastAskVolume",, "T")</f>
        <v>11</v>
      </c>
      <c r="K3" s="7">
        <f>RTD("cqg.rtd",,"ContractData",A3,"Open",, "T")</f>
        <v>7368</v>
      </c>
      <c r="L3" s="7">
        <f>RTD("cqg.rtd",,"ContractData",A3,"High",, "T")</f>
        <v>7457.75</v>
      </c>
      <c r="M3" s="7">
        <f>RTD("cqg.rtd",,"ContractData",A3,"Low",, "T")</f>
        <v>7355.5</v>
      </c>
      <c r="N3" s="6">
        <f>RTD("cqg.rtd", ,"ContractData", A3, "T_CVol",, "T")</f>
        <v>372181</v>
      </c>
      <c r="O3" s="6">
        <f>RTD("cqg.rtd", ,"ContractData", A3, "T_TVol",, "T")</f>
        <v>383089</v>
      </c>
    </row>
    <row r="4" spans="1:18" x14ac:dyDescent="0.3">
      <c r="A4" s="4" t="s">
        <v>9</v>
      </c>
      <c r="B4" s="4" t="str">
        <f>RTD("cqg.rtd", ,"ContractData", A4, "LongDescription",, "T")</f>
        <v>E-mini NASDAQ-100, Jun 26</v>
      </c>
      <c r="C4" s="7">
        <f>RTD("cqg.rtd", ,"ContractData", A4, "LastTrade",, "T")</f>
        <v>29401.25</v>
      </c>
      <c r="D4" s="7">
        <f>RTD("cqg.rtd", ,"ContractData", A4, "NetLastTrade",, "T")</f>
        <v>374.75</v>
      </c>
      <c r="E4" s="5">
        <f>IFERROR(RTD("cqg.rtd", ,"ContractData", A4, "PerCentNetLastTrade",, "T")/100,"")</f>
        <v>1.2910616161094172E-2</v>
      </c>
      <c r="F4" s="4">
        <f>IFERROR(RANK(E4,$E$2:$E$5,0)+COUNTIF($E$2:E4,E4)-1,"")</f>
        <v>1</v>
      </c>
      <c r="G4" s="4">
        <f>RTD("cqg.rtd", ,"ContractData", A4, "MT_LastBidVolume",, "T")</f>
        <v>1</v>
      </c>
      <c r="H4" s="7">
        <f>RTD("cqg.rtd", ,"ContractData", A4, "Bid",, "T")</f>
        <v>29400.25</v>
      </c>
      <c r="I4" s="7">
        <f>RTD("cqg.rtd", ,"ContractData", A4, "Ask",, "T")</f>
        <v>29401.25</v>
      </c>
      <c r="J4" s="4">
        <f>RTD("cqg.rtd", ,"ContractData", A4, "MT_LastAskVolume",, "T")</f>
        <v>2</v>
      </c>
      <c r="K4" s="7">
        <f>RTD("cqg.rtd",,"ContractData",A4,"Open",, "T")</f>
        <v>28844.5</v>
      </c>
      <c r="L4" s="7">
        <f>RTD("cqg.rtd",,"ContractData",A4,"High",, "T")</f>
        <v>29437.75</v>
      </c>
      <c r="M4" s="7">
        <f>RTD("cqg.rtd",,"ContractData",A4,"Low",, "T")</f>
        <v>28822.25</v>
      </c>
      <c r="N4" s="6">
        <f>RTD("cqg.rtd", ,"ContractData", A4, "T_CVol",, "T")</f>
        <v>234781</v>
      </c>
      <c r="O4" s="6">
        <f>RTD("cqg.rtd", ,"ContractData", A4, "T_TVol",, "T")</f>
        <v>241090</v>
      </c>
    </row>
    <row r="5" spans="1:18" x14ac:dyDescent="0.3">
      <c r="A5" s="4" t="s">
        <v>19</v>
      </c>
      <c r="B5" s="4" t="str">
        <f>RTD("cqg.rtd", ,"ContractData", A5, "LongDescription",, "T")</f>
        <v>E-mini MidCap 400, Jun 26</v>
      </c>
      <c r="C5" s="7">
        <f>RTD("cqg.rtd", ,"ContractData", A5, "LastTrade",, "T")</f>
        <v>3721.2000000000003</v>
      </c>
      <c r="D5" s="7">
        <f>RTD("cqg.rtd", ,"ContractData", A5, "NetLastTrade",, "T")</f>
        <v>24.200000000000273</v>
      </c>
      <c r="E5" s="5">
        <f>IFERROR(RTD("cqg.rtd", ,"ContractData", A5, "PerCentNetLastTrade",, "T")/100,"")</f>
        <v>6.5458479848525828E-3</v>
      </c>
      <c r="F5" s="4">
        <f>IFERROR(RANK(E5,$E$2:$E$5,0)+COUNTIF($E$2:E5,E5)-1,"")</f>
        <v>3</v>
      </c>
      <c r="G5" s="4">
        <f>RTD("cqg.rtd", ,"ContractData", A5, "MT_LastBidVolume",, "T")</f>
        <v>2</v>
      </c>
      <c r="H5" s="7">
        <f>RTD("cqg.rtd", ,"ContractData", A5, "Bid",, "T")</f>
        <v>3720.4</v>
      </c>
      <c r="I5" s="7">
        <f>RTD("cqg.rtd", ,"ContractData", A5, "Ask",, "T")</f>
        <v>3723.9</v>
      </c>
      <c r="J5" s="4">
        <f>RTD("cqg.rtd", ,"ContractData", A5, "MT_LastAskVolume",, "T")</f>
        <v>2</v>
      </c>
      <c r="K5" s="7">
        <f>RTD("cqg.rtd",,"ContractData",A5,"Open",, "T")</f>
        <v>3672.1</v>
      </c>
      <c r="L5" s="7">
        <f>RTD("cqg.rtd",,"ContractData",A5,"High",, "T")</f>
        <v>3725.7000000000003</v>
      </c>
      <c r="M5" s="7">
        <f>RTD("cqg.rtd",,"ContractData",A5,"Low",, "T")</f>
        <v>3671.7000000000003</v>
      </c>
      <c r="N5" s="6">
        <f>RTD("cqg.rtd", ,"ContractData", A5, "T_CVol",, "T")</f>
        <v>672</v>
      </c>
      <c r="O5" s="6">
        <f>RTD("cqg.rtd", ,"ContractData", A5, "T_TVol",, "T")</f>
        <v>127</v>
      </c>
    </row>
    <row r="6" spans="1:18" x14ac:dyDescent="0.3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17</v>
      </c>
      <c r="G6" s="1" t="s">
        <v>11</v>
      </c>
      <c r="H6" s="1" t="s">
        <v>12</v>
      </c>
      <c r="I6" s="1" t="s">
        <v>13</v>
      </c>
      <c r="J6" s="1" t="s">
        <v>14</v>
      </c>
      <c r="K6" s="1" t="s">
        <v>5</v>
      </c>
      <c r="L6" s="1" t="s">
        <v>6</v>
      </c>
      <c r="M6" s="1" t="s">
        <v>7</v>
      </c>
      <c r="N6" s="2" t="s">
        <v>15</v>
      </c>
      <c r="O6" s="2" t="s">
        <v>16</v>
      </c>
    </row>
    <row r="7" spans="1:18" x14ac:dyDescent="0.3">
      <c r="A7" s="4" t="s">
        <v>21</v>
      </c>
      <c r="B7" s="4" t="str">
        <f>RTD("cqg.rtd", ,"ContractData", A7, "LongDescription",, "T")</f>
        <v>iShares MSCI USA Momentum Factor ETF</v>
      </c>
      <c r="C7" s="7">
        <f>RTD("cqg.rtd", ,"ContractData", A7, "LastTrade",, "T")</f>
        <v>306.47000000000003</v>
      </c>
      <c r="D7" s="7">
        <f>RTD("cqg.rtd", ,"ContractData", A7, "NetLastTrade",, "T")</f>
        <v>0</v>
      </c>
      <c r="E7" s="5" t="str">
        <f>IFERROR(RTD("cqg.rtd", ,"ContractData", A7, "PerCentNetLastTrade",, "T")/100,"")</f>
        <v/>
      </c>
      <c r="F7" s="4" t="str">
        <f>IFERROR(RANK(E7,$E$7:$E$13,0)+COUNTIF($E$7:E7,E7)-1,"")</f>
        <v/>
      </c>
      <c r="G7" s="4">
        <f>RTD("cqg.rtd", ,"ContractData", A7, "MT_LastBidVolume",, "T")</f>
        <v>300</v>
      </c>
      <c r="H7" s="7">
        <f>RTD("cqg.rtd", ,"ContractData", A7, "Bid",, "T")</f>
        <v>311.17</v>
      </c>
      <c r="I7" s="7">
        <f>RTD("cqg.rtd", ,"ContractData", A7, "Ask",, "T")</f>
        <v>312.84000000000003</v>
      </c>
      <c r="J7" s="4">
        <f>RTD("cqg.rtd", ,"ContractData", A7, "MT_LastAskVolume",, "T")</f>
        <v>100</v>
      </c>
      <c r="K7" s="7" t="str">
        <f>RTD("cqg.rtd",,"ContractData",A7,"Open",, "T")</f>
        <v/>
      </c>
      <c r="L7" s="7" t="str">
        <f>RTD("cqg.rtd",,"ContractData",A7,"High",, "T")</f>
        <v/>
      </c>
      <c r="M7" s="7" t="str">
        <f>RTD("cqg.rtd",,"ContractData",A7,"Low",, "T")</f>
        <v/>
      </c>
      <c r="N7" s="6">
        <f>RTD("cqg.rtd", ,"ContractData", A7, "T_CVol",, "T")</f>
        <v>1624.19337</v>
      </c>
      <c r="O7" s="6" t="str">
        <f>RTD("cqg.rtd", ,"ContractData", A7, "T_TVol",, "T")</f>
        <v/>
      </c>
      <c r="R7" s="3" t="str">
        <f>RTD("cqg.rtd", ,"ContractData", "YM", "FirstNoticeDate",, "T")</f>
        <v/>
      </c>
    </row>
    <row r="8" spans="1:18" x14ac:dyDescent="0.3">
      <c r="A8" s="4" t="s">
        <v>22</v>
      </c>
      <c r="B8" s="4" t="str">
        <f>RTD("cqg.rtd", ,"ContractData", A8, "LongDescription",, "T")</f>
        <v>iShares Russell 2000 ETF</v>
      </c>
      <c r="C8" s="7">
        <f>RTD("cqg.rtd", ,"ContractData", A8, "LastTrade",, "T")</f>
        <v>279.87</v>
      </c>
      <c r="D8" s="7">
        <f>RTD("cqg.rtd", ,"ContractData", A8, "NetLastTrade",, "T")</f>
        <v>-1.7800000000000296</v>
      </c>
      <c r="E8" s="5" t="str">
        <f>IFERROR(RTD("cqg.rtd", ,"ContractData", A8, "PerCentNetLastTrade",, "T")/100,"")</f>
        <v/>
      </c>
      <c r="F8" s="4" t="str">
        <f>IFERROR(RANK(E8,$E$7:$E$13,0)+COUNTIF($E$7:E8,E8)-1,"")</f>
        <v/>
      </c>
      <c r="G8" s="4">
        <f>RTD("cqg.rtd", ,"ContractData", A8, "MT_LastBidVolume",, "T")</f>
        <v>120</v>
      </c>
      <c r="H8" s="7">
        <f>RTD("cqg.rtd", ,"ContractData", A8, "Bid",, "T")</f>
        <v>285.47000000000003</v>
      </c>
      <c r="I8" s="7">
        <f>RTD("cqg.rtd", ,"ContractData", A8, "Ask",, "T")</f>
        <v>285.55</v>
      </c>
      <c r="J8" s="4">
        <f>RTD("cqg.rtd", ,"ContractData", A8, "MT_LastAskVolume",, "T")</f>
        <v>1160</v>
      </c>
      <c r="K8" s="7" t="str">
        <f>RTD("cqg.rtd",,"ContractData",A8,"Open",, "T")</f>
        <v/>
      </c>
      <c r="L8" s="7" t="str">
        <f>RTD("cqg.rtd",,"ContractData",A8,"High",, "T")</f>
        <v/>
      </c>
      <c r="M8" s="7" t="str">
        <f>RTD("cqg.rtd",,"ContractData",A8,"Low",, "T")</f>
        <v/>
      </c>
      <c r="N8" s="6">
        <f>RTD("cqg.rtd", ,"ContractData", A8, "T_CVol",, "T")</f>
        <v>984306.01366599998</v>
      </c>
      <c r="O8" s="6" t="str">
        <f>RTD("cqg.rtd", ,"ContractData", A8, "T_TVol",, "T")</f>
        <v/>
      </c>
    </row>
    <row r="9" spans="1:18" x14ac:dyDescent="0.3">
      <c r="A9" s="4" t="s">
        <v>23</v>
      </c>
      <c r="B9" s="4" t="str">
        <f>RTD("cqg.rtd", ,"ContractData", A9, "LongDescription",, "T")</f>
        <v>iShares Russell 1000 Value ETF</v>
      </c>
      <c r="C9" s="7">
        <f>RTD("cqg.rtd", ,"ContractData", A9, "LastTrade",, "T")</f>
        <v>236.42000000000002</v>
      </c>
      <c r="D9" s="7">
        <f>RTD("cqg.rtd", ,"ContractData", A9, "NetLastTrade",, "T")</f>
        <v>0</v>
      </c>
      <c r="E9" s="5" t="str">
        <f>IFERROR(RTD("cqg.rtd", ,"ContractData", A9, "PerCentNetLastTrade",, "T")/100,"")</f>
        <v/>
      </c>
      <c r="F9" s="4" t="str">
        <f>IFERROR(RANK(E9,$E$7:$E$13,0)+COUNTIF($E$7:E9,E9)-1,"")</f>
        <v/>
      </c>
      <c r="G9" s="4">
        <f>RTD("cqg.rtd", ,"ContractData", A9, "MT_LastBidVolume",, "T")</f>
        <v>1200</v>
      </c>
      <c r="H9" s="7">
        <f>RTD("cqg.rtd", ,"ContractData", A9, "Bid",, "T")</f>
        <v>236.73000000000002</v>
      </c>
      <c r="I9" s="7">
        <f>RTD("cqg.rtd", ,"ContractData", A9, "Ask",, "T")</f>
        <v>240.34</v>
      </c>
      <c r="J9" s="4">
        <f>RTD("cqg.rtd", ,"ContractData", A9, "MT_LastAskVolume",, "T")</f>
        <v>2400</v>
      </c>
      <c r="K9" s="7" t="str">
        <f>RTD("cqg.rtd",,"ContractData",A9,"Open",, "T")</f>
        <v/>
      </c>
      <c r="L9" s="7" t="str">
        <f>RTD("cqg.rtd",,"ContractData",A9,"High",, "T")</f>
        <v/>
      </c>
      <c r="M9" s="7" t="str">
        <f>RTD("cqg.rtd",,"ContractData",A9,"Low",, "T")</f>
        <v/>
      </c>
      <c r="N9" s="6">
        <f>RTD("cqg.rtd", ,"ContractData", A9, "T_CVol",, "T")</f>
        <v>5.4565000000000001</v>
      </c>
      <c r="O9" s="6" t="str">
        <f>RTD("cqg.rtd", ,"ContractData", A9, "T_TVol",, "T")</f>
        <v/>
      </c>
    </row>
    <row r="10" spans="1:18" x14ac:dyDescent="0.3">
      <c r="A10" s="4" t="s">
        <v>24</v>
      </c>
      <c r="B10" s="4" t="str">
        <f>RTD("cqg.rtd", ,"ContractData", A10, "LongDescription",, "T")</f>
        <v>VNGRD TL INTL ST ETF</v>
      </c>
      <c r="C10" s="7">
        <f>RTD("cqg.rtd", ,"ContractData", A10, "LastTrade",, "T")</f>
        <v>83.03</v>
      </c>
      <c r="D10" s="7">
        <f>RTD("cqg.rtd", ,"ContractData", A10, "NetLastTrade",, "T")</f>
        <v>0</v>
      </c>
      <c r="E10" s="5" t="str">
        <f>IFERROR(RTD("cqg.rtd", ,"ContractData", A10, "PerCentNetLastTrade",, "T")/100,"")</f>
        <v/>
      </c>
      <c r="F10" s="4" t="str">
        <f>IFERROR(RANK(E10,$E$7:$E$13,0)+COUNTIF($E$7:E10,E10)-1,"")</f>
        <v/>
      </c>
      <c r="G10" s="4">
        <f>RTD("cqg.rtd", ,"ContractData", A10, "MT_LastBidVolume",, "T")</f>
        <v>1100</v>
      </c>
      <c r="H10" s="7">
        <f>RTD("cqg.rtd", ,"ContractData", A10, "Bid",, "T")</f>
        <v>83.7</v>
      </c>
      <c r="I10" s="7">
        <f>RTD("cqg.rtd", ,"ContractData", A10, "Ask",, "T")</f>
        <v>83.8</v>
      </c>
      <c r="J10" s="4">
        <f>RTD("cqg.rtd", ,"ContractData", A10, "MT_LastAskVolume",, "T")</f>
        <v>700</v>
      </c>
      <c r="K10" s="7" t="str">
        <f>RTD("cqg.rtd",,"ContractData",A10,"Open",, "T")</f>
        <v/>
      </c>
      <c r="L10" s="7" t="str">
        <f>RTD("cqg.rtd",,"ContractData",A10,"High",, "T")</f>
        <v/>
      </c>
      <c r="M10" s="7" t="str">
        <f>RTD("cqg.rtd",,"ContractData",A10,"Low",, "T")</f>
        <v/>
      </c>
      <c r="N10" s="6" t="str">
        <f>RTD("cqg.rtd", ,"ContractData", A10, "T_CVol",, "T")</f>
        <v/>
      </c>
      <c r="O10" s="6" t="str">
        <f>RTD("cqg.rtd", ,"ContractData", A10, "T_TVol",, "T")</f>
        <v/>
      </c>
    </row>
    <row r="11" spans="1:18" x14ac:dyDescent="0.3">
      <c r="A11" s="4" t="s">
        <v>25</v>
      </c>
      <c r="B11" s="4" t="str">
        <f>RTD("cqg.rtd", ,"ContractData", A11, "LongDescription",, "T")</f>
        <v>State Street SPDR S&amp;P MIDCAP 400 ETF</v>
      </c>
      <c r="C11" s="7">
        <f>RTD("cqg.rtd", ,"ContractData", A11, "LastTrade",, "T")</f>
        <v>674.59</v>
      </c>
      <c r="D11" s="7">
        <f>RTD("cqg.rtd", ,"ContractData", A11, "NetLastTrade",, "T")</f>
        <v>0</v>
      </c>
      <c r="E11" s="5" t="str">
        <f>IFERROR(RTD("cqg.rtd", ,"ContractData", A11, "PerCentNetLastTrade",, "T")/100,"")</f>
        <v/>
      </c>
      <c r="F11" s="4" t="str">
        <f>IFERROR(RANK(E11,$E$7:$E$13,0)+COUNTIF($E$7:E11,E11)-1,"")</f>
        <v/>
      </c>
      <c r="G11" s="4">
        <f>RTD("cqg.rtd", ,"ContractData", A11, "MT_LastBidVolume",, "T")</f>
        <v>1080</v>
      </c>
      <c r="H11" s="7">
        <f>RTD("cqg.rtd", ,"ContractData", A11, "Bid",, "T")</f>
        <v>678.89</v>
      </c>
      <c r="I11" s="7">
        <f>RTD("cqg.rtd", ,"ContractData", A11, "Ask",, "T")</f>
        <v>680</v>
      </c>
      <c r="J11" s="4">
        <f>RTD("cqg.rtd", ,"ContractData", A11, "MT_LastAskVolume",, "T")</f>
        <v>1640</v>
      </c>
      <c r="K11" s="7" t="str">
        <f>RTD("cqg.rtd",,"ContractData",A11,"Open",, "T")</f>
        <v/>
      </c>
      <c r="L11" s="7" t="str">
        <f>RTD("cqg.rtd",,"ContractData",A11,"High",, "T")</f>
        <v/>
      </c>
      <c r="M11" s="7" t="str">
        <f>RTD("cqg.rtd",,"ContractData",A11,"Low",, "T")</f>
        <v/>
      </c>
      <c r="N11" s="6">
        <f>RTD("cqg.rtd", ,"ContractData", A11, "T_CVol",, "T")</f>
        <v>24.650186999999999</v>
      </c>
      <c r="O11" s="6" t="str">
        <f>RTD("cqg.rtd", ,"ContractData", A11, "T_TVol",, "T")</f>
        <v/>
      </c>
    </row>
    <row r="12" spans="1:18" x14ac:dyDescent="0.3">
      <c r="A12" s="4" t="s">
        <v>26</v>
      </c>
      <c r="B12" s="4" t="str">
        <f>RTD("cqg.rtd", ,"ContractData", A12, "LongDescription",, "T")</f>
        <v>State Street SPDR S&amp;P 500 ETF</v>
      </c>
      <c r="C12" s="7">
        <f>RTD("cqg.rtd", ,"ContractData", A12, "LastTrade",, "T")</f>
        <v>734.43000000000006</v>
      </c>
      <c r="D12" s="7">
        <f>RTD("cqg.rtd", ,"ContractData", A12, "NetLastTrade",, "T")</f>
        <v>0</v>
      </c>
      <c r="E12" s="5" t="str">
        <f>IFERROR(RTD("cqg.rtd", ,"ContractData", A12, "PerCentNetLastTrade",, "T")/100,"")</f>
        <v/>
      </c>
      <c r="F12" s="4" t="str">
        <f>IFERROR(RANK(E12,$E$7:$E$13,0)+COUNTIF($E$7:E12,E12)-1,"")</f>
        <v/>
      </c>
      <c r="G12" s="4">
        <f>RTD("cqg.rtd", ,"ContractData", A12, "MT_LastBidVolume",, "T")</f>
        <v>40</v>
      </c>
      <c r="H12" s="7">
        <f>RTD("cqg.rtd", ,"ContractData", A12, "Bid",, "T")</f>
        <v>742.89</v>
      </c>
      <c r="I12" s="7">
        <f>RTD("cqg.rtd", ,"ContractData", A12, "Ask",, "T")</f>
        <v>742.95</v>
      </c>
      <c r="J12" s="4">
        <f>RTD("cqg.rtd", ,"ContractData", A12, "MT_LastAskVolume",, "T")</f>
        <v>120</v>
      </c>
      <c r="K12" s="7" t="str">
        <f>RTD("cqg.rtd",,"ContractData",A12,"Open",, "T")</f>
        <v/>
      </c>
      <c r="L12" s="7" t="str">
        <f>RTD("cqg.rtd",,"ContractData",A12,"High",, "T")</f>
        <v/>
      </c>
      <c r="M12" s="7" t="str">
        <f>RTD("cqg.rtd",,"ContractData",A12,"Low",, "T")</f>
        <v/>
      </c>
      <c r="N12" s="6">
        <f>RTD("cqg.rtd", ,"ContractData", A12, "T_CVol",, "T")</f>
        <v>1294430.4542429999</v>
      </c>
      <c r="O12" s="6" t="str">
        <f>RTD("cqg.rtd", ,"ContractData", A12, "T_TVol",, "T")</f>
        <v/>
      </c>
    </row>
    <row r="13" spans="1:18" x14ac:dyDescent="0.3">
      <c r="A13" s="4" t="s">
        <v>27</v>
      </c>
      <c r="B13" s="4" t="str">
        <f>RTD("cqg.rtd", ,"ContractData", A13, "LongDescription",, "T")</f>
        <v>iShares Russell 1000 Growth ETF</v>
      </c>
      <c r="C13" s="7">
        <f>RTD("cqg.rtd", ,"ContractData", A13, "LastTrade",, "T")</f>
        <v>122.69</v>
      </c>
      <c r="D13" s="7">
        <f>RTD("cqg.rtd", ,"ContractData", A13, "NetLastTrade",, "T")</f>
        <v>0</v>
      </c>
      <c r="E13" s="5" t="str">
        <f>IFERROR(RTD("cqg.rtd", ,"ContractData", A13, "PerCentNetLastTrade",, "T")/100,"")</f>
        <v/>
      </c>
      <c r="F13" s="4" t="str">
        <f>IFERROR(RANK(E13,$E$7:$E$13,0)+COUNTIF($E$7:E13,E13)-1,"")</f>
        <v/>
      </c>
      <c r="G13" s="4">
        <f>RTD("cqg.rtd", ,"ContractData", A13, "MT_LastBidVolume",, "T")</f>
        <v>40</v>
      </c>
      <c r="H13" s="7">
        <f>RTD("cqg.rtd", ,"ContractData", A13, "Bid",, "T")</f>
        <v>123.66</v>
      </c>
      <c r="I13" s="7">
        <f>RTD("cqg.rtd", ,"ContractData", A13, "Ask",, "T")</f>
        <v>124.05</v>
      </c>
      <c r="J13" s="4">
        <f>RTD("cqg.rtd", ,"ContractData", A13, "MT_LastAskVolume",, "T")</f>
        <v>120</v>
      </c>
      <c r="K13" s="7" t="str">
        <f>RTD("cqg.rtd",,"ContractData",A13,"Open",, "T")</f>
        <v/>
      </c>
      <c r="L13" s="7" t="str">
        <f>RTD("cqg.rtd",,"ContractData",A13,"High",, "T")</f>
        <v/>
      </c>
      <c r="M13" s="7" t="str">
        <f>RTD("cqg.rtd",,"ContractData",A13,"Low",, "T")</f>
        <v/>
      </c>
      <c r="N13" s="6">
        <f>RTD("cqg.rtd", ,"ContractData", A13, "T_CVol",, "T")</f>
        <v>360.23250999999999</v>
      </c>
      <c r="O13" s="6" t="str">
        <f>RTD("cqg.rtd", ,"ContractData", A13, "T_TVol",, "T")</f>
        <v/>
      </c>
    </row>
    <row r="14" spans="1:18" x14ac:dyDescent="0.3">
      <c r="A14" s="1" t="s">
        <v>0</v>
      </c>
      <c r="B14" s="1" t="s">
        <v>1</v>
      </c>
      <c r="C14" s="1" t="s">
        <v>2</v>
      </c>
      <c r="D14" s="1" t="s">
        <v>3</v>
      </c>
      <c r="E14" s="1" t="s">
        <v>4</v>
      </c>
      <c r="F14" s="1" t="s">
        <v>17</v>
      </c>
      <c r="G14" s="1" t="s">
        <v>11</v>
      </c>
      <c r="H14" s="1" t="s">
        <v>12</v>
      </c>
      <c r="I14" s="1" t="s">
        <v>13</v>
      </c>
      <c r="J14" s="1" t="s">
        <v>14</v>
      </c>
      <c r="K14" s="1" t="s">
        <v>5</v>
      </c>
      <c r="L14" s="1" t="s">
        <v>6</v>
      </c>
      <c r="M14" s="1" t="s">
        <v>7</v>
      </c>
      <c r="N14" s="2" t="s">
        <v>15</v>
      </c>
      <c r="O14" s="2" t="s">
        <v>16</v>
      </c>
    </row>
    <row r="15" spans="1:18" x14ac:dyDescent="0.3">
      <c r="A15" s="4" t="s">
        <v>49</v>
      </c>
      <c r="B15" s="4" t="str">
        <f>RTD("cqg.rtd", ,"ContractData", A15, "LongDescription",, "T")</f>
        <v>APPLE INC.</v>
      </c>
      <c r="C15" s="7">
        <f>RTD("cqg.rtd", ,"ContractData", A15, "LastTrade",, "T")</f>
        <v>307.55</v>
      </c>
      <c r="D15" s="7">
        <f>RTD("cqg.rtd", ,"ContractData", A15, "NetLastTrade",, "T")</f>
        <v>0.20999999999997954</v>
      </c>
      <c r="E15" s="5" t="str">
        <f>IFERROR(RTD("cqg.rtd", ,"ContractData", A15, "PerCentNetLastTrade",, "T")/100,"")</f>
        <v/>
      </c>
      <c r="F15" s="4" t="str">
        <f>IFERROR(RANK(E15,$E$15:$E$21,0)+COUNTIF($E$15:E15,E15)-1,"")</f>
        <v/>
      </c>
      <c r="G15" s="4">
        <f>RTD("cqg.rtd", ,"ContractData", A15, "MT_LastBidVolume",, "T")</f>
        <v>120</v>
      </c>
      <c r="H15" s="7">
        <f>RTD("cqg.rtd", ,"ContractData", A15, "Bid",, "T")</f>
        <v>308.25</v>
      </c>
      <c r="I15" s="7">
        <f>RTD("cqg.rtd", ,"ContractData", A15, "Ask",, "T")</f>
        <v>308.3</v>
      </c>
      <c r="J15" s="4">
        <f>RTD("cqg.rtd", ,"ContractData", A15, "MT_LastAskVolume",, "T")</f>
        <v>80</v>
      </c>
      <c r="K15" s="7" t="str">
        <f>RTD("cqg.rtd",,"ContractData",A15,"Open",, "T")</f>
        <v/>
      </c>
      <c r="L15" s="7" t="str">
        <f>RTD("cqg.rtd",,"ContractData",A15,"High",, "T")</f>
        <v/>
      </c>
      <c r="M15" s="7" t="str">
        <f>RTD("cqg.rtd",,"ContractData",A15,"Low",, "T")</f>
        <v/>
      </c>
      <c r="N15" s="6" t="str">
        <f>RTD("cqg.rtd", ,"ContractData", A15, "T_CVol",, "T")</f>
        <v/>
      </c>
      <c r="O15" s="6" t="str">
        <f>RTD("cqg.rtd", ,"ContractData", A15, "T_TVol",, "T")</f>
        <v/>
      </c>
    </row>
    <row r="16" spans="1:18" x14ac:dyDescent="0.3">
      <c r="A16" s="4" t="s">
        <v>50</v>
      </c>
      <c r="B16" s="4" t="str">
        <f>RTD("cqg.rtd", ,"ContractData", A16, "LongDescription",, "T")</f>
        <v>Amazon.com Inc</v>
      </c>
      <c r="C16" s="7">
        <f>RTD("cqg.rtd", ,"ContractData", A16, "LastTrade",, "T")</f>
        <v>246.03</v>
      </c>
      <c r="D16" s="7">
        <f>RTD("cqg.rtd", ,"ContractData", A16, "NetLastTrade",, "T")</f>
        <v>0</v>
      </c>
      <c r="E16" s="5" t="str">
        <f>IFERROR(RTD("cqg.rtd", ,"ContractData", A16, "PerCentNetLastTrade",, "T")/100,"")</f>
        <v/>
      </c>
      <c r="F16" s="4" t="str">
        <f>IFERROR(RANK(E16,$E$15:$E$21,0)+COUNTIF($E$15:E16,E16)-1,"")</f>
        <v/>
      </c>
      <c r="G16" s="4">
        <f>RTD("cqg.rtd", ,"ContractData", A16, "MT_LastBidVolume",, "T")</f>
        <v>26</v>
      </c>
      <c r="H16" s="7">
        <f>RTD("cqg.rtd", ,"ContractData", A16, "Bid",, "T")</f>
        <v>249.45000000000002</v>
      </c>
      <c r="I16" s="7">
        <f>RTD("cqg.rtd", ,"ContractData", A16, "Ask",, "T")</f>
        <v>249.6</v>
      </c>
      <c r="J16" s="4">
        <f>RTD("cqg.rtd", ,"ContractData", A16, "MT_LastAskVolume",, "T")</f>
        <v>200</v>
      </c>
      <c r="K16" s="7" t="str">
        <f>RTD("cqg.rtd",,"ContractData",A16,"Open",, "T")</f>
        <v/>
      </c>
      <c r="L16" s="7" t="str">
        <f>RTD("cqg.rtd",,"ContractData",A16,"High",, "T")</f>
        <v/>
      </c>
      <c r="M16" s="7" t="str">
        <f>RTD("cqg.rtd",,"ContractData",A16,"Low",, "T")</f>
        <v/>
      </c>
      <c r="N16" s="6" t="str">
        <f>RTD("cqg.rtd", ,"ContractData", A16, "T_CVol",, "T")</f>
        <v/>
      </c>
      <c r="O16" s="6" t="str">
        <f>RTD("cqg.rtd", ,"ContractData", A16, "T_TVol",, "T")</f>
        <v/>
      </c>
    </row>
    <row r="17" spans="1:15" x14ac:dyDescent="0.3">
      <c r="A17" s="4" t="s">
        <v>51</v>
      </c>
      <c r="B17" s="4" t="str">
        <f>RTD("cqg.rtd", ,"ContractData", A17, "LongDescription",, "T")</f>
        <v>ALPHABET CL A CMN</v>
      </c>
      <c r="C17" s="7">
        <f>RTD("cqg.rtd", ,"ContractData", A17, "LastTrade",, "T")</f>
        <v>368.53000000000003</v>
      </c>
      <c r="D17" s="7">
        <f>RTD("cqg.rtd", ,"ContractData", A17, "NetLastTrade",, "T")</f>
        <v>0</v>
      </c>
      <c r="E17" s="5" t="str">
        <f>IFERROR(RTD("cqg.rtd", ,"ContractData", A17, "PerCentNetLastTrade",, "T")/100,"")</f>
        <v/>
      </c>
      <c r="F17" s="4" t="str">
        <f>IFERROR(RANK(E17,$E$15:$E$21,0)+COUNTIF($E$15:E17,E17)-1,"")</f>
        <v/>
      </c>
      <c r="G17" s="4">
        <f>RTD("cqg.rtd", ,"ContractData", A17, "MT_LastBidVolume",, "T")</f>
        <v>40</v>
      </c>
      <c r="H17" s="7">
        <f>RTD("cqg.rtd", ,"ContractData", A17, "Bid",, "T")</f>
        <v>367.09000000000003</v>
      </c>
      <c r="I17" s="7">
        <f>RTD("cqg.rtd", ,"ContractData", A17, "Ask",, "T")</f>
        <v>367.32</v>
      </c>
      <c r="J17" s="4">
        <f>RTD("cqg.rtd", ,"ContractData", A17, "MT_LastAskVolume",, "T")</f>
        <v>13</v>
      </c>
      <c r="K17" s="7" t="str">
        <f>RTD("cqg.rtd",,"ContractData",A17,"Open",, "T")</f>
        <v/>
      </c>
      <c r="L17" s="7" t="str">
        <f>RTD("cqg.rtd",,"ContractData",A17,"High",, "T")</f>
        <v/>
      </c>
      <c r="M17" s="7" t="str">
        <f>RTD("cqg.rtd",,"ContractData",A17,"Low",, "T")</f>
        <v/>
      </c>
      <c r="N17" s="6" t="str">
        <f>RTD("cqg.rtd", ,"ContractData", A17, "T_CVol",, "T")</f>
        <v/>
      </c>
      <c r="O17" s="6" t="str">
        <f>RTD("cqg.rtd", ,"ContractData", A17, "T_TVol",, "T")</f>
        <v/>
      </c>
    </row>
    <row r="18" spans="1:15" x14ac:dyDescent="0.3">
      <c r="A18" s="4" t="s">
        <v>52</v>
      </c>
      <c r="B18" s="4" t="str">
        <f>RTD("cqg.rtd", ,"ContractData", A18, "LongDescription",, "T")</f>
        <v>Meta Platforms, Inc.</v>
      </c>
      <c r="C18" s="7">
        <f>RTD("cqg.rtd", ,"ContractData", A18, "LastTrade",, "T")</f>
        <v>593</v>
      </c>
      <c r="D18" s="7">
        <f>RTD("cqg.rtd", ,"ContractData", A18, "NetLastTrade",, "T")</f>
        <v>0</v>
      </c>
      <c r="E18" s="5" t="str">
        <f>IFERROR(RTD("cqg.rtd", ,"ContractData", A18, "PerCentNetLastTrade",, "T")/100,"")</f>
        <v/>
      </c>
      <c r="F18" s="4" t="str">
        <f>IFERROR(RANK(E18,$E$15:$E$21,0)+COUNTIF($E$15:E18,E18)-1,"")</f>
        <v/>
      </c>
      <c r="G18" s="4">
        <f>RTD("cqg.rtd", ,"ContractData", A18, "MT_LastBidVolume",, "T")</f>
        <v>3</v>
      </c>
      <c r="H18" s="7">
        <f>RTD("cqg.rtd", ,"ContractData", A18, "Bid",, "T")</f>
        <v>596.6</v>
      </c>
      <c r="I18" s="7">
        <f>RTD("cqg.rtd", ,"ContractData", A18, "Ask",, "T")</f>
        <v>596.9</v>
      </c>
      <c r="J18" s="4">
        <f>RTD("cqg.rtd", ,"ContractData", A18, "MT_LastAskVolume",, "T")</f>
        <v>6</v>
      </c>
      <c r="K18" s="7" t="str">
        <f>RTD("cqg.rtd",,"ContractData",A18,"Open",, "T")</f>
        <v/>
      </c>
      <c r="L18" s="7" t="str">
        <f>RTD("cqg.rtd",,"ContractData",A18,"High",, "T")</f>
        <v/>
      </c>
      <c r="M18" s="7" t="str">
        <f>RTD("cqg.rtd",,"ContractData",A18,"Low",, "T")</f>
        <v/>
      </c>
      <c r="N18" s="6" t="str">
        <f>RTD("cqg.rtd", ,"ContractData", A18, "T_CVol",, "T")</f>
        <v/>
      </c>
      <c r="O18" s="6" t="str">
        <f>RTD("cqg.rtd", ,"ContractData", A18, "T_TVol",, "T")</f>
        <v/>
      </c>
    </row>
    <row r="19" spans="1:15" x14ac:dyDescent="0.3">
      <c r="A19" s="4" t="s">
        <v>20</v>
      </c>
      <c r="B19" s="4" t="str">
        <f>RTD("cqg.rtd", ,"ContractData", A19, "LongDescription",, "T")</f>
        <v>MICROSOFT CORP</v>
      </c>
      <c r="C19" s="7">
        <f>RTD("cqg.rtd", ,"ContractData", A19, "LastTrade",, "T")</f>
        <v>416.67</v>
      </c>
      <c r="D19" s="7">
        <f>RTD("cqg.rtd", ,"ContractData", A19, "NetLastTrade",, "T")</f>
        <v>0</v>
      </c>
      <c r="E19" s="5" t="str">
        <f>IFERROR(RTD("cqg.rtd", ,"ContractData", A19, "PerCentNetLastTrade",, "T")/100,"")</f>
        <v/>
      </c>
      <c r="F19" s="4" t="str">
        <f>IFERROR(RANK(E19,$E$15:$E$21,0)+COUNTIF($E$15:E19,E19)-1,"")</f>
        <v/>
      </c>
      <c r="G19" s="4">
        <f>RTD("cqg.rtd", ,"ContractData", A19, "MT_LastBidVolume",, "T")</f>
        <v>400</v>
      </c>
      <c r="H19" s="7">
        <f>RTD("cqg.rtd", ,"ContractData", A19, "Bid",, "T")</f>
        <v>415.14</v>
      </c>
      <c r="I19" s="7">
        <f>RTD("cqg.rtd", ,"ContractData", A19, "Ask",, "T")</f>
        <v>415.35</v>
      </c>
      <c r="J19" s="4">
        <f>RTD("cqg.rtd", ,"ContractData", A19, "MT_LastAskVolume",, "T")</f>
        <v>24</v>
      </c>
      <c r="K19" s="7" t="str">
        <f>RTD("cqg.rtd",,"ContractData",A19,"Open",, "T")</f>
        <v/>
      </c>
      <c r="L19" s="7" t="str">
        <f>RTD("cqg.rtd",,"ContractData",A19,"High",, "T")</f>
        <v/>
      </c>
      <c r="M19" s="7" t="str">
        <f>RTD("cqg.rtd",,"ContractData",A19,"Low",, "T")</f>
        <v/>
      </c>
      <c r="N19" s="6" t="str">
        <f>RTD("cqg.rtd", ,"ContractData", A19, "T_CVol",, "T")</f>
        <v/>
      </c>
      <c r="O19" s="6" t="str">
        <f>RTD("cqg.rtd", ,"ContractData", A19, "T_TVol",, "T")</f>
        <v/>
      </c>
    </row>
    <row r="20" spans="1:15" x14ac:dyDescent="0.3">
      <c r="A20" s="4" t="s">
        <v>53</v>
      </c>
      <c r="B20" s="4" t="str">
        <f>RTD("cqg.rtd", ,"ContractData", A20, "LongDescription",, "T")</f>
        <v>NVIDIA CORPORATION</v>
      </c>
      <c r="C20" s="7">
        <f>RTD("cqg.rtd", ,"ContractData", A20, "LastTrade",, "T")</f>
        <v>205.12</v>
      </c>
      <c r="D20" s="7">
        <f>RTD("cqg.rtd", ,"ContractData", A20, "NetLastTrade",, "T")</f>
        <v>2.0000000000010232E-2</v>
      </c>
      <c r="E20" s="5" t="str">
        <f>IFERROR(RTD("cqg.rtd", ,"ContractData", A20, "PerCentNetLastTrade",, "T")/100,"")</f>
        <v/>
      </c>
      <c r="F20" s="4" t="str">
        <f>IFERROR(RANK(E20,$E$15:$E$21,0)+COUNTIF($E$15:E20,E20)-1,"")</f>
        <v/>
      </c>
      <c r="G20" s="4">
        <f>RTD("cqg.rtd", ,"ContractData", A20, "MT_LastBidVolume",, "T")</f>
        <v>300</v>
      </c>
      <c r="H20" s="7">
        <f>RTD("cqg.rtd", ,"ContractData", A20, "Bid",, "T")</f>
        <v>209.70000000000002</v>
      </c>
      <c r="I20" s="7">
        <f>RTD("cqg.rtd", ,"ContractData", A20, "Ask",, "T")</f>
        <v>209.73000000000002</v>
      </c>
      <c r="J20" s="4">
        <f>RTD("cqg.rtd", ,"ContractData", A20, "MT_LastAskVolume",, "T")</f>
        <v>1</v>
      </c>
      <c r="K20" s="7" t="str">
        <f>RTD("cqg.rtd",,"ContractData",A20,"Open",, "T")</f>
        <v/>
      </c>
      <c r="L20" s="7" t="str">
        <f>RTD("cqg.rtd",,"ContractData",A20,"High",, "T")</f>
        <v/>
      </c>
      <c r="M20" s="7" t="str">
        <f>RTD("cqg.rtd",,"ContractData",A20,"Low",, "T")</f>
        <v/>
      </c>
      <c r="N20" s="6">
        <f>RTD("cqg.rtd", ,"ContractData", A20, "T_CVol",, "T")</f>
        <v>4072733.8643069998</v>
      </c>
      <c r="O20" s="6" t="str">
        <f>RTD("cqg.rtd", ,"ContractData", A20, "T_TVol",, "T")</f>
        <v/>
      </c>
    </row>
    <row r="21" spans="1:15" x14ac:dyDescent="0.3">
      <c r="A21" s="4" t="s">
        <v>54</v>
      </c>
      <c r="B21" s="4" t="str">
        <f>RTD("cqg.rtd", ,"ContractData", A21, "LongDescription",, "T")</f>
        <v>TESLA, INC.</v>
      </c>
      <c r="C21" s="7">
        <f>RTD("cqg.rtd", ,"ContractData", A21, "LastTrade",, "T")</f>
        <v>391</v>
      </c>
      <c r="D21" s="7">
        <f>RTD("cqg.rtd", ,"ContractData", A21, "NetLastTrade",, "T")</f>
        <v>0</v>
      </c>
      <c r="E21" s="5" t="str">
        <f>IFERROR(RTD("cqg.rtd", ,"ContractData", A21, "PerCentNetLastTrade",, "T")/100,"")</f>
        <v/>
      </c>
      <c r="F21" s="4" t="str">
        <f>IFERROR(RANK(E21,$E$15:$E$21,0)+COUNTIF($E$15:E21,E21)-1,"")</f>
        <v/>
      </c>
      <c r="G21" s="4">
        <f>RTD("cqg.rtd", ,"ContractData", A21, "MT_LastBidVolume",, "T")</f>
        <v>40</v>
      </c>
      <c r="H21" s="7">
        <f>RTD("cqg.rtd", ,"ContractData", A21, "Bid",, "T")</f>
        <v>398.46000000000004</v>
      </c>
      <c r="I21" s="7">
        <f>RTD("cqg.rtd", ,"ContractData", A21, "Ask",, "T")</f>
        <v>398.5</v>
      </c>
      <c r="J21" s="4">
        <f>RTD("cqg.rtd", ,"ContractData", A21, "MT_LastAskVolume",, "T")</f>
        <v>40</v>
      </c>
      <c r="K21" s="7" t="str">
        <f>RTD("cqg.rtd",,"ContractData",A21,"Open",, "T")</f>
        <v/>
      </c>
      <c r="L21" s="7" t="str">
        <f>RTD("cqg.rtd",,"ContractData",A21,"High",, "T")</f>
        <v/>
      </c>
      <c r="M21" s="7" t="str">
        <f>RTD("cqg.rtd",,"ContractData",A21,"Low",, "T")</f>
        <v/>
      </c>
      <c r="N21" s="6" t="str">
        <f>RTD("cqg.rtd", ,"ContractData", A21, "T_CVol",, "T")</f>
        <v/>
      </c>
      <c r="O21" s="6" t="str">
        <f>RTD("cqg.rtd", ,"ContractData", A21, "T_TVol",, "T")</f>
        <v/>
      </c>
    </row>
    <row r="22" spans="1:15" x14ac:dyDescent="0.3">
      <c r="A22" s="1" t="s">
        <v>0</v>
      </c>
      <c r="B22" s="1" t="s">
        <v>1</v>
      </c>
      <c r="C22" s="1" t="s">
        <v>2</v>
      </c>
      <c r="D22" s="1" t="s">
        <v>3</v>
      </c>
      <c r="E22" s="1" t="s">
        <v>4</v>
      </c>
      <c r="F22" s="1" t="s">
        <v>17</v>
      </c>
      <c r="G22" s="1" t="s">
        <v>11</v>
      </c>
      <c r="H22" s="1" t="s">
        <v>12</v>
      </c>
      <c r="I22" s="1" t="s">
        <v>13</v>
      </c>
      <c r="J22" s="1" t="s">
        <v>14</v>
      </c>
      <c r="K22" s="1" t="s">
        <v>5</v>
      </c>
      <c r="L22" s="1" t="s">
        <v>6</v>
      </c>
      <c r="M22" s="1" t="s">
        <v>7</v>
      </c>
      <c r="N22" s="2" t="s">
        <v>15</v>
      </c>
      <c r="O22" s="2" t="s">
        <v>16</v>
      </c>
    </row>
    <row r="23" spans="1:15" x14ac:dyDescent="0.3">
      <c r="A23" s="4" t="s">
        <v>28</v>
      </c>
      <c r="B23" s="4" t="str">
        <f>RTD("cqg.rtd", ,"ContractData", A23, "LongDescription",, "T")</f>
        <v>Silver (Globex), Jul 26</v>
      </c>
      <c r="C23" s="7">
        <f>RTD("cqg.rtd", ,"ContractData", A23, "LastTrade",, "T")</f>
        <v>68.475000000000009</v>
      </c>
      <c r="D23" s="7">
        <f>RTD("cqg.rtd", ,"ContractData", A23, "NetLastTrade",, "T")</f>
        <v>-0.6279999999999859</v>
      </c>
      <c r="E23" s="5">
        <f>IFERROR(RTD("cqg.rtd", ,"ContractData", A23, "PerCentNetLastTrade",, "T")/100,"")</f>
        <v>-9.0878833046322167E-3</v>
      </c>
      <c r="F23" s="4">
        <f>IFERROR(RANK(E23,$E$23:$E$44,0)+COUNTIF($E$23:E23,E23)-1,"")</f>
        <v>19</v>
      </c>
      <c r="G23" s="4">
        <f>RTD("cqg.rtd", ,"ContractData", A23, "MT_LastBidVolume",, "T")</f>
        <v>1</v>
      </c>
      <c r="H23" s="7">
        <f>RTD("cqg.rtd", ,"ContractData", A23, "Bid",, "T")</f>
        <v>68.460000000000008</v>
      </c>
      <c r="I23" s="7">
        <f>RTD("cqg.rtd", ,"ContractData", A23, "Ask",, "T")</f>
        <v>68.475000000000009</v>
      </c>
      <c r="J23" s="4">
        <f>RTD("cqg.rtd", ,"ContractData", A23, "MT_LastAskVolume",, "T")</f>
        <v>2</v>
      </c>
      <c r="K23" s="7">
        <f>RTD("cqg.rtd",,"ContractData",A23,"Open",, "T")</f>
        <v>67.844999999999999</v>
      </c>
      <c r="L23" s="7">
        <f>RTD("cqg.rtd",,"ContractData",A23,"High",, "T")</f>
        <v>68.78</v>
      </c>
      <c r="M23" s="7">
        <f>RTD("cqg.rtd",,"ContractData",A23,"Low",, "T")</f>
        <v>66.305000000000007</v>
      </c>
      <c r="N23" s="6">
        <f>RTD("cqg.rtd", ,"ContractData", A23, "T_CVol",, "T")</f>
        <v>24489</v>
      </c>
      <c r="O23" s="6">
        <f>RTD("cqg.rtd", ,"ContractData", A23, "T_TVol",, "T")</f>
        <v>21368</v>
      </c>
    </row>
    <row r="24" spans="1:15" x14ac:dyDescent="0.3">
      <c r="A24" s="4" t="s">
        <v>29</v>
      </c>
      <c r="B24" s="4" t="str">
        <f>RTD("cqg.rtd", ,"ContractData", A24, "LongDescription",, "T")</f>
        <v>Platinum (Globex), Jul 26</v>
      </c>
      <c r="C24" s="7">
        <f>RTD("cqg.rtd", ,"ContractData", A24, "LastTrade",, "T")</f>
        <v>1781.6000000000001</v>
      </c>
      <c r="D24" s="7">
        <f>RTD("cqg.rtd", ,"ContractData", A24, "NetLastTrade",, "T")</f>
        <v>-16.299999999999955</v>
      </c>
      <c r="E24" s="5">
        <f>IFERROR(RTD("cqg.rtd", ,"ContractData", A24, "PerCentNetLastTrade",, "T")/100,"")</f>
        <v>-9.0661327103843375E-3</v>
      </c>
      <c r="F24" s="4">
        <f>IFERROR(RANK(E24,$E$23:$E$44,0)+COUNTIF($E$23:E24,E24)-1,"")</f>
        <v>18</v>
      </c>
      <c r="G24" s="4">
        <f>RTD("cqg.rtd", ,"ContractData", A24, "MT_LastBidVolume",, "T")</f>
        <v>1</v>
      </c>
      <c r="H24" s="7">
        <f>RTD("cqg.rtd", ,"ContractData", A24, "Bid",, "T")</f>
        <v>1781.6000000000001</v>
      </c>
      <c r="I24" s="7">
        <f>RTD("cqg.rtd", ,"ContractData", A24, "Ask",, "T")</f>
        <v>1782.3000000000002</v>
      </c>
      <c r="J24" s="4">
        <f>RTD("cqg.rtd", ,"ContractData", A24, "MT_LastAskVolume",, "T")</f>
        <v>1</v>
      </c>
      <c r="K24" s="7">
        <f>RTD("cqg.rtd",,"ContractData",A24,"Open",, "T")</f>
        <v>1797.9</v>
      </c>
      <c r="L24" s="7">
        <f>RTD("cqg.rtd",,"ContractData",A24,"High",, "T")</f>
        <v>1798.5</v>
      </c>
      <c r="M24" s="7">
        <f>RTD("cqg.rtd",,"ContractData",A24,"Low",, "T")</f>
        <v>1737.4</v>
      </c>
      <c r="N24" s="6">
        <f>RTD("cqg.rtd", ,"ContractData", A24, "T_CVol",, "T")</f>
        <v>8692</v>
      </c>
      <c r="O24" s="6">
        <f>RTD("cqg.rtd", ,"ContractData", A24, "T_TVol",, "T")</f>
        <v>9341</v>
      </c>
    </row>
    <row r="25" spans="1:15" x14ac:dyDescent="0.3">
      <c r="A25" s="4" t="s">
        <v>31</v>
      </c>
      <c r="B25" s="4" t="str">
        <f>RTD("cqg.rtd", ,"ContractData", A25, "LongDescription",, "T")</f>
        <v>Aluminum (Globex), Aug 26</v>
      </c>
      <c r="C25" s="7">
        <f>RTD("cqg.rtd", ,"ContractData", A25, "LastTrade",, "T")</f>
        <v>3680</v>
      </c>
      <c r="D25" s="7">
        <f>RTD("cqg.rtd", ,"ContractData", A25, "NetLastTrade",, "T")</f>
        <v>16.75</v>
      </c>
      <c r="E25" s="5">
        <f>IFERROR(RTD("cqg.rtd", ,"ContractData", A25, "PerCentNetLastTrade",, "T")/100,"")</f>
        <v>4.572442503241657E-3</v>
      </c>
      <c r="F25" s="4">
        <f>IFERROR(RANK(E25,$E$23:$E$44,0)+COUNTIF($E$23:E25,E25)-1,"")</f>
        <v>9</v>
      </c>
      <c r="G25" s="4">
        <f>RTD("cqg.rtd", ,"ContractData", A25, "MT_LastBidVolume",, "T")</f>
        <v>1</v>
      </c>
      <c r="H25" s="7">
        <f>RTD("cqg.rtd", ,"ContractData", A25, "Bid",, "T")</f>
        <v>3670.5</v>
      </c>
      <c r="I25" s="7">
        <f>RTD("cqg.rtd", ,"ContractData", A25, "Ask",, "T")</f>
        <v>3677.25</v>
      </c>
      <c r="J25" s="4">
        <f>RTD("cqg.rtd", ,"ContractData", A25, "MT_LastAskVolume",, "T")</f>
        <v>1</v>
      </c>
      <c r="K25" s="7">
        <f>RTD("cqg.rtd",,"ContractData",A25,"Open",, "T")</f>
        <v>3625.75</v>
      </c>
      <c r="L25" s="7">
        <f>RTD("cqg.rtd",,"ContractData",A25,"High",, "T")</f>
        <v>3680</v>
      </c>
      <c r="M25" s="7">
        <f>RTD("cqg.rtd",,"ContractData",A25,"Low",, "T")</f>
        <v>3622.5</v>
      </c>
      <c r="N25" s="6">
        <f>RTD("cqg.rtd", ,"ContractData", A25, "T_CVol",, "T")</f>
        <v>276</v>
      </c>
      <c r="O25" s="6">
        <f>RTD("cqg.rtd", ,"ContractData", A25, "T_TVol",, "T")</f>
        <v>443</v>
      </c>
    </row>
    <row r="26" spans="1:15" x14ac:dyDescent="0.3">
      <c r="A26" s="4" t="s">
        <v>18</v>
      </c>
      <c r="B26" s="4" t="str">
        <f>RTD("cqg.rtd", ,"ContractData", A26, "LongDescription",, "T")</f>
        <v>Gold (Globex), Aug 26</v>
      </c>
      <c r="C26" s="7">
        <f>RTD("cqg.rtd", ,"ContractData", A26, "LastTrade",, "T")</f>
        <v>4349.4000000000005</v>
      </c>
      <c r="D26" s="7">
        <f>RTD("cqg.rtd", ,"ContractData", A26, "NetLastTrade",, "T")</f>
        <v>-15.899999999999636</v>
      </c>
      <c r="E26" s="5">
        <f>IFERROR(RTD("cqg.rtd", ,"ContractData", A26, "PerCentNetLastTrade",, "T")/100,"")</f>
        <v>-3.6423613497354136E-3</v>
      </c>
      <c r="F26" s="4">
        <f>IFERROR(RANK(E26,$E$23:$E$44,0)+COUNTIF($E$23:E26,E26)-1,"")</f>
        <v>15</v>
      </c>
      <c r="G26" s="4">
        <f>RTD("cqg.rtd", ,"ContractData", A26, "MT_LastBidVolume",, "T")</f>
        <v>1</v>
      </c>
      <c r="H26" s="7">
        <f>RTD("cqg.rtd", ,"ContractData", A26, "Bid",, "T")</f>
        <v>4349.3</v>
      </c>
      <c r="I26" s="7">
        <f>RTD("cqg.rtd", ,"ContractData", A26, "Ask",, "T")</f>
        <v>4349.6000000000004</v>
      </c>
      <c r="J26" s="4">
        <f>RTD("cqg.rtd", ,"ContractData", A26, "MT_LastAskVolume",, "T")</f>
        <v>7</v>
      </c>
      <c r="K26" s="7">
        <f>RTD("cqg.rtd",,"ContractData",A26,"Open",, "T")</f>
        <v>4354</v>
      </c>
      <c r="L26" s="7">
        <f>RTD("cqg.rtd",,"ContractData",A26,"High",, "T")</f>
        <v>4377.5</v>
      </c>
      <c r="M26" s="7">
        <f>RTD("cqg.rtd",,"ContractData",A26,"Low",, "T")</f>
        <v>4293</v>
      </c>
      <c r="N26" s="6">
        <f>RTD("cqg.rtd", ,"ContractData", A26, "T_CVol",, "T")</f>
        <v>79989</v>
      </c>
      <c r="O26" s="6">
        <f>RTD("cqg.rtd", ,"ContractData", A26, "T_TVol",, "T")</f>
        <v>83698</v>
      </c>
    </row>
    <row r="27" spans="1:15" x14ac:dyDescent="0.3">
      <c r="A27" s="4" t="s">
        <v>30</v>
      </c>
      <c r="B27" s="4" t="str">
        <f>RTD("cqg.rtd", ,"ContractData", A27, "LongDescription",, "T")</f>
        <v>Copper (Globex), Jul 26</v>
      </c>
      <c r="C27" s="7">
        <f>RTD("cqg.rtd", ,"ContractData", A27, "LastTrade",, "T")</f>
        <v>6.3879999999999999</v>
      </c>
      <c r="D27" s="7">
        <f>RTD("cqg.rtd", ,"ContractData", A27, "NetLastTrade",, "T")</f>
        <v>0.10349999999999948</v>
      </c>
      <c r="E27" s="5">
        <f>IFERROR(RTD("cqg.rtd", ,"ContractData", A27, "PerCentNetLastTrade",, "T")/100,"")</f>
        <v>1.6469090619778821E-2</v>
      </c>
      <c r="F27" s="4">
        <f>IFERROR(RANK(E27,$E$23:$E$44,0)+COUNTIF($E$23:E27,E27)-1,"")</f>
        <v>4</v>
      </c>
      <c r="G27" s="4">
        <f>RTD("cqg.rtd", ,"ContractData", A27, "MT_LastBidVolume",, "T")</f>
        <v>2</v>
      </c>
      <c r="H27" s="7">
        <f>RTD("cqg.rtd", ,"ContractData", A27, "Bid",, "T")</f>
        <v>6.3875000000000002</v>
      </c>
      <c r="I27" s="7">
        <f>RTD("cqg.rtd", ,"ContractData", A27, "Ask",, "T")</f>
        <v>6.3879999999999999</v>
      </c>
      <c r="J27" s="4">
        <f>RTD("cqg.rtd", ,"ContractData", A27, "MT_LastAskVolume",, "T")</f>
        <v>1</v>
      </c>
      <c r="K27" s="7">
        <f>RTD("cqg.rtd",,"ContractData",A27,"Open",, "T")</f>
        <v>6.3075000000000001</v>
      </c>
      <c r="L27" s="7">
        <f>RTD("cqg.rtd",,"ContractData",A27,"High",, "T")</f>
        <v>6.3940000000000001</v>
      </c>
      <c r="M27" s="7">
        <f>RTD("cqg.rtd",,"ContractData",A27,"Low",, "T")</f>
        <v>6.2335000000000003</v>
      </c>
      <c r="N27" s="6">
        <f>RTD("cqg.rtd", ,"ContractData", A27, "T_CVol",, "T")</f>
        <v>21501</v>
      </c>
      <c r="O27" s="6">
        <f>RTD("cqg.rtd", ,"ContractData", A27, "T_TVol",, "T")</f>
        <v>25284</v>
      </c>
    </row>
    <row r="28" spans="1:15" x14ac:dyDescent="0.3">
      <c r="A28" s="4" t="s">
        <v>32</v>
      </c>
      <c r="B28" s="4" t="str">
        <f>RTD("cqg.rtd", ,"ContractData", A28, "LongDescription",, "T")</f>
        <v>Soybeans (Globex), Jul 26</v>
      </c>
      <c r="C28" s="7">
        <f>RTD("cqg.rtd", ,"ContractData", A28, "LastTrade",, "T")</f>
        <v>1118.25</v>
      </c>
      <c r="D28" s="7">
        <f>RTD("cqg.rtd", ,"ContractData", A28, "NetLastTrade",, "T")</f>
        <v>-3.25</v>
      </c>
      <c r="E28" s="5">
        <f>IFERROR(RTD("cqg.rtd", ,"ContractData", A28, "PerCentNetLastTrade",, "T")/100,"")</f>
        <v>-2.8979045920641999E-3</v>
      </c>
      <c r="F28" s="4">
        <f>IFERROR(RANK(E28,$E$23:$E$44,0)+COUNTIF($E$23:E28,E28)-1,"")</f>
        <v>13</v>
      </c>
      <c r="G28" s="4">
        <f>RTD("cqg.rtd", ,"ContractData", A28, "MT_LastBidVolume",, "T")</f>
        <v>36</v>
      </c>
      <c r="H28" s="7">
        <f>RTD("cqg.rtd", ,"ContractData", A28, "Bid",, "T")</f>
        <v>1118</v>
      </c>
      <c r="I28" s="7">
        <f>RTD("cqg.rtd", ,"ContractData", A28, "Ask",, "T")</f>
        <v>1118.5</v>
      </c>
      <c r="J28" s="4">
        <f>RTD("cqg.rtd", ,"ContractData", A28, "MT_LastAskVolume",, "T")</f>
        <v>27</v>
      </c>
      <c r="K28" s="7">
        <f>RTD("cqg.rtd",,"ContractData",A28,"Open",, "T")</f>
        <v>1122.25</v>
      </c>
      <c r="L28" s="7">
        <f>RTD("cqg.rtd",,"ContractData",A28,"High",, "T")</f>
        <v>1125.25</v>
      </c>
      <c r="M28" s="7">
        <f>RTD("cqg.rtd",,"ContractData",A28,"Low",, "T")</f>
        <v>1111.25</v>
      </c>
      <c r="N28" s="6">
        <f>RTD("cqg.rtd", ,"ContractData", A28, "T_CVol",, "T")</f>
        <v>20055</v>
      </c>
      <c r="O28" s="6">
        <f>RTD("cqg.rtd", ,"ContractData", A28, "T_TVol",, "T")</f>
        <v>31850</v>
      </c>
    </row>
    <row r="29" spans="1:15" x14ac:dyDescent="0.3">
      <c r="A29" s="4" t="s">
        <v>33</v>
      </c>
      <c r="B29" s="4" t="str">
        <f>RTD("cqg.rtd", ,"ContractData", A29, "LongDescription",, "T")</f>
        <v>Soybean Meal (Globex), Jul 26</v>
      </c>
      <c r="C29" s="7">
        <f>RTD("cqg.rtd", ,"ContractData", A29, "LastTrade",, "T")</f>
        <v>307.10000000000002</v>
      </c>
      <c r="D29" s="7">
        <f>RTD("cqg.rtd", ,"ContractData", A29, "NetLastTrade",, "T")</f>
        <v>-1.3999999999999773</v>
      </c>
      <c r="E29" s="5">
        <f>IFERROR(RTD("cqg.rtd", ,"ContractData", A29, "PerCentNetLastTrade",, "T")/100,"")</f>
        <v>-4.5380875202593188E-3</v>
      </c>
      <c r="F29" s="4">
        <f>IFERROR(RANK(E29,$E$23:$E$44,0)+COUNTIF($E$23:E29,E29)-1,"")</f>
        <v>16</v>
      </c>
      <c r="G29" s="4">
        <f>RTD("cqg.rtd", ,"ContractData", A29, "MT_LastBidVolume",, "T")</f>
        <v>17</v>
      </c>
      <c r="H29" s="7">
        <f>RTD("cqg.rtd", ,"ContractData", A29, "Bid",, "T")</f>
        <v>307</v>
      </c>
      <c r="I29" s="7">
        <f>RTD("cqg.rtd", ,"ContractData", A29, "Ask",, "T")</f>
        <v>307.10000000000002</v>
      </c>
      <c r="J29" s="4">
        <f>RTD("cqg.rtd", ,"ContractData", A29, "MT_LastAskVolume",, "T")</f>
        <v>3</v>
      </c>
      <c r="K29" s="7">
        <f>RTD("cqg.rtd",,"ContractData",A29,"Open",, "T")</f>
        <v>308.70000000000005</v>
      </c>
      <c r="L29" s="7">
        <f>RTD("cqg.rtd",,"ContractData",A29,"High",, "T")</f>
        <v>309.20000000000005</v>
      </c>
      <c r="M29" s="7">
        <f>RTD("cqg.rtd",,"ContractData",A29,"Low",, "T")</f>
        <v>305.3</v>
      </c>
      <c r="N29" s="6">
        <f>RTD("cqg.rtd", ,"ContractData", A29, "T_CVol",, "T")</f>
        <v>15369</v>
      </c>
      <c r="O29" s="6">
        <f>RTD("cqg.rtd", ,"ContractData", A29, "T_TVol",, "T")</f>
        <v>13297</v>
      </c>
    </row>
    <row r="30" spans="1:15" x14ac:dyDescent="0.3">
      <c r="A30" s="4" t="s">
        <v>34</v>
      </c>
      <c r="B30" s="4" t="str">
        <f>RTD("cqg.rtd", ,"ContractData", A30, "LongDescription",, "T")</f>
        <v>Soybean Oil (Globex), Jul 26</v>
      </c>
      <c r="C30" s="7">
        <f>RTD("cqg.rtd", ,"ContractData", A30, "LastTrade",, "T")</f>
        <v>73.710000000000008</v>
      </c>
      <c r="D30" s="7">
        <f>RTD("cqg.rtd", ,"ContractData", A30, "NetLastTrade",, "T")</f>
        <v>-0.40999999999999659</v>
      </c>
      <c r="E30" s="5">
        <f>IFERROR(RTD("cqg.rtd", ,"ContractData", A30, "PerCentNetLastTrade",, "T")/100,"")</f>
        <v>-5.531570426335672E-3</v>
      </c>
      <c r="F30" s="4">
        <f>IFERROR(RANK(E30,$E$23:$E$44,0)+COUNTIF($E$23:E30,E30)-1,"")</f>
        <v>17</v>
      </c>
      <c r="G30" s="4">
        <f>RTD("cqg.rtd", ,"ContractData", A30, "MT_LastBidVolume",, "T")</f>
        <v>3</v>
      </c>
      <c r="H30" s="7">
        <f>RTD("cqg.rtd", ,"ContractData", A30, "Bid",, "T")</f>
        <v>73.7</v>
      </c>
      <c r="I30" s="7">
        <f>RTD("cqg.rtd", ,"ContractData", A30, "Ask",, "T")</f>
        <v>73.72</v>
      </c>
      <c r="J30" s="4">
        <f>RTD("cqg.rtd", ,"ContractData", A30, "MT_LastAskVolume",, "T")</f>
        <v>7</v>
      </c>
      <c r="K30" s="7">
        <f>RTD("cqg.rtd",,"ContractData",A30,"Open",, "T")</f>
        <v>74.44</v>
      </c>
      <c r="L30" s="7">
        <f>RTD("cqg.rtd",,"ContractData",A30,"High",, "T")</f>
        <v>74.94</v>
      </c>
      <c r="M30" s="7">
        <f>RTD("cqg.rtd",,"ContractData",A30,"Low",, "T")</f>
        <v>73.5</v>
      </c>
      <c r="N30" s="6">
        <f>RTD("cqg.rtd", ,"ContractData", A30, "T_CVol",, "T")</f>
        <v>23043</v>
      </c>
      <c r="O30" s="6">
        <f>RTD("cqg.rtd", ,"ContractData", A30, "T_TVol",, "T")</f>
        <v>49273</v>
      </c>
    </row>
    <row r="31" spans="1:15" x14ac:dyDescent="0.3">
      <c r="A31" s="4" t="s">
        <v>35</v>
      </c>
      <c r="B31" s="4" t="str">
        <f>RTD("cqg.rtd", ,"ContractData", A31, "LongDescription",, "T")</f>
        <v>Corn (Globex), Jul 26</v>
      </c>
      <c r="C31" s="7">
        <f>RTD("cqg.rtd", ,"ContractData", A31, "LastTrade",, "T")</f>
        <v>416</v>
      </c>
      <c r="D31" s="7">
        <f>RTD("cqg.rtd", ,"ContractData", A31, "NetLastTrade",, "T")</f>
        <v>-1.5</v>
      </c>
      <c r="E31" s="5">
        <f>IFERROR(RTD("cqg.rtd", ,"ContractData", A31, "PerCentNetLastTrade",, "T")/100,"")</f>
        <v>-3.592814371257485E-3</v>
      </c>
      <c r="F31" s="4">
        <f>IFERROR(RANK(E31,$E$23:$E$44,0)+COUNTIF($E$23:E31,E31)-1,"")</f>
        <v>14</v>
      </c>
      <c r="G31" s="4">
        <f>RTD("cqg.rtd", ,"ContractData", A31, "MT_LastBidVolume",, "T")</f>
        <v>95</v>
      </c>
      <c r="H31" s="7">
        <f>RTD("cqg.rtd", ,"ContractData", A31, "Bid",, "T")</f>
        <v>415.75</v>
      </c>
      <c r="I31" s="7">
        <f>RTD("cqg.rtd", ,"ContractData", A31, "Ask",, "T")</f>
        <v>416</v>
      </c>
      <c r="J31" s="4">
        <f>RTD("cqg.rtd", ,"ContractData", A31, "MT_LastAskVolume",, "T")</f>
        <v>37</v>
      </c>
      <c r="K31" s="7">
        <f>RTD("cqg.rtd",,"ContractData",A31,"Open",, "T")</f>
        <v>420.5</v>
      </c>
      <c r="L31" s="7">
        <f>RTD("cqg.rtd",,"ContractData",A31,"High",, "T")</f>
        <v>421</v>
      </c>
      <c r="M31" s="7">
        <f>RTD("cqg.rtd",,"ContractData",A31,"Low",, "T")</f>
        <v>412.5</v>
      </c>
      <c r="N31" s="6">
        <f>RTD("cqg.rtd", ,"ContractData", A31, "T_CVol",, "T")</f>
        <v>38686</v>
      </c>
      <c r="O31" s="6">
        <f>RTD("cqg.rtd", ,"ContractData", A31, "T_TVol",, "T")</f>
        <v>89879</v>
      </c>
    </row>
    <row r="32" spans="1:15" x14ac:dyDescent="0.3">
      <c r="A32" s="4" t="s">
        <v>36</v>
      </c>
      <c r="B32" s="4" t="str">
        <f>RTD("cqg.rtd", ,"ContractData", A32, "LongDescription",, "T")</f>
        <v>Wheat (Globex), Jul 26</v>
      </c>
      <c r="C32" s="7">
        <f>RTD("cqg.rtd", ,"ContractData", A32, "LastTrade",, "T")</f>
        <v>581.25</v>
      </c>
      <c r="D32" s="7">
        <f>RTD("cqg.rtd", ,"ContractData", A32, "NetLastTrade",, "T")</f>
        <v>1.25</v>
      </c>
      <c r="E32" s="5">
        <f>IFERROR(RTD("cqg.rtd", ,"ContractData", A32, "PerCentNetLastTrade",, "T")/100,"")</f>
        <v>2.1551724137931034E-3</v>
      </c>
      <c r="F32" s="4">
        <f>IFERROR(RANK(E32,$E$23:$E$44,0)+COUNTIF($E$23:E32,E32)-1,"")</f>
        <v>11</v>
      </c>
      <c r="G32" s="4">
        <f>RTD("cqg.rtd", ,"ContractData", A32, "MT_LastBidVolume",, "T")</f>
        <v>3</v>
      </c>
      <c r="H32" s="7">
        <f>RTD("cqg.rtd", ,"ContractData", A32, "Bid",, "T")</f>
        <v>581.25</v>
      </c>
      <c r="I32" s="7">
        <f>RTD("cqg.rtd", ,"ContractData", A32, "Ask",, "T")</f>
        <v>581.5</v>
      </c>
      <c r="J32" s="4">
        <f>RTD("cqg.rtd", ,"ContractData", A32, "MT_LastAskVolume",, "T")</f>
        <v>7</v>
      </c>
      <c r="K32" s="7">
        <f>RTD("cqg.rtd",,"ContractData",A32,"Open",, "T")</f>
        <v>582.75</v>
      </c>
      <c r="L32" s="7">
        <f>RTD("cqg.rtd",,"ContractData",A32,"High",, "T")</f>
        <v>584.25</v>
      </c>
      <c r="M32" s="7">
        <f>RTD("cqg.rtd",,"ContractData",A32,"Low",, "T")</f>
        <v>574.75</v>
      </c>
      <c r="N32" s="6">
        <f>RTD("cqg.rtd", ,"ContractData", A32, "T_CVol",, "T")</f>
        <v>16250</v>
      </c>
      <c r="O32" s="6">
        <f>RTD("cqg.rtd", ,"ContractData", A32, "T_TVol",, "T")</f>
        <v>27007</v>
      </c>
    </row>
    <row r="33" spans="1:15" x14ac:dyDescent="0.3">
      <c r="A33" s="4" t="s">
        <v>37</v>
      </c>
      <c r="B33" s="4" t="str">
        <f>RTD("cqg.rtd", ,"ContractData", A33, "LongDescription",, "T")</f>
        <v>Live Cattle (Globex), Aug 26</v>
      </c>
      <c r="C33" s="7">
        <f>RTD("cqg.rtd", ,"ContractData", A33, "LastTrade",, "T")</f>
        <v>241.625</v>
      </c>
      <c r="D33" s="7" t="str">
        <f>RTD("cqg.rtd", ,"ContractData", A33, "NetLastTrade",, "T")</f>
        <v/>
      </c>
      <c r="E33" s="5">
        <f>IFERROR(RTD("cqg.rtd", ,"ContractData", A33, "PerCentNetLastTrade",, "T")/100,"")</f>
        <v>5.1727705358990271E-4</v>
      </c>
      <c r="F33" s="4">
        <f>IFERROR(RANK(E33,$E$23:$E$44,0)+COUNTIF($E$23:E33,E33)-1,"")</f>
        <v>12</v>
      </c>
      <c r="G33" s="4">
        <f>RTD("cqg.rtd", ,"ContractData", A33, "MT_LastBidVolume",, "T")</f>
        <v>2</v>
      </c>
      <c r="H33" s="7">
        <f>RTD("cqg.rtd", ,"ContractData", A33, "Bid",, "T")</f>
        <v>241</v>
      </c>
      <c r="I33" s="7">
        <f>RTD("cqg.rtd", ,"ContractData", A33, "Ask",, "T")</f>
        <v>242</v>
      </c>
      <c r="J33" s="4">
        <f>RTD("cqg.rtd", ,"ContractData", A33, "MT_LastAskVolume",, "T")</f>
        <v>1</v>
      </c>
      <c r="K33" s="7">
        <f>RTD("cqg.rtd",,"ContractData",A33,"Open",, "T")</f>
        <v>242</v>
      </c>
      <c r="L33" s="7">
        <f>RTD("cqg.rtd",,"ContractData",A33,"High",, "T")</f>
        <v>245.22499999999999</v>
      </c>
      <c r="M33" s="7">
        <f>RTD("cqg.rtd",,"ContractData",A33,"Low",, "T")</f>
        <v>240.8</v>
      </c>
      <c r="N33" s="6">
        <f>RTD("cqg.rtd", ,"ContractData", A33, "T_CVol",, "T")</f>
        <v>37847</v>
      </c>
      <c r="O33" s="6" t="str">
        <f>RTD("cqg.rtd", ,"ContractData", A33, "T_TVol",, "T")</f>
        <v/>
      </c>
    </row>
    <row r="34" spans="1:15" x14ac:dyDescent="0.3">
      <c r="A34" s="4" t="s">
        <v>38</v>
      </c>
      <c r="B34" s="4" t="str">
        <f>RTD("cqg.rtd", ,"ContractData", A34, "LongDescription",, "T")</f>
        <v>Lean Hogs (Globex), Jul 26</v>
      </c>
      <c r="C34" s="7">
        <f>RTD("cqg.rtd", ,"ContractData", A34, "LastTrade",, "T")</f>
        <v>98.7</v>
      </c>
      <c r="D34" s="7" t="str">
        <f>RTD("cqg.rtd", ,"ContractData", A34, "NetLastTrade",, "T")</f>
        <v/>
      </c>
      <c r="E34" s="5">
        <f>IFERROR(RTD("cqg.rtd", ,"ContractData", A34, "PerCentNetLastTrade",, "T")/100,"")</f>
        <v>-2.8340080971659919E-2</v>
      </c>
      <c r="F34" s="4">
        <f>IFERROR(RANK(E34,$E$23:$E$44,0)+COUNTIF($E$23:E34,E34)-1,"")</f>
        <v>20</v>
      </c>
      <c r="G34" s="4">
        <f>RTD("cqg.rtd", ,"ContractData", A34, "MT_LastBidVolume",, "T")</f>
        <v>11</v>
      </c>
      <c r="H34" s="7">
        <f>RTD("cqg.rtd", ,"ContractData", A34, "Bid",, "T")</f>
        <v>98.5</v>
      </c>
      <c r="I34" s="7">
        <f>RTD("cqg.rtd", ,"ContractData", A34, "Ask",, "T")</f>
        <v>98.975000000000009</v>
      </c>
      <c r="J34" s="4">
        <f>RTD("cqg.rtd", ,"ContractData", A34, "MT_LastAskVolume",, "T")</f>
        <v>1</v>
      </c>
      <c r="K34" s="7">
        <f>RTD("cqg.rtd",,"ContractData",A34,"Open",, "T")</f>
        <v>100.7</v>
      </c>
      <c r="L34" s="7">
        <f>RTD("cqg.rtd",,"ContractData",A34,"High",, "T")</f>
        <v>100.9</v>
      </c>
      <c r="M34" s="7">
        <f>RTD("cqg.rtd",,"ContractData",A34,"Low",, "T")</f>
        <v>98.525000000000006</v>
      </c>
      <c r="N34" s="6">
        <f>RTD("cqg.rtd", ,"ContractData", A34, "T_CVol",, "T")</f>
        <v>36498</v>
      </c>
      <c r="O34" s="6" t="str">
        <f>RTD("cqg.rtd", ,"ContractData", A34, "T_TVol",, "T")</f>
        <v/>
      </c>
    </row>
    <row r="35" spans="1:15" x14ac:dyDescent="0.3">
      <c r="A35" s="4" t="s">
        <v>39</v>
      </c>
      <c r="B35" s="4" t="str">
        <f>RTD("cqg.rtd", ,"ContractData", A35, "LongDescription",, "T")</f>
        <v>Crude Light (Globex), Jul 26</v>
      </c>
      <c r="C35" s="7">
        <f>RTD("cqg.rtd", ,"ContractData", A35, "LastTrade",, "T")</f>
        <v>91.86</v>
      </c>
      <c r="D35" s="7">
        <f>RTD("cqg.rtd", ,"ContractData", A35, "NetLastTrade",, "T")</f>
        <v>1.3199999999999932</v>
      </c>
      <c r="E35" s="5">
        <f>IFERROR(RTD("cqg.rtd", ,"ContractData", A35, "PerCentNetLastTrade",, "T")/100,"")</f>
        <v>1.4579191517561298E-2</v>
      </c>
      <c r="F35" s="4">
        <f>IFERROR(RANK(E35,$E$23:$E$44,0)+COUNTIF($E$23:E35,E35)-1,"")</f>
        <v>5</v>
      </c>
      <c r="G35" s="4">
        <f>RTD("cqg.rtd", ,"ContractData", A35, "MT_LastBidVolume",, "T")</f>
        <v>3</v>
      </c>
      <c r="H35" s="7">
        <f>RTD("cqg.rtd", ,"ContractData", A35, "Bid",, "T")</f>
        <v>91.86</v>
      </c>
      <c r="I35" s="7">
        <f>RTD("cqg.rtd", ,"ContractData", A35, "Ask",, "T")</f>
        <v>91.88</v>
      </c>
      <c r="J35" s="4">
        <f>RTD("cqg.rtd", ,"ContractData", A35, "MT_LastAskVolume",, "T")</f>
        <v>3</v>
      </c>
      <c r="K35" s="7">
        <f>RTD("cqg.rtd",,"ContractData",A35,"Open",, "T")</f>
        <v>93</v>
      </c>
      <c r="L35" s="7">
        <f>RTD("cqg.rtd",,"ContractData",A35,"High",, "T")</f>
        <v>95.47</v>
      </c>
      <c r="M35" s="7">
        <f>RTD("cqg.rtd",,"ContractData",A35,"Low",, "T")</f>
        <v>91.01</v>
      </c>
      <c r="N35" s="6">
        <f>RTD("cqg.rtd", ,"ContractData", A35, "T_CVol",, "T")</f>
        <v>107536</v>
      </c>
      <c r="O35" s="6">
        <f>RTD("cqg.rtd", ,"ContractData", A35, "T_TVol",, "T")</f>
        <v>122283</v>
      </c>
    </row>
    <row r="36" spans="1:15" x14ac:dyDescent="0.3">
      <c r="A36" s="4" t="s">
        <v>40</v>
      </c>
      <c r="B36" s="4" t="str">
        <f>RTD("cqg.rtd", ,"ContractData", A36, "LongDescription",, "T")</f>
        <v>ICE Brent Crude, Aug 26</v>
      </c>
      <c r="C36" s="7">
        <f>RTD("cqg.rtd", ,"ContractData", A36, "LastTrade",, "T")</f>
        <v>94.69</v>
      </c>
      <c r="D36" s="7">
        <f>RTD("cqg.rtd", ,"ContractData", A36, "NetLastTrade",, "T")</f>
        <v>1.5999999999999943</v>
      </c>
      <c r="E36" s="5">
        <f>IFERROR(RTD("cqg.rtd", ,"ContractData", A36, "PerCentNetLastTrade",, "T")/100,"")</f>
        <v>1.7187667848318832E-2</v>
      </c>
      <c r="F36" s="4">
        <f>IFERROR(RANK(E36,$E$23:$E$44,0)+COUNTIF($E$23:E36,E36)-1,"")</f>
        <v>3</v>
      </c>
      <c r="G36" s="4">
        <f>RTD("cqg.rtd", ,"ContractData", A36, "MT_LastBidVolume",, "T")</f>
        <v>3</v>
      </c>
      <c r="H36" s="7">
        <f>RTD("cqg.rtd", ,"ContractData", A36, "Bid",, "T")</f>
        <v>94.67</v>
      </c>
      <c r="I36" s="7">
        <f>RTD("cqg.rtd", ,"ContractData", A36, "Ask",, "T")</f>
        <v>94.69</v>
      </c>
      <c r="J36" s="4">
        <f>RTD("cqg.rtd", ,"ContractData", A36, "MT_LastAskVolume",, "T")</f>
        <v>2</v>
      </c>
      <c r="K36" s="7">
        <f>RTD("cqg.rtd",,"ContractData",A36,"Open",, "T")</f>
        <v>95.5</v>
      </c>
      <c r="L36" s="7">
        <f>RTD("cqg.rtd",,"ContractData",A36,"High",, "T")</f>
        <v>98.08</v>
      </c>
      <c r="M36" s="7">
        <f>RTD("cqg.rtd",,"ContractData",A36,"Low",, "T")</f>
        <v>93.91</v>
      </c>
      <c r="N36" s="6">
        <f>RTD("cqg.rtd", ,"ContractData", A36, "T_CVol",, "T")</f>
        <v>230700</v>
      </c>
      <c r="O36" s="6">
        <f>RTD("cqg.rtd", ,"ContractData", A36, "T_TVol",, "T")</f>
        <v>590051</v>
      </c>
    </row>
    <row r="37" spans="1:15" x14ac:dyDescent="0.3">
      <c r="A37" s="4" t="s">
        <v>41</v>
      </c>
      <c r="B37" s="4" t="str">
        <f>RTD("cqg.rtd", ,"ContractData", A37, "LongDescription",, "T")</f>
        <v>NY Harbor ULSD, Jul 26</v>
      </c>
      <c r="C37" s="8">
        <f>RTD("cqg.rtd", ,"ContractData", A37, "LastTrade",, "T")</f>
        <v>3.6567000000000003</v>
      </c>
      <c r="D37" s="8">
        <f>RTD("cqg.rtd", ,"ContractData", A37, "NetLastTrade",, "T")</f>
        <v>6.9300000000000139E-2</v>
      </c>
      <c r="E37" s="5">
        <f>IFERROR(RTD("cqg.rtd", ,"ContractData", A37, "PerCentNetLastTrade",, "T")/100,"")</f>
        <v>1.93176116407426E-2</v>
      </c>
      <c r="F37" s="4">
        <f>IFERROR(RANK(E37,$E$23:$E$44,0)+COUNTIF($E$23:E37,E37)-1,"")</f>
        <v>1</v>
      </c>
      <c r="G37" s="4">
        <f>RTD("cqg.rtd", ,"ContractData", A37, "MT_LastBidVolume",, "T")</f>
        <v>2</v>
      </c>
      <c r="H37" s="8">
        <f>RTD("cqg.rtd", ,"ContractData", A37, "Bid",, "T")</f>
        <v>3.6547000000000001</v>
      </c>
      <c r="I37" s="8">
        <f>RTD("cqg.rtd", ,"ContractData", A37, "Ask",, "T")</f>
        <v>3.6569000000000003</v>
      </c>
      <c r="J37" s="4">
        <f>RTD("cqg.rtd", ,"ContractData", A37, "MT_LastAskVolume",, "T")</f>
        <v>1</v>
      </c>
      <c r="K37" s="8">
        <f>RTD("cqg.rtd",,"ContractData",A37,"Open",, "T")</f>
        <v>3.66</v>
      </c>
      <c r="L37" s="8">
        <f>RTD("cqg.rtd",,"ContractData",A37,"High",, "T")</f>
        <v>3.7875000000000001</v>
      </c>
      <c r="M37" s="8">
        <f>RTD("cqg.rtd",,"ContractData",A37,"Low",, "T")</f>
        <v>3.6301000000000001</v>
      </c>
      <c r="N37" s="6">
        <f>RTD("cqg.rtd", ,"ContractData", A37, "T_CVol",, "T")</f>
        <v>9453</v>
      </c>
      <c r="O37" s="6">
        <f>RTD("cqg.rtd", ,"ContractData", A37, "T_TVol",, "T")</f>
        <v>12935</v>
      </c>
    </row>
    <row r="38" spans="1:15" x14ac:dyDescent="0.3">
      <c r="A38" s="4" t="s">
        <v>42</v>
      </c>
      <c r="B38" s="4" t="str">
        <f>RTD("cqg.rtd", ,"ContractData", A38, "LongDescription",, "T")</f>
        <v>RBOB Gasoline (Globex), Aug 26</v>
      </c>
      <c r="C38" s="8">
        <f>RTD("cqg.rtd", ,"ContractData", A38, "LastTrade",, "T")</f>
        <v>3.0437000000000003</v>
      </c>
      <c r="D38" s="8">
        <f>RTD("cqg.rtd", ,"ContractData", A38, "NetLastTrade",, "T")</f>
        <v>5.6900000000000173E-2</v>
      </c>
      <c r="E38" s="5">
        <f>IFERROR(RTD("cqg.rtd", ,"ContractData", A38, "PerCentNetLastTrade",, "T")/100,"")</f>
        <v>1.9050488817463507E-2</v>
      </c>
      <c r="F38" s="4">
        <f>IFERROR(RANK(E38,$E$23:$E$44,0)+COUNTIF($E$23:E38,E38)-1,"")</f>
        <v>2</v>
      </c>
      <c r="G38" s="4">
        <f>RTD("cqg.rtd", ,"ContractData", A38, "MT_LastBidVolume",, "T")</f>
        <v>2</v>
      </c>
      <c r="H38" s="8">
        <f>RTD("cqg.rtd", ,"ContractData", A38, "Bid",, "T")</f>
        <v>3.0431000000000004</v>
      </c>
      <c r="I38" s="8">
        <f>RTD("cqg.rtd", ,"ContractData", A38, "Ask",, "T")</f>
        <v>3.0444</v>
      </c>
      <c r="J38" s="4">
        <f>RTD("cqg.rtd", ,"ContractData", A38, "MT_LastAskVolume",, "T")</f>
        <v>2</v>
      </c>
      <c r="K38" s="8">
        <f>RTD("cqg.rtd",,"ContractData",A38,"Open",, "T")</f>
        <v>3.0381</v>
      </c>
      <c r="L38" s="8">
        <f>RTD("cqg.rtd",,"ContractData",A38,"High",, "T")</f>
        <v>3.1120000000000001</v>
      </c>
      <c r="M38" s="8">
        <f>RTD("cqg.rtd",,"ContractData",A38,"Low",, "T")</f>
        <v>3.0221</v>
      </c>
      <c r="N38" s="6">
        <f>RTD("cqg.rtd", ,"ContractData", A38, "T_CVol",, "T")</f>
        <v>7715</v>
      </c>
      <c r="O38" s="6">
        <f>RTD("cqg.rtd", ,"ContractData", A38, "T_TVol",, "T")</f>
        <v>20231</v>
      </c>
    </row>
    <row r="39" spans="1:15" x14ac:dyDescent="0.3">
      <c r="A39" s="4" t="s">
        <v>43</v>
      </c>
      <c r="B39" s="4" t="str">
        <f>RTD("cqg.rtd", ,"ContractData", A39, "LongDescription",, "T")</f>
        <v>Natural Gas (Globex), Jul 26</v>
      </c>
      <c r="C39" s="9">
        <f>RTD("cqg.rtd", ,"ContractData", A39, "LastTrade",, "T")</f>
        <v>3.1310000000000002</v>
      </c>
      <c r="D39" s="9">
        <f>RTD("cqg.rtd", ,"ContractData", A39, "NetLastTrade",, "T")</f>
        <v>-9.7999999999999865E-2</v>
      </c>
      <c r="E39" s="5">
        <f>IFERROR(RTD("cqg.rtd", ,"ContractData", A39, "PerCentNetLastTrade",, "T")/100,"")</f>
        <v>-3.0349953545989471E-2</v>
      </c>
      <c r="F39" s="4">
        <f>IFERROR(RANK(E39,$E$23:$E$44,0)+COUNTIF($E$23:E39,E39)-1,"")</f>
        <v>21</v>
      </c>
      <c r="G39" s="4">
        <f>RTD("cqg.rtd", ,"ContractData", A39, "MT_LastBidVolume",, "T")</f>
        <v>12</v>
      </c>
      <c r="H39" s="9">
        <f>RTD("cqg.rtd", ,"ContractData", A39, "Bid",, "T")</f>
        <v>3.13</v>
      </c>
      <c r="I39" s="9">
        <f>RTD("cqg.rtd", ,"ContractData", A39, "Ask",, "T")</f>
        <v>3.1320000000000001</v>
      </c>
      <c r="J39" s="4">
        <f>RTD("cqg.rtd", ,"ContractData", A39, "MT_LastAskVolume",, "T")</f>
        <v>8</v>
      </c>
      <c r="K39" s="9">
        <f>RTD("cqg.rtd",,"ContractData",A39,"Open",, "T")</f>
        <v>3.1850000000000001</v>
      </c>
      <c r="L39" s="9">
        <f>RTD("cqg.rtd",,"ContractData",A39,"High",, "T")</f>
        <v>3.1950000000000003</v>
      </c>
      <c r="M39" s="9">
        <f>RTD("cqg.rtd",,"ContractData",A39,"Low",, "T")</f>
        <v>3.11</v>
      </c>
      <c r="N39" s="6">
        <f>RTD("cqg.rtd", ,"ContractData", A39, "T_CVol",, "T")</f>
        <v>34045</v>
      </c>
      <c r="O39" s="6">
        <f>RTD("cqg.rtd", ,"ContractData", A39, "T_TVol",, "T")</f>
        <v>15085</v>
      </c>
    </row>
    <row r="40" spans="1:15" x14ac:dyDescent="0.3">
      <c r="A40" s="4" t="s">
        <v>44</v>
      </c>
      <c r="B40" s="4" t="str">
        <f>RTD("cqg.rtd", ,"ContractData", A40, "LongDescription",, "T")</f>
        <v>Sugar World #11 (ICE), Jul 26</v>
      </c>
      <c r="C40" s="7">
        <f>RTD("cqg.rtd", ,"ContractData", A40, "LastTrade",, "T")</f>
        <v>14.26</v>
      </c>
      <c r="D40" s="7">
        <f>RTD("cqg.rtd", ,"ContractData", A40, "NetLastTrade",, "T")</f>
        <v>0.11999999999999922</v>
      </c>
      <c r="E40" s="5">
        <f>IFERROR(RTD("cqg.rtd", ,"ContractData", A40, "PerCentNetLastTrade",, "T")/100,"")</f>
        <v>8.4865629420084864E-3</v>
      </c>
      <c r="F40" s="4">
        <f>IFERROR(RANK(E40,$E$23:$E$44,0)+COUNTIF($E$23:E40,E40)-1,"")</f>
        <v>7</v>
      </c>
      <c r="G40" s="4">
        <f>RTD("cqg.rtd", ,"ContractData", A40, "MT_LastBidVolume",, "T")</f>
        <v>60</v>
      </c>
      <c r="H40" s="7">
        <f>RTD("cqg.rtd", ,"ContractData", A40, "Bid",, "T")</f>
        <v>14.25</v>
      </c>
      <c r="I40" s="7">
        <f>RTD("cqg.rtd", ,"ContractData", A40, "Ask",, "T")</f>
        <v>14.26</v>
      </c>
      <c r="J40" s="4">
        <f>RTD("cqg.rtd", ,"ContractData", A40, "MT_LastAskVolume",, "T")</f>
        <v>13</v>
      </c>
      <c r="K40" s="7">
        <f>RTD("cqg.rtd",,"ContractData",A40,"Open",, "T")</f>
        <v>14.24</v>
      </c>
      <c r="L40" s="7">
        <f>RTD("cqg.rtd",,"ContractData",A40,"High",, "T")</f>
        <v>14.36</v>
      </c>
      <c r="M40" s="7">
        <f>RTD("cqg.rtd",,"ContractData",A40,"Low",, "T")</f>
        <v>14.15</v>
      </c>
      <c r="N40" s="6">
        <f>RTD("cqg.rtd", ,"ContractData", A40, "T_CVol",, "T")</f>
        <v>51321</v>
      </c>
      <c r="O40" s="6">
        <f>RTD("cqg.rtd", ,"ContractData", A40, "T_TVol",, "T")</f>
        <v>107021</v>
      </c>
    </row>
    <row r="41" spans="1:15" x14ac:dyDescent="0.3">
      <c r="A41" s="4" t="s">
        <v>45</v>
      </c>
      <c r="B41" s="4" t="str">
        <f>RTD("cqg.rtd", ,"ContractData", A41, "LongDescription",, "T")</f>
        <v>Cotton (ICE), Dec 26</v>
      </c>
      <c r="C41" s="7">
        <f>RTD("cqg.rtd", ,"ContractData", A41, "LastTrade",, "T")</f>
        <v>77.850000000000009</v>
      </c>
      <c r="D41" s="7">
        <f>RTD("cqg.rtd", ,"ContractData", A41, "NetLastTrade",, "T")</f>
        <v>0.37000000000000455</v>
      </c>
      <c r="E41" s="5">
        <f>IFERROR(RTD("cqg.rtd", ,"ContractData", A41, "PerCentNetLastTrade",, "T")/100,"")</f>
        <v>4.7754259163655137E-3</v>
      </c>
      <c r="F41" s="4">
        <f>IFERROR(RANK(E41,$E$23:$E$44,0)+COUNTIF($E$23:E41,E41)-1,"")</f>
        <v>8</v>
      </c>
      <c r="G41" s="4">
        <f>RTD("cqg.rtd", ,"ContractData", A41, "MT_LastBidVolume",, "T")</f>
        <v>1</v>
      </c>
      <c r="H41" s="7">
        <f>RTD("cqg.rtd", ,"ContractData", A41, "Bid",, "T")</f>
        <v>77.83</v>
      </c>
      <c r="I41" s="7">
        <f>RTD("cqg.rtd", ,"ContractData", A41, "Ask",, "T")</f>
        <v>77.850000000000009</v>
      </c>
      <c r="J41" s="4">
        <f>RTD("cqg.rtd", ,"ContractData", A41, "MT_LastAskVolume",, "T")</f>
        <v>5</v>
      </c>
      <c r="K41" s="7">
        <f>RTD("cqg.rtd",,"ContractData",A41,"Open",, "T")</f>
        <v>77.510000000000005</v>
      </c>
      <c r="L41" s="7">
        <f>RTD("cqg.rtd",,"ContractData",A41,"High",, "T")</f>
        <v>78.42</v>
      </c>
      <c r="M41" s="7">
        <f>RTD("cqg.rtd",,"ContractData",A41,"Low",, "T")</f>
        <v>76.960000000000008</v>
      </c>
      <c r="N41" s="6">
        <f>RTD("cqg.rtd", ,"ContractData", A41, "T_CVol",, "T")</f>
        <v>12899</v>
      </c>
      <c r="O41" s="6">
        <f>RTD("cqg.rtd", ,"ContractData", A41, "T_TVol",, "T")</f>
        <v>24258</v>
      </c>
    </row>
    <row r="42" spans="1:15" x14ac:dyDescent="0.3">
      <c r="A42" s="4" t="s">
        <v>46</v>
      </c>
      <c r="B42" s="4" t="str">
        <f>RTD("cqg.rtd", ,"ContractData", A42, "LongDescription",, "T")</f>
        <v>Coffee (ICE), Jul 26</v>
      </c>
      <c r="C42" s="7">
        <f>RTD("cqg.rtd", ,"ContractData", A42, "LastTrade",, "T")</f>
        <v>247.20000000000002</v>
      </c>
      <c r="D42" s="7">
        <f>RTD("cqg.rtd", ,"ContractData", A42, "NetLastTrade",, "T")</f>
        <v>0.70000000000001705</v>
      </c>
      <c r="E42" s="5">
        <f>IFERROR(RTD("cqg.rtd", ,"ContractData", A42, "PerCentNetLastTrade",, "T")/100,"")</f>
        <v>2.8397565922920892E-3</v>
      </c>
      <c r="F42" s="4">
        <f>IFERROR(RANK(E42,$E$23:$E$44,0)+COUNTIF($E$23:E42,E42)-1,"")</f>
        <v>10</v>
      </c>
      <c r="G42" s="4">
        <f>RTD("cqg.rtd", ,"ContractData", A42, "MT_LastBidVolume",, "T")</f>
        <v>5</v>
      </c>
      <c r="H42" s="7">
        <f>RTD("cqg.rtd", ,"ContractData", A42, "Bid",, "T")</f>
        <v>247.1</v>
      </c>
      <c r="I42" s="7">
        <f>RTD("cqg.rtd", ,"ContractData", A42, "Ask",, "T")</f>
        <v>247.25</v>
      </c>
      <c r="J42" s="4">
        <f>RTD("cqg.rtd", ,"ContractData", A42, "MT_LastAskVolume",, "T")</f>
        <v>8</v>
      </c>
      <c r="K42" s="7">
        <f>RTD("cqg.rtd",,"ContractData",A42,"Open",, "T")</f>
        <v>246</v>
      </c>
      <c r="L42" s="7">
        <f>RTD("cqg.rtd",,"ContractData",A42,"High",, "T")</f>
        <v>250.85</v>
      </c>
      <c r="M42" s="7">
        <f>RTD("cqg.rtd",,"ContractData",A42,"Low",, "T")</f>
        <v>244.3</v>
      </c>
      <c r="N42" s="6">
        <f>RTD("cqg.rtd", ,"ContractData", A42, "T_CVol",, "T")</f>
        <v>8421</v>
      </c>
      <c r="O42" s="6">
        <f>RTD("cqg.rtd", ,"ContractData", A42, "T_TVol",, "T")</f>
        <v>20518</v>
      </c>
    </row>
    <row r="43" spans="1:15" x14ac:dyDescent="0.3">
      <c r="A43" s="4" t="s">
        <v>47</v>
      </c>
      <c r="B43" s="4" t="str">
        <f>RTD("cqg.rtd", ,"ContractData", A43, "LongDescription",, "T")</f>
        <v>Cocoa (ICE), Jul 26</v>
      </c>
      <c r="C43" s="7">
        <f>RTD("cqg.rtd", ,"ContractData", A43, "LastTrade",, "T")</f>
        <v>3806</v>
      </c>
      <c r="D43" s="7">
        <f>RTD("cqg.rtd", ,"ContractData", A43, "NetLastTrade",, "T")</f>
        <v>44</v>
      </c>
      <c r="E43" s="5">
        <f>IFERROR(RTD("cqg.rtd", ,"ContractData", A43, "PerCentNetLastTrade",, "T")/100,"")</f>
        <v>1.1695906432748537E-2</v>
      </c>
      <c r="F43" s="4">
        <f>IFERROR(RANK(E43,$E$23:$E$44,0)+COUNTIF($E$23:E43,E43)-1,"")</f>
        <v>6</v>
      </c>
      <c r="G43" s="4">
        <f>RTD("cqg.rtd", ,"ContractData", A43, "MT_LastBidVolume",, "T")</f>
        <v>1</v>
      </c>
      <c r="H43" s="7">
        <f>RTD("cqg.rtd", ,"ContractData", A43, "Bid",, "T")</f>
        <v>3804</v>
      </c>
      <c r="I43" s="7">
        <f>RTD("cqg.rtd", ,"ContractData", A43, "Ask",, "T")</f>
        <v>3807</v>
      </c>
      <c r="J43" s="4">
        <f>RTD("cqg.rtd", ,"ContractData", A43, "MT_LastAskVolume",, "T")</f>
        <v>1</v>
      </c>
      <c r="K43" s="7">
        <f>RTD("cqg.rtd",,"ContractData",A43,"Open",, "T")</f>
        <v>3875</v>
      </c>
      <c r="L43" s="7">
        <f>RTD("cqg.rtd",,"ContractData",A43,"High",, "T")</f>
        <v>3908</v>
      </c>
      <c r="M43" s="7">
        <f>RTD("cqg.rtd",,"ContractData",A43,"Low",, "T")</f>
        <v>3795</v>
      </c>
      <c r="N43" s="6">
        <f>RTD("cqg.rtd", ,"ContractData", A43, "T_CVol",, "T")</f>
        <v>5241</v>
      </c>
      <c r="O43" s="6">
        <f>RTD("cqg.rtd", ,"ContractData", A43, "T_TVol",, "T")</f>
        <v>14856</v>
      </c>
    </row>
    <row r="44" spans="1:15" x14ac:dyDescent="0.3">
      <c r="A44" s="4" t="s">
        <v>48</v>
      </c>
      <c r="B44" s="4" t="str">
        <f>RTD("cqg.rtd", ,"ContractData", A44, "LongDescription",, "T")</f>
        <v>Lumber, Jul 26</v>
      </c>
      <c r="C44" s="7">
        <f>RTD("cqg.rtd", ,"ContractData", A44, "LastTrade",, "T")</f>
        <v>607.5</v>
      </c>
      <c r="D44" s="7">
        <f>RTD("cqg.rtd", ,"ContractData", A44, "NetLastTrade",, "T")</f>
        <v>-0.5</v>
      </c>
      <c r="E44" s="5" t="str">
        <f>IFERROR(RTD("cqg.rtd", ,"ContractData", A44, "PerCentNetLastTrade",, "T")/100,"")</f>
        <v/>
      </c>
      <c r="F44" s="4" t="str">
        <f>IFERROR(RANK(E44,$E$23:$E$44,0)+COUNTIF($E$23:E44,E44)-1,"")</f>
        <v/>
      </c>
      <c r="G44" s="4">
        <f>RTD("cqg.rtd", ,"ContractData", A44, "MT_LastBidVolume",, "T")</f>
        <v>9</v>
      </c>
      <c r="H44" s="7">
        <f>RTD("cqg.rtd", ,"ContractData", A44, "Bid",, "T")</f>
        <v>603</v>
      </c>
      <c r="I44" s="7">
        <f>RTD("cqg.rtd", ,"ContractData", A44, "Ask",, "T")</f>
        <v>609.5</v>
      </c>
      <c r="J44" s="4">
        <f>RTD("cqg.rtd", ,"ContractData", A44, "MT_LastAskVolume",, "T")</f>
        <v>7</v>
      </c>
      <c r="K44" s="7" t="str">
        <f>RTD("cqg.rtd",,"ContractData",A44,"Open",, "T")</f>
        <v/>
      </c>
      <c r="L44" s="7" t="str">
        <f>RTD("cqg.rtd",,"ContractData",A44,"High",, "T")</f>
        <v/>
      </c>
      <c r="M44" s="7" t="str">
        <f>RTD("cqg.rtd",,"ContractData",A44,"Low",, "T")</f>
        <v/>
      </c>
      <c r="N44" s="6" t="str">
        <f>RTD("cqg.rtd", ,"ContractData", A44, "T_CVol",, "T")</f>
        <v/>
      </c>
      <c r="O44" s="6" t="str">
        <f>RTD("cqg.rtd", ,"ContractData", A44, "T_TVol",, "T")</f>
        <v/>
      </c>
    </row>
  </sheetData>
  <mergeCells count="1">
    <mergeCell ref="P1:Q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 Hartle</dc:creator>
  <cp:lastModifiedBy>Thom Hartle</cp:lastModifiedBy>
  <dcterms:created xsi:type="dcterms:W3CDTF">2026-06-05T12:40:27Z</dcterms:created>
  <dcterms:modified xsi:type="dcterms:W3CDTF">2026-06-08T12:13:27Z</dcterms:modified>
</cp:coreProperties>
</file>