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CQG Primer MPVA Studies/"/>
    </mc:Choice>
  </mc:AlternateContent>
  <xr:revisionPtr revIDLastSave="80" documentId="8_{4E01FEAF-47D0-4F44-AF49-96FA26B5BFAE}" xr6:coauthVersionLast="47" xr6:coauthVersionMax="47" xr10:uidLastSave="{F97DAD7E-E4BA-49B1-9806-4B0D76004DD9}"/>
  <bookViews>
    <workbookView xWindow="-120" yWindow="-120" windowWidth="29040" windowHeight="16440" xr2:uid="{BDC28E25-4A32-4F59-BBC2-00DEB8305B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" i="1" l="1"/>
  <c r="M23" i="1"/>
  <c r="L23" i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6" i="1"/>
  <c r="L16" i="1"/>
  <c r="K16" i="1"/>
  <c r="J16" i="1"/>
  <c r="I16" i="1"/>
  <c r="H16" i="1"/>
  <c r="G16" i="1"/>
  <c r="F16" i="1"/>
  <c r="E16" i="1"/>
  <c r="D16" i="1"/>
  <c r="C16" i="1"/>
  <c r="M15" i="1"/>
  <c r="L15" i="1"/>
  <c r="K15" i="1"/>
  <c r="J15" i="1"/>
  <c r="I15" i="1"/>
  <c r="H15" i="1"/>
  <c r="G15" i="1"/>
  <c r="F15" i="1"/>
  <c r="E15" i="1"/>
  <c r="D15" i="1"/>
  <c r="C15" i="1"/>
  <c r="M14" i="1"/>
  <c r="L14" i="1"/>
  <c r="K14" i="1"/>
  <c r="J14" i="1"/>
  <c r="I14" i="1"/>
  <c r="H14" i="1"/>
  <c r="G14" i="1"/>
  <c r="F14" i="1"/>
  <c r="E14" i="1"/>
  <c r="D14" i="1"/>
  <c r="C14" i="1"/>
  <c r="G13" i="1"/>
  <c r="G10" i="1"/>
  <c r="G9" i="1"/>
  <c r="G8" i="1"/>
  <c r="G5" i="1"/>
  <c r="G4" i="1"/>
  <c r="G3" i="1"/>
  <c r="G2" i="1"/>
  <c r="F13" i="1"/>
  <c r="F10" i="1"/>
  <c r="F9" i="1"/>
  <c r="F8" i="1"/>
  <c r="F5" i="1"/>
  <c r="F4" i="1"/>
  <c r="F3" i="1"/>
  <c r="F2" i="1"/>
  <c r="M13" i="1"/>
  <c r="L13" i="1"/>
  <c r="K13" i="1"/>
  <c r="J13" i="1"/>
  <c r="I13" i="1"/>
  <c r="H13" i="1"/>
  <c r="E13" i="1"/>
  <c r="D13" i="1"/>
  <c r="C13" i="1"/>
  <c r="E10" i="1"/>
  <c r="M10" i="1"/>
  <c r="L10" i="1"/>
  <c r="K10" i="1"/>
  <c r="J10" i="1"/>
  <c r="I10" i="1"/>
  <c r="H10" i="1"/>
  <c r="D10" i="1"/>
  <c r="C10" i="1"/>
  <c r="M9" i="1"/>
  <c r="L9" i="1"/>
  <c r="K9" i="1"/>
  <c r="J9" i="1"/>
  <c r="I9" i="1"/>
  <c r="H9" i="1"/>
  <c r="E9" i="1"/>
  <c r="D9" i="1"/>
  <c r="C9" i="1"/>
  <c r="M8" i="1"/>
  <c r="L8" i="1"/>
  <c r="K8" i="1"/>
  <c r="J8" i="1"/>
  <c r="I8" i="1"/>
  <c r="H8" i="1"/>
  <c r="E8" i="1"/>
  <c r="D8" i="1"/>
  <c r="C8" i="1"/>
  <c r="J5" i="1"/>
  <c r="J4" i="1"/>
  <c r="J3" i="1"/>
  <c r="J2" i="1"/>
  <c r="M5" i="1"/>
  <c r="L5" i="1"/>
  <c r="K5" i="1"/>
  <c r="I5" i="1"/>
  <c r="H5" i="1"/>
  <c r="E5" i="1"/>
  <c r="D5" i="1"/>
  <c r="C5" i="1"/>
  <c r="M4" i="1"/>
  <c r="L4" i="1"/>
  <c r="K4" i="1"/>
  <c r="I4" i="1"/>
  <c r="H4" i="1"/>
  <c r="E4" i="1"/>
  <c r="D4" i="1"/>
  <c r="C4" i="1"/>
  <c r="M3" i="1"/>
  <c r="L3" i="1"/>
  <c r="K3" i="1"/>
  <c r="I3" i="1"/>
  <c r="H3" i="1"/>
  <c r="E3" i="1"/>
  <c r="D3" i="1"/>
  <c r="C3" i="1"/>
  <c r="E2" i="1"/>
  <c r="M2" i="1"/>
  <c r="L2" i="1"/>
  <c r="K2" i="1"/>
  <c r="I2" i="1"/>
  <c r="H2" i="1"/>
  <c r="C2" i="1"/>
  <c r="D2" i="1"/>
</calcChain>
</file>

<file path=xl/sharedStrings.xml><?xml version="1.0" encoding="utf-8"?>
<sst xmlns="http://schemas.openxmlformats.org/spreadsheetml/2006/main" count="64" uniqueCount="27">
  <si>
    <t>EP</t>
  </si>
  <si>
    <t>ENQ</t>
  </si>
  <si>
    <t>YM</t>
  </si>
  <si>
    <t>EMD</t>
  </si>
  <si>
    <t>GCE</t>
  </si>
  <si>
    <t>SIE</t>
  </si>
  <si>
    <t>PLE</t>
  </si>
  <si>
    <t>CLE</t>
  </si>
  <si>
    <t>HOE</t>
  </si>
  <si>
    <t>RBE</t>
  </si>
  <si>
    <t>ZSE</t>
  </si>
  <si>
    <t>ZME</t>
  </si>
  <si>
    <t>ZLE</t>
  </si>
  <si>
    <t>ZCE</t>
  </si>
  <si>
    <t>ZWA</t>
  </si>
  <si>
    <t>Symbol</t>
  </si>
  <si>
    <t>Name</t>
  </si>
  <si>
    <t>Last</t>
  </si>
  <si>
    <t>NC Last</t>
  </si>
  <si>
    <t>%NC</t>
  </si>
  <si>
    <t>Open</t>
  </si>
  <si>
    <t>High</t>
  </si>
  <si>
    <t>Low</t>
  </si>
  <si>
    <t>MPVAPOC</t>
  </si>
  <si>
    <t>MPVALo</t>
  </si>
  <si>
    <t>MPVAHi</t>
  </si>
  <si>
    <t>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</si>
</sst>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000"/>
    <numFmt numFmtId="165" formatCode="0.000"/>
    <numFmt numFmtId="166" formatCode="[$-F400]h:mm:ss\ AM/PM"/>
  </numFmts>
  <fonts count="3" x14ac:knownFonts="1">
    <font>
      <sz val="11"/>
      <color theme="1"/>
      <name val="Century Gothic"/>
      <family val="2"/>
    </font>
    <font>
      <sz val="16"/>
      <color theme="1"/>
      <name val="Century Gothic"/>
      <family val="2"/>
    </font>
    <font>
      <sz val="11"/>
      <color rgb="FF242424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7"/>
        </stop>
        <stop position="0.5">
          <color theme="0"/>
        </stop>
        <stop position="1">
          <color theme="7"/>
        </stop>
      </gradientFill>
    </fill>
  </fills>
  <borders count="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8" fontId="2" fillId="0" borderId="0" xfId="0" applyNumberFormat="1" applyFont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434.75</v>
        <stp/>
        <stp>ContractData</stp>
        <stp>ZCE</stp>
        <stp>LastTrade</stp>
        <stp/>
        <stp>T</stp>
        <tr r="D22" s="1"/>
      </tp>
      <tp>
        <v>3996.3</v>
        <stp/>
        <stp>ContractData</stp>
        <stp>GCE</stp>
        <stp>LastTrade</stp>
        <stp/>
        <stp>T</stp>
        <tr r="D8" s="1"/>
      </tp>
      <tp>
        <v>2.8075000000000001</v>
        <stp/>
        <stp>ContractData</stp>
        <stp>RBE</stp>
        <stp>LastTrade</stp>
        <stp/>
        <stp>T</stp>
        <tr r="D15" s="1"/>
      </tp>
      <tp>
        <v>-0.96199999999999997</v>
        <stp/>
        <stp>ContractData</stp>
        <stp>SIE</stp>
        <stp>NetLastTradeToday</stp>
        <stp/>
        <stp>T</stp>
        <tr r="H9" s="1"/>
      </tp>
      <tp t="s">
        <v>E-mini Dow ($5), Sep 26</v>
        <stp/>
        <stp>ContractData</stp>
        <stp>YM</stp>
        <stp>LongDescription</stp>
        <stp/>
        <stp>T</stp>
        <tr r="C4" s="1"/>
      </tp>
      <tp t="s">
        <v>E-Mini S&amp;P 500, Sep 26</v>
        <stp/>
        <stp>ContractData</stp>
        <stp>EP</stp>
        <stp>LongDescription</stp>
        <stp/>
        <stp>T</stp>
        <tr r="C2" s="1"/>
      </tp>
      <tp>
        <v>3.3180000000000001</v>
        <stp/>
        <stp>ContractData</stp>
        <stp>NGE</stp>
        <stp>LastTrade</stp>
        <stp/>
        <stp>T</stp>
        <tr r="D16" s="1"/>
      </tp>
      <tp>
        <v>-0.47000000000000003</v>
        <stp/>
        <stp>ContractData</stp>
        <stp>ZLE</stp>
        <stp>NetLastTradeToday</stp>
        <stp/>
        <stp>T</stp>
        <tr r="H21" s="1"/>
      </tp>
      <tp>
        <v>1.9000000000000001</v>
        <stp/>
        <stp>ContractData</stp>
        <stp>PLE</stp>
        <stp>NetLastTradeToday</stp>
        <stp/>
        <stp>T</stp>
        <tr r="H10" s="1"/>
      </tp>
      <tp>
        <v>-0.65</v>
        <stp/>
        <stp>ContractData</stp>
        <stp>CLE</stp>
        <stp>NetLastTradeToday</stp>
        <stp/>
        <stp>T</stp>
        <tr r="H13" s="1"/>
      </tp>
      <tp>
        <v>2.5</v>
        <stp/>
        <stp>ContractData</stp>
        <stp>ZME</stp>
        <stp>NetLastTradeToday</stp>
        <stp/>
        <stp>T</stp>
        <tr r="H20" s="1"/>
      </tp>
      <tp>
        <v>4.0999999999999996</v>
        <stp/>
        <stp>ContractData</stp>
        <stp>EMD</stp>
        <stp>NetLastTradeToday</stp>
        <stp/>
        <stp>T</stp>
        <tr r="H5" s="1"/>
      </tp>
      <tp>
        <v>625.75</v>
        <stp/>
        <stp>ContractData</stp>
        <stp>ENQ</stp>
        <stp>NetLastTradeToday</stp>
        <stp/>
        <stp>T</stp>
        <tr r="H3" s="1"/>
      </tp>
      <tp>
        <v>-2.63E-2</v>
        <stp/>
        <stp>ContractData</stp>
        <stp>HOE</stp>
        <stp>NetLastTradeToday</stp>
        <stp/>
        <stp>T</stp>
        <tr r="H14" s="1"/>
      </tp>
      <tp>
        <v>57.125</v>
        <stp/>
        <stp>ContractData</stp>
        <stp>SIE</stp>
        <stp>LastTrade</stp>
        <stp/>
        <stp>T</stp>
        <tr r="D9" s="1"/>
      </tp>
      <tp>
        <v>1.6E-2</v>
        <stp/>
        <stp>ContractData</stp>
        <stp>RBE</stp>
        <stp>NetLastTradeToday</stp>
        <stp/>
        <stp>T</stp>
        <tr r="H15" s="1"/>
      </tp>
      <tp>
        <v>0</v>
        <stp/>
        <stp>ContractData</stp>
        <stp>ZCE</stp>
        <stp>NetLastTradeToday</stp>
        <stp/>
        <stp>T</stp>
        <tr r="H22" s="1"/>
      </tp>
      <tp>
        <v>-12.5</v>
        <stp/>
        <stp>ContractData</stp>
        <stp>GCE</stp>
        <stp>NetLastTradeToday</stp>
        <stp/>
        <stp>T</stp>
        <tr r="H8" s="1"/>
      </tp>
      <tp t="s">
        <v>Soybean Oil (Globex), Dec 26</v>
        <stp/>
        <stp>ContractData</stp>
        <stp>ZLE</stp>
        <stp>LongDescription</stp>
        <stp/>
        <stp>T</stp>
        <tr r="C21" s="1"/>
      </tp>
      <tp t="s">
        <v>Soybean Meal (Globex), Dec 26</v>
        <stp/>
        <stp>ContractData</stp>
        <stp>ZME</stp>
        <stp>LongDescription</stp>
        <stp/>
        <stp>T</stp>
        <tr r="C20" s="1"/>
      </tp>
      <tp t="s">
        <v>Corn (Globex), Dec 26</v>
        <stp/>
        <stp>ContractData</stp>
        <stp>ZCE</stp>
        <stp>LongDescription</stp>
        <stp/>
        <stp>T</stp>
        <tr r="C22" s="1"/>
      </tp>
      <tp t="s">
        <v>Soybeans (Globex), Nov 26</v>
        <stp/>
        <stp>ContractData</stp>
        <stp>ZSE</stp>
        <stp>LongDescription</stp>
        <stp/>
        <stp>T</stp>
        <tr r="C19" s="1"/>
      </tp>
      <tp t="s">
        <v>Wheat (Globex), Sep 26</v>
        <stp/>
        <stp>ContractData</stp>
        <stp>ZWA</stp>
        <stp>LongDescription</stp>
        <stp/>
        <stp>T</stp>
        <tr r="C23" s="1"/>
      </tp>
      <tp>
        <v>3.0854000000000004</v>
        <stp/>
        <stp>ContractData</stp>
        <stp>HOE</stp>
        <stp>LastTrade</stp>
        <stp/>
        <stp>T</stp>
        <tr r="D14" s="1"/>
      </tp>
      <tp t="s">
        <v>RBOB Gasoline (Globex), Aug 26</v>
        <stp/>
        <stp>ContractData</stp>
        <stp>RBE</stp>
        <stp>LongDescription</stp>
        <stp/>
        <stp>T</stp>
        <tr r="C15" s="1"/>
      </tp>
      <tp t="s">
        <v>Silver (Globex), Jul 26</v>
        <stp/>
        <stp>ContractData</stp>
        <stp>SIE</stp>
        <stp>LongDescription</stp>
        <stp/>
        <stp>T</stp>
        <tr r="C9" s="1"/>
      </tp>
      <tp t="s">
        <v>Platinum (Globex), Jul 26</v>
        <stp/>
        <stp>ContractData</stp>
        <stp>PLE</stp>
        <stp>LongDescription</stp>
        <stp/>
        <stp>T</stp>
        <tr r="C10" s="1"/>
      </tp>
      <tp t="s">
        <v>Natural Gas (Globex), Aug 26</v>
        <stp/>
        <stp>ContractData</stp>
        <stp>NGE</stp>
        <stp>LongDescription</stp>
        <stp/>
        <stp>T</stp>
        <tr r="C16" s="1"/>
      </tp>
      <tp t="s">
        <v>NY Harbor ULSD, Aug 26</v>
        <stp/>
        <stp>ContractData</stp>
        <stp>HOE</stp>
        <stp>LongDescription</stp>
        <stp/>
        <stp>T</stp>
        <tr r="C14" s="1"/>
      </tp>
      <tp t="s">
        <v>Gold (Globex), Aug 26</v>
        <stp/>
        <stp>ContractData</stp>
        <stp>GCE</stp>
        <stp>LongDescription</stp>
        <stp/>
        <stp>T</stp>
        <tr r="C8" s="1"/>
      </tp>
      <tp t="s">
        <v>E-mini MidCap 400, Sep 26</v>
        <stp/>
        <stp>ContractData</stp>
        <stp>EMD</stp>
        <stp>LongDescription</stp>
        <stp/>
        <stp>T</stp>
        <tr r="C5" s="1"/>
      </tp>
      <tp t="s">
        <v>E-mini NASDAQ-100, Sep 26</v>
        <stp/>
        <stp>ContractData</stp>
        <stp>ENQ</stp>
        <stp>LongDescription</stp>
        <stp/>
        <stp>T</stp>
        <tr r="C3" s="1"/>
      </tp>
      <tp t="s">
        <v>Crude Light (Globex), Aug 26</v>
        <stp/>
        <stp>ContractData</stp>
        <stp>CLE</stp>
        <stp>LongDescription</stp>
        <stp/>
        <stp>T</stp>
        <tr r="C13" s="1"/>
      </tp>
      <tp>
        <v>30140</v>
        <stp/>
        <stp>ContractData</stp>
        <stp>ENQ</stp>
        <stp>LastTrade</stp>
        <stp/>
        <stp>T</stp>
        <tr r="D3" s="1"/>
      </tp>
      <tp>
        <v>302.60000000000002</v>
        <stp/>
        <stp>ContractData</stp>
        <stp>ZME</stp>
        <stp>LastTrade</stp>
        <stp/>
        <stp>T</stp>
        <tr r="D20" s="1"/>
      </tp>
      <tp>
        <v>3826.1</v>
        <stp/>
        <stp>ContractData</stp>
        <stp>EMD</stp>
        <stp>LastTrade</stp>
        <stp/>
        <stp>T</stp>
        <tr r="D5" s="1"/>
      </tp>
      <tp>
        <v>1583.8000000000002</v>
        <stp/>
        <stp>ContractData</stp>
        <stp>PLE</stp>
        <stp>LastTrade</stp>
        <stp/>
        <stp>T</stp>
        <tr r="D10" s="1"/>
      </tp>
      <tp>
        <v>65.27</v>
        <stp/>
        <stp>ContractData</stp>
        <stp>ZLE</stp>
        <stp>LastTrade</stp>
        <stp/>
        <stp>T</stp>
        <tr r="D21" s="1"/>
      </tp>
      <tp>
        <v>69.69</v>
        <stp/>
        <stp>ContractData</stp>
        <stp>CLE</stp>
        <stp>LastTrade</stp>
        <stp/>
        <stp>T</stp>
        <tr r="D13" s="1"/>
      </tp>
      <tp>
        <v>5.7000000000000002E-2</v>
        <stp/>
        <stp>ContractData</stp>
        <stp>NGE</stp>
        <stp>NetLastTradeToday</stp>
        <stp/>
        <stp>T</stp>
        <tr r="H16" s="1"/>
      </tp>
      <tp>
        <v>1138</v>
        <stp/>
        <stp>ContractData</stp>
        <stp>ZSE</stp>
        <stp>LastTrade</stp>
        <stp/>
        <stp>T</stp>
        <tr r="D19" s="1"/>
      </tp>
      <tp>
        <v>594.5</v>
        <stp/>
        <stp>ContractData</stp>
        <stp>ZWA</stp>
        <stp>LastTrade</stp>
        <stp/>
        <stp>T</stp>
        <tr r="D23" s="1"/>
      </tp>
      <tp>
        <v>3</v>
        <stp/>
        <stp>ContractData</stp>
        <stp>ZSE</stp>
        <stp>NetLastTradeToday</stp>
        <stp/>
        <stp>T</stp>
        <tr r="H19" s="1"/>
      </tp>
      <tp>
        <v>-1.5</v>
        <stp/>
        <stp>ContractData</stp>
        <stp>ZWA</stp>
        <stp>NetLastTradeToday</stp>
        <stp/>
        <stp>T</stp>
        <tr r="H23" s="1"/>
      </tp>
      <tp>
        <v>52337</v>
        <stp/>
        <stp>ContractData</stp>
        <stp>YM</stp>
        <stp>LastTrade</stp>
        <stp/>
        <stp>T</stp>
        <tr r="D4" s="1"/>
      </tp>
      <tp>
        <v>58</v>
        <stp/>
        <stp>ContractData</stp>
        <stp>YM</stp>
        <stp>NetLastTradeToday</stp>
        <stp/>
        <stp>T</stp>
        <tr r="H4" s="1"/>
      </tp>
      <tp>
        <v>48.25</v>
        <stp/>
        <stp>ContractData</stp>
        <stp>EP</stp>
        <stp>NetLastTradeToday</stp>
        <stp/>
        <stp>T</stp>
        <tr r="H2" s="1"/>
      </tp>
      <tp>
        <v>7476.5</v>
        <stp/>
        <stp>ContractData</stp>
        <stp>EP</stp>
        <stp>LastTrade</stp>
        <stp/>
        <stp>T</stp>
        <tr r="D2" s="1"/>
      </tp>
      <tp>
        <v>7491.25</v>
        <stp/>
        <stp>ContractData</stp>
        <stp>EP</stp>
        <stp>High</stp>
        <stp/>
        <stp>T</stp>
        <tr r="L2" s="1"/>
      </tp>
      <tp>
        <v>52462</v>
        <stp/>
        <stp>ContractData</stp>
        <stp>YM</stp>
        <stp>High</stp>
        <stp/>
        <stp>T</stp>
        <tr r="L4" s="1"/>
      </tp>
      <tp>
        <v>52381</v>
        <stp/>
        <stp>ContractData</stp>
        <stp>YM</stp>
        <stp>Open</stp>
        <stp/>
        <stp>T</stp>
        <tr r="K4" s="1"/>
      </tp>
      <tp>
        <v>7476.25</v>
        <stp/>
        <stp>ContractData</stp>
        <stp>EP</stp>
        <stp>Open</stp>
        <stp/>
        <stp>T</stp>
        <tr r="K2" s="1"/>
      </tp>
      <tp>
        <v>596</v>
        <stp/>
        <stp>StudyData</stp>
        <stp>ZWA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23" s="1"/>
      </tp>
      <tp>
        <v>1133</v>
        <stp/>
        <stp>StudyData</stp>
        <stp>ZSE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19" s="1"/>
      </tp>
      <tp>
        <v>69.430000000000007</v>
        <stp/>
        <stp>StudyData</stp>
        <stp>CLE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13" s="1"/>
      </tp>
      <tp>
        <v>65.400000000000006</v>
        <stp/>
        <stp>StudyData</stp>
        <stp>ZLE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21" s="1"/>
      </tp>
      <tp>
        <v>1570.5</v>
        <stp/>
        <stp>StudyData</stp>
        <stp>PLE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10" s="1"/>
      </tp>
      <tp>
        <v>3827.5</v>
        <stp/>
        <stp>StudyData</stp>
        <stp>EMD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5" s="1"/>
      </tp>
      <tp>
        <v>302.8</v>
        <stp/>
        <stp>StudyData</stp>
        <stp>ZME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20" s="1"/>
      </tp>
      <tp>
        <v>30129</v>
        <stp/>
        <stp>StudyData</stp>
        <stp>ENQ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3" s="1"/>
      </tp>
      <tp>
        <v>3.0828000000000002</v>
        <stp/>
        <stp>StudyData</stp>
        <stp>HOE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14" s="1"/>
      </tp>
      <tp>
        <v>57.54</v>
        <stp/>
        <stp>StudyData</stp>
        <stp>SIE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9" s="1"/>
      </tp>
      <tp>
        <v>46198.302094907413</v>
        <stp/>
        <stp>SystemInfo</stp>
        <stp>Linetime</stp>
        <tr r="P1" s="1"/>
      </tp>
      <tp>
        <v>3.2890000000000001</v>
        <stp/>
        <stp>StudyData</stp>
        <stp>NGE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16" s="1"/>
      </tp>
      <tp>
        <v>2.7827000000000002</v>
        <stp/>
        <stp>StudyData</stp>
        <stp>RBE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15" s="1"/>
      </tp>
      <tp>
        <v>4000.5</v>
        <stp/>
        <stp>StudyData</stp>
        <stp>GCE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8" s="1"/>
      </tp>
      <tp>
        <v>434.75</v>
        <stp/>
        <stp>StudyData</stp>
        <stp>ZCE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22" s="1"/>
      </tp>
      <tp>
        <v>69.95</v>
        <stp/>
        <stp>ContractData</stp>
        <stp>CLE</stp>
        <stp>Open</stp>
        <stp/>
        <stp>T</stp>
        <tr r="K13" s="1"/>
      </tp>
      <tp>
        <v>3832.2000000000003</v>
        <stp/>
        <stp>ContractData</stp>
        <stp>EMD</stp>
        <stp>High</stp>
        <stp/>
        <stp>T</stp>
        <tr r="L5" s="1"/>
      </tp>
      <tp>
        <v>30219</v>
        <stp/>
        <stp>ContractData</stp>
        <stp>ENQ</stp>
        <stp>High</stp>
        <stp/>
        <stp>T</stp>
        <tr r="L3" s="1"/>
      </tp>
      <tp>
        <v>4033.9</v>
        <stp/>
        <stp>ContractData</stp>
        <stp>GCE</stp>
        <stp>High</stp>
        <stp/>
        <stp>T</stp>
        <tr r="L8" s="1"/>
      </tp>
      <tp>
        <v>4019</v>
        <stp/>
        <stp>ContractData</stp>
        <stp>GCE</stp>
        <stp>Open</stp>
        <stp/>
        <stp>T</stp>
        <tr r="K8" s="1"/>
      </tp>
      <tp>
        <v>3828.9</v>
        <stp/>
        <stp>ContractData</stp>
        <stp>EMD</stp>
        <stp>Open</stp>
        <stp/>
        <stp>T</stp>
        <tr r="K5" s="1"/>
      </tp>
      <tp>
        <v>30089.75</v>
        <stp/>
        <stp>ContractData</stp>
        <stp>ENQ</stp>
        <stp>Open</stp>
        <stp/>
        <stp>T</stp>
        <tr r="K3" s="1"/>
      </tp>
      <tp>
        <v>70.210000000000008</v>
        <stp/>
        <stp>ContractData</stp>
        <stp>CLE</stp>
        <stp>High</stp>
        <stp/>
        <stp>T</stp>
        <tr r="L13" s="1"/>
      </tp>
      <tp>
        <v>3.3410000000000002</v>
        <stp/>
        <stp>ContractData</stp>
        <stp>NGE</stp>
        <stp>High</stp>
        <stp/>
        <stp>T</stp>
        <tr r="L16" s="1"/>
      </tp>
      <tp>
        <v>3.1065</v>
        <stp/>
        <stp>ContractData</stp>
        <stp>HOE</stp>
        <stp>Open</stp>
        <stp/>
        <stp>T</stp>
        <tr r="K14" s="1"/>
      </tp>
      <tp>
        <v>7480.25</v>
        <stp/>
        <stp>StudyData</stp>
        <stp>EP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2" s="1"/>
      </tp>
      <tp>
        <v>3.1343000000000001</v>
        <stp/>
        <stp>ContractData</stp>
        <stp>HOE</stp>
        <stp>High</stp>
        <stp/>
        <stp>T</stp>
        <tr r="L14" s="1"/>
      </tp>
      <tp>
        <v>3.2629999999999999</v>
        <stp/>
        <stp>ContractData</stp>
        <stp>NGE</stp>
        <stp>Open</stp>
        <stp/>
        <stp>T</stp>
        <tr r="K16" s="1"/>
      </tp>
      <tp>
        <v>68.900000000000006</v>
        <stp/>
        <stp>ContractData</stp>
        <stp>CLE</stp>
        <stp>Low</stp>
        <stp/>
        <stp>T</stp>
        <tr r="M13" s="1"/>
      </tp>
      <tp>
        <v>29924.5</v>
        <stp/>
        <stp>ContractData</stp>
        <stp>ENQ</stp>
        <stp>Low</stp>
        <stp/>
        <stp>T</stp>
        <tr r="M3" s="1"/>
      </tp>
      <tp>
        <v>3816.9</v>
        <stp/>
        <stp>ContractData</stp>
        <stp>EMD</stp>
        <stp>Low</stp>
        <stp/>
        <stp>T</stp>
        <tr r="M5" s="1"/>
      </tp>
      <tp>
        <v>3976.3</v>
        <stp/>
        <stp>ContractData</stp>
        <stp>GCE</stp>
        <stp>Low</stp>
        <stp/>
        <stp>T</stp>
        <tr r="M8" s="1"/>
      </tp>
      <tp>
        <v>57.594999999999999</v>
        <stp/>
        <stp>ContractData</stp>
        <stp>SIE</stp>
        <stp>Open</stp>
        <stp/>
        <stp>T</stp>
        <tr r="K9" s="1"/>
      </tp>
      <tp>
        <v>3.0633000000000004</v>
        <stp/>
        <stp>ContractData</stp>
        <stp>HOE</stp>
        <stp>Low</stp>
        <stp/>
        <stp>T</stp>
        <tr r="M14" s="1"/>
      </tp>
      <tp>
        <v>3.2560000000000002</v>
        <stp/>
        <stp>ContractData</stp>
        <stp>NGE</stp>
        <stp>Low</stp>
        <stp/>
        <stp>T</stp>
        <tr r="M16" s="1"/>
      </tp>
      <tp>
        <v>52338</v>
        <stp/>
        <stp>StudyData</stp>
        <stp>YM</stp>
        <stp>MPVA</stp>
        <stp>MPInterval=30,StartTime=0,BeginCondition=none,Lookback=100,BarsBack=100,DaysBack=1,Dynamic=0,DynamicInterval=30,CalculateOn=0,Type=2,VACoverage=68,PocDistance=1,TPOPlacement=0,VolPlacement=0</stp>
        <stp>MPVAPOC</stp>
        <stp>30</stp>
        <stp/>
        <stp>ALL</stp>
        <stp/>
        <stp/>
        <stp>TRUE</stp>
        <stp>T</stp>
        <tr r="F4" s="1"/>
      </tp>
      <tp>
        <v>1547.7</v>
        <stp/>
        <stp>ContractData</stp>
        <stp>PLE</stp>
        <stp>Low</stp>
        <stp/>
        <stp>T</stp>
        <tr r="M10" s="1"/>
      </tp>
      <tp>
        <v>56.4</v>
        <stp/>
        <stp>ContractData</stp>
        <stp>SIE</stp>
        <stp>Low</stp>
        <stp/>
        <stp>T</stp>
        <tr r="M9" s="1"/>
      </tp>
      <tp>
        <v>2.7565</v>
        <stp/>
        <stp>ContractData</stp>
        <stp>RBE</stp>
        <stp>Low</stp>
        <stp/>
        <stp>T</stp>
        <tr r="M15" s="1"/>
      </tp>
      <tp>
        <v>300.3</v>
        <stp/>
        <stp>ContractData</stp>
        <stp>ZME</stp>
        <stp>Low</stp>
        <stp/>
        <stp>T</stp>
        <tr r="M20" s="1"/>
      </tp>
      <tp>
        <v>65.11</v>
        <stp/>
        <stp>ContractData</stp>
        <stp>ZLE</stp>
        <stp>Low</stp>
        <stp/>
        <stp>T</stp>
        <tr r="M21" s="1"/>
      </tp>
      <tp>
        <v>431.5</v>
        <stp/>
        <stp>ContractData</stp>
        <stp>ZCE</stp>
        <stp>Low</stp>
        <stp/>
        <stp>T</stp>
        <tr r="M22" s="1"/>
      </tp>
      <tp>
        <v>1130</v>
        <stp/>
        <stp>ContractData</stp>
        <stp>ZSE</stp>
        <stp>Low</stp>
        <stp/>
        <stp>T</stp>
        <tr r="M19" s="1"/>
      </tp>
      <tp>
        <v>594</v>
        <stp/>
        <stp>ContractData</stp>
        <stp>ZWA</stp>
        <stp>Low</stp>
        <stp/>
        <stp>T</stp>
        <tr r="M23" s="1"/>
      </tp>
      <tp>
        <v>0.11094320855410394</v>
        <stp/>
        <stp>ContractData</stp>
        <stp>YM</stp>
        <stp>PerCentNetLastTrade</stp>
        <stp/>
        <stp>T</stp>
        <tr r="I4" s="1"/>
        <tr r="J4" s="1"/>
      </tp>
      <tp>
        <v>0.64954733618281557</v>
        <stp/>
        <stp>ContractData</stp>
        <stp>EP</stp>
        <stp>PerCentNetLastTrade</stp>
        <stp/>
        <stp>T</stp>
        <tr r="I2" s="1"/>
        <tr r="J2" s="1"/>
      </tp>
      <tp>
        <v>2.7722000000000002</v>
        <stp/>
        <stp>ContractData</stp>
        <stp>RBE</stp>
        <stp>Open</stp>
        <stp/>
        <stp>T</stp>
        <tr r="K15" s="1"/>
      </tp>
      <tp>
        <v>1589.7</v>
        <stp/>
        <stp>ContractData</stp>
        <stp>PLE</stp>
        <stp>Open</stp>
        <stp/>
        <stp>T</stp>
        <tr r="K10" s="1"/>
      </tp>
      <tp>
        <v>1593</v>
        <stp/>
        <stp>ContractData</stp>
        <stp>PLE</stp>
        <stp>High</stp>
        <stp/>
        <stp>T</stp>
        <tr r="L10" s="1"/>
      </tp>
      <tp>
        <v>2.8148</v>
        <stp/>
        <stp>ContractData</stp>
        <stp>RBE</stp>
        <stp>High</stp>
        <stp/>
        <stp>T</stp>
        <tr r="L15" s="1"/>
      </tp>
      <tp>
        <v>57.96</v>
        <stp/>
        <stp>ContractData</stp>
        <stp>SIE</stp>
        <stp>High</stp>
        <stp/>
        <stp>T</stp>
        <tr r="L9" s="1"/>
      </tp>
      <tp>
        <v>433.75</v>
        <stp/>
        <stp>ContractData</stp>
        <stp>ZCE</stp>
        <stp>Open</stp>
        <stp/>
        <stp>T</stp>
        <tr r="K22" s="1"/>
      </tp>
      <tp>
        <v>300.3</v>
        <stp/>
        <stp>ContractData</stp>
        <stp>ZME</stp>
        <stp>Open</stp>
        <stp/>
        <stp>T</stp>
        <tr r="K20" s="1"/>
      </tp>
      <tp>
        <v>65.73</v>
        <stp/>
        <stp>ContractData</stp>
        <stp>ZLE</stp>
        <stp>Open</stp>
        <stp/>
        <stp>T</stp>
        <tr r="K21" s="1"/>
      </tp>
      <tp>
        <v>1133.5</v>
        <stp/>
        <stp>ContractData</stp>
        <stp>ZSE</stp>
        <stp>Open</stp>
        <stp/>
        <stp>T</stp>
        <tr r="K19" s="1"/>
      </tp>
      <tp>
        <v>595.25</v>
        <stp/>
        <stp>ContractData</stp>
        <stp>ZWA</stp>
        <stp>Open</stp>
        <stp/>
        <stp>T</stp>
        <tr r="K23" s="1"/>
      </tp>
      <tp>
        <v>1.7479300827966882</v>
        <stp/>
        <stp>ContractData</stp>
        <stp>NGE</stp>
        <stp>PerCentNetLastTrade</stp>
        <stp/>
        <stp>T</stp>
        <tr r="I16" s="1"/>
        <tr r="J16" s="1"/>
      </tp>
      <tp>
        <v>-0.84519715910916859</v>
        <stp/>
        <stp>ContractData</stp>
        <stp>HOE</stp>
        <stp>PerCentNetLastTrade</stp>
        <stp/>
        <stp>T</stp>
        <tr r="J14" s="1"/>
        <tr r="I14" s="1"/>
      </tp>
      <tp>
        <v>-0.31181400917980445</v>
        <stp/>
        <stp>ContractData</stp>
        <stp>GCE</stp>
        <stp>PerCentNetLastTrade</stp>
        <stp/>
        <stp>T</stp>
        <tr r="J8" s="1"/>
        <tr r="I8" s="1"/>
      </tp>
      <tp>
        <v>2.1201622944848673</v>
        <stp/>
        <stp>ContractData</stp>
        <stp>ENQ</stp>
        <stp>PerCentNetLastTrade</stp>
        <stp/>
        <stp>T</stp>
        <tr r="I3" s="1"/>
        <tr r="J3" s="1"/>
      </tp>
      <tp>
        <v>0.10727367870225013</v>
        <stp/>
        <stp>ContractData</stp>
        <stp>EMD</stp>
        <stp>PerCentNetLastTrade</stp>
        <stp/>
        <stp>T</stp>
        <tr r="J5" s="1"/>
        <tr r="I5" s="1"/>
      </tp>
      <tp>
        <v>1141.25</v>
        <stp/>
        <stp>ContractData</stp>
        <stp>ZSE</stp>
        <stp>High</stp>
        <stp/>
        <stp>T</stp>
        <tr r="L19" s="1"/>
      </tp>
      <tp>
        <v>-0.92408302530565822</v>
        <stp/>
        <stp>ContractData</stp>
        <stp>CLE</stp>
        <stp>PerCentNetLastTrade</stp>
        <stp/>
        <stp>T</stp>
        <tr r="I13" s="1"/>
        <tr r="J13" s="1"/>
      </tp>
      <tp>
        <v>598.25</v>
        <stp/>
        <stp>ContractData</stp>
        <stp>ZWA</stp>
        <stp>High</stp>
        <stp/>
        <stp>T</stp>
        <tr r="L23" s="1"/>
      </tp>
      <tp>
        <v>65.81</v>
        <stp/>
        <stp>ContractData</stp>
        <stp>ZLE</stp>
        <stp>High</stp>
        <stp/>
        <stp>T</stp>
        <tr r="L21" s="1"/>
      </tp>
      <tp>
        <v>303.40000000000003</v>
        <stp/>
        <stp>ContractData</stp>
        <stp>ZME</stp>
        <stp>High</stp>
        <stp/>
        <stp>T</stp>
        <tr r="L20" s="1"/>
      </tp>
      <tp>
        <v>0.83305564811729427</v>
        <stp/>
        <stp>ContractData</stp>
        <stp>ZME</stp>
        <stp>PerCentNetLastTrade</stp>
        <stp/>
        <stp>T</stp>
        <tr r="J20" s="1"/>
        <tr r="I20" s="1"/>
      </tp>
      <tp>
        <v>-0.71493763310009129</v>
        <stp/>
        <stp>ContractData</stp>
        <stp>ZLE</stp>
        <stp>PerCentNetLastTrade</stp>
        <stp/>
        <stp>T</stp>
        <tr r="I21" s="1"/>
        <tr r="J21" s="1"/>
      </tp>
      <tp>
        <v>0</v>
        <stp/>
        <stp>ContractData</stp>
        <stp>ZCE</stp>
        <stp>PerCentNetLastTrade</stp>
        <stp/>
        <stp>T</stp>
        <tr r="I22" s="1"/>
        <tr r="J22" s="1"/>
      </tp>
      <tp>
        <v>0.26431718061674009</v>
        <stp/>
        <stp>ContractData</stp>
        <stp>ZSE</stp>
        <stp>PerCentNetLastTrade</stp>
        <stp/>
        <stp>T</stp>
        <tr r="J19" s="1"/>
        <tr r="I19" s="1"/>
      </tp>
      <tp>
        <v>-0.25167785234899331</v>
        <stp/>
        <stp>ContractData</stp>
        <stp>ZWA</stp>
        <stp>PerCentNetLastTrade</stp>
        <stp/>
        <stp>T</stp>
        <tr r="I23" s="1"/>
        <tr r="J23" s="1"/>
      </tp>
      <tp>
        <v>436</v>
        <stp/>
        <stp>ContractData</stp>
        <stp>ZCE</stp>
        <stp>High</stp>
        <stp/>
        <stp>T</stp>
        <tr r="L22" s="1"/>
      </tp>
      <tp>
        <v>-1.6561364849277806</v>
        <stp/>
        <stp>ContractData</stp>
        <stp>SIE</stp>
        <stp>PerCentNetLastTrade</stp>
        <stp/>
        <stp>T</stp>
        <tr r="I9" s="1"/>
        <tr r="J9" s="1"/>
      </tp>
      <tp>
        <v>0.57316854737596279</v>
        <stp/>
        <stp>ContractData</stp>
        <stp>RBE</stp>
        <stp>PerCentNetLastTrade</stp>
        <stp/>
        <stp>T</stp>
        <tr r="I15" s="1"/>
        <tr r="J15" s="1"/>
      </tp>
      <tp>
        <v>0.12010873000821796</v>
        <stp/>
        <stp>ContractData</stp>
        <stp>PLE</stp>
        <stp>PerCentNetLastTrade</stp>
        <stp/>
        <stp>T</stp>
        <tr r="I10" s="1"/>
        <tr r="J10" s="1"/>
      </tp>
      <tp>
        <v>52215</v>
        <stp/>
        <stp>ContractData</stp>
        <stp>YM</stp>
        <stp>Low</stp>
        <stp/>
        <stp>T</stp>
        <tr r="M4" s="1"/>
      </tp>
      <tp>
        <v>7452.25</v>
        <stp/>
        <stp>ContractData</stp>
        <stp>EP</stp>
        <stp>Low</stp>
        <stp/>
        <stp>T</stp>
        <tr r="M2" s="1"/>
      </tp>
      <tp>
        <v>7486.75</v>
        <stp/>
        <stp>StudyData</stp>
        <stp>EP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2" s="1"/>
      </tp>
      <tp>
        <v>52362</v>
        <stp/>
        <stp>StudyData</stp>
        <stp>YM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4" s="1"/>
      </tp>
      <tp>
        <v>7465.75</v>
        <stp/>
        <stp>StudyData</stp>
        <stp>EP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2" s="1"/>
      </tp>
      <tp>
        <v>52258</v>
        <stp/>
        <stp>StudyData</stp>
        <stp>YM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4" s="1"/>
      </tp>
      <tp>
        <v>3.073</v>
        <stp/>
        <stp>StudyData</stp>
        <stp>HOE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14" s="1"/>
      </tp>
      <tp>
        <v>3.3170000000000002</v>
        <stp/>
        <stp>StudyData</stp>
        <stp>NGE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16" s="1"/>
      </tp>
      <tp>
        <v>3.1</v>
        <stp/>
        <stp>StudyData</stp>
        <stp>HOE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14" s="1"/>
      </tp>
      <tp>
        <v>3.2570000000000001</v>
        <stp/>
        <stp>StudyData</stp>
        <stp>NGE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16" s="1"/>
      </tp>
      <tp>
        <v>30185.5</v>
        <stp/>
        <stp>StudyData</stp>
        <stp>ENQ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3" s="1"/>
      </tp>
      <tp>
        <v>3828.7</v>
        <stp/>
        <stp>StudyData</stp>
        <stp>EMD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5" s="1"/>
      </tp>
      <tp>
        <v>69.23</v>
        <stp/>
        <stp>StudyData</stp>
        <stp>CLE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13" s="1"/>
      </tp>
      <tp>
        <v>4013.1</v>
        <stp/>
        <stp>StudyData</stp>
        <stp>GCE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8" s="1"/>
      </tp>
      <tp>
        <v>3822.9</v>
        <stp/>
        <stp>StudyData</stp>
        <stp>EMD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5" s="1"/>
      </tp>
      <tp>
        <v>30032.5</v>
        <stp/>
        <stp>StudyData</stp>
        <stp>ENQ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3" s="1"/>
      </tp>
      <tp>
        <v>69.83</v>
        <stp/>
        <stp>StudyData</stp>
        <stp>CLE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13" s="1"/>
      </tp>
      <tp>
        <v>3991.9</v>
        <stp/>
        <stp>StudyData</stp>
        <stp>GCE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8" s="1"/>
      </tp>
      <tp>
        <v>1130.5</v>
        <stp/>
        <stp>StudyData</stp>
        <stp>ZSE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19" s="1"/>
      </tp>
      <tp>
        <v>595.5</v>
        <stp/>
        <stp>StudyData</stp>
        <stp>ZWA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23" s="1"/>
      </tp>
      <tp>
        <v>65.239999999999995</v>
        <stp/>
        <stp>StudyData</stp>
        <stp>ZLE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21" s="1"/>
      </tp>
      <tp>
        <v>301.2</v>
        <stp/>
        <stp>StudyData</stp>
        <stp>ZME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20" s="1"/>
      </tp>
      <tp>
        <v>433.25</v>
        <stp/>
        <stp>StudyData</stp>
        <stp>ZCE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22" s="1"/>
      </tp>
      <tp>
        <v>597.5</v>
        <stp/>
        <stp>StudyData</stp>
        <stp>ZWA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23" s="1"/>
      </tp>
      <tp>
        <v>1138</v>
        <stp/>
        <stp>StudyData</stp>
        <stp>ZSE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19" s="1"/>
      </tp>
      <tp>
        <v>65.540000000000006</v>
        <stp/>
        <stp>StudyData</stp>
        <stp>ZLE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21" s="1"/>
      </tp>
      <tp>
        <v>303.2</v>
        <stp/>
        <stp>StudyData</stp>
        <stp>ZME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20" s="1"/>
      </tp>
      <tp>
        <v>435.25</v>
        <stp/>
        <stp>StudyData</stp>
        <stp>ZCE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22" s="1"/>
      </tp>
      <tp>
        <v>1558.1</v>
        <stp/>
        <stp>StudyData</stp>
        <stp>PLE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10" s="1"/>
      </tp>
      <tp>
        <v>2.7623000000000002</v>
        <stp/>
        <stp>StudyData</stp>
        <stp>RBE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15" s="1"/>
      </tp>
      <tp>
        <v>56.99</v>
        <stp/>
        <stp>StudyData</stp>
        <stp>SIE</stp>
        <stp>MPVA</stp>
        <stp>MPInterval=30,StartTime=0,BeginCondition=none,Lookback=100,BarsBack=100,DaysBack=1,Dynamic=0,DynamicInterval=30,CalculateOn=0,Type=2,VACoverage=68,PocDistance=1,TPOPlacement=0,VolPlacement=0</stp>
        <stp>MPVALo</stp>
        <stp>30</stp>
        <stp/>
        <stp>ALL</stp>
        <stp/>
        <stp/>
        <stp>TRUE</stp>
        <stp>T</stp>
        <tr r="G9" s="1"/>
      </tp>
      <tp>
        <v>1580.7</v>
        <stp/>
        <stp>StudyData</stp>
        <stp>PLE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10" s="1"/>
      </tp>
      <tp>
        <v>2.7881</v>
        <stp/>
        <stp>StudyData</stp>
        <stp>RBE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15" s="1"/>
      </tp>
      <tp>
        <v>57.67</v>
        <stp/>
        <stp>StudyData</stp>
        <stp>SIE</stp>
        <stp>MPVA</stp>
        <stp>MPInterval=30,StartTime=0,BeginCondition=none,Lookback=100,BarsBack=100,DaysBack=1,Dynamic=0,DynamicInterval=30,CalculateOn=0,Type=2,VACoverage=68,PocDistance=1,TPOPlacement=0,VolPlacement=0</stp>
        <stp>MPVAHi</stp>
        <stp>30</stp>
        <stp/>
        <stp>ALL</stp>
        <stp/>
        <stp/>
        <stp>TRUE</stp>
        <stp>T</stp>
        <tr r="E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CB60-529A-4C16-8B42-5FA307B7DE98}">
  <dimension ref="B1:Q23"/>
  <sheetViews>
    <sheetView showRowColHeaders="0" tabSelected="1" workbookViewId="0">
      <selection activeCell="A2" sqref="A2"/>
    </sheetView>
  </sheetViews>
  <sheetFormatPr defaultRowHeight="16.5" x14ac:dyDescent="0.3"/>
  <cols>
    <col min="1" max="1" width="3.25" customWidth="1"/>
    <col min="2" max="2" width="7.25" style="2" bestFit="1" customWidth="1"/>
    <col min="3" max="3" width="31.75" style="2" customWidth="1"/>
    <col min="4" max="13" width="10.875" style="2" customWidth="1"/>
    <col min="16" max="16" width="9.5" bestFit="1" customWidth="1"/>
  </cols>
  <sheetData>
    <row r="1" spans="2:17" x14ac:dyDescent="0.3">
      <c r="B1" s="1" t="s">
        <v>15</v>
      </c>
      <c r="C1" s="1" t="s">
        <v>16</v>
      </c>
      <c r="D1" s="1" t="s">
        <v>17</v>
      </c>
      <c r="E1" s="1" t="s">
        <v>25</v>
      </c>
      <c r="F1" s="1" t="s">
        <v>23</v>
      </c>
      <c r="G1" s="1" t="s">
        <v>24</v>
      </c>
      <c r="H1" s="1" t="s">
        <v>18</v>
      </c>
      <c r="I1" s="1" t="s">
        <v>19</v>
      </c>
      <c r="J1" s="1" t="s">
        <v>19</v>
      </c>
      <c r="K1" s="1" t="s">
        <v>20</v>
      </c>
      <c r="L1" s="1" t="s">
        <v>21</v>
      </c>
      <c r="M1" s="1" t="s">
        <v>22</v>
      </c>
      <c r="P1" s="7">
        <f>MOD(RTD("cqg.rtd", ,"SystemInfo", "Linetime"),1)</f>
        <v>0.3020949074125383</v>
      </c>
      <c r="Q1" s="7"/>
    </row>
    <row r="2" spans="2:17" x14ac:dyDescent="0.3">
      <c r="B2" s="2" t="s">
        <v>0</v>
      </c>
      <c r="C2" s="2" t="str">
        <f>RTD("cqg.rtd", ,"ContractData",B2, "LongDescription",, "T")</f>
        <v>E-Mini S&amp;P 500, Sep 26</v>
      </c>
      <c r="D2" s="3">
        <f>RTD("cqg.rtd", ,"ContractData",B2, "LastTrade",, "T")</f>
        <v>7476.5</v>
      </c>
      <c r="E2" s="3">
        <f xml:space="preserve"> RTD("cqg.rtd",,"StudyData", B2, "MPVA", "MPInterval=30,StartTime=0,BeginCondition=none,Lookback=100,BarsBack=100,DaysBack=1,Dynamic=0,DynamicInterval=30,CalculateOn=0,Type=2,VACoverage=68,PocDistance=1,TPOPlacement=0,VolPlacement=0", "MPVAHi","30",,"ALL",,,"TRUE","T")</f>
        <v>7486.75</v>
      </c>
      <c r="F2" s="3">
        <f xml:space="preserve"> RTD("cqg.rtd",,"StudyData",B2, "MPVA", "MPInterval=30,StartTime=0,BeginCondition=none,Lookback=100,BarsBack=100,DaysBack=1,Dynamic=0,DynamicInterval=30,CalculateOn=0,Type=2,VACoverage=68,PocDistance=1,TPOPlacement=0,VolPlacement=0", "MPVAPOC","30",,"ALL",,,"TRUE","T")</f>
        <v>7480.25</v>
      </c>
      <c r="G2" s="3">
        <f>RTD("cqg.rtd",,"StudyData",B2, "MPVA", "MPInterval=30,StartTime=0,BeginCondition=none,Lookback=100,BarsBack=100,DaysBack=1,Dynamic=0,DynamicInterval=30,CalculateOn=0,Type=2,VACoverage=68,PocDistance=1,TPOPlacement=0,VolPlacement=0", "MPVALo","30",,"ALL",,,"TRUE","T")</f>
        <v>7465.75</v>
      </c>
      <c r="H2" s="3">
        <f>RTD("cqg.rtd", ,"ContractData",B2, "NetLastTradeToday",, "T")</f>
        <v>48.25</v>
      </c>
      <c r="I2" s="4">
        <f>IFERROR(RTD("cqg.rtd", ,"ContractData",B2, "PerCentNetLastTrade",, "T")/100,"")</f>
        <v>6.4954733618281559E-3</v>
      </c>
      <c r="J2" s="4">
        <f>IFERROR(RTD("cqg.rtd", ,"ContractData",B2, "PerCentNetLastTrade",, "T")/100,"")</f>
        <v>6.4954733618281559E-3</v>
      </c>
      <c r="K2" s="3">
        <f>RTD("cqg.rtd", ,"ContractData",B2, "Open",, "T")</f>
        <v>7476.25</v>
      </c>
      <c r="L2" s="3">
        <f>RTD("cqg.rtd", ,"ContractData",B2, "High",, "T")</f>
        <v>7491.25</v>
      </c>
      <c r="M2" s="3">
        <f>RTD("cqg.rtd", ,"ContractData",B2, "Low",, "T")</f>
        <v>7452.25</v>
      </c>
      <c r="P2" s="7"/>
      <c r="Q2" s="7"/>
    </row>
    <row r="3" spans="2:17" x14ac:dyDescent="0.3">
      <c r="B3" s="2" t="s">
        <v>1</v>
      </c>
      <c r="C3" s="2" t="str">
        <f>RTD("cqg.rtd", ,"ContractData",B3, "LongDescription",, "T")</f>
        <v>E-mini NASDAQ-100, Sep 26</v>
      </c>
      <c r="D3" s="3">
        <f>RTD("cqg.rtd", ,"ContractData",B3, "LastTrade",, "T")</f>
        <v>30140</v>
      </c>
      <c r="E3" s="3">
        <f xml:space="preserve"> RTD("cqg.rtd",,"StudyData", B3, "MPVA", "MPInterval=30,StartTime=0,BeginCondition=none,Lookback=100,BarsBack=100,DaysBack=1,Dynamic=0,DynamicInterval=30,CalculateOn=0,Type=2,VACoverage=68,PocDistance=1,TPOPlacement=0,VolPlacement=0", "MPVAHi","30",,"ALL",,,"TRUE","T")</f>
        <v>30185.5</v>
      </c>
      <c r="F3" s="3">
        <f xml:space="preserve"> RTD("cqg.rtd",,"StudyData",B3, "MPVA", "MPInterval=30,StartTime=0,BeginCondition=none,Lookback=100,BarsBack=100,DaysBack=1,Dynamic=0,DynamicInterval=30,CalculateOn=0,Type=2,VACoverage=68,PocDistance=1,TPOPlacement=0,VolPlacement=0", "MPVAPOC","30",,"ALL",,,"TRUE","T")</f>
        <v>30129</v>
      </c>
      <c r="G3" s="3">
        <f>RTD("cqg.rtd",,"StudyData",B3, "MPVA", "MPInterval=30,StartTime=0,BeginCondition=none,Lookback=100,BarsBack=100,DaysBack=1,Dynamic=0,DynamicInterval=30,CalculateOn=0,Type=2,VACoverage=68,PocDistance=1,TPOPlacement=0,VolPlacement=0", "MPVALo","30",,"ALL",,,"TRUE","T")</f>
        <v>30032.5</v>
      </c>
      <c r="H3" s="3">
        <f>RTD("cqg.rtd", ,"ContractData",B3, "NetLastTradeToday",, "T")</f>
        <v>625.75</v>
      </c>
      <c r="I3" s="4">
        <f>IFERROR(RTD("cqg.rtd", ,"ContractData",B3, "PerCentNetLastTrade",, "T")/100,"")</f>
        <v>2.1201622944848671E-2</v>
      </c>
      <c r="J3" s="4">
        <f>IFERROR(RTD("cqg.rtd", ,"ContractData",B3, "PerCentNetLastTrade",, "T")/100,"")</f>
        <v>2.1201622944848671E-2</v>
      </c>
      <c r="K3" s="3">
        <f>RTD("cqg.rtd", ,"ContractData",B3, "Open",, "T")</f>
        <v>30089.75</v>
      </c>
      <c r="L3" s="3">
        <f>RTD("cqg.rtd", ,"ContractData",B3, "High",, "T")</f>
        <v>30219</v>
      </c>
      <c r="M3" s="3">
        <f>RTD("cqg.rtd", ,"ContractData",B3, "Low",, "T")</f>
        <v>29924.5</v>
      </c>
    </row>
    <row r="4" spans="2:17" x14ac:dyDescent="0.3">
      <c r="B4" s="2" t="s">
        <v>2</v>
      </c>
      <c r="C4" s="2" t="str">
        <f>RTD("cqg.rtd", ,"ContractData",B4, "LongDescription",, "T")</f>
        <v>E-mini Dow ($5), Sep 26</v>
      </c>
      <c r="D4" s="2">
        <f>RTD("cqg.rtd", ,"ContractData",B4, "LastTrade",, "T")</f>
        <v>52337</v>
      </c>
      <c r="E4" s="2">
        <f xml:space="preserve"> RTD("cqg.rtd",,"StudyData", B4, "MPVA", "MPInterval=30,StartTime=0,BeginCondition=none,Lookback=100,BarsBack=100,DaysBack=1,Dynamic=0,DynamicInterval=30,CalculateOn=0,Type=2,VACoverage=68,PocDistance=1,TPOPlacement=0,VolPlacement=0", "MPVAHi","30",,"ALL",,,"TRUE","T")</f>
        <v>52362</v>
      </c>
      <c r="F4" s="2">
        <f xml:space="preserve"> RTD("cqg.rtd",,"StudyData",B4, "MPVA", "MPInterval=30,StartTime=0,BeginCondition=none,Lookback=100,BarsBack=100,DaysBack=1,Dynamic=0,DynamicInterval=30,CalculateOn=0,Type=2,VACoverage=68,PocDistance=1,TPOPlacement=0,VolPlacement=0", "MPVAPOC","30",,"ALL",,,"TRUE","T")</f>
        <v>52338</v>
      </c>
      <c r="G4" s="2">
        <f>RTD("cqg.rtd",,"StudyData",B4, "MPVA", "MPInterval=30,StartTime=0,BeginCondition=none,Lookback=100,BarsBack=100,DaysBack=1,Dynamic=0,DynamicInterval=30,CalculateOn=0,Type=2,VACoverage=68,PocDistance=1,TPOPlacement=0,VolPlacement=0", "MPVALo","30",,"ALL",,,"TRUE","T")</f>
        <v>52258</v>
      </c>
      <c r="H4" s="2">
        <f>RTD("cqg.rtd", ,"ContractData",B4, "NetLastTradeToday",, "T")</f>
        <v>58</v>
      </c>
      <c r="I4" s="4">
        <f>IFERROR(RTD("cqg.rtd", ,"ContractData",B4, "PerCentNetLastTrade",, "T")/100,"")</f>
        <v>1.1094320855410394E-3</v>
      </c>
      <c r="J4" s="4">
        <f>IFERROR(RTD("cqg.rtd", ,"ContractData",B4, "PerCentNetLastTrade",, "T")/100,"")</f>
        <v>1.1094320855410394E-3</v>
      </c>
      <c r="K4" s="2">
        <f>RTD("cqg.rtd", ,"ContractData",B4, "Open",, "T")</f>
        <v>52381</v>
      </c>
      <c r="L4" s="2">
        <f>RTD("cqg.rtd", ,"ContractData",B4, "High",, "T")</f>
        <v>52462</v>
      </c>
      <c r="M4" s="2">
        <f>RTD("cqg.rtd", ,"ContractData",B4, "Low",, "T")</f>
        <v>52215</v>
      </c>
    </row>
    <row r="5" spans="2:17" x14ac:dyDescent="0.3">
      <c r="B5" s="2" t="s">
        <v>3</v>
      </c>
      <c r="C5" s="2" t="str">
        <f>RTD("cqg.rtd", ,"ContractData",B5, "LongDescription",, "T")</f>
        <v>E-mini MidCap 400, Sep 26</v>
      </c>
      <c r="D5" s="3">
        <f>RTD("cqg.rtd", ,"ContractData",B5, "LastTrade",, "T")</f>
        <v>3826.1</v>
      </c>
      <c r="E5" s="3">
        <f xml:space="preserve"> RTD("cqg.rtd",,"StudyData", B5, "MPVA", "MPInterval=30,StartTime=0,BeginCondition=none,Lookback=100,BarsBack=100,DaysBack=1,Dynamic=0,DynamicInterval=30,CalculateOn=0,Type=2,VACoverage=68,PocDistance=1,TPOPlacement=0,VolPlacement=0", "MPVAHi","30",,"ALL",,,"TRUE","T")</f>
        <v>3828.7</v>
      </c>
      <c r="F5" s="3">
        <f xml:space="preserve"> RTD("cqg.rtd",,"StudyData",B5, "MPVA", "MPInterval=30,StartTime=0,BeginCondition=none,Lookback=100,BarsBack=100,DaysBack=1,Dynamic=0,DynamicInterval=30,CalculateOn=0,Type=2,VACoverage=68,PocDistance=1,TPOPlacement=0,VolPlacement=0", "MPVAPOC","30",,"ALL",,,"TRUE","T")</f>
        <v>3827.5</v>
      </c>
      <c r="G5" s="3">
        <f>RTD("cqg.rtd",,"StudyData",B5, "MPVA", "MPInterval=30,StartTime=0,BeginCondition=none,Lookback=100,BarsBack=100,DaysBack=1,Dynamic=0,DynamicInterval=30,CalculateOn=0,Type=2,VACoverage=68,PocDistance=1,TPOPlacement=0,VolPlacement=0", "MPVALo","30",,"ALL",,,"TRUE","T")</f>
        <v>3822.9</v>
      </c>
      <c r="H5" s="3">
        <f>RTD("cqg.rtd", ,"ContractData",B5, "NetLastTradeToday",, "T")</f>
        <v>4.0999999999999996</v>
      </c>
      <c r="I5" s="4">
        <f>IFERROR(RTD("cqg.rtd", ,"ContractData",B5, "PerCentNetLastTrade",, "T")/100,"")</f>
        <v>1.0727367870225013E-3</v>
      </c>
      <c r="J5" s="4">
        <f>IFERROR(RTD("cqg.rtd", ,"ContractData",B5, "PerCentNetLastTrade",, "T")/100,"")</f>
        <v>1.0727367870225013E-3</v>
      </c>
      <c r="K5" s="3">
        <f>RTD("cqg.rtd", ,"ContractData",B5, "Open",, "T")</f>
        <v>3828.9</v>
      </c>
      <c r="L5" s="3">
        <f>RTD("cqg.rtd", ,"ContractData",B5, "High",, "T")</f>
        <v>3832.2000000000003</v>
      </c>
      <c r="M5" s="3">
        <f>RTD("cqg.rtd", ,"ContractData",B5, "Low",, "T")</f>
        <v>3816.9</v>
      </c>
    </row>
    <row r="6" spans="2:17" x14ac:dyDescent="0.3">
      <c r="D6" s="3"/>
      <c r="E6" s="3"/>
      <c r="F6" s="3"/>
      <c r="G6" s="3"/>
      <c r="H6" s="3"/>
      <c r="I6" s="4"/>
      <c r="J6" s="4"/>
      <c r="K6" s="3"/>
      <c r="L6" s="3"/>
      <c r="M6" s="3"/>
    </row>
    <row r="7" spans="2:17" x14ac:dyDescent="0.3">
      <c r="B7" s="1" t="s">
        <v>15</v>
      </c>
      <c r="C7" s="1" t="s">
        <v>16</v>
      </c>
      <c r="D7" s="1" t="s">
        <v>17</v>
      </c>
      <c r="E7" s="1" t="s">
        <v>25</v>
      </c>
      <c r="F7" s="1" t="s">
        <v>23</v>
      </c>
      <c r="G7" s="1" t="s">
        <v>24</v>
      </c>
      <c r="H7" s="1" t="s">
        <v>18</v>
      </c>
      <c r="I7" s="1" t="s">
        <v>19</v>
      </c>
      <c r="J7" s="1" t="s">
        <v>19</v>
      </c>
      <c r="K7" s="1" t="s">
        <v>20</v>
      </c>
      <c r="L7" s="1" t="s">
        <v>21</v>
      </c>
      <c r="M7" s="1" t="s">
        <v>22</v>
      </c>
      <c r="P7" s="8"/>
    </row>
    <row r="8" spans="2:17" x14ac:dyDescent="0.3">
      <c r="B8" s="2" t="s">
        <v>4</v>
      </c>
      <c r="C8" s="2" t="str">
        <f>RTD("cqg.rtd", ,"ContractData",B8, "LongDescription",, "T")</f>
        <v>Gold (Globex), Aug 26</v>
      </c>
      <c r="D8" s="3">
        <f>RTD("cqg.rtd", ,"ContractData",B8, "LastTrade",, "T")</f>
        <v>3996.3</v>
      </c>
      <c r="E8" s="3">
        <f xml:space="preserve"> RTD("cqg.rtd",,"StudyData", B8, "MPVA", "MPInterval=30,StartTime=0,BeginCondition=none,Lookback=100,BarsBack=100,DaysBack=1,Dynamic=0,DynamicInterval=30,CalculateOn=0,Type=2,VACoverage=68,PocDistance=1,TPOPlacement=0,VolPlacement=0", "MPVAHi","30",,"ALL",,,"TRUE","T")</f>
        <v>4013.1</v>
      </c>
      <c r="F8" s="3">
        <f xml:space="preserve"> RTD("cqg.rtd",,"StudyData",B8, "MPVA", "MPInterval=30,StartTime=0,BeginCondition=none,Lookback=100,BarsBack=100,DaysBack=1,Dynamic=0,DynamicInterval=30,CalculateOn=0,Type=2,VACoverage=68,PocDistance=1,TPOPlacement=0,VolPlacement=0", "MPVAPOC","30",,"ALL",,,"TRUE","T")</f>
        <v>4000.5</v>
      </c>
      <c r="G8" s="3">
        <f>RTD("cqg.rtd",,"StudyData",B8, "MPVA", "MPInterval=30,StartTime=0,BeginCondition=none,Lookback=100,BarsBack=100,DaysBack=1,Dynamic=0,DynamicInterval=30,CalculateOn=0,Type=2,VACoverage=68,PocDistance=1,TPOPlacement=0,VolPlacement=0", "MPVALo","30",,"ALL",,,"TRUE","T")</f>
        <v>3991.9</v>
      </c>
      <c r="H8" s="3">
        <f>RTD("cqg.rtd", ,"ContractData",B8, "NetLastTradeToday",, "T")</f>
        <v>-12.5</v>
      </c>
      <c r="I8" s="4">
        <f>IFERROR(RTD("cqg.rtd", ,"ContractData",B8, "PerCentNetLastTrade",, "T")/100,"")</f>
        <v>-3.1181400917980446E-3</v>
      </c>
      <c r="J8" s="4">
        <f>IFERROR(RTD("cqg.rtd", ,"ContractData",B8, "PerCentNetLastTrade",, "T")/100,"")</f>
        <v>-3.1181400917980446E-3</v>
      </c>
      <c r="K8" s="3">
        <f>RTD("cqg.rtd", ,"ContractData",B8, "Open",, "T")</f>
        <v>4019</v>
      </c>
      <c r="L8" s="3">
        <f>RTD("cqg.rtd", ,"ContractData",B8, "High",, "T")</f>
        <v>4033.9</v>
      </c>
      <c r="M8" s="3">
        <f>RTD("cqg.rtd", ,"ContractData",B8, "Low",, "T")</f>
        <v>3976.3</v>
      </c>
    </row>
    <row r="9" spans="2:17" x14ac:dyDescent="0.3">
      <c r="B9" s="2" t="s">
        <v>5</v>
      </c>
      <c r="C9" s="2" t="str">
        <f>RTD("cqg.rtd", ,"ContractData",B9, "LongDescription",, "T")</f>
        <v>Silver (Globex), Jul 26</v>
      </c>
      <c r="D9" s="3">
        <f>RTD("cqg.rtd", ,"ContractData",B9, "LastTrade",, "T")</f>
        <v>57.125</v>
      </c>
      <c r="E9" s="3">
        <f xml:space="preserve"> RTD("cqg.rtd",,"StudyData", B9, "MPVA", "MPInterval=30,StartTime=0,BeginCondition=none,Lookback=100,BarsBack=100,DaysBack=1,Dynamic=0,DynamicInterval=30,CalculateOn=0,Type=2,VACoverage=68,PocDistance=1,TPOPlacement=0,VolPlacement=0", "MPVAHi","30",,"ALL",,,"TRUE","T")</f>
        <v>57.67</v>
      </c>
      <c r="F9" s="3">
        <f xml:space="preserve"> RTD("cqg.rtd",,"StudyData",B9, "MPVA", "MPInterval=30,StartTime=0,BeginCondition=none,Lookback=100,BarsBack=100,DaysBack=1,Dynamic=0,DynamicInterval=30,CalculateOn=0,Type=2,VACoverage=68,PocDistance=1,TPOPlacement=0,VolPlacement=0", "MPVAPOC","30",,"ALL",,,"TRUE","T")</f>
        <v>57.54</v>
      </c>
      <c r="G9" s="3">
        <f>RTD("cqg.rtd",,"StudyData",B9, "MPVA", "MPInterval=30,StartTime=0,BeginCondition=none,Lookback=100,BarsBack=100,DaysBack=1,Dynamic=0,DynamicInterval=30,CalculateOn=0,Type=2,VACoverage=68,PocDistance=1,TPOPlacement=0,VolPlacement=0", "MPVALo","30",,"ALL",,,"TRUE","T")</f>
        <v>56.99</v>
      </c>
      <c r="H9" s="3">
        <f>RTD("cqg.rtd", ,"ContractData",B9, "NetLastTradeToday",, "T")</f>
        <v>-0.96199999999999997</v>
      </c>
      <c r="I9" s="4">
        <f>IFERROR(RTD("cqg.rtd", ,"ContractData",B9, "PerCentNetLastTrade",, "T")/100,"")</f>
        <v>-1.6561364849277806E-2</v>
      </c>
      <c r="J9" s="4">
        <f>IFERROR(RTD("cqg.rtd", ,"ContractData",B9, "PerCentNetLastTrade",, "T")/100,"")</f>
        <v>-1.6561364849277806E-2</v>
      </c>
      <c r="K9" s="3">
        <f>RTD("cqg.rtd", ,"ContractData",B9, "Open",, "T")</f>
        <v>57.594999999999999</v>
      </c>
      <c r="L9" s="3">
        <f>RTD("cqg.rtd", ,"ContractData",B9, "High",, "T")</f>
        <v>57.96</v>
      </c>
      <c r="M9" s="3">
        <f>RTD("cqg.rtd", ,"ContractData",B9, "Low",, "T")</f>
        <v>56.4</v>
      </c>
    </row>
    <row r="10" spans="2:17" x14ac:dyDescent="0.3">
      <c r="B10" s="2" t="s">
        <v>6</v>
      </c>
      <c r="C10" s="2" t="str">
        <f>RTD("cqg.rtd", ,"ContractData",B10, "LongDescription",, "T")</f>
        <v>Platinum (Globex), Jul 26</v>
      </c>
      <c r="D10" s="3">
        <f>RTD("cqg.rtd", ,"ContractData",B10, "LastTrade",, "T")</f>
        <v>1583.8000000000002</v>
      </c>
      <c r="E10" s="3">
        <f xml:space="preserve"> RTD("cqg.rtd",,"StudyData", B10, "MPVA", "MPInterval=30,StartTime=0,BeginCondition=none,Lookback=100,BarsBack=100,DaysBack=1,Dynamic=0,DynamicInterval=30,CalculateOn=0,Type=2,VACoverage=68,PocDistance=1,TPOPlacement=0,VolPlacement=0", "MPVAHi","30",,"ALL",,,"TRUE","T")</f>
        <v>1580.7</v>
      </c>
      <c r="F10" s="3">
        <f xml:space="preserve"> RTD("cqg.rtd",,"StudyData",B10, "MPVA", "MPInterval=30,StartTime=0,BeginCondition=none,Lookback=100,BarsBack=100,DaysBack=1,Dynamic=0,DynamicInterval=30,CalculateOn=0,Type=2,VACoverage=68,PocDistance=1,TPOPlacement=0,VolPlacement=0", "MPVAPOC","30",,"ALL",,,"TRUE","T")</f>
        <v>1570.5</v>
      </c>
      <c r="G10" s="3">
        <f>RTD("cqg.rtd",,"StudyData",B10, "MPVA", "MPInterval=30,StartTime=0,BeginCondition=none,Lookback=100,BarsBack=100,DaysBack=1,Dynamic=0,DynamicInterval=30,CalculateOn=0,Type=2,VACoverage=68,PocDistance=1,TPOPlacement=0,VolPlacement=0", "MPVALo","30",,"ALL",,,"TRUE","T")</f>
        <v>1558.1</v>
      </c>
      <c r="H10" s="3">
        <f>RTD("cqg.rtd", ,"ContractData",B10, "NetLastTradeToday",, "T")</f>
        <v>1.9000000000000001</v>
      </c>
      <c r="I10" s="4">
        <f>IFERROR(RTD("cqg.rtd", ,"ContractData",B10, "PerCentNetLastTrade",, "T")/100,"")</f>
        <v>1.2010873000821796E-3</v>
      </c>
      <c r="J10" s="4">
        <f>IFERROR(RTD("cqg.rtd", ,"ContractData",B10, "PerCentNetLastTrade",, "T")/100,"")</f>
        <v>1.2010873000821796E-3</v>
      </c>
      <c r="K10" s="3">
        <f>RTD("cqg.rtd", ,"ContractData",B10, "Open",, "T")</f>
        <v>1589.7</v>
      </c>
      <c r="L10" s="3">
        <f>RTD("cqg.rtd", ,"ContractData",B10, "High",, "T")</f>
        <v>1593</v>
      </c>
      <c r="M10" s="3">
        <f>RTD("cqg.rtd", ,"ContractData",B10, "Low",, "T")</f>
        <v>1547.7</v>
      </c>
    </row>
    <row r="11" spans="2:17" x14ac:dyDescent="0.3">
      <c r="D11" s="3"/>
      <c r="E11" s="3"/>
      <c r="F11" s="3"/>
      <c r="G11" s="3"/>
      <c r="H11" s="3"/>
      <c r="I11" s="4"/>
      <c r="J11" s="4"/>
      <c r="K11" s="3"/>
      <c r="L11" s="3"/>
      <c r="M11" s="3"/>
      <c r="P11" s="9"/>
    </row>
    <row r="12" spans="2:17" x14ac:dyDescent="0.3">
      <c r="B12" s="1" t="s">
        <v>15</v>
      </c>
      <c r="C12" s="1" t="s">
        <v>16</v>
      </c>
      <c r="D12" s="1" t="s">
        <v>17</v>
      </c>
      <c r="E12" s="1" t="s">
        <v>25</v>
      </c>
      <c r="F12" s="1" t="s">
        <v>23</v>
      </c>
      <c r="G12" s="1" t="s">
        <v>24</v>
      </c>
      <c r="H12" s="1" t="s">
        <v>18</v>
      </c>
      <c r="I12" s="1" t="s">
        <v>19</v>
      </c>
      <c r="J12" s="1" t="s">
        <v>19</v>
      </c>
      <c r="K12" s="1" t="s">
        <v>20</v>
      </c>
      <c r="L12" s="1" t="s">
        <v>21</v>
      </c>
      <c r="M12" s="1" t="s">
        <v>22</v>
      </c>
    </row>
    <row r="13" spans="2:17" x14ac:dyDescent="0.3">
      <c r="B13" s="2" t="s">
        <v>7</v>
      </c>
      <c r="C13" s="2" t="str">
        <f>RTD("cqg.rtd", ,"ContractData",B13, "LongDescription",, "T")</f>
        <v>Crude Light (Globex), Aug 26</v>
      </c>
      <c r="D13" s="3">
        <f>RTD("cqg.rtd", ,"ContractData",B13, "LastTrade",, "T")</f>
        <v>69.69</v>
      </c>
      <c r="E13" s="3">
        <f xml:space="preserve"> RTD("cqg.rtd",,"StudyData", B13, "MPVA", "MPInterval=30,StartTime=0,BeginCondition=none,Lookback=100,BarsBack=100,DaysBack=1,Dynamic=0,DynamicInterval=30,CalculateOn=0,Type=2,VACoverage=68,PocDistance=1,TPOPlacement=0,VolPlacement=0", "MPVAHi","30",,"ALL",,,"TRUE","T")</f>
        <v>69.83</v>
      </c>
      <c r="F13" s="3">
        <f xml:space="preserve"> RTD("cqg.rtd",,"StudyData",B13, "MPVA", "MPInterval=30,StartTime=0,BeginCondition=none,Lookback=100,BarsBack=100,DaysBack=1,Dynamic=0,DynamicInterval=30,CalculateOn=0,Type=2,VACoverage=68,PocDistance=1,TPOPlacement=0,VolPlacement=0", "MPVAPOC","30",,"ALL",,,"TRUE","T")</f>
        <v>69.430000000000007</v>
      </c>
      <c r="G13" s="3">
        <f>RTD("cqg.rtd",,"StudyData",B13, "MPVA", "MPInterval=30,StartTime=0,BeginCondition=none,Lookback=100,BarsBack=100,DaysBack=1,Dynamic=0,DynamicInterval=30,CalculateOn=0,Type=2,VACoverage=68,PocDistance=1,TPOPlacement=0,VolPlacement=0", "MPVALo","30",,"ALL",,,"TRUE","T")</f>
        <v>69.23</v>
      </c>
      <c r="H13" s="3">
        <f>RTD("cqg.rtd", ,"ContractData",B13, "NetLastTradeToday",, "T")</f>
        <v>-0.65</v>
      </c>
      <c r="I13" s="4">
        <f>IFERROR(RTD("cqg.rtd", ,"ContractData",B13, "PerCentNetLastTrade",, "T")/100,"")</f>
        <v>-9.2408302530565829E-3</v>
      </c>
      <c r="J13" s="4">
        <f>IFERROR(RTD("cqg.rtd", ,"ContractData",B13, "PerCentNetLastTrade",, "T")/100,"")</f>
        <v>-9.2408302530565829E-3</v>
      </c>
      <c r="K13" s="3">
        <f>RTD("cqg.rtd", ,"ContractData",B13, "Open",, "T")</f>
        <v>69.95</v>
      </c>
      <c r="L13" s="3">
        <f>RTD("cqg.rtd", ,"ContractData",B13, "High",, "T")</f>
        <v>70.210000000000008</v>
      </c>
      <c r="M13" s="3">
        <f>RTD("cqg.rtd", ,"ContractData",B13, "Low",, "T")</f>
        <v>68.900000000000006</v>
      </c>
    </row>
    <row r="14" spans="2:17" x14ac:dyDescent="0.3">
      <c r="B14" s="2" t="s">
        <v>8</v>
      </c>
      <c r="C14" s="2" t="str">
        <f>RTD("cqg.rtd", ,"ContractData",B14, "LongDescription",, "T")</f>
        <v>NY Harbor ULSD, Aug 26</v>
      </c>
      <c r="D14" s="5">
        <f>RTD("cqg.rtd", ,"ContractData",B14, "LastTrade",, "T")</f>
        <v>3.0854000000000004</v>
      </c>
      <c r="E14" s="5">
        <f xml:space="preserve"> RTD("cqg.rtd",,"StudyData", B14, "MPVA", "MPInterval=30,StartTime=0,BeginCondition=none,Lookback=100,BarsBack=100,DaysBack=1,Dynamic=0,DynamicInterval=30,CalculateOn=0,Type=2,VACoverage=68,PocDistance=1,TPOPlacement=0,VolPlacement=0", "MPVAHi","30",,"ALL",,,"TRUE","T")</f>
        <v>3.1</v>
      </c>
      <c r="F14" s="5">
        <f xml:space="preserve"> RTD("cqg.rtd",,"StudyData",B14, "MPVA", "MPInterval=30,StartTime=0,BeginCondition=none,Lookback=100,BarsBack=100,DaysBack=1,Dynamic=0,DynamicInterval=30,CalculateOn=0,Type=2,VACoverage=68,PocDistance=1,TPOPlacement=0,VolPlacement=0", "MPVAPOC","30",,"ALL",,,"TRUE","T")</f>
        <v>3.0828000000000002</v>
      </c>
      <c r="G14" s="5">
        <f>RTD("cqg.rtd",,"StudyData",B14, "MPVA", "MPInterval=30,StartTime=0,BeginCondition=none,Lookback=100,BarsBack=100,DaysBack=1,Dynamic=0,DynamicInterval=30,CalculateOn=0,Type=2,VACoverage=68,PocDistance=1,TPOPlacement=0,VolPlacement=0", "MPVALo","30",,"ALL",,,"TRUE","T")</f>
        <v>3.073</v>
      </c>
      <c r="H14" s="5">
        <f>RTD("cqg.rtd", ,"ContractData",B14, "NetLastTradeToday",, "T")</f>
        <v>-2.63E-2</v>
      </c>
      <c r="I14" s="4">
        <f>IFERROR(RTD("cqg.rtd", ,"ContractData",B14, "PerCentNetLastTrade",, "T")/100,"")</f>
        <v>-8.4519715910916851E-3</v>
      </c>
      <c r="J14" s="4">
        <f>IFERROR(RTD("cqg.rtd", ,"ContractData",B14, "PerCentNetLastTrade",, "T")/100,"")</f>
        <v>-8.4519715910916851E-3</v>
      </c>
      <c r="K14" s="5">
        <f>RTD("cqg.rtd", ,"ContractData",B14, "Open",, "T")</f>
        <v>3.1065</v>
      </c>
      <c r="L14" s="5">
        <f>RTD("cqg.rtd", ,"ContractData",B14, "High",, "T")</f>
        <v>3.1343000000000001</v>
      </c>
      <c r="M14" s="5">
        <f>RTD("cqg.rtd", ,"ContractData",B14, "Low",, "T")</f>
        <v>3.0633000000000004</v>
      </c>
    </row>
    <row r="15" spans="2:17" x14ac:dyDescent="0.3">
      <c r="B15" s="2" t="s">
        <v>9</v>
      </c>
      <c r="C15" s="2" t="str">
        <f>RTD("cqg.rtd", ,"ContractData",B15, "LongDescription",, "T")</f>
        <v>RBOB Gasoline (Globex), Aug 26</v>
      </c>
      <c r="D15" s="5">
        <f>RTD("cqg.rtd", ,"ContractData",B15, "LastTrade",, "T")</f>
        <v>2.8075000000000001</v>
      </c>
      <c r="E15" s="5">
        <f xml:space="preserve"> RTD("cqg.rtd",,"StudyData", B15, "MPVA", "MPInterval=30,StartTime=0,BeginCondition=none,Lookback=100,BarsBack=100,DaysBack=1,Dynamic=0,DynamicInterval=30,CalculateOn=0,Type=2,VACoverage=68,PocDistance=1,TPOPlacement=0,VolPlacement=0", "MPVAHi","30",,"ALL",,,"TRUE","T")</f>
        <v>2.7881</v>
      </c>
      <c r="F15" s="5">
        <f xml:space="preserve"> RTD("cqg.rtd",,"StudyData",B15, "MPVA", "MPInterval=30,StartTime=0,BeginCondition=none,Lookback=100,BarsBack=100,DaysBack=1,Dynamic=0,DynamicInterval=30,CalculateOn=0,Type=2,VACoverage=68,PocDistance=1,TPOPlacement=0,VolPlacement=0", "MPVAPOC","30",,"ALL",,,"TRUE","T")</f>
        <v>2.7827000000000002</v>
      </c>
      <c r="G15" s="5">
        <f>RTD("cqg.rtd",,"StudyData",B15, "MPVA", "MPInterval=30,StartTime=0,BeginCondition=none,Lookback=100,BarsBack=100,DaysBack=1,Dynamic=0,DynamicInterval=30,CalculateOn=0,Type=2,VACoverage=68,PocDistance=1,TPOPlacement=0,VolPlacement=0", "MPVALo","30",,"ALL",,,"TRUE","T")</f>
        <v>2.7623000000000002</v>
      </c>
      <c r="H15" s="5">
        <f>RTD("cqg.rtd", ,"ContractData",B15, "NetLastTradeToday",, "T")</f>
        <v>1.6E-2</v>
      </c>
      <c r="I15" s="4">
        <f>IFERROR(RTD("cqg.rtd", ,"ContractData",B15, "PerCentNetLastTrade",, "T")/100,"")</f>
        <v>5.7316854737596281E-3</v>
      </c>
      <c r="J15" s="4">
        <f>IFERROR(RTD("cqg.rtd", ,"ContractData",B15, "PerCentNetLastTrade",, "T")/100,"")</f>
        <v>5.7316854737596281E-3</v>
      </c>
      <c r="K15" s="5">
        <f>RTD("cqg.rtd", ,"ContractData",B15, "Open",, "T")</f>
        <v>2.7722000000000002</v>
      </c>
      <c r="L15" s="5">
        <f>RTD("cqg.rtd", ,"ContractData",B15, "High",, "T")</f>
        <v>2.8148</v>
      </c>
      <c r="M15" s="5">
        <f>RTD("cqg.rtd", ,"ContractData",B15, "Low",, "T")</f>
        <v>2.7565</v>
      </c>
    </row>
    <row r="16" spans="2:17" x14ac:dyDescent="0.3">
      <c r="B16" s="2" t="s">
        <v>26</v>
      </c>
      <c r="C16" s="2" t="str">
        <f>RTD("cqg.rtd", ,"ContractData",B16, "LongDescription",, "T")</f>
        <v>Natural Gas (Globex), Aug 26</v>
      </c>
      <c r="D16" s="6">
        <f>RTD("cqg.rtd", ,"ContractData",B16, "LastTrade",, "T")</f>
        <v>3.3180000000000001</v>
      </c>
      <c r="E16" s="6">
        <f xml:space="preserve"> RTD("cqg.rtd",,"StudyData", B16, "MPVA", "MPInterval=30,StartTime=0,BeginCondition=none,Lookback=100,BarsBack=100,DaysBack=1,Dynamic=0,DynamicInterval=30,CalculateOn=0,Type=2,VACoverage=68,PocDistance=1,TPOPlacement=0,VolPlacement=0", "MPVAHi","30",,"ALL",,,"TRUE","T")</f>
        <v>3.3170000000000002</v>
      </c>
      <c r="F16" s="6">
        <f xml:space="preserve"> RTD("cqg.rtd",,"StudyData",B16, "MPVA", "MPInterval=30,StartTime=0,BeginCondition=none,Lookback=100,BarsBack=100,DaysBack=1,Dynamic=0,DynamicInterval=30,CalculateOn=0,Type=2,VACoverage=68,PocDistance=1,TPOPlacement=0,VolPlacement=0", "MPVAPOC","30",,"ALL",,,"TRUE","T")</f>
        <v>3.2890000000000001</v>
      </c>
      <c r="G16" s="6">
        <f>RTD("cqg.rtd",,"StudyData",B16, "MPVA", "MPInterval=30,StartTime=0,BeginCondition=none,Lookback=100,BarsBack=100,DaysBack=1,Dynamic=0,DynamicInterval=30,CalculateOn=0,Type=2,VACoverage=68,PocDistance=1,TPOPlacement=0,VolPlacement=0", "MPVALo","30",,"ALL",,,"TRUE","T")</f>
        <v>3.2570000000000001</v>
      </c>
      <c r="H16" s="6">
        <f>RTD("cqg.rtd", ,"ContractData",B16, "NetLastTradeToday",, "T")</f>
        <v>5.7000000000000002E-2</v>
      </c>
      <c r="I16" s="4">
        <f>IFERROR(RTD("cqg.rtd", ,"ContractData",B16, "PerCentNetLastTrade",, "T")/100,"")</f>
        <v>1.7479300827966882E-2</v>
      </c>
      <c r="J16" s="4">
        <f>IFERROR(RTD("cqg.rtd", ,"ContractData",B16, "PerCentNetLastTrade",, "T")/100,"")</f>
        <v>1.7479300827966882E-2</v>
      </c>
      <c r="K16" s="6">
        <f>RTD("cqg.rtd", ,"ContractData",B16, "Open",, "T")</f>
        <v>3.2629999999999999</v>
      </c>
      <c r="L16" s="6">
        <f>RTD("cqg.rtd", ,"ContractData",B16, "High",, "T")</f>
        <v>3.3410000000000002</v>
      </c>
      <c r="M16" s="6">
        <f>RTD("cqg.rtd", ,"ContractData",B16, "Low",, "T")</f>
        <v>3.2560000000000002</v>
      </c>
    </row>
    <row r="18" spans="2:13" x14ac:dyDescent="0.3">
      <c r="B18" s="1" t="s">
        <v>15</v>
      </c>
      <c r="C18" s="1" t="s">
        <v>16</v>
      </c>
      <c r="D18" s="1" t="s">
        <v>17</v>
      </c>
      <c r="E18" s="1" t="s">
        <v>25</v>
      </c>
      <c r="F18" s="1" t="s">
        <v>23</v>
      </c>
      <c r="G18" s="1" t="s">
        <v>24</v>
      </c>
      <c r="H18" s="1" t="s">
        <v>18</v>
      </c>
      <c r="I18" s="1" t="s">
        <v>19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2:13" x14ac:dyDescent="0.3">
      <c r="B19" s="2" t="s">
        <v>10</v>
      </c>
      <c r="C19" s="2" t="str">
        <f>RTD("cqg.rtd", ,"ContractData",B19, "LongDescription",, "T")</f>
        <v>Soybeans (Globex), Nov 26</v>
      </c>
      <c r="D19" s="3">
        <f>RTD("cqg.rtd", ,"ContractData",B19, "LastTrade",, "T")</f>
        <v>1138</v>
      </c>
      <c r="E19" s="3">
        <f xml:space="preserve"> RTD("cqg.rtd",,"StudyData", B19, "MPVA", "MPInterval=30,StartTime=0,BeginCondition=none,Lookback=100,BarsBack=100,DaysBack=1,Dynamic=0,DynamicInterval=30,CalculateOn=0,Type=2,VACoverage=68,PocDistance=1,TPOPlacement=0,VolPlacement=0", "MPVAHi","30",,"ALL",,,"TRUE","T")</f>
        <v>1138</v>
      </c>
      <c r="F19" s="3">
        <f xml:space="preserve"> RTD("cqg.rtd",,"StudyData",B19, "MPVA", "MPInterval=30,StartTime=0,BeginCondition=none,Lookback=100,BarsBack=100,DaysBack=1,Dynamic=0,DynamicInterval=30,CalculateOn=0,Type=2,VACoverage=68,PocDistance=1,TPOPlacement=0,VolPlacement=0", "MPVAPOC","30",,"ALL",,,"TRUE","T")</f>
        <v>1133</v>
      </c>
      <c r="G19" s="3">
        <f>RTD("cqg.rtd",,"StudyData",B19, "MPVA", "MPInterval=30,StartTime=0,BeginCondition=none,Lookback=100,BarsBack=100,DaysBack=1,Dynamic=0,DynamicInterval=30,CalculateOn=0,Type=2,VACoverage=68,PocDistance=1,TPOPlacement=0,VolPlacement=0", "MPVALo","30",,"ALL",,,"TRUE","T")</f>
        <v>1130.5</v>
      </c>
      <c r="H19" s="3">
        <f>RTD("cqg.rtd", ,"ContractData",B19, "NetLastTradeToday",, "T")</f>
        <v>3</v>
      </c>
      <c r="I19" s="4">
        <f>IFERROR(RTD("cqg.rtd", ,"ContractData",B19, "PerCentNetLastTrade",, "T")/100,"")</f>
        <v>2.6431718061674008E-3</v>
      </c>
      <c r="J19" s="4">
        <f>IFERROR(RTD("cqg.rtd", ,"ContractData",B19, "PerCentNetLastTrade",, "T")/100,"")</f>
        <v>2.6431718061674008E-3</v>
      </c>
      <c r="K19" s="3">
        <f>RTD("cqg.rtd", ,"ContractData",B19, "Open",, "T")</f>
        <v>1133.5</v>
      </c>
      <c r="L19" s="3">
        <f>RTD("cqg.rtd", ,"ContractData",B19, "High",, "T")</f>
        <v>1141.25</v>
      </c>
      <c r="M19" s="3">
        <f>RTD("cqg.rtd", ,"ContractData",B19, "Low",, "T")</f>
        <v>1130</v>
      </c>
    </row>
    <row r="20" spans="2:13" x14ac:dyDescent="0.3">
      <c r="B20" s="2" t="s">
        <v>11</v>
      </c>
      <c r="C20" s="2" t="str">
        <f>RTD("cqg.rtd", ,"ContractData",B20, "LongDescription",, "T")</f>
        <v>Soybean Meal (Globex), Dec 26</v>
      </c>
      <c r="D20" s="3">
        <f>RTD("cqg.rtd", ,"ContractData",B20, "LastTrade",, "T")</f>
        <v>302.60000000000002</v>
      </c>
      <c r="E20" s="3">
        <f xml:space="preserve"> RTD("cqg.rtd",,"StudyData", B20, "MPVA", "MPInterval=30,StartTime=0,BeginCondition=none,Lookback=100,BarsBack=100,DaysBack=1,Dynamic=0,DynamicInterval=30,CalculateOn=0,Type=2,VACoverage=68,PocDistance=1,TPOPlacement=0,VolPlacement=0", "MPVAHi","30",,"ALL",,,"TRUE","T")</f>
        <v>303.2</v>
      </c>
      <c r="F20" s="3">
        <f xml:space="preserve"> RTD("cqg.rtd",,"StudyData",B20, "MPVA", "MPInterval=30,StartTime=0,BeginCondition=none,Lookback=100,BarsBack=100,DaysBack=1,Dynamic=0,DynamicInterval=30,CalculateOn=0,Type=2,VACoverage=68,PocDistance=1,TPOPlacement=0,VolPlacement=0", "MPVAPOC","30",,"ALL",,,"TRUE","T")</f>
        <v>302.8</v>
      </c>
      <c r="G20" s="3">
        <f>RTD("cqg.rtd",,"StudyData",B20, "MPVA", "MPInterval=30,StartTime=0,BeginCondition=none,Lookback=100,BarsBack=100,DaysBack=1,Dynamic=0,DynamicInterval=30,CalculateOn=0,Type=2,VACoverage=68,PocDistance=1,TPOPlacement=0,VolPlacement=0", "MPVALo","30",,"ALL",,,"TRUE","T")</f>
        <v>301.2</v>
      </c>
      <c r="H20" s="3">
        <f>RTD("cqg.rtd", ,"ContractData",B20, "NetLastTradeToday",, "T")</f>
        <v>2.5</v>
      </c>
      <c r="I20" s="4">
        <f>IFERROR(RTD("cqg.rtd", ,"ContractData",B20, "PerCentNetLastTrade",, "T")/100,"")</f>
        <v>8.3305564811729429E-3</v>
      </c>
      <c r="J20" s="4">
        <f>IFERROR(RTD("cqg.rtd", ,"ContractData",B20, "PerCentNetLastTrade",, "T")/100,"")</f>
        <v>8.3305564811729429E-3</v>
      </c>
      <c r="K20" s="3">
        <f>RTD("cqg.rtd", ,"ContractData",B20, "Open",, "T")</f>
        <v>300.3</v>
      </c>
      <c r="L20" s="3">
        <f>RTD("cqg.rtd", ,"ContractData",B20, "High",, "T")</f>
        <v>303.40000000000003</v>
      </c>
      <c r="M20" s="3">
        <f>RTD("cqg.rtd", ,"ContractData",B20, "Low",, "T")</f>
        <v>300.3</v>
      </c>
    </row>
    <row r="21" spans="2:13" x14ac:dyDescent="0.3">
      <c r="B21" s="2" t="s">
        <v>12</v>
      </c>
      <c r="C21" s="2" t="str">
        <f>RTD("cqg.rtd", ,"ContractData",B21, "LongDescription",, "T")</f>
        <v>Soybean Oil (Globex), Dec 26</v>
      </c>
      <c r="D21" s="3">
        <f>RTD("cqg.rtd", ,"ContractData",B21, "LastTrade",, "T")</f>
        <v>65.27</v>
      </c>
      <c r="E21" s="3">
        <f xml:space="preserve"> RTD("cqg.rtd",,"StudyData", B21, "MPVA", "MPInterval=30,StartTime=0,BeginCondition=none,Lookback=100,BarsBack=100,DaysBack=1,Dynamic=0,DynamicInterval=30,CalculateOn=0,Type=2,VACoverage=68,PocDistance=1,TPOPlacement=0,VolPlacement=0", "MPVAHi","30",,"ALL",,,"TRUE","T")</f>
        <v>65.540000000000006</v>
      </c>
      <c r="F21" s="3">
        <f xml:space="preserve"> RTD("cqg.rtd",,"StudyData",B21, "MPVA", "MPInterval=30,StartTime=0,BeginCondition=none,Lookback=100,BarsBack=100,DaysBack=1,Dynamic=0,DynamicInterval=30,CalculateOn=0,Type=2,VACoverage=68,PocDistance=1,TPOPlacement=0,VolPlacement=0", "MPVAPOC","30",,"ALL",,,"TRUE","T")</f>
        <v>65.400000000000006</v>
      </c>
      <c r="G21" s="3">
        <f>RTD("cqg.rtd",,"StudyData",B21, "MPVA", "MPInterval=30,StartTime=0,BeginCondition=none,Lookback=100,BarsBack=100,DaysBack=1,Dynamic=0,DynamicInterval=30,CalculateOn=0,Type=2,VACoverage=68,PocDistance=1,TPOPlacement=0,VolPlacement=0", "MPVALo","30",,"ALL",,,"TRUE","T")</f>
        <v>65.239999999999995</v>
      </c>
      <c r="H21" s="3">
        <f>RTD("cqg.rtd", ,"ContractData",B21, "NetLastTradeToday",, "T")</f>
        <v>-0.47000000000000003</v>
      </c>
      <c r="I21" s="4">
        <f>IFERROR(RTD("cqg.rtd", ,"ContractData",B21, "PerCentNetLastTrade",, "T")/100,"")</f>
        <v>-7.1493763310009131E-3</v>
      </c>
      <c r="J21" s="4">
        <f>IFERROR(RTD("cqg.rtd", ,"ContractData",B21, "PerCentNetLastTrade",, "T")/100,"")</f>
        <v>-7.1493763310009131E-3</v>
      </c>
      <c r="K21" s="3">
        <f>RTD("cqg.rtd", ,"ContractData",B21, "Open",, "T")</f>
        <v>65.73</v>
      </c>
      <c r="L21" s="3">
        <f>RTD("cqg.rtd", ,"ContractData",B21, "High",, "T")</f>
        <v>65.81</v>
      </c>
      <c r="M21" s="3">
        <f>RTD("cqg.rtd", ,"ContractData",B21, "Low",, "T")</f>
        <v>65.11</v>
      </c>
    </row>
    <row r="22" spans="2:13" x14ac:dyDescent="0.3">
      <c r="B22" s="2" t="s">
        <v>13</v>
      </c>
      <c r="C22" s="2" t="str">
        <f>RTD("cqg.rtd", ,"ContractData",B22, "LongDescription",, "T")</f>
        <v>Corn (Globex), Dec 26</v>
      </c>
      <c r="D22" s="3">
        <f>RTD("cqg.rtd", ,"ContractData",B22, "LastTrade",, "T")</f>
        <v>434.75</v>
      </c>
      <c r="E22" s="3">
        <f xml:space="preserve"> RTD("cqg.rtd",,"StudyData", B22, "MPVA", "MPInterval=30,StartTime=0,BeginCondition=none,Lookback=100,BarsBack=100,DaysBack=1,Dynamic=0,DynamicInterval=30,CalculateOn=0,Type=2,VACoverage=68,PocDistance=1,TPOPlacement=0,VolPlacement=0", "MPVAHi","30",,"ALL",,,"TRUE","T")</f>
        <v>435.25</v>
      </c>
      <c r="F22" s="3">
        <f xml:space="preserve"> RTD("cqg.rtd",,"StudyData",B22, "MPVA", "MPInterval=30,StartTime=0,BeginCondition=none,Lookback=100,BarsBack=100,DaysBack=1,Dynamic=0,DynamicInterval=30,CalculateOn=0,Type=2,VACoverage=68,PocDistance=1,TPOPlacement=0,VolPlacement=0", "MPVAPOC","30",,"ALL",,,"TRUE","T")</f>
        <v>434.75</v>
      </c>
      <c r="G22" s="3">
        <f>RTD("cqg.rtd",,"StudyData",B22, "MPVA", "MPInterval=30,StartTime=0,BeginCondition=none,Lookback=100,BarsBack=100,DaysBack=1,Dynamic=0,DynamicInterval=30,CalculateOn=0,Type=2,VACoverage=68,PocDistance=1,TPOPlacement=0,VolPlacement=0", "MPVALo","30",,"ALL",,,"TRUE","T")</f>
        <v>433.25</v>
      </c>
      <c r="H22" s="3">
        <f>RTD("cqg.rtd", ,"ContractData",B22, "NetLastTradeToday",, "T")</f>
        <v>0</v>
      </c>
      <c r="I22" s="4">
        <f>IFERROR(RTD("cqg.rtd", ,"ContractData",B22, "PerCentNetLastTrade",, "T")/100,"")</f>
        <v>0</v>
      </c>
      <c r="J22" s="4">
        <f>IFERROR(RTD("cqg.rtd", ,"ContractData",B22, "PerCentNetLastTrade",, "T")/100,"")</f>
        <v>0</v>
      </c>
      <c r="K22" s="3">
        <f>RTD("cqg.rtd", ,"ContractData",B22, "Open",, "T")</f>
        <v>433.75</v>
      </c>
      <c r="L22" s="3">
        <f>RTD("cqg.rtd", ,"ContractData",B22, "High",, "T")</f>
        <v>436</v>
      </c>
      <c r="M22" s="3">
        <f>RTD("cqg.rtd", ,"ContractData",B22, "Low",, "T")</f>
        <v>431.5</v>
      </c>
    </row>
    <row r="23" spans="2:13" x14ac:dyDescent="0.3">
      <c r="B23" s="2" t="s">
        <v>14</v>
      </c>
      <c r="C23" s="2" t="str">
        <f>RTD("cqg.rtd", ,"ContractData",B23, "LongDescription",, "T")</f>
        <v>Wheat (Globex), Sep 26</v>
      </c>
      <c r="D23" s="3">
        <f>RTD("cqg.rtd", ,"ContractData",B23, "LastTrade",, "T")</f>
        <v>594.5</v>
      </c>
      <c r="E23" s="3">
        <f xml:space="preserve"> RTD("cqg.rtd",,"StudyData", B23, "MPVA", "MPInterval=30,StartTime=0,BeginCondition=none,Lookback=100,BarsBack=100,DaysBack=1,Dynamic=0,DynamicInterval=30,CalculateOn=0,Type=2,VACoverage=68,PocDistance=1,TPOPlacement=0,VolPlacement=0", "MPVAHi","30",,"ALL",,,"TRUE","T")</f>
        <v>597.5</v>
      </c>
      <c r="F23" s="3">
        <f xml:space="preserve"> RTD("cqg.rtd",,"StudyData",B23, "MPVA", "MPInterval=30,StartTime=0,BeginCondition=none,Lookback=100,BarsBack=100,DaysBack=1,Dynamic=0,DynamicInterval=30,CalculateOn=0,Type=2,VACoverage=68,PocDistance=1,TPOPlacement=0,VolPlacement=0", "MPVAPOC","30",,"ALL",,,"TRUE","T")</f>
        <v>596</v>
      </c>
      <c r="G23" s="3">
        <f>RTD("cqg.rtd",,"StudyData",B23, "MPVA", "MPInterval=30,StartTime=0,BeginCondition=none,Lookback=100,BarsBack=100,DaysBack=1,Dynamic=0,DynamicInterval=30,CalculateOn=0,Type=2,VACoverage=68,PocDistance=1,TPOPlacement=0,VolPlacement=0", "MPVALo","30",,"ALL",,,"TRUE","T")</f>
        <v>595.5</v>
      </c>
      <c r="H23" s="3">
        <f>RTD("cqg.rtd", ,"ContractData",B23, "NetLastTradeToday",, "T")</f>
        <v>-1.5</v>
      </c>
      <c r="I23" s="4">
        <f>IFERROR(RTD("cqg.rtd", ,"ContractData",B23, "PerCentNetLastTrade",, "T")/100,"")</f>
        <v>-2.5167785234899332E-3</v>
      </c>
      <c r="J23" s="4">
        <f>IFERROR(RTD("cqg.rtd", ,"ContractData",B23, "PerCentNetLastTrade",, "T")/100,"")</f>
        <v>-2.5167785234899332E-3</v>
      </c>
      <c r="K23" s="3">
        <f>RTD("cqg.rtd", ,"ContractData",B23, "Open",, "T")</f>
        <v>595.25</v>
      </c>
      <c r="L23" s="3">
        <f>RTD("cqg.rtd", ,"ContractData",B23, "High",, "T")</f>
        <v>598.25</v>
      </c>
      <c r="M23" s="3">
        <f>RTD("cqg.rtd", ,"ContractData",B23, "Low",, "T")</f>
        <v>594</v>
      </c>
    </row>
  </sheetData>
  <mergeCells count="1">
    <mergeCell ref="P1:Q2"/>
  </mergeCells>
  <conditionalFormatting sqref="J2:J5 J8:J10 J13:J16 J19:J23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{2E310706-6CED-413F-9B50-3D80DAB3F8F0}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310706-6CED-413F-9B50-3D80DAB3F8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J2:J5 J8:J10 J13:J16 J19:J23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2026-06-24T18:36:18Z</dcterms:created>
  <dcterms:modified xsi:type="dcterms:W3CDTF">2026-06-25T12:15:02Z</dcterms:modified>
</cp:coreProperties>
</file>