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"/>
    </mc:Choice>
  </mc:AlternateContent>
  <xr:revisionPtr revIDLastSave="1035" documentId="8_{A6FD5A8E-3206-453F-AB64-4CA642948395}" xr6:coauthVersionLast="47" xr6:coauthVersionMax="47" xr10:uidLastSave="{74704F2D-29A4-43D1-B7CE-FF4AB0F7C73B}"/>
  <bookViews>
    <workbookView xWindow="-120" yWindow="-120" windowWidth="29040" windowHeight="16440" xr2:uid="{DCF3C118-7F3A-4AE3-B414-3D29390C4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2" i="1" l="1"/>
  <c r="O32" i="1"/>
  <c r="R31" i="1"/>
  <c r="O31" i="1"/>
  <c r="R30" i="1"/>
  <c r="O30" i="1"/>
  <c r="R29" i="1"/>
  <c r="O29" i="1"/>
  <c r="R28" i="1"/>
  <c r="O28" i="1"/>
  <c r="H3" i="1"/>
  <c r="G21" i="1" l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G3" i="1"/>
  <c r="L1" i="1"/>
  <c r="F21" i="1" l="1"/>
  <c r="F32" i="1"/>
  <c r="E32" i="1"/>
  <c r="D32" i="1"/>
  <c r="C32" i="1"/>
  <c r="I32" i="1" s="1"/>
  <c r="F31" i="1"/>
  <c r="E31" i="1"/>
  <c r="D31" i="1"/>
  <c r="C31" i="1"/>
  <c r="I31" i="1" s="1"/>
  <c r="F30" i="1"/>
  <c r="E30" i="1"/>
  <c r="D30" i="1"/>
  <c r="C30" i="1"/>
  <c r="I30" i="1" s="1"/>
  <c r="F29" i="1"/>
  <c r="E29" i="1"/>
  <c r="D29" i="1"/>
  <c r="C29" i="1"/>
  <c r="I29" i="1" s="1"/>
  <c r="F28" i="1"/>
  <c r="E28" i="1"/>
  <c r="D28" i="1"/>
  <c r="C28" i="1"/>
  <c r="I28" i="1" s="1"/>
  <c r="F27" i="1"/>
  <c r="E27" i="1"/>
  <c r="D27" i="1"/>
  <c r="C27" i="1"/>
  <c r="I27" i="1" s="1"/>
  <c r="F26" i="1"/>
  <c r="E26" i="1"/>
  <c r="D26" i="1"/>
  <c r="C26" i="1"/>
  <c r="I26" i="1" s="1"/>
  <c r="F25" i="1"/>
  <c r="E25" i="1"/>
  <c r="D25" i="1"/>
  <c r="C25" i="1"/>
  <c r="I25" i="1" s="1"/>
  <c r="F24" i="1"/>
  <c r="E24" i="1"/>
  <c r="D24" i="1"/>
  <c r="C24" i="1"/>
  <c r="I24" i="1" s="1"/>
  <c r="F23" i="1"/>
  <c r="E23" i="1"/>
  <c r="D23" i="1"/>
  <c r="C23" i="1"/>
  <c r="I23" i="1" s="1"/>
  <c r="F22" i="1"/>
  <c r="E22" i="1"/>
  <c r="D22" i="1"/>
  <c r="C22" i="1"/>
  <c r="I22" i="1" s="1"/>
  <c r="E21" i="1"/>
  <c r="D21" i="1"/>
  <c r="C21" i="1"/>
  <c r="I21" i="1" s="1"/>
  <c r="F20" i="1"/>
  <c r="E20" i="1"/>
  <c r="D20" i="1"/>
  <c r="C20" i="1"/>
  <c r="I20" i="1" s="1"/>
  <c r="F19" i="1"/>
  <c r="E19" i="1"/>
  <c r="D19" i="1"/>
  <c r="C19" i="1"/>
  <c r="I19" i="1" s="1"/>
  <c r="F18" i="1"/>
  <c r="E18" i="1"/>
  <c r="D18" i="1"/>
  <c r="C18" i="1"/>
  <c r="I18" i="1" s="1"/>
  <c r="F17" i="1"/>
  <c r="E17" i="1"/>
  <c r="D17" i="1"/>
  <c r="C17" i="1"/>
  <c r="I17" i="1" s="1"/>
  <c r="F16" i="1"/>
  <c r="E16" i="1"/>
  <c r="D16" i="1"/>
  <c r="C16" i="1"/>
  <c r="I16" i="1" s="1"/>
  <c r="F15" i="1"/>
  <c r="E15" i="1"/>
  <c r="D15" i="1"/>
  <c r="C15" i="1"/>
  <c r="I15" i="1" s="1"/>
  <c r="F14" i="1"/>
  <c r="E14" i="1"/>
  <c r="D14" i="1"/>
  <c r="C14" i="1"/>
  <c r="I14" i="1" s="1"/>
  <c r="F13" i="1"/>
  <c r="E13" i="1"/>
  <c r="D13" i="1"/>
  <c r="C13" i="1"/>
  <c r="I13" i="1" s="1"/>
  <c r="F12" i="1"/>
  <c r="E12" i="1"/>
  <c r="D12" i="1"/>
  <c r="C12" i="1"/>
  <c r="I12" i="1" s="1"/>
  <c r="F11" i="1"/>
  <c r="E11" i="1"/>
  <c r="D11" i="1"/>
  <c r="C11" i="1"/>
  <c r="I11" i="1" s="1"/>
  <c r="F10" i="1"/>
  <c r="E10" i="1"/>
  <c r="D10" i="1"/>
  <c r="C10" i="1"/>
  <c r="I10" i="1" s="1"/>
  <c r="F9" i="1"/>
  <c r="E9" i="1"/>
  <c r="D9" i="1"/>
  <c r="C9" i="1"/>
  <c r="I9" i="1" s="1"/>
  <c r="F8" i="1"/>
  <c r="E8" i="1"/>
  <c r="D8" i="1"/>
  <c r="C8" i="1"/>
  <c r="I8" i="1" s="1"/>
  <c r="F7" i="1"/>
  <c r="E7" i="1"/>
  <c r="D7" i="1"/>
  <c r="C7" i="1"/>
  <c r="I7" i="1" s="1"/>
  <c r="F6" i="1"/>
  <c r="E6" i="1"/>
  <c r="D6" i="1"/>
  <c r="C6" i="1"/>
  <c r="I6" i="1" s="1"/>
  <c r="F5" i="1"/>
  <c r="E5" i="1"/>
  <c r="D5" i="1"/>
  <c r="C5" i="1"/>
  <c r="I5" i="1" s="1"/>
  <c r="F4" i="1"/>
  <c r="E4" i="1"/>
  <c r="D4" i="1"/>
  <c r="C4" i="1"/>
  <c r="I4" i="1" s="1"/>
  <c r="F3" i="1"/>
  <c r="E3" i="1"/>
  <c r="D3" i="1"/>
  <c r="C3" i="1"/>
  <c r="I3" i="1" s="1"/>
  <c r="N3" i="1" l="1" a="1"/>
  <c r="N3" i="1" s="1"/>
  <c r="N18" i="1" s="1" a="1"/>
  <c r="R27" i="1" l="1"/>
  <c r="O27" i="1"/>
  <c r="R26" i="1"/>
  <c r="O26" i="1"/>
  <c r="R25" i="1"/>
  <c r="O25" i="1"/>
  <c r="R24" i="1"/>
  <c r="R22" i="1"/>
  <c r="R23" i="1"/>
  <c r="N18" i="1"/>
  <c r="R18" i="1" s="1"/>
  <c r="R21" i="1"/>
  <c r="R20" i="1"/>
  <c r="R19" i="1"/>
  <c r="O24" i="1"/>
  <c r="O23" i="1"/>
  <c r="O22" i="1"/>
  <c r="O21" i="1"/>
  <c r="O19" i="1"/>
  <c r="O20" i="1"/>
  <c r="O1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<sst xmlns="http://schemas.openxmlformats.org/spreadsheetml/2006/main" count="50" uniqueCount="40">
  <si>
    <t>Symbol</t>
  </si>
  <si>
    <t>S.MMM</t>
  </si>
  <si>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</si>
  <si>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</si>
  <si>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</si>
  <si>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</si>
  <si>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</si>
  <si>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</si>
  <si>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</si>
  <si>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</si>
  <si>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</si>
  <si>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</si>
  <si>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S.GS</t>
  </si>
  <si>
    <t>S.GOOGL</t>
  </si>
  <si>
    <t>S.HD</t>
  </si>
  <si>
    <t>S.HON</t>
  </si>
  <si>
    <t>S.IBM</t>
  </si>
  <si>
    <t>S.JNJ</t>
  </si>
  <si>
    <t>S.JPM</t>
  </si>
  <si>
    <t>S.KO</t>
  </si>
  <si>
    <t>S.MCD</t>
  </si>
  <si>
    <t>S.MRK</t>
  </si>
  <si>
    <t>S.MSFT</t>
  </si>
  <si>
    <t>S.NKE</t>
  </si>
  <si>
    <t>S.NVDA</t>
  </si>
  <si>
    <t>S.PG</t>
  </si>
  <si>
    <t>S.SHW</t>
  </si>
  <si>
    <t>S.TRV</t>
  </si>
  <si>
    <t>S.UNH</t>
  </si>
  <si>
    <t>S.V</t>
  </si>
  <si>
    <t>S.WMT</t>
  </si>
  <si>
    <t>Last</t>
  </si>
  <si>
    <t>NC</t>
  </si>
  <si>
    <t>%NC</t>
  </si>
  <si>
    <t>Company</t>
  </si>
  <si>
    <t>RSI</t>
  </si>
  <si>
    <t>Time Frame:</t>
  </si>
  <si>
    <t>Ma</t>
  </si>
  <si>
    <t>C-MA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</si>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</sst>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F400]h:mm:ss\ AM/PM"/>
    <numFmt numFmtId="166" formatCode="m/d/yy\ hh:mm"/>
  </numFmts>
  <fonts count="2" x14ac:knownFonts="1">
    <font>
      <sz val="11"/>
      <color theme="1"/>
      <name val="Century Gothic"/>
      <family val="2"/>
    </font>
    <font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7"/>
        </stop>
        <stop position="1">
          <color theme="0"/>
        </stop>
      </gradientFill>
    </fill>
  </fills>
  <borders count="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1" xfId="0" applyNumberFormat="1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0" fontId="0" fillId="0" borderId="0" xfId="0" applyNumberFormat="1"/>
    <xf numFmtId="164" fontId="0" fillId="0" borderId="0" xfId="0" applyNumberFormat="1"/>
    <xf numFmtId="165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10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quotePrefix="1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shrinkToFit="1"/>
    </xf>
    <xf numFmtId="0" fontId="0" fillId="0" borderId="0" xfId="0" applyAlignment="1">
      <alignment horizontal="center" shrinkToFit="1"/>
    </xf>
    <xf numFmtId="165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O22" s="1"/>
        <tr r="F25" s="1"/>
      </tp>
      <tp t="s">
        <v>3M Company</v>
        <stp/>
        <stp>ContractData</stp>
        <stp>S.MMM</stp>
        <stp>LongDescription</stp>
        <stp/>
        <stp>T</stp>
        <tr r="F3" s="1"/>
      </tp>
      <tp t="s">
        <v>McDonald's Corporation</v>
        <stp/>
        <stp>ContractData</stp>
        <stp>S.MCD</stp>
        <stp>LongDescription</stp>
        <stp/>
        <stp>T</stp>
        <tr r="O21" s="1"/>
        <tr r="F22" s="1"/>
      </tp>
      <tp t="s">
        <v>Merck &amp; Co Inc</v>
        <stp/>
        <stp>ContractData</stp>
        <stp>S.MRK</stp>
        <stp>LongDescription</stp>
        <stp/>
        <stp>T</stp>
        <tr r="F23" s="1"/>
      </tp>
      <tp t="s">
        <v>Johnson &amp; Johnson</v>
        <stp/>
        <stp>ContractData</stp>
        <stp>S.JNJ</stp>
        <stp>LongDescription</stp>
        <stp/>
        <stp>T</stp>
        <tr r="O20" s="1"/>
        <tr r="F19" s="1"/>
      </tp>
      <tp t="s">
        <v>JPMorgan Chase &amp; Co.</v>
        <stp/>
        <stp>ContractData</stp>
        <stp>S.JPM</stp>
        <stp>LongDescription</stp>
        <stp/>
        <stp>T</stp>
        <tr r="F20" s="1"/>
      </tp>
      <tp t="s">
        <v>HONEYWELL INTL INC</v>
        <stp/>
        <stp>ContractData</stp>
        <stp>S.HON</stp>
        <stp>LongDescription</stp>
        <stp/>
        <stp>T</stp>
        <tr r="F17" s="1"/>
      </tp>
      <tp t="s">
        <v>International Business Machines</v>
        <stp/>
        <stp>ContractData</stp>
        <stp>S.IBM</stp>
        <stp>LongDescription</stp>
        <stp/>
        <stp>T</stp>
        <tr r="O19" s="1"/>
        <tr r="F18" s="1"/>
      </tp>
      <tp t="s">
        <v>The Walt Disney Company</v>
        <stp/>
        <stp>ContractData</stp>
        <stp>S.DIS</stp>
        <stp>LongDescription</stp>
        <stp/>
        <stp>T</stp>
        <tr r="F13" s="1"/>
      </tp>
      <tp t="s">
        <v>Caterpillar Inc</v>
        <stp/>
        <stp>ContractData</stp>
        <stp>S.CAT</stp>
        <stp>LongDescription</stp>
        <stp/>
        <stp>T</stp>
        <tr r="F9" s="1"/>
      </tp>
      <tp t="s">
        <v>Chevron Corp</v>
        <stp/>
        <stp>ContractData</stp>
        <stp>S.CVX</stp>
        <stp>LongDescription</stp>
        <stp/>
        <stp>T</stp>
        <tr r="F12" s="1"/>
      </tp>
      <tp t="s">
        <v>Salesforce, Inc.</v>
        <stp/>
        <stp>ContractData</stp>
        <stp>S.CRM</stp>
        <stp>LongDescription</stp>
        <stp/>
        <stp>T</stp>
        <tr r="F10" s="1"/>
      </tp>
      <tp t="s">
        <v>American Express Co</v>
        <stp/>
        <stp>ContractData</stp>
        <stp>S.AXP</stp>
        <stp>LongDescription</stp>
        <stp/>
        <stp>T</stp>
        <tr r="F7" s="1"/>
      </tp>
      <tp t="s">
        <v>WALMART INC CMN</v>
        <stp/>
        <stp>ContractData</stp>
        <stp>S.WMT</stp>
        <stp>LongDescription</stp>
        <stp/>
        <stp>T</stp>
        <tr r="F32" s="1"/>
      </tp>
      <tp t="s">
        <v>Travelers Companies, Inc</v>
        <stp/>
        <stp>ContractData</stp>
        <stp>S.TRV</stp>
        <stp>LongDescription</stp>
        <stp/>
        <stp>T</stp>
        <tr r="F29" s="1"/>
      </tp>
      <tp t="s">
        <v>United Health Group Inc</v>
        <stp/>
        <stp>ContractData</stp>
        <stp>S.UNH</stp>
        <stp>LongDescription</stp>
        <stp/>
        <stp>T</stp>
        <tr r="F30" s="1"/>
      </tp>
      <tp t="s">
        <v>Sherwin-Williams Co</v>
        <stp/>
        <stp>ContractData</stp>
        <stp>S.SHW</stp>
        <stp>LongDescription</stp>
        <stp/>
        <stp>T</stp>
        <tr r="F28" s="1"/>
      </tp>
      <tp>
        <v>46.036975066562078</v>
        <stp/>
        <stp>StudyData</stp>
        <stp>S.BA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8" s="1"/>
      </tp>
      <tp>
        <v>96.590507215221479</v>
        <stp/>
        <stp>StudyData</stp>
        <stp>S.GS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4" s="1"/>
      </tp>
      <tp>
        <v>85.219657419926392</v>
        <stp/>
        <stp>StudyData</stp>
        <stp>S.HD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6" s="1"/>
      </tp>
      <tp>
        <v>343.31464999999997</v>
        <stp/>
        <stp>StudyData</stp>
        <stp>S.SHW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8" s="1"/>
      </tp>
      <tp>
        <v>24.752758088386472</v>
        <stp/>
        <stp>StudyData</stp>
        <stp>S.KO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1" s="1"/>
      </tp>
      <tp t="s">
        <v>Visa Inc.</v>
        <stp/>
        <stp>ContractData</stp>
        <stp>S.V</stp>
        <stp>LongDescription</stp>
        <stp/>
        <stp>T</stp>
        <tr r="F31" s="1"/>
      </tp>
      <tp>
        <v>112.273</v>
        <stp/>
        <stp>StudyData</stp>
        <stp>S.WMT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32" s="1"/>
      </tp>
      <tp>
        <v>336.45395000000002</v>
        <stp/>
        <stp>StudyData</stp>
        <stp>S.TRV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9" s="1"/>
      </tp>
      <tp>
        <v>422.50709999999998</v>
        <stp/>
        <stp>StudyData</stp>
        <stp>S.UNH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30" s="1"/>
      </tp>
      <tp>
        <v>259.24855000000002</v>
        <stp/>
        <stp>StudyData</stp>
        <stp>S.JNJ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9" s="1"/>
      </tp>
      <tp>
        <v>333.32434999999998</v>
        <stp/>
        <stp>StudyData</stp>
        <stp>S.JPM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0" s="1"/>
      </tp>
      <tp>
        <v>45.501277809167625</v>
        <stp/>
        <stp>StudyData</stp>
        <stp>S.PG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7" s="1"/>
      </tp>
      <tp>
        <v>242.20830000000001</v>
        <stp/>
        <stp>StudyData</stp>
        <stp>S.HON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7" s="1"/>
      </tp>
      <tp>
        <v>290.0025</v>
        <stp/>
        <stp>StudyData</stp>
        <stp>S.IBM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8" s="1"/>
      </tp>
      <tp>
        <v>42.439349999999997</v>
        <stp/>
        <stp>StudyData</stp>
        <stp>S.NKE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5" s="1"/>
      </tp>
      <tp>
        <v>274.10539999999997</v>
        <stp/>
        <stp>StudyData</stp>
        <stp>S.MCD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2" s="1"/>
      </tp>
      <tp>
        <v>159.88845000000001</v>
        <stp/>
        <stp>StudyData</stp>
        <stp>S.MMM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3" s="1"/>
      </tp>
      <tp>
        <v>127.54935</v>
        <stp/>
        <stp>StudyData</stp>
        <stp>S.MRK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3" s="1"/>
      </tp>
      <tp>
        <v>986.91575</v>
        <stp/>
        <stp>StudyData</stp>
        <stp>S.CAT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9" s="1"/>
      </tp>
      <tp>
        <v>169.86654999999999</v>
        <stp/>
        <stp>StudyData</stp>
        <stp>S.CVX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2" s="1"/>
      </tp>
      <tp>
        <v>163.44820000000001</v>
        <stp/>
        <stp>StudyData</stp>
        <stp>S.CRM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0" s="1"/>
      </tp>
      <tp>
        <v>345.60019999999997</v>
        <stp/>
        <stp>StudyData</stp>
        <stp>S.AXP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7" s="1"/>
      </tp>
      <tp>
        <v>97.531649999999999</v>
        <stp/>
        <stp>StudyData</stp>
        <stp>S.DIS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3" s="1"/>
      </tp>
      <tp>
        <v>88.464082298622898</v>
        <stp/>
        <stp>StudyData</stp>
        <stp>S.CSCO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1" s="1"/>
      </tp>
      <tp>
        <v>-1.1400000000000006</v>
        <stp/>
        <stp>ContractData</stp>
        <stp>S.KO</stp>
        <stp>NetLastTrade</stp>
        <stp/>
        <stp>T</stp>
        <tr r="D21" s="1"/>
      </tp>
      <tp>
        <v>2.8700000000000045</v>
        <stp/>
        <stp>ContractData</stp>
        <stp>S.HD</stp>
        <stp>NetLastTrade</stp>
        <stp/>
        <stp>T</stp>
        <tr r="D16" s="1"/>
      </tp>
      <tp>
        <v>-1.1300000000000239</v>
        <stp/>
        <stp>ContractData</stp>
        <stp>S.BA</stp>
        <stp>NetLastTrade</stp>
        <stp/>
        <stp>T</stp>
        <tr r="D8" s="1"/>
      </tp>
      <tp>
        <v>30.159999999999854</v>
        <stp/>
        <stp>ContractData</stp>
        <stp>S.GS</stp>
        <stp>NetLastTrade</stp>
        <stp/>
        <stp>T</stp>
        <tr r="D14" s="1"/>
      </tp>
      <tp>
        <v>-0.99000000000000909</v>
        <stp/>
        <stp>ContractData</stp>
        <stp>S.PG</stp>
        <stp>NetLastTrade</stp>
        <stp/>
        <stp>T</stp>
        <tr r="D27" s="1"/>
      </tp>
      <tp>
        <v>82.26</v>
        <stp/>
        <stp>ContractData</stp>
        <stp>S.KO</stp>
        <stp>LastTrade</stp>
        <stp/>
        <stp>T</stp>
        <tr r="C21" s="1"/>
      </tp>
      <tp>
        <v>295.27</v>
        <stp/>
        <stp>ContractData</stp>
        <stp>S.IBM</stp>
        <stp>LastTrade</stp>
        <stp/>
        <stp>T</stp>
        <tr r="C18" s="1"/>
      </tp>
      <tp>
        <v>18.857647034665234</v>
        <stp/>
        <stp>StudyData</stp>
        <stp>S.NVDA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6" s="1"/>
      </tp>
      <tp>
        <v>275.03000000000003</v>
        <stp/>
        <stp>ContractData</stp>
        <stp>S.MCD</stp>
        <stp>LastTrade</stp>
        <stp/>
        <stp>T</stp>
        <tr r="C22" s="1"/>
      </tp>
      <tp>
        <v>29.341306619129668</v>
        <stp/>
        <stp>StudyData</stp>
        <stp>S.AMGN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5" s="1"/>
      </tp>
      <tp>
        <v>8.2145241309122383</v>
        <stp/>
        <stp>StudyData</stp>
        <stp>S.MSFT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4" s="1"/>
      </tp>
      <tp>
        <v>339.08</v>
        <stp/>
        <stp>ContractData</stp>
        <stp>S.HD</stp>
        <stp>LastTrade</stp>
        <stp/>
        <stp>T</stp>
        <tr r="C16" s="1"/>
      </tp>
      <tp>
        <v>952.38</v>
        <stp/>
        <stp>ContractData</stp>
        <stp>S.CAT</stp>
        <stp>LastTrade</stp>
        <stp/>
        <stp>T</stp>
        <tr r="C9" s="1"/>
      </tp>
      <tp>
        <v>1059.8</v>
        <stp/>
        <stp>ContractData</stp>
        <stp>S.GS</stp>
        <stp>LastTrade</stp>
        <stp/>
        <stp>T</stp>
        <tr r="C14" s="1"/>
      </tp>
      <tp>
        <v>433.27</v>
        <stp/>
        <stp>ContractData</stp>
        <stp>S.UNH</stp>
        <stp>LastTrade</stp>
        <stp/>
        <stp>T</stp>
        <tr r="C30" s="1"/>
      </tp>
      <tp>
        <v>261.92</v>
        <stp/>
        <stp>ContractData</stp>
        <stp>S.JNJ</stp>
        <stp>LastTrade</stp>
        <stp/>
        <stp>T</stp>
        <tr r="C19" s="1"/>
      </tp>
      <tp>
        <v>42.127324252561742</v>
        <stp/>
        <stp>StudyData</stp>
        <stp>S.V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31" s="1"/>
      </tp>
      <tp>
        <v>218.51</v>
        <stp/>
        <stp>ContractData</stp>
        <stp>S.HON</stp>
        <stp>LastTrade</stp>
        <stp/>
        <stp>T</stp>
        <tr r="C17" s="1"/>
      </tp>
      <tp>
        <v>352.18</v>
        <stp/>
        <stp>ContractData</stp>
        <stp>S.GOOGL</stp>
        <stp>LastTrade</stp>
        <stp/>
        <stp>T</stp>
        <tr r="C15" s="1"/>
      </tp>
      <tp>
        <v>156.24</v>
        <stp/>
        <stp>ContractData</stp>
        <stp>S.MMM</stp>
        <stp>LastTrade</stp>
        <stp/>
        <stp>T</stp>
        <tr r="C3" s="1"/>
      </tp>
      <tp>
        <v>112.34</v>
        <stp/>
        <stp>ContractData</stp>
        <stp>S.WMT</stp>
        <stp>LastTrade</stp>
        <stp/>
        <stp>T</stp>
        <tr r="C32" s="1"/>
      </tp>
      <tp>
        <v>223.82</v>
        <stp/>
        <stp>ContractData</stp>
        <stp>S.BA</stp>
        <stp>LastTrade</stp>
        <stp/>
        <stp>T</stp>
        <tr r="C8" s="1"/>
      </tp>
      <tp>
        <v>-9.7400000000000091</v>
        <stp/>
        <stp>ContractData</stp>
        <stp>S.GOOGL</stp>
        <stp>NetLastTrade</stp>
        <stp/>
        <stp>T</stp>
        <tr r="D15" s="1"/>
      </tp>
      <tp>
        <v>42.44</v>
        <stp/>
        <stp>ContractData</stp>
        <stp>S.NKE</stp>
        <stp>LastTrade</stp>
        <stp/>
        <stp>T</stp>
        <tr r="C25" s="1"/>
      </tp>
      <tp>
        <v>332.77</v>
        <stp/>
        <stp>ContractData</stp>
        <stp>S.SHW</stp>
        <stp>LastTrade</stp>
        <stp/>
        <stp>T</stp>
        <tr r="C28" s="1"/>
      </tp>
      <tp>
        <v>95.460000000000008</v>
        <stp/>
        <stp>ContractData</stp>
        <stp>S.DIS</stp>
        <stp>LastTrade</stp>
        <stp/>
        <stp>T</stp>
        <tr r="C13" s="1"/>
      </tp>
      <tp>
        <v>174.81</v>
        <stp/>
        <stp>ContractData</stp>
        <stp>S.CVX</stp>
        <stp>LastTrade</stp>
        <stp/>
        <stp>T</stp>
        <tr r="C12" s="1"/>
      </tp>
      <tp>
        <v>-0.46587319314592041</v>
        <stp/>
        <stp>ContractData</stp>
        <stp>S.AAPL</stp>
        <stp>PerCentNetLastTrade</stp>
        <stp/>
        <stp>T</stp>
        <tr r="E4" s="1"/>
      </tp>
      <tp>
        <v>-0.92393815049321992</v>
        <stp/>
        <stp>ContractData</stp>
        <stp>S.AMGN</stp>
        <stp>PerCentNetLastTrade</stp>
        <stp/>
        <stp>T</stp>
        <tr r="E5" s="1"/>
      </tp>
      <tp>
        <v>-1.2191117313849438</v>
        <stp/>
        <stp>ContractData</stp>
        <stp>S.AMZN</stp>
        <stp>PerCentNetLastTrade</stp>
        <stp/>
        <stp>T</stp>
        <tr r="E6" s="1"/>
      </tp>
      <tp>
        <v>45.220855622581993</v>
        <stp/>
        <stp>StudyData</stp>
        <stp>S.AAPL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4" s="1"/>
      </tp>
      <tp>
        <v>2062782.1015369999</v>
        <stp/>
        <stp>ContractData</stp>
        <stp>S.IBM</stp>
        <stp>T_CVol</stp>
        <stp/>
        <stp>T</stp>
        <tr r="R19" s="1"/>
      </tp>
      <tp>
        <v>2.9291791305699078</v>
        <stp/>
        <stp>ContractData</stp>
        <stp>S.GS</stp>
        <stp>PerCentNetLastTrade</stp>
        <stp/>
        <stp>T</stp>
        <tr r="E14" s="1"/>
      </tp>
      <tp>
        <v>-0.50233385196710378</v>
        <stp/>
        <stp>ContractData</stp>
        <stp>S.BA</stp>
        <stp>PerCentNetLastTrade</stp>
        <stp/>
        <stp>T</stp>
        <tr r="E8" s="1"/>
      </tp>
      <tp>
        <v>-1.3669064748201438</v>
        <stp/>
        <stp>ContractData</stp>
        <stp>S.KO</stp>
        <stp>PerCentNetLastTrade</stp>
        <stp/>
        <stp>T</stp>
        <tr r="E21" s="1"/>
      </tp>
      <tp>
        <v>0.85363314595044759</v>
        <stp/>
        <stp>ContractData</stp>
        <stp>S.HD</stp>
        <stp>PerCentNetLastTrade</stp>
        <stp/>
        <stp>T</stp>
        <tr r="E16" s="1"/>
      </tp>
      <tp>
        <v>-0.6671159029649596</v>
        <stp/>
        <stp>ContractData</stp>
        <stp>S.PG</stp>
        <stp>PerCentNetLastTrade</stp>
        <stp/>
        <stp>T</stp>
        <tr r="E27" s="1"/>
      </tp>
      <tp>
        <v>3.3649622210507819</v>
        <stp/>
        <stp>ContractData</stp>
        <stp>S.CSCO</stp>
        <stp>PerCentNetLastTrade</stp>
        <stp/>
        <stp>T</stp>
        <tr r="E11" s="1"/>
      </tp>
      <tp>
        <v>148.59755000000001</v>
        <stp/>
        <stp>StudyData</stp>
        <stp>S.PG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7" s="1"/>
      </tp>
      <tp>
        <v>82.829800000000006</v>
        <stp/>
        <stp>StudyData</stp>
        <stp>S.KO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1" s="1"/>
      </tp>
      <tp>
        <v>348.46019999999999</v>
        <stp/>
        <stp>StudyData</stp>
        <stp>S.HD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6" s="1"/>
      </tp>
      <tp>
        <v>1029.3667</v>
        <stp/>
        <stp>StudyData</stp>
        <stp>S.GS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4" s="1"/>
      </tp>
      <tp>
        <v>223.24029999999999</v>
        <stp/>
        <stp>StudyData</stp>
        <stp>S.BA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8" s="1"/>
      </tp>
      <tp>
        <v>162</v>
        <stp/>
        <stp>ContractData</stp>
        <stp>S.CRM</stp>
        <stp>LastTrade</stp>
        <stp/>
        <stp>T</stp>
        <tr r="C10" s="1"/>
      </tp>
      <tp>
        <v>125.73</v>
        <stp/>
        <stp>ContractData</stp>
        <stp>S.MRK</stp>
        <stp>LastTrade</stp>
        <stp/>
        <stp>T</stp>
        <tr r="C23" s="1"/>
      </tp>
      <tp>
        <v>338.89</v>
        <stp/>
        <stp>ContractData</stp>
        <stp>S.TRV</stp>
        <stp>LastTrade</stp>
        <stp/>
        <stp>T</stp>
        <tr r="C29" s="1"/>
      </tp>
      <tp>
        <v>358.4864</v>
        <stp/>
        <stp>StudyData</stp>
        <stp>S.GOOGL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5" s="1"/>
      </tp>
      <tp>
        <v>-2.6912024756852344</v>
        <stp/>
        <stp>ContractData</stp>
        <stp>S.GOOGL</stp>
        <stp>PerCentNetLastTrade</stp>
        <stp/>
        <stp>T</stp>
        <tr r="E15" s="1"/>
      </tp>
      <tp>
        <v>1029013.164951</v>
        <stp/>
        <stp>ContractData</stp>
        <stp>S.JNJ</stp>
        <stp>T_CVol</stp>
        <stp/>
        <stp>T</stp>
        <tr r="R20" s="1"/>
      </tp>
      <tp>
        <v>334.67</v>
        <stp/>
        <stp>ContractData</stp>
        <stp>S.JPM</stp>
        <stp>LastTrade</stp>
        <stp/>
        <stp>T</stp>
        <tr r="C20" s="1"/>
      </tp>
      <tp>
        <v>806847.71089400002</v>
        <stp/>
        <stp>ContractData</stp>
        <stp>S.MCD</stp>
        <stp>T_CVol</stp>
        <stp/>
        <stp>T</stp>
        <tr r="R21" s="1"/>
      </tp>
      <tp>
        <v>2581464.1796200001</v>
        <stp/>
        <stp>ContractData</stp>
        <stp>S.NKE</stp>
        <stp>T_CVol</stp>
        <stp/>
        <stp>T</stp>
        <tr r="R22" s="1"/>
      </tp>
      <tp>
        <v>30.613034545201572</v>
        <stp/>
        <stp>StudyData</stp>
        <stp>S.AMZN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6" s="1"/>
      </tp>
      <tp>
        <v>-1.8677936035895029</v>
        <stp/>
        <stp>ContractData</stp>
        <stp>S.MSFT</stp>
        <stp>PerCentNetLastTrade</stp>
        <stp/>
        <stp>T</stp>
        <tr r="E24" s="1"/>
      </tp>
      <tp>
        <v>340.69</v>
        <stp/>
        <stp>ContractData</stp>
        <stp>S.AXP</stp>
        <stp>LastTrade</stp>
        <stp/>
        <stp>T</stp>
        <tr r="C7" s="1"/>
      </tp>
      <tp>
        <v>147.41</v>
        <stp/>
        <stp>ContractData</stp>
        <stp>S.PG</stp>
        <stp>LastTrade</stp>
        <stp/>
        <stp>T</stp>
        <tr r="C27" s="1"/>
      </tp>
      <tp>
        <v>-2.2241818538114835</v>
        <stp/>
        <stp>ContractData</stp>
        <stp>S.NVDA</stp>
        <stp>PerCentNetLastTrade</stp>
        <stp/>
        <stp>T</stp>
        <tr r="E26" s="1"/>
      </tp>
      <tp t="s">
        <v>CISCO SYSTEMS INC.</v>
        <stp/>
        <stp>ContractData</stp>
        <stp>S.CSCO</stp>
        <stp>LongDescription</stp>
        <stp/>
        <stp>T</stp>
        <tr r="F11" s="1"/>
      </tp>
      <tp t="s">
        <v>Goldman Sachs Group</v>
        <stp/>
        <stp>ContractData</stp>
        <stp>S.GS</stp>
        <stp>LongDescription</stp>
        <stp/>
        <stp>T</stp>
        <tr r="F14" s="1"/>
      </tp>
      <tp t="s">
        <v>Boeing Company</v>
        <stp/>
        <stp>ContractData</stp>
        <stp>S.BA</stp>
        <stp>LongDescription</stp>
        <stp/>
        <stp>T</stp>
        <tr r="F8" s="1"/>
      </tp>
      <tp t="s">
        <v>Home Depot, Inc.</v>
        <stp/>
        <stp>ContractData</stp>
        <stp>S.HD</stp>
        <stp>LongDescription</stp>
        <stp/>
        <stp>T</stp>
        <tr r="F16" s="1"/>
      </tp>
      <tp t="s">
        <v>Coca-Cola Company</v>
        <stp/>
        <stp>ContractData</stp>
        <stp>S.KO</stp>
        <stp>LongDescription</stp>
        <stp/>
        <stp>T</stp>
        <tr r="F21" s="1"/>
      </tp>
      <tp t="s">
        <v>Procter &amp; Gamble Co</v>
        <stp/>
        <stp>ContractData</stp>
        <stp>S.PG</stp>
        <stp>LongDescription</stp>
        <stp/>
        <stp>T</stp>
        <tr r="F27" s="1"/>
      </tp>
      <tp t="s">
        <v>APPLE INC.</v>
        <stp/>
        <stp>ContractData</stp>
        <stp>S.AAPL</stp>
        <stp>LongDescription</stp>
        <stp/>
        <stp>T</stp>
        <tr r="F4" s="1"/>
      </tp>
      <tp t="s">
        <v>AMGEN</v>
        <stp/>
        <stp>ContractData</stp>
        <stp>S.AMGN</stp>
        <stp>LongDescription</stp>
        <stp/>
        <stp>T</stp>
        <tr r="O18" s="1"/>
        <tr r="F5" s="1"/>
      </tp>
      <tp t="s">
        <v>Amazon.com Inc</v>
        <stp/>
        <stp>ContractData</stp>
        <stp>S.AMZN</stp>
        <stp>LongDescription</stp>
        <stp/>
        <stp>T</stp>
        <tr r="F6" s="1"/>
      </tp>
      <tp t="s">
        <v>ALPHABET CL A CMN</v>
        <stp/>
        <stp>ContractData</stp>
        <stp>S.GOOGL</stp>
        <stp>LongDescription</stp>
        <stp/>
        <stp>T</stp>
        <tr r="F15" s="1"/>
      </tp>
      <tp t="s">
        <v>NVIDIA CORPORATION</v>
        <stp/>
        <stp>ContractData</stp>
        <stp>S.NVDA</stp>
        <stp>LongDescription</stp>
        <stp/>
        <stp>T</stp>
        <tr r="O23" s="1"/>
        <tr r="F26" s="1"/>
      </tp>
      <tp t="s">
        <v>MICROSOFT CORP</v>
        <stp/>
        <stp>ContractData</stp>
        <stp>S.MSFT</stp>
        <stp>LongDescription</stp>
        <stp/>
        <stp>T</stp>
        <tr r="F24" s="1"/>
      </tp>
      <tp>
        <v>46212.393634259257</v>
        <stp/>
        <stp>SystemInfo</stp>
        <stp>Linetime</stp>
        <tr r="L1" s="1"/>
      </tp>
      <tp>
        <v>299.79385000000002</v>
        <stp/>
        <stp>StudyData</stp>
        <stp>S.AAPL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4" s="1"/>
      </tp>
      <tp>
        <v>4.3000000000000114</v>
        <stp/>
        <stp>ContractData</stp>
        <stp>S.AXP</stp>
        <stp>NetLastTrade</stp>
        <stp/>
        <stp>T</stp>
        <tr r="D7" s="1"/>
      </tp>
      <tp>
        <v>77.207753343464745</v>
        <stp/>
        <stp>StudyData</stp>
        <stp>S.AXP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7" s="1"/>
      </tp>
      <tp>
        <v>-0.10000000000002274</v>
        <stp/>
        <stp>ContractData</stp>
        <stp>S.V</stp>
        <stp>NetLastTrade</stp>
        <stp/>
        <stp>T</stp>
        <tr r="D31" s="1"/>
      </tp>
      <tp>
        <v>4.2999999999999545</v>
        <stp/>
        <stp>ContractData</stp>
        <stp>S.CAT</stp>
        <stp>NetLastTrade</stp>
        <stp/>
        <stp>T</stp>
        <tr r="D9" s="1"/>
      </tp>
      <tp>
        <v>-4.5800000000000125</v>
        <stp/>
        <stp>ContractData</stp>
        <stp>S.CRM</stp>
        <stp>NetLastTrade</stp>
        <stp/>
        <stp>T</stp>
        <tr r="D10" s="1"/>
      </tp>
      <tp>
        <v>-1.1599999999999966</v>
        <stp/>
        <stp>ContractData</stp>
        <stp>S.CVX</stp>
        <stp>NetLastTrade</stp>
        <stp/>
        <stp>T</stp>
        <tr r="D12" s="1"/>
      </tp>
      <tp>
        <v>-1.2399999999999949</v>
        <stp/>
        <stp>ContractData</stp>
        <stp>S.DIS</stp>
        <stp>NetLastTrade</stp>
        <stp/>
        <stp>T</stp>
        <tr r="D13" s="1"/>
      </tp>
      <tp>
        <v>-3.3999999999999773</v>
        <stp/>
        <stp>ContractData</stp>
        <stp>S.AMGN</stp>
        <stp>NetLastTrade</stp>
        <stp/>
        <stp>T</stp>
        <tr r="D5" s="1"/>
      </tp>
      <tp>
        <v>-2.9699999999999989</v>
        <stp/>
        <stp>ContractData</stp>
        <stp>S.AMZN</stp>
        <stp>NetLastTrade</stp>
        <stp/>
        <stp>T</stp>
        <tr r="D6" s="1"/>
      </tp>
      <tp>
        <v>199.58</v>
        <stp/>
        <stp>ContractData</stp>
        <stp>S.NVDA</stp>
        <stp>LastTrade</stp>
        <stp/>
        <stp>T</stp>
        <tr r="C26" s="1"/>
      </tp>
      <tp>
        <v>-6.7800000000000296</v>
        <stp/>
        <stp>ContractData</stp>
        <stp>S.IBM</stp>
        <stp>NetLastTrade</stp>
        <stp/>
        <stp>T</stp>
        <tr r="D18" s="1"/>
      </tp>
      <tp>
        <v>-1.8500000000000227</v>
        <stp/>
        <stp>ContractData</stp>
        <stp>S.HON</stp>
        <stp>NetLastTrade</stp>
        <stp/>
        <stp>T</stp>
        <tr r="D17" s="1"/>
      </tp>
      <tp>
        <v>79.152362182473112</v>
        <stp/>
        <stp>StudyData</stp>
        <stp>S.JPM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0" s="1"/>
      </tp>
      <tp>
        <v>-1.4599999999999795</v>
        <stp/>
        <stp>ContractData</stp>
        <stp>S.AAPL</stp>
        <stp>NetLastTrade</stp>
        <stp/>
        <stp>T</stp>
        <tr r="D4" s="1"/>
      </tp>
      <tp>
        <v>376.18</v>
        <stp/>
        <stp>ContractData</stp>
        <stp>S.MSFT</stp>
        <stp>LastTrade</stp>
        <stp/>
        <stp>T</stp>
        <tr r="C24" s="1"/>
      </tp>
      <tp>
        <v>364.59000000000003</v>
        <stp/>
        <stp>ContractData</stp>
        <stp>S.AMGN</stp>
        <stp>LastTrade</stp>
        <stp/>
        <stp>T</stp>
        <tr r="C5" s="1"/>
      </tp>
      <tp>
        <v>54.263484377626469</v>
        <stp/>
        <stp>StudyData</stp>
        <stp>S.TRV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9" s="1"/>
      </tp>
      <tp>
        <v>-1.4799999999999613</v>
        <stp/>
        <stp>ContractData</stp>
        <stp>S.JNJ</stp>
        <stp>NetLastTrade</stp>
        <stp/>
        <stp>T</stp>
        <tr r="D19" s="1"/>
      </tp>
      <tp>
        <v>4.0500000000000114</v>
        <stp/>
        <stp>ContractData</stp>
        <stp>S.JPM</stp>
        <stp>NetLastTrade</stp>
        <stp/>
        <stp>T</stp>
        <tr r="D20" s="1"/>
      </tp>
      <tp>
        <v>16.208882761542881</v>
        <stp/>
        <stp>StudyData</stp>
        <stp>S.CRM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0" s="1"/>
      </tp>
      <tp>
        <v>37.994180394711712</v>
        <stp/>
        <stp>StudyData</stp>
        <stp>S.MRK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3" s="1"/>
      </tp>
      <tp>
        <v>-3.2199999999999704</v>
        <stp/>
        <stp>ContractData</stp>
        <stp>S.MCD</stp>
        <stp>NetLastTrade</stp>
        <stp/>
        <stp>T</stp>
        <tr r="D22" s="1"/>
      </tp>
      <tp>
        <v>241.80455000000001</v>
        <stp/>
        <stp>StudyData</stp>
        <stp>S.AMZN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6" s="1"/>
      </tp>
      <tp>
        <v>1.539999999999992</v>
        <stp/>
        <stp>ContractData</stp>
        <stp>S.MMM</stp>
        <stp>NetLastTrade</stp>
        <stp/>
        <stp>T</stp>
        <tr r="D3" s="1"/>
      </tp>
      <tp>
        <v>-0.26000000000000512</v>
        <stp/>
        <stp>ContractData</stp>
        <stp>S.MRK</stp>
        <stp>NetLastTrade</stp>
        <stp/>
        <stp>T</stp>
        <tr r="D23" s="1"/>
      </tp>
      <tp>
        <v>364.25995</v>
        <stp/>
        <stp>StudyData</stp>
        <stp>S.AMGN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5" s="1"/>
      </tp>
      <tp>
        <v>347.43</v>
        <stp/>
        <stp>ContractData</stp>
        <stp>S.V</stp>
        <stp>LastTrade</stp>
        <stp/>
        <stp>T</stp>
        <tr r="C31" s="1"/>
      </tp>
      <tp>
        <v>16.160493256562958</v>
        <stp/>
        <stp>StudyData</stp>
        <stp>S.GOOGL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5" s="1"/>
      </tp>
      <tp>
        <v>117.65</v>
        <stp/>
        <stp>ContractData</stp>
        <stp>S.CSCO</stp>
        <stp>LastTrade</stp>
        <stp/>
        <stp>T</stp>
        <tr r="C11" s="1"/>
      </tp>
      <tp>
        <v>-0.45000000000000284</v>
        <stp/>
        <stp>ContractData</stp>
        <stp>S.NKE</stp>
        <stp>NetLastTrade</stp>
        <stp/>
        <stp>T</stp>
        <tr r="D25" s="1"/>
      </tp>
      <tp>
        <v>40.50748127289657</v>
        <stp/>
        <stp>StudyData</stp>
        <stp>S.CVX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2" s="1"/>
      </tp>
      <tp>
        <v>26.844457574384109</v>
        <stp/>
        <stp>StudyData</stp>
        <stp>S.DIS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3" s="1"/>
      </tp>
      <tp>
        <v>84.577313310584714</v>
        <stp/>
        <stp>StudyData</stp>
        <stp>S.SHW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8" s="1"/>
      </tp>
      <tp>
        <v>2.1999999999999886</v>
        <stp/>
        <stp>ContractData</stp>
        <stp>S.SHW</stp>
        <stp>NetLastTrade</stp>
        <stp/>
        <stp>T</stp>
        <tr r="D28" s="1"/>
      </tp>
      <tp>
        <v>26.464935930536072</v>
        <stp/>
        <stp>StudyData</stp>
        <stp>S.NKE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5" s="1"/>
      </tp>
      <tp>
        <v>381.60464999999999</v>
        <stp/>
        <stp>StudyData</stp>
        <stp>S.MSFT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4" s="1"/>
      </tp>
      <tp>
        <v>115.0565</v>
        <stp/>
        <stp>StudyData</stp>
        <stp>S.CSCO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11" s="1"/>
      </tp>
      <tp>
        <v>-0.67197170645446502</v>
        <stp/>
        <stp>ContractData</stp>
        <stp>S.WMT</stp>
        <stp>PerCentNetLastTrade</stp>
        <stp/>
        <stp>T</stp>
        <tr r="E32" s="1"/>
      </tp>
      <tp>
        <v>1.8021616541353382</v>
        <stp/>
        <stp>ContractData</stp>
        <stp>S.UNH</stp>
        <stp>PerCentNetLastTrade</stp>
        <stp/>
        <stp>T</stp>
        <tr r="E30" s="1"/>
      </tp>
      <tp>
        <v>0.28111499082677399</v>
        <stp/>
        <stp>ContractData</stp>
        <stp>S.TRV</stp>
        <stp>PerCentNetLastTrade</stp>
        <stp/>
        <stp>T</stp>
        <tr r="E29" s="1"/>
      </tp>
      <tp>
        <v>0.66551713706627946</v>
        <stp/>
        <stp>ContractData</stp>
        <stp>S.SHW</stp>
        <stp>PerCentNetLastTrade</stp>
        <stp/>
        <stp>T</stp>
        <tr r="E28" s="1"/>
      </tp>
      <tp>
        <v>213990.736684</v>
        <stp/>
        <stp>ContractData</stp>
        <stp>S.AMGN</stp>
        <stp>T_CVol</stp>
        <stp/>
        <stp>T</stp>
        <tr r="R18" s="1"/>
      </tp>
      <tp>
        <v>-1.0491956166938681</v>
        <stp/>
        <stp>ContractData</stp>
        <stp>S.NKE</stp>
        <stp>PerCentNetLastTrade</stp>
        <stp/>
        <stp>T</stp>
        <tr r="E25" s="1"/>
      </tp>
      <tp>
        <v>0.99547511312217196</v>
        <stp/>
        <stp>ContractData</stp>
        <stp>S.MMM</stp>
        <stp>PerCentNetLastTrade</stp>
        <stp/>
        <stp>T</stp>
        <tr r="E3" s="1"/>
      </tp>
      <tp>
        <v>-1.1572327044025157</v>
        <stp/>
        <stp>ContractData</stp>
        <stp>S.MCD</stp>
        <stp>PerCentNetLastTrade</stp>
        <stp/>
        <stp>T</stp>
        <tr r="E22" s="1"/>
      </tp>
      <tp>
        <v>-0.20636558457020399</v>
        <stp/>
        <stp>ContractData</stp>
        <stp>S.MRK</stp>
        <stp>PerCentNetLastTrade</stp>
        <stp/>
        <stp>T</stp>
        <tr r="E23" s="1"/>
      </tp>
      <tp>
        <v>-0.56188306757782835</v>
        <stp/>
        <stp>ContractData</stp>
        <stp>S.JNJ</stp>
        <stp>PerCentNetLastTrade</stp>
        <stp/>
        <stp>T</stp>
        <tr r="E19" s="1"/>
      </tp>
      <tp>
        <v>1.2249712661061036</v>
        <stp/>
        <stp>ContractData</stp>
        <stp>S.JPM</stp>
        <stp>PerCentNetLastTrade</stp>
        <stp/>
        <stp>T</stp>
        <tr r="E20" s="1"/>
      </tp>
      <tp>
        <v>-2.2446614798874358</v>
        <stp/>
        <stp>ContractData</stp>
        <stp>S.IBM</stp>
        <stp>PerCentNetLastTrade</stp>
        <stp/>
        <stp>T</stp>
        <tr r="E18" s="1"/>
      </tp>
      <tp>
        <v>-0.83953530586313307</v>
        <stp/>
        <stp>ContractData</stp>
        <stp>S.HON</stp>
        <stp>PerCentNetLastTrade</stp>
        <stp/>
        <stp>T</stp>
        <tr r="E17" s="1"/>
      </tp>
      <tp>
        <v>-1.2823164426059979</v>
        <stp/>
        <stp>ContractData</stp>
        <stp>S.DIS</stp>
        <stp>PerCentNetLastTrade</stp>
        <stp/>
        <stp>T</stp>
        <tr r="E13" s="1"/>
      </tp>
      <tp>
        <v>0.45354822377858406</v>
        <stp/>
        <stp>ContractData</stp>
        <stp>S.CAT</stp>
        <stp>PerCentNetLastTrade</stp>
        <stp/>
        <stp>T</stp>
        <tr r="E9" s="1"/>
      </tp>
      <tp>
        <v>-0.6592032732852191</v>
        <stp/>
        <stp>ContractData</stp>
        <stp>S.CVX</stp>
        <stp>PerCentNetLastTrade</stp>
        <stp/>
        <stp>T</stp>
        <tr r="E12" s="1"/>
      </tp>
      <tp>
        <v>-2.749429703445792</v>
        <stp/>
        <stp>ContractData</stp>
        <stp>S.CRM</stp>
        <stp>PerCentNetLastTrade</stp>
        <stp/>
        <stp>T</stp>
        <tr r="E10" s="1"/>
      </tp>
      <tp>
        <v>1.2782781890068076</v>
        <stp/>
        <stp>ContractData</stp>
        <stp>S.AXP</stp>
        <stp>PerCentNetLastTrade</stp>
        <stp/>
        <stp>T</stp>
        <tr r="E7" s="1"/>
      </tp>
      <tp>
        <v>47.003058010482818</v>
        <stp/>
        <stp>StudyData</stp>
        <stp>S.WMT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32" s="1"/>
      </tp>
      <tp>
        <v>7.6699999999999591</v>
        <stp/>
        <stp>ContractData</stp>
        <stp>S.UNH</stp>
        <stp>NetLastTrade</stp>
        <stp/>
        <stp>T</stp>
        <tr r="D30" s="1"/>
      </tp>
      <tp>
        <v>78.509398922306175</v>
        <stp/>
        <stp>StudyData</stp>
        <stp>S.MMM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3" s="1"/>
      </tp>
      <tp>
        <v>0.94999999999998863</v>
        <stp/>
        <stp>ContractData</stp>
        <stp>S.TRV</stp>
        <stp>NetLastTrade</stp>
        <stp/>
        <stp>T</stp>
        <tr r="D29" s="1"/>
      </tp>
      <tp>
        <v>240.65</v>
        <stp/>
        <stp>ContractData</stp>
        <stp>S.AMZN</stp>
        <stp>LastTrade</stp>
        <stp/>
        <stp>T</stp>
        <tr r="C6" s="1"/>
      </tp>
      <tp>
        <v>-0.76000000000000512</v>
        <stp/>
        <stp>ContractData</stp>
        <stp>S.WMT</stp>
        <stp>NetLastTrade</stp>
        <stp/>
        <stp>T</stp>
        <tr r="D32" s="1"/>
      </tp>
      <tp>
        <v>13.274926824838559</v>
        <stp/>
        <stp>StudyData</stp>
        <stp>S.HON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7" s="1"/>
      </tp>
      <tp>
        <v>196.55615</v>
        <stp/>
        <stp>StudyData</stp>
        <stp>S.NVDA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26" s="1"/>
      </tp>
      <tp>
        <v>81.757521953801501</v>
        <stp/>
        <stp>StudyData</stp>
        <stp>S.UNH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30" s="1"/>
      </tp>
      <tp>
        <v>25.305113483761474</v>
        <stp/>
        <stp>StudyData</stp>
        <stp>S.JNJ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9" s="1"/>
      </tp>
      <tp>
        <v>3.8299999999999983</v>
        <stp/>
        <stp>ContractData</stp>
        <stp>S.CSCO</stp>
        <stp>NetLastTrade</stp>
        <stp/>
        <stp>T</stp>
        <tr r="D11" s="1"/>
      </tp>
      <tp>
        <v>-7.160000000000025</v>
        <stp/>
        <stp>ContractData</stp>
        <stp>S.MSFT</stp>
        <stp>NetLastTrade</stp>
        <stp/>
        <stp>T</stp>
        <tr r="D24" s="1"/>
      </tp>
      <tp>
        <v>46.860305837018551</v>
        <stp/>
        <stp>StudyData</stp>
        <stp>S.CAT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9" s="1"/>
      </tp>
      <tp>
        <v>34.295292476604871</v>
        <stp/>
        <stp>StudyData</stp>
        <stp>S.MCD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22" s="1"/>
      </tp>
      <tp>
        <v>348.86435</v>
        <stp/>
        <stp>StudyData</stp>
        <stp>S.V</stp>
        <stp>MA</stp>
        <stp>MAType=Sim,Period=200,InputChoice=Close</stp>
        <stp>MA</stp>
        <stp>15</stp>
        <stp>0</stp>
        <stp>all</stp>
        <stp/>
        <stp/>
        <stp>False</stp>
        <stp>T</stp>
        <stp>ExcelInterval</stp>
        <stp/>
        <tr r="H31" s="1"/>
      </tp>
      <tp>
        <v>26.081658983199631</v>
        <stp/>
        <stp>StudyData</stp>
        <stp>S.IBM</stp>
        <stp>RSI</stp>
        <stp>Period=5,InputChoice=Close</stp>
        <stp>RSI</stp>
        <stp>15</stp>
        <stp>0</stp>
        <stp>all</stp>
        <stp/>
        <stp/>
        <stp>False</stp>
        <stp>T</stp>
        <stp>ExcelInterval</stp>
        <stp/>
        <tr r="G18" s="1"/>
      </tp>
      <tp>
        <v>311.93</v>
        <stp/>
        <stp>ContractData</stp>
        <stp>S.AAPL</stp>
        <stp>LastTrade</stp>
        <stp/>
        <stp>T</stp>
        <tr r="C4" s="1"/>
      </tp>
      <tp>
        <v>38754982.930537999</v>
        <stp/>
        <stp>ContractData</stp>
        <stp>S.NVDA</stp>
        <stp>T_CVol</stp>
        <stp/>
        <stp>T</stp>
        <tr r="R23" s="1"/>
      </tp>
      <tp>
        <v>-4.539999999999992</v>
        <stp/>
        <stp>ContractData</stp>
        <stp>S.NVDA</stp>
        <stp>NetLastTrade</stp>
        <stp/>
        <stp>T</stp>
        <tr r="D26" s="1"/>
      </tp>
      <tp>
        <v>-2.8774494288262883E-2</v>
        <stp/>
        <stp>ContractData</stp>
        <stp>S.V</stp>
        <stp>PerCentNetLastTrade</stp>
        <stp/>
        <stp>T</stp>
        <tr r="E31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C7FC-75A8-4698-B462-7633D03D07D9}">
  <dimension ref="B1:X35"/>
  <sheetViews>
    <sheetView tabSelected="1" workbookViewId="0"/>
  </sheetViews>
  <sheetFormatPr defaultRowHeight="16.5" x14ac:dyDescent="0.3"/>
  <cols>
    <col min="6" max="6" width="30.375" bestFit="1" customWidth="1"/>
    <col min="7" max="7" width="9" style="4"/>
    <col min="8" max="9" width="7.375" bestFit="1" customWidth="1"/>
    <col min="10" max="10" width="7.5" customWidth="1"/>
    <col min="11" max="11" width="7.875" style="5" bestFit="1" customWidth="1"/>
    <col min="14" max="16" width="9.625" style="8" customWidth="1"/>
    <col min="17" max="17" width="9.625" style="12" customWidth="1"/>
    <col min="18" max="18" width="30.375" style="8" bestFit="1" customWidth="1"/>
    <col min="19" max="21" width="9.625" style="4" customWidth="1"/>
    <col min="22" max="23" width="9" style="3"/>
    <col min="24" max="24" width="9" style="5"/>
  </cols>
  <sheetData>
    <row r="1" spans="2:21" ht="18" x14ac:dyDescent="0.3">
      <c r="G1" s="8">
        <v>5</v>
      </c>
      <c r="H1" s="8">
        <v>200</v>
      </c>
      <c r="I1" s="20" t="s">
        <v>36</v>
      </c>
      <c r="J1" s="20"/>
      <c r="K1" s="13">
        <v>15</v>
      </c>
      <c r="L1" s="18">
        <f>MOD(RTD("cqg.rtd", ,"SystemInfo", "Linetime"),1)</f>
        <v>0.39363425925694173</v>
      </c>
      <c r="M1" s="19"/>
      <c r="S1" s="8"/>
      <c r="T1" s="7"/>
    </row>
    <row r="2" spans="2:21" ht="18" x14ac:dyDescent="0.3">
      <c r="B2" s="15" t="s">
        <v>0</v>
      </c>
      <c r="C2" s="15" t="s">
        <v>31</v>
      </c>
      <c r="D2" s="15" t="s">
        <v>32</v>
      </c>
      <c r="E2" s="15" t="s">
        <v>33</v>
      </c>
      <c r="F2" s="15" t="s">
        <v>34</v>
      </c>
      <c r="G2" s="15" t="s">
        <v>35</v>
      </c>
      <c r="H2" s="15" t="s">
        <v>37</v>
      </c>
      <c r="I2" s="15" t="s">
        <v>38</v>
      </c>
      <c r="K2" s="7"/>
      <c r="L2" s="19"/>
      <c r="M2" s="19"/>
      <c r="N2" s="15" t="s">
        <v>0</v>
      </c>
      <c r="O2" s="15" t="s">
        <v>31</v>
      </c>
      <c r="P2" s="15" t="s">
        <v>32</v>
      </c>
      <c r="Q2" s="15" t="s">
        <v>33</v>
      </c>
      <c r="R2" s="15" t="s">
        <v>34</v>
      </c>
      <c r="S2" s="15" t="s">
        <v>35</v>
      </c>
      <c r="T2" s="15" t="s">
        <v>37</v>
      </c>
      <c r="U2" s="15" t="s">
        <v>38</v>
      </c>
    </row>
    <row r="3" spans="2:21" x14ac:dyDescent="0.3">
      <c r="B3" s="16" t="s">
        <v>1</v>
      </c>
      <c r="C3" s="1">
        <f>RTD("cqg.rtd", ,"ContractData",B3, "LastTrade",, "T")</f>
        <v>156.24</v>
      </c>
      <c r="D3" s="1">
        <f>RTD("cqg.rtd", ,"ContractData",B3, "NetLastTrade",, "T")</f>
        <v>1.539999999999992</v>
      </c>
      <c r="E3" s="2">
        <f>IFERROR(RTD("cqg.rtd", ,"ContractData", B3, "PerCentNetLastTrade",, "T")/100,"")</f>
        <v>9.9547511312217188E-3</v>
      </c>
      <c r="F3" s="2" t="str">
        <f>PROPER(RTD("cqg.rtd", ,"ContractData",B3, "LongDescription",, "T"))</f>
        <v>3M Company</v>
      </c>
      <c r="G3" s="10">
        <f>RTD("cqg.rtd",,"StudyData",B3,"RSI","Period="&amp;$G$1&amp;",InputChoice=Close","RSI",$K$1,"0","all","","","False","T","ExcelInterval","")</f>
        <v>78.509398922306175</v>
      </c>
      <c r="H3" s="11">
        <f>RTD("cqg.rtd",,"StudyData",B3,"MA","MAType=Sim,Period="&amp;$H$1&amp;",InputChoice=Close","MA",$K$1,"0","all","","","False","T","ExcelInterval","")</f>
        <v>159.88845000000001</v>
      </c>
      <c r="I3" s="11">
        <f>C3-H3</f>
        <v>-3.6484499999999969</v>
      </c>
      <c r="J3" s="3"/>
      <c r="K3" s="3"/>
      <c r="L3" s="5"/>
      <c r="N3" s="8" t="str" cm="1">
        <f t="array" ref="N3:U8">IFERROR(_xlfn._xlws.FILTER(B3:I32,(G3:G32&lt;38)*(I3:I32&gt;0)),"")</f>
        <v>S.AMGN</v>
      </c>
      <c r="O3" s="4">
        <v>364.59000000000003</v>
      </c>
      <c r="P3" s="4">
        <v>-3.3999999999999773</v>
      </c>
      <c r="Q3" s="12">
        <v>-9.2393815049321999E-3</v>
      </c>
      <c r="R3" s="8" t="str">
        <v>Amgen</v>
      </c>
      <c r="S3" s="4">
        <v>29.341306619129668</v>
      </c>
      <c r="T3" s="4">
        <v>364.25995</v>
      </c>
      <c r="U3" s="4">
        <v>0.33005000000002838</v>
      </c>
    </row>
    <row r="4" spans="2:21" x14ac:dyDescent="0.3">
      <c r="B4" s="16" t="s">
        <v>2</v>
      </c>
      <c r="C4" s="1">
        <f>RTD("cqg.rtd", ,"ContractData",B4, "LastTrade",, "T")</f>
        <v>311.93</v>
      </c>
      <c r="D4" s="1">
        <f>RTD("cqg.rtd", ,"ContractData",B4, "NetLastTrade",, "T")</f>
        <v>-1.4599999999999795</v>
      </c>
      <c r="E4" s="2">
        <f>IFERROR(RTD("cqg.rtd", ,"ContractData", B4, "PerCentNetLastTrade",, "T")/100,"")</f>
        <v>-4.6587319314592042E-3</v>
      </c>
      <c r="F4" s="2" t="str">
        <f>PROPER(RTD("cqg.rtd", ,"ContractData",B4, "LongDescription",, "T"))</f>
        <v>Apple Inc.</v>
      </c>
      <c r="G4" s="10">
        <f>RTD("cqg.rtd",,"StudyData",B4,"RSI","Period="&amp;$G$1&amp;",InputChoice=Close","RSI",$K$1,"0","all","","","False","T","ExcelInterval","")</f>
        <v>45.220855622581993</v>
      </c>
      <c r="H4" s="11">
        <f>RTD("cqg.rtd",,"StudyData",B4,"MA","MAType=Sim,Period="&amp;$H$1&amp;",InputChoice=Close","MA",$K$1,"0","all","","","False","T","ExcelInterval","")</f>
        <v>299.79385000000002</v>
      </c>
      <c r="I4" s="11">
        <f t="shared" ref="I4:I32" si="0">C4-H4</f>
        <v>12.136149999999986</v>
      </c>
      <c r="J4" s="3"/>
      <c r="K4" s="3"/>
      <c r="L4" s="5"/>
      <c r="N4" s="8" t="str">
        <v>S.IBM</v>
      </c>
      <c r="O4" s="4">
        <v>295.27</v>
      </c>
      <c r="P4" s="4">
        <v>-6.7800000000000296</v>
      </c>
      <c r="Q4" s="12">
        <v>-2.2446614798874359E-2</v>
      </c>
      <c r="R4" s="8" t="str">
        <v>International Business Machines</v>
      </c>
      <c r="S4" s="4">
        <v>26.081658983199631</v>
      </c>
      <c r="T4" s="4">
        <v>290.0025</v>
      </c>
      <c r="U4" s="4">
        <v>5.2674999999999841</v>
      </c>
    </row>
    <row r="5" spans="2:21" x14ac:dyDescent="0.3">
      <c r="B5" s="16" t="s">
        <v>3</v>
      </c>
      <c r="C5" s="1">
        <f>RTD("cqg.rtd", ,"ContractData",B5, "LastTrade",, "T")</f>
        <v>364.59000000000003</v>
      </c>
      <c r="D5" s="1">
        <f>RTD("cqg.rtd", ,"ContractData",B5, "NetLastTrade",, "T")</f>
        <v>-3.3999999999999773</v>
      </c>
      <c r="E5" s="2">
        <f>IFERROR(RTD("cqg.rtd", ,"ContractData", B5, "PerCentNetLastTrade",, "T")/100,"")</f>
        <v>-9.2393815049321999E-3</v>
      </c>
      <c r="F5" s="2" t="str">
        <f>PROPER(RTD("cqg.rtd", ,"ContractData",B5, "LongDescription",, "T"))</f>
        <v>Amgen</v>
      </c>
      <c r="G5" s="10">
        <f>RTD("cqg.rtd",,"StudyData",B5,"RSI","Period="&amp;$G$1&amp;",InputChoice=Close","RSI",$K$1,"0","all","","","False","T","ExcelInterval","")</f>
        <v>29.341306619129668</v>
      </c>
      <c r="H5" s="11">
        <f>RTD("cqg.rtd",,"StudyData",B5,"MA","MAType=Sim,Period="&amp;$H$1&amp;",InputChoice=Close","MA",$K$1,"0","all","","","False","T","ExcelInterval","")</f>
        <v>364.25995</v>
      </c>
      <c r="I5" s="11">
        <f t="shared" si="0"/>
        <v>0.33005000000002838</v>
      </c>
      <c r="J5" s="3"/>
      <c r="K5" s="3"/>
      <c r="L5" s="5"/>
      <c r="N5" s="8" t="str">
        <v>S.JNJ</v>
      </c>
      <c r="O5" s="4">
        <v>261.92</v>
      </c>
      <c r="P5" s="4">
        <v>-1.4799999999999613</v>
      </c>
      <c r="Q5" s="12">
        <v>-5.6188306757782832E-3</v>
      </c>
      <c r="R5" s="8" t="str">
        <v>Johnson &amp; Johnson</v>
      </c>
      <c r="S5" s="4">
        <v>25.305113483761474</v>
      </c>
      <c r="T5" s="4">
        <v>259.24855000000002</v>
      </c>
      <c r="U5" s="4">
        <v>2.671449999999993</v>
      </c>
    </row>
    <row r="6" spans="2:21" x14ac:dyDescent="0.3">
      <c r="B6" s="16" t="s">
        <v>4</v>
      </c>
      <c r="C6" s="1">
        <f>RTD("cqg.rtd", ,"ContractData",B6, "LastTrade",, "T")</f>
        <v>240.65</v>
      </c>
      <c r="D6" s="1">
        <f>RTD("cqg.rtd", ,"ContractData",B6, "NetLastTrade",, "T")</f>
        <v>-2.9699999999999989</v>
      </c>
      <c r="E6" s="2">
        <f>IFERROR(RTD("cqg.rtd", ,"ContractData", B6, "PerCentNetLastTrade",, "T")/100,"")</f>
        <v>-1.2191117313849437E-2</v>
      </c>
      <c r="F6" s="2" t="str">
        <f>PROPER(RTD("cqg.rtd", ,"ContractData",B6, "LongDescription",, "T"))</f>
        <v>Amazon.Com Inc</v>
      </c>
      <c r="G6" s="10">
        <f>RTD("cqg.rtd",,"StudyData",B6,"RSI","Period="&amp;$G$1&amp;",InputChoice=Close","RSI",$K$1,"0","all","","","False","T","ExcelInterval","")</f>
        <v>30.613034545201572</v>
      </c>
      <c r="H6" s="11">
        <f>RTD("cqg.rtd",,"StudyData",B6,"MA","MAType=Sim,Period="&amp;$H$1&amp;",InputChoice=Close","MA",$K$1,"0","all","","","False","T","ExcelInterval","")</f>
        <v>241.80455000000001</v>
      </c>
      <c r="I6" s="11">
        <f t="shared" si="0"/>
        <v>-1.1545500000000004</v>
      </c>
      <c r="J6" s="3"/>
      <c r="K6" s="6"/>
      <c r="L6" s="5"/>
      <c r="N6" s="8" t="str">
        <v>S.MCD</v>
      </c>
      <c r="O6" s="4">
        <v>275.03000000000003</v>
      </c>
      <c r="P6" s="4">
        <v>-3.2199999999999704</v>
      </c>
      <c r="Q6" s="12">
        <v>-1.1572327044025157E-2</v>
      </c>
      <c r="R6" s="8" t="str">
        <v>Mcdonald'S Corporation</v>
      </c>
      <c r="S6" s="4">
        <v>34.295292476604871</v>
      </c>
      <c r="T6" s="4">
        <v>274.10539999999997</v>
      </c>
      <c r="U6" s="4">
        <v>0.92460000000005493</v>
      </c>
    </row>
    <row r="7" spans="2:21" x14ac:dyDescent="0.3">
      <c r="B7" s="16" t="s">
        <v>5</v>
      </c>
      <c r="C7" s="1">
        <f>RTD("cqg.rtd", ,"ContractData",B7, "LastTrade",, "T")</f>
        <v>340.69</v>
      </c>
      <c r="D7" s="1">
        <f>RTD("cqg.rtd", ,"ContractData",B7, "NetLastTrade",, "T")</f>
        <v>4.3000000000000114</v>
      </c>
      <c r="E7" s="2">
        <f>IFERROR(RTD("cqg.rtd", ,"ContractData", B7, "PerCentNetLastTrade",, "T")/100,"")</f>
        <v>1.2782781890068075E-2</v>
      </c>
      <c r="F7" s="2" t="str">
        <f>PROPER(RTD("cqg.rtd", ,"ContractData",B7, "LongDescription",, "T"))</f>
        <v>American Express Co</v>
      </c>
      <c r="G7" s="10">
        <f>RTD("cqg.rtd",,"StudyData",B7,"RSI","Period="&amp;$G$1&amp;",InputChoice=Close","RSI",$K$1,"0","all","","","False","T","ExcelInterval","")</f>
        <v>77.207753343464745</v>
      </c>
      <c r="H7" s="11">
        <f>RTD("cqg.rtd",,"StudyData",B7,"MA","MAType=Sim,Period="&amp;$H$1&amp;",InputChoice=Close","MA",$K$1,"0","all","","","False","T","ExcelInterval","")</f>
        <v>345.60019999999997</v>
      </c>
      <c r="I7" s="11">
        <f t="shared" si="0"/>
        <v>-4.9101999999999748</v>
      </c>
      <c r="J7" s="3"/>
      <c r="K7" s="3"/>
      <c r="L7" s="5"/>
      <c r="N7" s="8" t="str">
        <v>S.NKE</v>
      </c>
      <c r="O7" s="8">
        <v>42.44</v>
      </c>
      <c r="P7" s="8">
        <v>-0.45000000000000284</v>
      </c>
      <c r="Q7" s="12">
        <v>-1.049195616693868E-2</v>
      </c>
      <c r="R7" s="8" t="str">
        <v>Nike Inc Clsb</v>
      </c>
      <c r="S7" s="4">
        <v>26.464935930536072</v>
      </c>
      <c r="T7" s="4">
        <v>42.439349999999997</v>
      </c>
      <c r="U7" s="4">
        <v>6.5000000000026148E-4</v>
      </c>
    </row>
    <row r="8" spans="2:21" x14ac:dyDescent="0.3">
      <c r="B8" s="16" t="s">
        <v>6</v>
      </c>
      <c r="C8" s="1">
        <f>RTD("cqg.rtd", ,"ContractData",B8, "LastTrade",, "T")</f>
        <v>223.82</v>
      </c>
      <c r="D8" s="1">
        <f>RTD("cqg.rtd", ,"ContractData",B8, "NetLastTrade",, "T")</f>
        <v>-1.1300000000000239</v>
      </c>
      <c r="E8" s="2">
        <f>IFERROR(RTD("cqg.rtd", ,"ContractData", B8, "PerCentNetLastTrade",, "T")/100,"")</f>
        <v>-5.0233385196710376E-3</v>
      </c>
      <c r="F8" s="2" t="str">
        <f>PROPER(RTD("cqg.rtd", ,"ContractData",B8, "LongDescription",, "T"))</f>
        <v>Boeing Company</v>
      </c>
      <c r="G8" s="10">
        <f>RTD("cqg.rtd",,"StudyData",B8,"RSI","Period="&amp;$G$1&amp;",InputChoice=Close","RSI",$K$1,"0","all","","","False","T","ExcelInterval","")</f>
        <v>46.036975066562078</v>
      </c>
      <c r="H8" s="11">
        <f>RTD("cqg.rtd",,"StudyData",B8,"MA","MAType=Sim,Period="&amp;$H$1&amp;",InputChoice=Close","MA",$K$1,"0","all","","","False","T","ExcelInterval","")</f>
        <v>223.24029999999999</v>
      </c>
      <c r="I8" s="11">
        <f t="shared" si="0"/>
        <v>0.57970000000000255</v>
      </c>
      <c r="J8" s="3"/>
      <c r="K8" s="3"/>
      <c r="L8" s="5"/>
      <c r="N8" s="8" t="str">
        <v>S.NVDA</v>
      </c>
      <c r="O8" s="8">
        <v>199.58</v>
      </c>
      <c r="P8" s="8">
        <v>-4.539999999999992</v>
      </c>
      <c r="Q8" s="12">
        <v>-2.2241818538114834E-2</v>
      </c>
      <c r="R8" s="8" t="str">
        <v>Nvidia Corporation</v>
      </c>
      <c r="S8" s="4">
        <v>18.857647034665234</v>
      </c>
      <c r="T8" s="4">
        <v>196.55615</v>
      </c>
      <c r="U8" s="4">
        <v>3.0238500000000101</v>
      </c>
    </row>
    <row r="9" spans="2:21" x14ac:dyDescent="0.3">
      <c r="B9" s="16" t="s">
        <v>7</v>
      </c>
      <c r="C9" s="1">
        <f>RTD("cqg.rtd", ,"ContractData",B9, "LastTrade",, "T")</f>
        <v>952.38</v>
      </c>
      <c r="D9" s="1">
        <f>RTD("cqg.rtd", ,"ContractData",B9, "NetLastTrade",, "T")</f>
        <v>4.2999999999999545</v>
      </c>
      <c r="E9" s="2">
        <f>IFERROR(RTD("cqg.rtd", ,"ContractData", B9, "PerCentNetLastTrade",, "T")/100,"")</f>
        <v>4.5354822377858409E-3</v>
      </c>
      <c r="F9" s="2" t="str">
        <f>PROPER(RTD("cqg.rtd", ,"ContractData",B9, "LongDescription",, "T"))</f>
        <v>Caterpillar Inc</v>
      </c>
      <c r="G9" s="10">
        <f>RTD("cqg.rtd",,"StudyData",B9,"RSI","Period="&amp;$G$1&amp;",InputChoice=Close","RSI",$K$1,"0","all","","","False","T","ExcelInterval","")</f>
        <v>46.860305837018551</v>
      </c>
      <c r="H9" s="11">
        <f>RTD("cqg.rtd",,"StudyData",B9,"MA","MAType=Sim,Period="&amp;$H$1&amp;",InputChoice=Close","MA",$K$1,"0","all","","","False","T","ExcelInterval","")</f>
        <v>986.91575</v>
      </c>
      <c r="I9" s="11">
        <f t="shared" si="0"/>
        <v>-34.535750000000007</v>
      </c>
      <c r="J9" s="3"/>
      <c r="K9" s="3"/>
      <c r="L9" s="5"/>
    </row>
    <row r="10" spans="2:21" x14ac:dyDescent="0.3">
      <c r="B10" s="16" t="s">
        <v>8</v>
      </c>
      <c r="C10" s="1">
        <f>RTD("cqg.rtd", ,"ContractData",B10, "LastTrade",, "T")</f>
        <v>162</v>
      </c>
      <c r="D10" s="1">
        <f>RTD("cqg.rtd", ,"ContractData",B10, "NetLastTrade",, "T")</f>
        <v>-4.5800000000000125</v>
      </c>
      <c r="E10" s="2">
        <f>IFERROR(RTD("cqg.rtd", ,"ContractData", B10, "PerCentNetLastTrade",, "T")/100,"")</f>
        <v>-2.749429703445792E-2</v>
      </c>
      <c r="F10" s="2" t="str">
        <f>PROPER(RTD("cqg.rtd", ,"ContractData",B10, "LongDescription",, "T"))</f>
        <v>Salesforce, Inc.</v>
      </c>
      <c r="G10" s="10">
        <f>RTD("cqg.rtd",,"StudyData",B10,"RSI","Period="&amp;$G$1&amp;",InputChoice=Close","RSI",$K$1,"0","all","","","False","T","ExcelInterval","")</f>
        <v>16.208882761542881</v>
      </c>
      <c r="H10" s="11">
        <f>RTD("cqg.rtd",,"StudyData",B10,"MA","MAType=Sim,Period="&amp;$H$1&amp;",InputChoice=Close","MA",$K$1,"0","all","","","False","T","ExcelInterval","")</f>
        <v>163.44820000000001</v>
      </c>
      <c r="I10" s="11">
        <f t="shared" si="0"/>
        <v>-1.4482000000000141</v>
      </c>
      <c r="J10" s="3"/>
      <c r="K10" s="3"/>
      <c r="L10" s="5"/>
    </row>
    <row r="11" spans="2:21" x14ac:dyDescent="0.3">
      <c r="B11" s="16" t="s">
        <v>9</v>
      </c>
      <c r="C11" s="1">
        <f>RTD("cqg.rtd", ,"ContractData",B11, "LastTrade",, "T")</f>
        <v>117.65</v>
      </c>
      <c r="D11" s="1">
        <f>RTD("cqg.rtd", ,"ContractData",B11, "NetLastTrade",, "T")</f>
        <v>3.8299999999999983</v>
      </c>
      <c r="E11" s="2">
        <f>IFERROR(RTD("cqg.rtd", ,"ContractData", B11, "PerCentNetLastTrade",, "T")/100,"")</f>
        <v>3.3649622210507817E-2</v>
      </c>
      <c r="F11" s="2" t="str">
        <f>PROPER(RTD("cqg.rtd", ,"ContractData",B11, "LongDescription",, "T"))</f>
        <v>Cisco Systems Inc.</v>
      </c>
      <c r="G11" s="10">
        <f>RTD("cqg.rtd",,"StudyData",B11,"RSI","Period="&amp;$G$1&amp;",InputChoice=Close","RSI",$K$1,"0","all","","","False","T","ExcelInterval","")</f>
        <v>88.464082298622898</v>
      </c>
      <c r="H11" s="11">
        <f>RTD("cqg.rtd",,"StudyData",B11,"MA","MAType=Sim,Period="&amp;$H$1&amp;",InputChoice=Close","MA",$K$1,"0","all","","","False","T","ExcelInterval","")</f>
        <v>115.0565</v>
      </c>
      <c r="I11" s="11">
        <f t="shared" si="0"/>
        <v>2.5935000000000059</v>
      </c>
      <c r="J11" s="3"/>
      <c r="K11" s="3"/>
      <c r="L11" s="5"/>
    </row>
    <row r="12" spans="2:21" x14ac:dyDescent="0.3">
      <c r="B12" s="16" t="s">
        <v>10</v>
      </c>
      <c r="C12" s="1">
        <f>RTD("cqg.rtd", ,"ContractData",B12, "LastTrade",, "T")</f>
        <v>174.81</v>
      </c>
      <c r="D12" s="1">
        <f>RTD("cqg.rtd", ,"ContractData",B12, "NetLastTrade",, "T")</f>
        <v>-1.1599999999999966</v>
      </c>
      <c r="E12" s="2">
        <f>IFERROR(RTD("cqg.rtd", ,"ContractData", B12, "PerCentNetLastTrade",, "T")/100,"")</f>
        <v>-6.5920327328521907E-3</v>
      </c>
      <c r="F12" s="2" t="str">
        <f>PROPER(RTD("cqg.rtd", ,"ContractData",B12, "LongDescription",, "T"))</f>
        <v>Chevron Corp</v>
      </c>
      <c r="G12" s="10">
        <f>RTD("cqg.rtd",,"StudyData",B12,"RSI","Period="&amp;$G$1&amp;",InputChoice=Close","RSI",$K$1,"0","all","","","False","T","ExcelInterval","")</f>
        <v>40.50748127289657</v>
      </c>
      <c r="H12" s="11">
        <f>RTD("cqg.rtd",,"StudyData",B12,"MA","MAType=Sim,Period="&amp;$H$1&amp;",InputChoice=Close","MA",$K$1,"0","all","","","False","T","ExcelInterval","")</f>
        <v>169.86654999999999</v>
      </c>
      <c r="I12" s="11">
        <f t="shared" si="0"/>
        <v>4.9434500000000128</v>
      </c>
      <c r="J12" s="3"/>
      <c r="K12" s="3"/>
      <c r="L12" s="5"/>
    </row>
    <row r="13" spans="2:21" x14ac:dyDescent="0.3">
      <c r="B13" s="16" t="s">
        <v>11</v>
      </c>
      <c r="C13" s="1">
        <f>RTD("cqg.rtd", ,"ContractData",B13, "LastTrade",, "T")</f>
        <v>95.460000000000008</v>
      </c>
      <c r="D13" s="1">
        <f>RTD("cqg.rtd", ,"ContractData",B13, "NetLastTrade",, "T")</f>
        <v>-1.2399999999999949</v>
      </c>
      <c r="E13" s="2">
        <f>IFERROR(RTD("cqg.rtd", ,"ContractData", B13, "PerCentNetLastTrade",, "T")/100,"")</f>
        <v>-1.2823164426059979E-2</v>
      </c>
      <c r="F13" s="2" t="str">
        <f>PROPER(RTD("cqg.rtd", ,"ContractData",B13, "LongDescription",, "T"))</f>
        <v>The Walt Disney Company</v>
      </c>
      <c r="G13" s="10">
        <f>RTD("cqg.rtd",,"StudyData",B13,"RSI","Period="&amp;$G$1&amp;",InputChoice=Close","RSI",$K$1,"0","all","","","False","T","ExcelInterval","")</f>
        <v>26.844457574384109</v>
      </c>
      <c r="H13" s="11">
        <f>RTD("cqg.rtd",,"StudyData",B13,"MA","MAType=Sim,Period="&amp;$H$1&amp;",InputChoice=Close","MA",$K$1,"0","all","","","False","T","ExcelInterval","")</f>
        <v>97.531649999999999</v>
      </c>
      <c r="I13" s="11">
        <f t="shared" si="0"/>
        <v>-2.0716499999999911</v>
      </c>
      <c r="J13" s="3"/>
      <c r="K13" s="3"/>
      <c r="L13" s="5"/>
    </row>
    <row r="14" spans="2:21" x14ac:dyDescent="0.3">
      <c r="B14" s="16" t="s">
        <v>12</v>
      </c>
      <c r="C14" s="1">
        <f>RTD("cqg.rtd", ,"ContractData",B14, "LastTrade",, "T")</f>
        <v>1059.8</v>
      </c>
      <c r="D14" s="1">
        <f>RTD("cqg.rtd", ,"ContractData",B14, "NetLastTrade",, "T")</f>
        <v>30.159999999999854</v>
      </c>
      <c r="E14" s="2">
        <f>IFERROR(RTD("cqg.rtd", ,"ContractData", B14, "PerCentNetLastTrade",, "T")/100,"")</f>
        <v>2.9291791305699078E-2</v>
      </c>
      <c r="F14" s="2" t="str">
        <f>PROPER(RTD("cqg.rtd", ,"ContractData",B14, "LongDescription",, "T"))</f>
        <v>Goldman Sachs Group</v>
      </c>
      <c r="G14" s="10">
        <f>RTD("cqg.rtd",,"StudyData",B14,"RSI","Period="&amp;$G$1&amp;",InputChoice=Close","RSI",$K$1,"0","all","","","False","T","ExcelInterval","")</f>
        <v>96.590507215221479</v>
      </c>
      <c r="H14" s="11">
        <f>RTD("cqg.rtd",,"StudyData",B14,"MA","MAType=Sim,Period="&amp;$H$1&amp;",InputChoice=Close","MA",$K$1,"0","all","","","False","T","ExcelInterval","")</f>
        <v>1029.3667</v>
      </c>
      <c r="I14" s="11">
        <f t="shared" si="0"/>
        <v>30.433299999999917</v>
      </c>
      <c r="J14" s="3"/>
      <c r="K14" s="3"/>
      <c r="L14" s="5"/>
    </row>
    <row r="15" spans="2:21" x14ac:dyDescent="0.3">
      <c r="B15" s="16" t="s">
        <v>13</v>
      </c>
      <c r="C15" s="1">
        <f>RTD("cqg.rtd", ,"ContractData",B15, "LastTrade",, "T")</f>
        <v>352.18</v>
      </c>
      <c r="D15" s="1">
        <f>RTD("cqg.rtd", ,"ContractData",B15, "NetLastTrade",, "T")</f>
        <v>-9.7400000000000091</v>
      </c>
      <c r="E15" s="2">
        <f>IFERROR(RTD("cqg.rtd", ,"ContractData", B15, "PerCentNetLastTrade",, "T")/100,"")</f>
        <v>-2.6912024756852344E-2</v>
      </c>
      <c r="F15" s="2" t="str">
        <f>PROPER(RTD("cqg.rtd", ,"ContractData",B15, "LongDescription",, "T"))</f>
        <v>Alphabet Cl A Cmn</v>
      </c>
      <c r="G15" s="10">
        <f>RTD("cqg.rtd",,"StudyData",B15,"RSI","Period="&amp;$G$1&amp;",InputChoice=Close","RSI",$K$1,"0","all","","","False","T","ExcelInterval","")</f>
        <v>16.160493256562958</v>
      </c>
      <c r="H15" s="11">
        <f>RTD("cqg.rtd",,"StudyData",B15,"MA","MAType=Sim,Period="&amp;$H$1&amp;",InputChoice=Close","MA",$K$1,"0","all","","","False","T","ExcelInterval","")</f>
        <v>358.4864</v>
      </c>
      <c r="I15" s="11">
        <f t="shared" si="0"/>
        <v>-6.3063999999999965</v>
      </c>
      <c r="J15" s="3"/>
      <c r="K15" s="3"/>
      <c r="L15" s="5"/>
    </row>
    <row r="16" spans="2:21" x14ac:dyDescent="0.3">
      <c r="B16" s="16" t="s">
        <v>14</v>
      </c>
      <c r="C16" s="1">
        <f>RTD("cqg.rtd", ,"ContractData",B16, "LastTrade",, "T")</f>
        <v>339.08</v>
      </c>
      <c r="D16" s="1">
        <f>RTD("cqg.rtd", ,"ContractData",B16, "NetLastTrade",, "T")</f>
        <v>2.8700000000000045</v>
      </c>
      <c r="E16" s="2">
        <f>IFERROR(RTD("cqg.rtd", ,"ContractData", B16, "PerCentNetLastTrade",, "T")/100,"")</f>
        <v>8.5363314595044756E-3</v>
      </c>
      <c r="F16" s="2" t="str">
        <f>PROPER(RTD("cqg.rtd", ,"ContractData",B16, "LongDescription",, "T"))</f>
        <v>Home Depot, Inc.</v>
      </c>
      <c r="G16" s="10">
        <f>RTD("cqg.rtd",,"StudyData",B16,"RSI","Period="&amp;$G$1&amp;",InputChoice=Close","RSI",$K$1,"0","all","","","False","T","ExcelInterval","")</f>
        <v>85.219657419926392</v>
      </c>
      <c r="H16" s="11">
        <f>RTD("cqg.rtd",,"StudyData",B16,"MA","MAType=Sim,Period="&amp;$H$1&amp;",InputChoice=Close","MA",$K$1,"0","all","","","False","T","ExcelInterval","")</f>
        <v>348.46019999999999</v>
      </c>
      <c r="I16" s="11">
        <f t="shared" si="0"/>
        <v>-9.3802000000000021</v>
      </c>
      <c r="J16" s="3"/>
      <c r="K16" s="3"/>
      <c r="L16" s="5"/>
    </row>
    <row r="17" spans="2:18" x14ac:dyDescent="0.3">
      <c r="B17" s="16" t="s">
        <v>15</v>
      </c>
      <c r="C17" s="1">
        <f>RTD("cqg.rtd", ,"ContractData",B17, "LastTrade",, "T")</f>
        <v>218.51</v>
      </c>
      <c r="D17" s="1">
        <f>RTD("cqg.rtd", ,"ContractData",B17, "NetLastTrade",, "T")</f>
        <v>-1.8500000000000227</v>
      </c>
      <c r="E17" s="2">
        <f>IFERROR(RTD("cqg.rtd", ,"ContractData", B17, "PerCentNetLastTrade",, "T")/100,"")</f>
        <v>-8.3953530586313302E-3</v>
      </c>
      <c r="F17" s="2" t="str">
        <f>PROPER(RTD("cqg.rtd", ,"ContractData",B17, "LongDescription",, "T"))</f>
        <v>Honeywell Intl Inc</v>
      </c>
      <c r="G17" s="10">
        <f>RTD("cqg.rtd",,"StudyData",B17,"RSI","Period="&amp;$G$1&amp;",InputChoice=Close","RSI",$K$1,"0","all","","","False","T","ExcelInterval","")</f>
        <v>13.274926824838559</v>
      </c>
      <c r="H17" s="11">
        <f>RTD("cqg.rtd",,"StudyData",B17,"MA","MAType=Sim,Period="&amp;$H$1&amp;",InputChoice=Close","MA",$K$1,"0","all","","","False","T","ExcelInterval","")</f>
        <v>242.20830000000001</v>
      </c>
      <c r="I17" s="11">
        <f t="shared" si="0"/>
        <v>-23.698300000000017</v>
      </c>
      <c r="J17" s="3"/>
      <c r="K17" s="3"/>
      <c r="L17" s="5"/>
      <c r="N17" s="15" t="s">
        <v>0</v>
      </c>
      <c r="O17" s="21" t="s">
        <v>34</v>
      </c>
      <c r="P17" s="21"/>
      <c r="Q17" s="21"/>
      <c r="R17" s="15" t="s">
        <v>39</v>
      </c>
    </row>
    <row r="18" spans="2:18" x14ac:dyDescent="0.3">
      <c r="B18" s="16" t="s">
        <v>16</v>
      </c>
      <c r="C18" s="1">
        <f>RTD("cqg.rtd", ,"ContractData",B18, "LastTrade",, "T")</f>
        <v>295.27</v>
      </c>
      <c r="D18" s="1">
        <f>RTD("cqg.rtd", ,"ContractData",B18, "NetLastTrade",, "T")</f>
        <v>-6.7800000000000296</v>
      </c>
      <c r="E18" s="2">
        <f>IFERROR(RTD("cqg.rtd", ,"ContractData", B18, "PerCentNetLastTrade",, "T")/100,"")</f>
        <v>-2.2446614798874359E-2</v>
      </c>
      <c r="F18" s="2" t="str">
        <f>PROPER(RTD("cqg.rtd", ,"ContractData",B18, "LongDescription",, "T"))</f>
        <v>International Business Machines</v>
      </c>
      <c r="G18" s="10">
        <f>RTD("cqg.rtd",,"StudyData",B18,"RSI","Period="&amp;$G$1&amp;",InputChoice=Close","RSI",$K$1,"0","all","","","False","T","ExcelInterval","")</f>
        <v>26.081658983199631</v>
      </c>
      <c r="H18" s="11">
        <f>RTD("cqg.rtd",,"StudyData",B18,"MA","MAType=Sim,Period="&amp;$H$1&amp;",InputChoice=Close","MA",$K$1,"0","all","","","False","T","ExcelInterval","")</f>
        <v>290.0025</v>
      </c>
      <c r="I18" s="11">
        <f t="shared" si="0"/>
        <v>5.2674999999999841</v>
      </c>
      <c r="J18" s="3"/>
      <c r="K18" s="3"/>
      <c r="L18" s="5"/>
      <c r="N18" s="8" t="str" cm="1">
        <f t="array" ref="N18:N23">IFERROR(_xlfn.CHOOSECOLS(_xlfn._xlws.FILTER(N3:X12,N3:N12&lt;&gt;""),1),"")</f>
        <v>S.AMGN</v>
      </c>
      <c r="O18" s="17" t="str">
        <f>IF(N18="","",PROPER(RTD("cqg.rtd", ,"ContractData",N18, "LongDescription",, "T")))</f>
        <v>Amgen</v>
      </c>
      <c r="P18" s="17"/>
      <c r="Q18" s="17"/>
      <c r="R18" s="14" t="str">
        <f>IF(N18="","","Volume Today: "&amp;TEXT(RTD("cqg.rtd",,"ContractData",N18,"T_CVol",,"T"),"#,###"))</f>
        <v>Volume Today: 213,991</v>
      </c>
    </row>
    <row r="19" spans="2:18" x14ac:dyDescent="0.3">
      <c r="B19" s="16" t="s">
        <v>17</v>
      </c>
      <c r="C19" s="1">
        <f>RTD("cqg.rtd", ,"ContractData",B19, "LastTrade",, "T")</f>
        <v>261.92</v>
      </c>
      <c r="D19" s="1">
        <f>RTD("cqg.rtd", ,"ContractData",B19, "NetLastTrade",, "T")</f>
        <v>-1.4799999999999613</v>
      </c>
      <c r="E19" s="2">
        <f>IFERROR(RTD("cqg.rtd", ,"ContractData", B19, "PerCentNetLastTrade",, "T")/100,"")</f>
        <v>-5.6188306757782832E-3</v>
      </c>
      <c r="F19" s="2" t="str">
        <f>PROPER(RTD("cqg.rtd", ,"ContractData",B19, "LongDescription",, "T"))</f>
        <v>Johnson &amp; Johnson</v>
      </c>
      <c r="G19" s="10">
        <f>RTD("cqg.rtd",,"StudyData",B19,"RSI","Period="&amp;$G$1&amp;",InputChoice=Close","RSI",$K$1,"0","all","","","False","T","ExcelInterval","")</f>
        <v>25.305113483761474</v>
      </c>
      <c r="H19" s="11">
        <f>RTD("cqg.rtd",,"StudyData",B19,"MA","MAType=Sim,Period="&amp;$H$1&amp;",InputChoice=Close","MA",$K$1,"0","all","","","False","T","ExcelInterval","")</f>
        <v>259.24855000000002</v>
      </c>
      <c r="I19" s="11">
        <f t="shared" si="0"/>
        <v>2.671449999999993</v>
      </c>
      <c r="J19" s="3"/>
      <c r="K19" s="3"/>
      <c r="L19" s="5"/>
      <c r="N19" s="8" t="str">
        <v>S.IBM</v>
      </c>
      <c r="O19" s="17" t="str">
        <f>IF(N19="","",PROPER(RTD("cqg.rtd", ,"ContractData",N19, "LongDescription",, "T")))</f>
        <v>International Business Machines</v>
      </c>
      <c r="P19" s="17"/>
      <c r="Q19" s="17"/>
      <c r="R19" s="14" t="str">
        <f>IF(N19="","","Volume Today: "&amp;TEXT(RTD("cqg.rtd",,"ContractData",N19,"T_CVol",,"T"),"#,###"))</f>
        <v>Volume Today: 2,062,782</v>
      </c>
    </row>
    <row r="20" spans="2:18" x14ac:dyDescent="0.3">
      <c r="B20" s="16" t="s">
        <v>18</v>
      </c>
      <c r="C20" s="1">
        <f>RTD("cqg.rtd", ,"ContractData",B20, "LastTrade",, "T")</f>
        <v>334.67</v>
      </c>
      <c r="D20" s="1">
        <f>RTD("cqg.rtd", ,"ContractData",B20, "NetLastTrade",, "T")</f>
        <v>4.0500000000000114</v>
      </c>
      <c r="E20" s="2">
        <f>IFERROR(RTD("cqg.rtd", ,"ContractData", B20, "PerCentNetLastTrade",, "T")/100,"")</f>
        <v>1.2249712661061037E-2</v>
      </c>
      <c r="F20" s="2" t="str">
        <f>PROPER(RTD("cqg.rtd", ,"ContractData",B20, "LongDescription",, "T"))</f>
        <v>Jpmorgan Chase &amp; Co.</v>
      </c>
      <c r="G20" s="10">
        <f>RTD("cqg.rtd",,"StudyData",B20,"RSI","Period="&amp;$G$1&amp;",InputChoice=Close","RSI",$K$1,"0","all","","","False","T","ExcelInterval","")</f>
        <v>79.152362182473112</v>
      </c>
      <c r="H20" s="11">
        <f>RTD("cqg.rtd",,"StudyData",B20,"MA","MAType=Sim,Period="&amp;$H$1&amp;",InputChoice=Close","MA",$K$1,"0","all","","","False","T","ExcelInterval","")</f>
        <v>333.32434999999998</v>
      </c>
      <c r="I20" s="11">
        <f t="shared" si="0"/>
        <v>1.3456500000000347</v>
      </c>
      <c r="J20" s="3"/>
      <c r="K20" s="3"/>
      <c r="L20" s="5"/>
      <c r="N20" s="8" t="str">
        <v>S.JNJ</v>
      </c>
      <c r="O20" s="17" t="str">
        <f>IF(N20="","",PROPER(RTD("cqg.rtd", ,"ContractData",N20, "LongDescription",, "T")))</f>
        <v>Johnson &amp; Johnson</v>
      </c>
      <c r="P20" s="17"/>
      <c r="Q20" s="17"/>
      <c r="R20" s="14" t="str">
        <f>IF(N20="","","Volume Today: "&amp;TEXT(RTD("cqg.rtd",,"ContractData",N20,"T_CVol",,"T"),"#,###"))</f>
        <v>Volume Today: 1,029,013</v>
      </c>
    </row>
    <row r="21" spans="2:18" x14ac:dyDescent="0.3">
      <c r="B21" s="16" t="s">
        <v>19</v>
      </c>
      <c r="C21" s="1">
        <f>RTD("cqg.rtd", ,"ContractData",B21, "LastTrade",, "T")</f>
        <v>82.26</v>
      </c>
      <c r="D21" s="1">
        <f>RTD("cqg.rtd", ,"ContractData",B21, "NetLastTrade",, "T")</f>
        <v>-1.1400000000000006</v>
      </c>
      <c r="E21" s="2">
        <f>IFERROR(RTD("cqg.rtd", ,"ContractData", B21, "PerCentNetLastTrade",, "T")/100,"")</f>
        <v>-1.3669064748201438E-2</v>
      </c>
      <c r="F21" s="2" t="str">
        <f>PROPER(RTD("cqg.rtd", ,"ContractData",B21, "LongDescription",, "T"))</f>
        <v>Coca-Cola Company</v>
      </c>
      <c r="G21" s="10">
        <f>RTD("cqg.rtd",,"StudyData",B21,"RSI","Period="&amp;$G$1&amp;",InputChoice=Close","RSI",$K$1,"0","all","","","False","T","ExcelInterval","")</f>
        <v>24.752758088386472</v>
      </c>
      <c r="H21" s="11">
        <f>RTD("cqg.rtd",,"StudyData",B21,"MA","MAType=Sim,Period="&amp;$H$1&amp;",InputChoice=Close","MA",$K$1,"0","all","","","False","T","ExcelInterval","")</f>
        <v>82.829800000000006</v>
      </c>
      <c r="I21" s="11">
        <f t="shared" si="0"/>
        <v>-0.56980000000000075</v>
      </c>
      <c r="J21" s="3"/>
      <c r="K21" s="3"/>
      <c r="L21" s="5"/>
      <c r="N21" s="8" t="str">
        <v>S.MCD</v>
      </c>
      <c r="O21" s="17" t="str">
        <f>IF(N21="","",PROPER(RTD("cqg.rtd", ,"ContractData",N21, "LongDescription",, "T")))</f>
        <v>Mcdonald'S Corporation</v>
      </c>
      <c r="P21" s="17"/>
      <c r="Q21" s="17"/>
      <c r="R21" s="14" t="str">
        <f>IF(N21="","","Volume Today: "&amp;TEXT(RTD("cqg.rtd",,"ContractData",N21,"T_CVol",,"T"),"#,###"))</f>
        <v>Volume Today: 806,848</v>
      </c>
    </row>
    <row r="22" spans="2:18" x14ac:dyDescent="0.3">
      <c r="B22" s="16" t="s">
        <v>20</v>
      </c>
      <c r="C22" s="1">
        <f>RTD("cqg.rtd", ,"ContractData",B22, "LastTrade",, "T")</f>
        <v>275.03000000000003</v>
      </c>
      <c r="D22" s="1">
        <f>RTD("cqg.rtd", ,"ContractData",B22, "NetLastTrade",, "T")</f>
        <v>-3.2199999999999704</v>
      </c>
      <c r="E22" s="2">
        <f>IFERROR(RTD("cqg.rtd", ,"ContractData", B22, "PerCentNetLastTrade",, "T")/100,"")</f>
        <v>-1.1572327044025157E-2</v>
      </c>
      <c r="F22" s="2" t="str">
        <f>PROPER(RTD("cqg.rtd", ,"ContractData",B22, "LongDescription",, "T"))</f>
        <v>Mcdonald'S Corporation</v>
      </c>
      <c r="G22" s="10">
        <f>RTD("cqg.rtd",,"StudyData",B22,"RSI","Period="&amp;$G$1&amp;",InputChoice=Close","RSI",$K$1,"0","all","","","False","T","ExcelInterval","")</f>
        <v>34.295292476604871</v>
      </c>
      <c r="H22" s="11">
        <f>RTD("cqg.rtd",,"StudyData",B22,"MA","MAType=Sim,Period="&amp;$H$1&amp;",InputChoice=Close","MA",$K$1,"0","all","","","False","T","ExcelInterval","")</f>
        <v>274.10539999999997</v>
      </c>
      <c r="I22" s="11">
        <f t="shared" si="0"/>
        <v>0.92460000000005493</v>
      </c>
      <c r="J22" s="3"/>
      <c r="K22" s="3"/>
      <c r="L22" s="5"/>
      <c r="N22" s="8" t="str">
        <v>S.NKE</v>
      </c>
      <c r="O22" s="17" t="str">
        <f>IF(N22="","",PROPER(RTD("cqg.rtd", ,"ContractData",N22, "LongDescription",, "T")))</f>
        <v>Nike Inc Clsb</v>
      </c>
      <c r="P22" s="17"/>
      <c r="Q22" s="17"/>
      <c r="R22" s="14" t="str">
        <f>IF(N22="","","Volume Today: "&amp;TEXT(RTD("cqg.rtd",,"ContractData",N22,"T_CVol",,"T"),"#,###"))</f>
        <v>Volume Today: 2,581,464</v>
      </c>
    </row>
    <row r="23" spans="2:18" x14ac:dyDescent="0.3">
      <c r="B23" s="16" t="s">
        <v>21</v>
      </c>
      <c r="C23" s="1">
        <f>RTD("cqg.rtd", ,"ContractData",B23, "LastTrade",, "T")</f>
        <v>125.73</v>
      </c>
      <c r="D23" s="1">
        <f>RTD("cqg.rtd", ,"ContractData",B23, "NetLastTrade",, "T")</f>
        <v>-0.26000000000000512</v>
      </c>
      <c r="E23" s="2">
        <f>IFERROR(RTD("cqg.rtd", ,"ContractData", B23, "PerCentNetLastTrade",, "T")/100,"")</f>
        <v>-2.0636558457020398E-3</v>
      </c>
      <c r="F23" s="2" t="str">
        <f>PROPER(RTD("cqg.rtd", ,"ContractData",B23, "LongDescription",, "T"))</f>
        <v>Merck &amp; Co Inc</v>
      </c>
      <c r="G23" s="10">
        <f>RTD("cqg.rtd",,"StudyData",B23,"RSI","Period="&amp;$G$1&amp;",InputChoice=Close","RSI",$K$1,"0","all","","","False","T","ExcelInterval","")</f>
        <v>37.994180394711712</v>
      </c>
      <c r="H23" s="11">
        <f>RTD("cqg.rtd",,"StudyData",B23,"MA","MAType=Sim,Period="&amp;$H$1&amp;",InputChoice=Close","MA",$K$1,"0","all","","","False","T","ExcelInterval","")</f>
        <v>127.54935</v>
      </c>
      <c r="I23" s="11">
        <f t="shared" si="0"/>
        <v>-1.81935</v>
      </c>
      <c r="J23" s="3"/>
      <c r="K23" s="3"/>
      <c r="L23" s="5"/>
      <c r="N23" s="8" t="str">
        <v>S.NVDA</v>
      </c>
      <c r="O23" s="17" t="str">
        <f>IF(N23="","",PROPER(RTD("cqg.rtd", ,"ContractData",N23, "LongDescription",, "T")))</f>
        <v>Nvidia Corporation</v>
      </c>
      <c r="P23" s="17"/>
      <c r="Q23" s="17"/>
      <c r="R23" s="14" t="str">
        <f>IF(N23="","","Volume Today: "&amp;TEXT(RTD("cqg.rtd",,"ContractData",N23,"T_CVol",,"T"),"#,###"))</f>
        <v>Volume Today: 38,754,983</v>
      </c>
    </row>
    <row r="24" spans="2:18" x14ac:dyDescent="0.3">
      <c r="B24" s="16" t="s">
        <v>22</v>
      </c>
      <c r="C24" s="1">
        <f>RTD("cqg.rtd", ,"ContractData",B24, "LastTrade",, "T")</f>
        <v>376.18</v>
      </c>
      <c r="D24" s="1">
        <f>RTD("cqg.rtd", ,"ContractData",B24, "NetLastTrade",, "T")</f>
        <v>-7.160000000000025</v>
      </c>
      <c r="E24" s="2">
        <f>IFERROR(RTD("cqg.rtd", ,"ContractData", B24, "PerCentNetLastTrade",, "T")/100,"")</f>
        <v>-1.8677936035895029E-2</v>
      </c>
      <c r="F24" s="2" t="str">
        <f>PROPER(RTD("cqg.rtd", ,"ContractData",B24, "LongDescription",, "T"))</f>
        <v>Microsoft Corp</v>
      </c>
      <c r="G24" s="10">
        <f>RTD("cqg.rtd",,"StudyData",B24,"RSI","Period="&amp;$G$1&amp;",InputChoice=Close","RSI",$K$1,"0","all","","","False","T","ExcelInterval","")</f>
        <v>8.2145241309122383</v>
      </c>
      <c r="H24" s="11">
        <f>RTD("cqg.rtd",,"StudyData",B24,"MA","MAType=Sim,Period="&amp;$H$1&amp;",InputChoice=Close","MA",$K$1,"0","all","","","False","T","ExcelInterval","")</f>
        <v>381.60464999999999</v>
      </c>
      <c r="I24" s="11">
        <f t="shared" si="0"/>
        <v>-5.4246499999999855</v>
      </c>
      <c r="J24" s="3"/>
      <c r="K24" s="3"/>
      <c r="L24" s="5"/>
      <c r="O24" s="17" t="str">
        <f>IF(N24="","",PROPER(RTD("cqg.rtd", ,"ContractData",N24, "LongDescription",, "T")))</f>
        <v/>
      </c>
      <c r="P24" s="17"/>
      <c r="Q24" s="17"/>
      <c r="R24" s="14" t="str">
        <f>IF(N24="","","Volume Today: "&amp;TEXT(RTD("cqg.rtd",,"ContractData",N24,"T_CVol",,"T"),"#,###"))</f>
        <v/>
      </c>
    </row>
    <row r="25" spans="2:18" x14ac:dyDescent="0.3">
      <c r="B25" s="16" t="s">
        <v>23</v>
      </c>
      <c r="C25" s="1">
        <f>RTD("cqg.rtd", ,"ContractData",B25, "LastTrade",, "T")</f>
        <v>42.44</v>
      </c>
      <c r="D25" s="1">
        <f>RTD("cqg.rtd", ,"ContractData",B25, "NetLastTrade",, "T")</f>
        <v>-0.45000000000000284</v>
      </c>
      <c r="E25" s="2">
        <f>IFERROR(RTD("cqg.rtd", ,"ContractData", B25, "PerCentNetLastTrade",, "T")/100,"")</f>
        <v>-1.049195616693868E-2</v>
      </c>
      <c r="F25" s="2" t="str">
        <f>PROPER(RTD("cqg.rtd", ,"ContractData",B25, "LongDescription",, "T"))</f>
        <v>Nike Inc Clsb</v>
      </c>
      <c r="G25" s="10">
        <f>RTD("cqg.rtd",,"StudyData",B25,"RSI","Period="&amp;$G$1&amp;",InputChoice=Close","RSI",$K$1,"0","all","","","False","T","ExcelInterval","")</f>
        <v>26.464935930536072</v>
      </c>
      <c r="H25" s="11">
        <f>RTD("cqg.rtd",,"StudyData",B25,"MA","MAType=Sim,Period="&amp;$H$1&amp;",InputChoice=Close","MA",$K$1,"0","all","","","False","T","ExcelInterval","")</f>
        <v>42.439349999999997</v>
      </c>
      <c r="I25" s="11">
        <f t="shared" si="0"/>
        <v>6.5000000000026148E-4</v>
      </c>
      <c r="J25" s="3"/>
      <c r="K25" s="3"/>
      <c r="L25" s="5"/>
      <c r="O25" s="17" t="str">
        <f>IF(N25="","",PROPER(RTD("cqg.rtd", ,"ContractData",N25, "LongDescription",, "T")))</f>
        <v/>
      </c>
      <c r="P25" s="17"/>
      <c r="Q25" s="17"/>
      <c r="R25" s="14" t="str">
        <f>IF(N25="","","Volume Today: "&amp;TEXT(RTD("cqg.rtd",,"ContractData",N25,"T_CVol",,"T"),"#,###"))</f>
        <v/>
      </c>
    </row>
    <row r="26" spans="2:18" x14ac:dyDescent="0.3">
      <c r="B26" s="16" t="s">
        <v>24</v>
      </c>
      <c r="C26" s="1">
        <f>RTD("cqg.rtd", ,"ContractData",B26, "LastTrade",, "T")</f>
        <v>199.58</v>
      </c>
      <c r="D26" s="1">
        <f>RTD("cqg.rtd", ,"ContractData",B26, "NetLastTrade",, "T")</f>
        <v>-4.539999999999992</v>
      </c>
      <c r="E26" s="2">
        <f>IFERROR(RTD("cqg.rtd", ,"ContractData", B26, "PerCentNetLastTrade",, "T")/100,"")</f>
        <v>-2.2241818538114834E-2</v>
      </c>
      <c r="F26" s="2" t="str">
        <f>PROPER(RTD("cqg.rtd", ,"ContractData",B26, "LongDescription",, "T"))</f>
        <v>Nvidia Corporation</v>
      </c>
      <c r="G26" s="10">
        <f>RTD("cqg.rtd",,"StudyData",B26,"RSI","Period="&amp;$G$1&amp;",InputChoice=Close","RSI",$K$1,"0","all","","","False","T","ExcelInterval","")</f>
        <v>18.857647034665234</v>
      </c>
      <c r="H26" s="11">
        <f>RTD("cqg.rtd",,"StudyData",B26,"MA","MAType=Sim,Period="&amp;$H$1&amp;",InputChoice=Close","MA",$K$1,"0","all","","","False","T","ExcelInterval","")</f>
        <v>196.55615</v>
      </c>
      <c r="I26" s="11">
        <f t="shared" si="0"/>
        <v>3.0238500000000101</v>
      </c>
      <c r="J26" s="3"/>
      <c r="K26" s="3"/>
      <c r="L26" s="5"/>
      <c r="O26" s="17" t="str">
        <f>IF(N26="","",PROPER(RTD("cqg.rtd", ,"ContractData",N26, "LongDescription",, "T")))</f>
        <v/>
      </c>
      <c r="P26" s="17"/>
      <c r="Q26" s="17"/>
      <c r="R26" s="14" t="str">
        <f>IF(N26="","","Volume Today: "&amp;TEXT(RTD("cqg.rtd",,"ContractData",N26,"T_CVol",,"T"),"#,###"))</f>
        <v/>
      </c>
    </row>
    <row r="27" spans="2:18" x14ac:dyDescent="0.3">
      <c r="B27" s="16" t="s">
        <v>25</v>
      </c>
      <c r="C27" s="1">
        <f>RTD("cqg.rtd", ,"ContractData",B27, "LastTrade",, "T")</f>
        <v>147.41</v>
      </c>
      <c r="D27" s="1">
        <f>RTD("cqg.rtd", ,"ContractData",B27, "NetLastTrade",, "T")</f>
        <v>-0.99000000000000909</v>
      </c>
      <c r="E27" s="2">
        <f>IFERROR(RTD("cqg.rtd", ,"ContractData", B27, "PerCentNetLastTrade",, "T")/100,"")</f>
        <v>-6.6711590296495956E-3</v>
      </c>
      <c r="F27" s="2" t="str">
        <f>PROPER(RTD("cqg.rtd", ,"ContractData",B27, "LongDescription",, "T"))</f>
        <v>Procter &amp; Gamble Co</v>
      </c>
      <c r="G27" s="10">
        <f>RTD("cqg.rtd",,"StudyData",B27,"RSI","Period="&amp;$G$1&amp;",InputChoice=Close","RSI",$K$1,"0","all","","","False","T","ExcelInterval","")</f>
        <v>45.501277809167625</v>
      </c>
      <c r="H27" s="11">
        <f>RTD("cqg.rtd",,"StudyData",B27,"MA","MAType=Sim,Period="&amp;$H$1&amp;",InputChoice=Close","MA",$K$1,"0","all","","","False","T","ExcelInterval","")</f>
        <v>148.59755000000001</v>
      </c>
      <c r="I27" s="11">
        <f t="shared" si="0"/>
        <v>-1.1875500000000159</v>
      </c>
      <c r="J27" s="3"/>
      <c r="K27" s="3"/>
      <c r="L27" s="5"/>
      <c r="O27" s="17" t="str">
        <f>IF(N27="","",PROPER(RTD("cqg.rtd", ,"ContractData",N27, "LongDescription",, "T")))</f>
        <v/>
      </c>
      <c r="P27" s="17"/>
      <c r="Q27" s="17"/>
      <c r="R27" s="14" t="str">
        <f>IF(N27="","","Volume Today: "&amp;TEXT(RTD("cqg.rtd",,"ContractData",N27,"T_CVol",,"T"),"#,###"))</f>
        <v/>
      </c>
    </row>
    <row r="28" spans="2:18" x14ac:dyDescent="0.3">
      <c r="B28" s="16" t="s">
        <v>26</v>
      </c>
      <c r="C28" s="1">
        <f>RTD("cqg.rtd", ,"ContractData",B28, "LastTrade",, "T")</f>
        <v>332.77</v>
      </c>
      <c r="D28" s="1">
        <f>RTD("cqg.rtd", ,"ContractData",B28, "NetLastTrade",, "T")</f>
        <v>2.1999999999999886</v>
      </c>
      <c r="E28" s="2">
        <f>IFERROR(RTD("cqg.rtd", ,"ContractData", B28, "PerCentNetLastTrade",, "T")/100,"")</f>
        <v>6.6551713706627944E-3</v>
      </c>
      <c r="F28" s="2" t="str">
        <f>PROPER(RTD("cqg.rtd", ,"ContractData",B28, "LongDescription",, "T"))</f>
        <v>Sherwin-Williams Co</v>
      </c>
      <c r="G28" s="10">
        <f>RTD("cqg.rtd",,"StudyData",B28,"RSI","Period="&amp;$G$1&amp;",InputChoice=Close","RSI",$K$1,"0","all","","","False","T","ExcelInterval","")</f>
        <v>84.577313310584714</v>
      </c>
      <c r="H28" s="11">
        <f>RTD("cqg.rtd",,"StudyData",B28,"MA","MAType=Sim,Period="&amp;$H$1&amp;",InputChoice=Close","MA",$K$1,"0","all","","","False","T","ExcelInterval","")</f>
        <v>343.31464999999997</v>
      </c>
      <c r="I28" s="11">
        <f t="shared" si="0"/>
        <v>-10.54464999999999</v>
      </c>
      <c r="J28" s="3"/>
      <c r="K28" s="3"/>
      <c r="L28" s="5"/>
      <c r="O28" s="17" t="str">
        <f>IF(N28="","",PROPER(RTD("cqg.rtd", ,"ContractData",N28, "LongDescription",, "T")))</f>
        <v/>
      </c>
      <c r="P28" s="17"/>
      <c r="Q28" s="17"/>
      <c r="R28" s="14" t="str">
        <f>IF(N28="","","Volume Today: "&amp;TEXT(RTD("cqg.rtd",,"ContractData",N28,"T_CVol",,"T"),"#,###"))</f>
        <v/>
      </c>
    </row>
    <row r="29" spans="2:18" x14ac:dyDescent="0.3">
      <c r="B29" s="16" t="s">
        <v>27</v>
      </c>
      <c r="C29" s="1">
        <f>RTD("cqg.rtd", ,"ContractData",B29, "LastTrade",, "T")</f>
        <v>338.89</v>
      </c>
      <c r="D29" s="1">
        <f>RTD("cqg.rtd", ,"ContractData",B29, "NetLastTrade",, "T")</f>
        <v>0.94999999999998863</v>
      </c>
      <c r="E29" s="2">
        <f>IFERROR(RTD("cqg.rtd", ,"ContractData", B29, "PerCentNetLastTrade",, "T")/100,"")</f>
        <v>2.8111499082677399E-3</v>
      </c>
      <c r="F29" s="2" t="str">
        <f>PROPER(RTD("cqg.rtd", ,"ContractData",B29, "LongDescription",, "T"))</f>
        <v>Travelers Companies, Inc</v>
      </c>
      <c r="G29" s="10">
        <f>RTD("cqg.rtd",,"StudyData",B29,"RSI","Period="&amp;$G$1&amp;",InputChoice=Close","RSI",$K$1,"0","all","","","False","T","ExcelInterval","")</f>
        <v>54.263484377626469</v>
      </c>
      <c r="H29" s="11">
        <f>RTD("cqg.rtd",,"StudyData",B29,"MA","MAType=Sim,Period="&amp;$H$1&amp;",InputChoice=Close","MA",$K$1,"0","all","","","False","T","ExcelInterval","")</f>
        <v>336.45395000000002</v>
      </c>
      <c r="I29" s="11">
        <f t="shared" si="0"/>
        <v>2.4360499999999661</v>
      </c>
      <c r="J29" s="3"/>
      <c r="K29" s="3"/>
      <c r="L29" s="5"/>
      <c r="O29" s="17" t="str">
        <f>IF(N29="","",PROPER(RTD("cqg.rtd", ,"ContractData",N29, "LongDescription",, "T")))</f>
        <v/>
      </c>
      <c r="P29" s="17"/>
      <c r="Q29" s="17"/>
      <c r="R29" s="14" t="str">
        <f>IF(N29="","","Volume Today: "&amp;TEXT(RTD("cqg.rtd",,"ContractData",N29,"T_CVol",,"T"),"#,###"))</f>
        <v/>
      </c>
    </row>
    <row r="30" spans="2:18" x14ac:dyDescent="0.3">
      <c r="B30" s="16" t="s">
        <v>28</v>
      </c>
      <c r="C30" s="1">
        <f>RTD("cqg.rtd", ,"ContractData",B30, "LastTrade",, "T")</f>
        <v>433.27</v>
      </c>
      <c r="D30" s="1">
        <f>RTD("cqg.rtd", ,"ContractData",B30, "NetLastTrade",, "T")</f>
        <v>7.6699999999999591</v>
      </c>
      <c r="E30" s="2">
        <f>IFERROR(RTD("cqg.rtd", ,"ContractData", B30, "PerCentNetLastTrade",, "T")/100,"")</f>
        <v>1.8021616541353383E-2</v>
      </c>
      <c r="F30" s="2" t="str">
        <f>PROPER(RTD("cqg.rtd", ,"ContractData",B30, "LongDescription",, "T"))</f>
        <v>United Health Group Inc</v>
      </c>
      <c r="G30" s="10">
        <f>RTD("cqg.rtd",,"StudyData",B30,"RSI","Period="&amp;$G$1&amp;",InputChoice=Close","RSI",$K$1,"0","all","","","False","T","ExcelInterval","")</f>
        <v>81.757521953801501</v>
      </c>
      <c r="H30" s="11">
        <f>RTD("cqg.rtd",,"StudyData",B30,"MA","MAType=Sim,Period="&amp;$H$1&amp;",InputChoice=Close","MA",$K$1,"0","all","","","False","T","ExcelInterval","")</f>
        <v>422.50709999999998</v>
      </c>
      <c r="I30" s="11">
        <f t="shared" si="0"/>
        <v>10.762900000000002</v>
      </c>
      <c r="J30" s="3"/>
      <c r="K30" s="3"/>
      <c r="L30" s="5"/>
      <c r="O30" s="17" t="str">
        <f>IF(N30="","",PROPER(RTD("cqg.rtd", ,"ContractData",N30, "LongDescription",, "T")))</f>
        <v/>
      </c>
      <c r="P30" s="17"/>
      <c r="Q30" s="17"/>
      <c r="R30" s="14" t="str">
        <f>IF(N30="","","Volume Today: "&amp;TEXT(RTD("cqg.rtd",,"ContractData",N30,"T_CVol",,"T"),"#,###"))</f>
        <v/>
      </c>
    </row>
    <row r="31" spans="2:18" x14ac:dyDescent="0.3">
      <c r="B31" s="16" t="s">
        <v>29</v>
      </c>
      <c r="C31" s="1">
        <f>RTD("cqg.rtd", ,"ContractData",B31, "LastTrade",, "T")</f>
        <v>347.43</v>
      </c>
      <c r="D31" s="1">
        <f>RTD("cqg.rtd", ,"ContractData",B31, "NetLastTrade",, "T")</f>
        <v>-0.10000000000002274</v>
      </c>
      <c r="E31" s="2">
        <f>IFERROR(RTD("cqg.rtd", ,"ContractData", B31, "PerCentNetLastTrade",, "T")/100,"")</f>
        <v>-2.8774494288262884E-4</v>
      </c>
      <c r="F31" s="2" t="str">
        <f>PROPER(RTD("cqg.rtd", ,"ContractData",B31, "LongDescription",, "T"))</f>
        <v>Visa Inc.</v>
      </c>
      <c r="G31" s="10">
        <f>RTD("cqg.rtd",,"StudyData",B31,"RSI","Period="&amp;$G$1&amp;",InputChoice=Close","RSI",$K$1,"0","all","","","False","T","ExcelInterval","")</f>
        <v>42.127324252561742</v>
      </c>
      <c r="H31" s="11">
        <f>RTD("cqg.rtd",,"StudyData",B31,"MA","MAType=Sim,Period="&amp;$H$1&amp;",InputChoice=Close","MA",$K$1,"0","all","","","False","T","ExcelInterval","")</f>
        <v>348.86435</v>
      </c>
      <c r="I31" s="11">
        <f t="shared" si="0"/>
        <v>-1.4343499999999949</v>
      </c>
      <c r="J31" s="3"/>
      <c r="K31" s="3"/>
      <c r="L31" s="5"/>
      <c r="O31" s="17" t="str">
        <f>IF(N31="","",PROPER(RTD("cqg.rtd", ,"ContractData",N31, "LongDescription",, "T")))</f>
        <v/>
      </c>
      <c r="P31" s="17"/>
      <c r="Q31" s="17"/>
      <c r="R31" s="14" t="str">
        <f>IF(N31="","","Volume Today: "&amp;TEXT(RTD("cqg.rtd",,"ContractData",N31,"T_CVol",,"T"),"#,###"))</f>
        <v/>
      </c>
    </row>
    <row r="32" spans="2:18" x14ac:dyDescent="0.3">
      <c r="B32" s="16" t="s">
        <v>30</v>
      </c>
      <c r="C32" s="1">
        <f>RTD("cqg.rtd", ,"ContractData",B32, "LastTrade",, "T")</f>
        <v>112.34</v>
      </c>
      <c r="D32" s="1">
        <f>RTD("cqg.rtd", ,"ContractData",B32, "NetLastTrade",, "T")</f>
        <v>-0.76000000000000512</v>
      </c>
      <c r="E32" s="2">
        <f>IFERROR(RTD("cqg.rtd", ,"ContractData", B32, "PerCentNetLastTrade",, "T")/100,"")</f>
        <v>-6.7197170645446501E-3</v>
      </c>
      <c r="F32" s="2" t="str">
        <f>PROPER(RTD("cqg.rtd", ,"ContractData",B32, "LongDescription",, "T"))</f>
        <v>Walmart Inc Cmn</v>
      </c>
      <c r="G32" s="10">
        <f>RTD("cqg.rtd",,"StudyData",B32,"RSI","Period="&amp;$G$1&amp;",InputChoice=Close","RSI",$K$1,"0","all","","","False","T","ExcelInterval","")</f>
        <v>47.003058010482818</v>
      </c>
      <c r="H32" s="11">
        <f>RTD("cqg.rtd",,"StudyData",B32,"MA","MAType=Sim,Period="&amp;$H$1&amp;",InputChoice=Close","MA",$K$1,"0","all","","","False","T","ExcelInterval","")</f>
        <v>112.273</v>
      </c>
      <c r="I32" s="11">
        <f t="shared" si="0"/>
        <v>6.7000000000007276E-2</v>
      </c>
      <c r="J32" s="3"/>
      <c r="K32" s="3"/>
      <c r="L32" s="5"/>
      <c r="O32" s="17" t="str">
        <f>IF(N32="","",PROPER(RTD("cqg.rtd", ,"ContractData",N32, "LongDescription",, "T")))</f>
        <v/>
      </c>
      <c r="P32" s="17"/>
      <c r="Q32" s="17"/>
      <c r="R32" s="14" t="str">
        <f>IF(N32="","","Volume Today: "&amp;TEXT(RTD("cqg.rtd",,"ContractData",N32,"T_CVol",,"T"),"#,###"))</f>
        <v/>
      </c>
    </row>
    <row r="35" spans="12:12" x14ac:dyDescent="0.3">
      <c r="L35" s="9"/>
    </row>
  </sheetData>
  <mergeCells count="18">
    <mergeCell ref="O31:Q31"/>
    <mergeCell ref="O32:Q32"/>
    <mergeCell ref="O25:Q25"/>
    <mergeCell ref="O26:Q26"/>
    <mergeCell ref="O27:Q27"/>
    <mergeCell ref="O28:Q28"/>
    <mergeCell ref="O29:Q29"/>
    <mergeCell ref="O30:Q30"/>
    <mergeCell ref="O24:Q24"/>
    <mergeCell ref="L1:M2"/>
    <mergeCell ref="I1:J1"/>
    <mergeCell ref="O18:Q18"/>
    <mergeCell ref="O17:Q17"/>
    <mergeCell ref="O19:Q19"/>
    <mergeCell ref="O20:Q20"/>
    <mergeCell ref="O21:Q21"/>
    <mergeCell ref="O22:Q22"/>
    <mergeCell ref="O23:Q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2026-07-07T14:14:07Z</dcterms:created>
  <dcterms:modified xsi:type="dcterms:W3CDTF">2026-07-09T14:26:50Z</dcterms:modified>
</cp:coreProperties>
</file>