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qgincorp-my.sharepoint.com/personal/thartle_cqg_com/Documents/Desktop/Work Spaces/UNICODE/"/>
    </mc:Choice>
  </mc:AlternateContent>
  <xr:revisionPtr revIDLastSave="33" documentId="8_{5D8A0829-B432-4FDB-B2F9-62BFE1FB2B4E}" xr6:coauthVersionLast="47" xr6:coauthVersionMax="47" xr10:uidLastSave="{DFE47369-B0F2-425E-90BA-D2C0D2695E0B}"/>
  <bookViews>
    <workbookView xWindow="-120" yWindow="-120" windowWidth="29040" windowHeight="16440" xr2:uid="{270D4E09-9A80-4771-B76D-3C65EFB3D713}"/>
  </bookViews>
  <sheets>
    <sheet name="Display" sheetId="2" r:id="rId1"/>
    <sheet name="UNICHAR Tab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" i="1" l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C21" i="1"/>
  <c r="D33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E33" i="2"/>
  <c r="C33" i="2"/>
  <c r="B33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C31" i="2"/>
  <c r="B31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C6" i="2"/>
  <c r="B6" i="2"/>
  <c r="C5" i="2"/>
  <c r="B5" i="2"/>
  <c r="C4" i="2"/>
  <c r="B4" i="2"/>
  <c r="C3" i="2"/>
  <c r="B3" i="2"/>
  <c r="C2" i="2"/>
  <c r="B2" i="2"/>
  <c r="G2" i="2" l="1" a="1"/>
  <c r="F2" i="2" l="1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9" i="2"/>
  <c r="F8" i="2"/>
  <c r="F7" i="2"/>
  <c r="F6" i="2"/>
  <c r="F5" i="2"/>
  <c r="F4" i="2"/>
  <c r="F3" i="2"/>
  <c r="F10" i="2"/>
  <c r="K1" i="2"/>
  <c r="L1" i="2"/>
  <c r="M1" i="2" l="1"/>
  <c r="M5" i="2" l="1"/>
  <c r="M4" i="2"/>
  <c r="M2" i="2"/>
  <c r="M3" i="2"/>
  <c r="K9" i="2" l="1" a="1"/>
  <c r="K2" i="2" a="1"/>
  <c r="K31" i="2" a="1"/>
  <c r="K30" i="2" a="1"/>
  <c r="K29" i="2" a="1"/>
  <c r="K28" i="2" a="1"/>
  <c r="K27" i="2" a="1"/>
  <c r="K26" i="2" a="1"/>
  <c r="K25" i="2" a="1"/>
  <c r="K24" i="2" a="1"/>
  <c r="K23" i="2" a="1"/>
  <c r="K22" i="2" a="1"/>
  <c r="K21" i="2" a="1"/>
  <c r="K20" i="2" a="1"/>
  <c r="K19" i="2" a="1"/>
  <c r="K18" i="2" a="1"/>
  <c r="K17" i="2" a="1"/>
  <c r="K16" i="2" a="1"/>
  <c r="K15" i="2" a="1"/>
  <c r="K14" i="2" a="1"/>
  <c r="K13" i="2" a="1"/>
  <c r="K12" i="2" a="1"/>
  <c r="K11" i="2" a="1"/>
  <c r="K10" i="2" a="1"/>
  <c r="K7" i="2" a="1"/>
  <c r="K6" i="2" a="1"/>
  <c r="K5" i="2" a="1"/>
  <c r="K4" i="2" a="1"/>
  <c r="K3" i="2" a="1"/>
  <c r="K8" i="2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<sst xmlns="http://schemas.openxmlformats.org/spreadsheetml/2006/main" count="81" uniqueCount="74">
  <si>
    <t>Space</t>
  </si>
  <si>
    <t>Basic word separator.</t>
  </si>
  <si>
    <t>Euro Sign</t>
  </si>
  <si>
    <t>Official currency symbol for the Eurozone.</t>
  </si>
  <si>
    <t>Pound Sign</t>
  </si>
  <si>
    <t>Currency symbol for the British Pound Sterling.</t>
  </si>
  <si>
    <t>Yen Sign</t>
  </si>
  <si>
    <t>Currency symbol for Japanese Yen and Chinese Yuan.</t>
  </si>
  <si>
    <t>Degree Sign</t>
  </si>
  <si>
    <t>Used for temperatures, angles, and geographic coordinates.</t>
  </si>
  <si>
    <t>Plus-Minus Sign</t>
  </si>
  <si>
    <t>Indicates margin of error or tolerance values.</t>
  </si>
  <si>
    <t>Multiplication Sign</t>
  </si>
  <si>
    <t>Standard mathematical multiplication operator.</t>
  </si>
  <si>
    <t>Division Sign</t>
  </si>
  <si>
    <t>Standard mathematical division operator.</t>
  </si>
  <si>
    <t>Greek Small Letter Pi</t>
  </si>
  <si>
    <t>Mathematical constant representing a circle's perimeter ratio.</t>
  </si>
  <si>
    <t>Infinity</t>
  </si>
  <si>
    <t>Mathematical and conceptual symbol representing boundlessness.</t>
  </si>
  <si>
    <t>Bullet</t>
  </si>
  <si>
    <t>Commonly used to format list items in text documents.</t>
  </si>
  <si>
    <t>Horizontal Ellipsis</t>
  </si>
  <si>
    <t>Typographic mark indicating omitted text or a pause.</t>
  </si>
  <si>
    <t>Rightwards Arrow</t>
  </si>
  <si>
    <t>Frequently used for navigation directions and UI shortcuts.</t>
  </si>
  <si>
    <t>Check Mark</t>
  </si>
  <si>
    <t>Indicates completion, verification, or success.</t>
  </si>
  <si>
    <t>Ballot X</t>
  </si>
  <si>
    <t>Indicates an error, cancellation, or rejection.</t>
  </si>
  <si>
    <t>Black Heart Suit</t>
  </si>
  <si>
    <t>Classic text symbol representing love or a card suit.</t>
  </si>
  <si>
    <t>Grinning Face</t>
  </si>
  <si>
    <t>One of the most universally recognized foundational emojis.</t>
  </si>
  <si>
    <t>S.MMM</t>
  </si>
  <si>
    <t>S.AAPL</t>
  </si>
  <si>
    <t>S.AMGN</t>
  </si>
  <si>
    <t>S.AMZN</t>
  </si>
  <si>
    <t>S.AXP</t>
  </si>
  <si>
    <t>S.BA</t>
  </si>
  <si>
    <t>S.CAT</t>
  </si>
  <si>
    <t>S.CRM</t>
  </si>
  <si>
    <t>S.CSCO</t>
  </si>
  <si>
    <t>S.CVX</t>
  </si>
  <si>
    <t>S.DIS</t>
  </si>
  <si>
    <t>S.GS</t>
  </si>
  <si>
    <t>S.GOOGL</t>
  </si>
  <si>
    <t>S.HD</t>
  </si>
  <si>
    <t>S.HON</t>
  </si>
  <si>
    <t>S.IBM</t>
  </si>
  <si>
    <t>S.JNJ</t>
  </si>
  <si>
    <t>S.JPM</t>
  </si>
  <si>
    <t>S.KO</t>
  </si>
  <si>
    <t>S.MCD</t>
  </si>
  <si>
    <t>S.MRK</t>
  </si>
  <si>
    <t>S.MSFT</t>
  </si>
  <si>
    <t>S.NKE</t>
  </si>
  <si>
    <t>S.NVDA</t>
  </si>
  <si>
    <t>S.PG</t>
  </si>
  <si>
    <t>S.SHW</t>
  </si>
  <si>
    <t>S.TRV</t>
  </si>
  <si>
    <t>S.UNH</t>
  </si>
  <si>
    <t>S.V</t>
  </si>
  <si>
    <t>S.WMT</t>
  </si>
  <si>
    <t>Symbol</t>
  </si>
  <si>
    <t>Last</t>
  </si>
  <si>
    <t>Star</t>
  </si>
  <si>
    <t>Short Description</t>
  </si>
  <si>
    <t>Long Description</t>
  </si>
  <si>
    <t>UNICHAR</t>
  </si>
  <si>
    <t>NC</t>
  </si>
  <si>
    <t>%NC</t>
  </si>
  <si>
    <t>Company</t>
  </si>
  <si>
    <t>DJI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</si>
</sst>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DCDF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0" fontId="0" fillId="0" borderId="0" xfId="0" applyNumberFormat="1"/>
    <xf numFmtId="0" fontId="0" fillId="0" borderId="0" xfId="0" quotePrefix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cqg.rtd">
      <tp t="s">
        <v>NIKE Inc ClsB</v>
        <stp/>
        <stp>ContractData</stp>
        <stp>S.NKE</stp>
        <stp>LongDescription</stp>
        <stp/>
        <stp>T</stp>
        <tr r="F28" s="2"/>
        <tr r="E24" s="2"/>
      </tp>
      <tp t="s">
        <v>3M Company</v>
        <stp/>
        <stp>ContractData</stp>
        <stp>S.MMM</stp>
        <stp>LongDescription</stp>
        <stp/>
        <stp>T</stp>
        <tr r="F14" s="2"/>
        <tr r="E2" s="2"/>
      </tp>
      <tp t="s">
        <v>McDonald's Corporation</v>
        <stp/>
        <stp>ContractData</stp>
        <stp>S.MCD</stp>
        <stp>LongDescription</stp>
        <stp/>
        <stp>T</stp>
        <tr r="F21" s="2"/>
        <tr r="E21" s="2"/>
      </tp>
      <tp t="s">
        <v>Merck &amp; Co Inc</v>
        <stp/>
        <stp>ContractData</stp>
        <stp>S.MRK</stp>
        <stp>LongDescription</stp>
        <stp/>
        <stp>T</stp>
        <tr r="F16" s="2"/>
        <tr r="E22" s="2"/>
      </tp>
      <tp t="s">
        <v>Johnson &amp; Johnson</v>
        <stp/>
        <stp>ContractData</stp>
        <stp>S.JNJ</stp>
        <stp>LongDescription</stp>
        <stp/>
        <stp>T</stp>
        <tr r="F17" s="2"/>
        <tr r="E18" s="2"/>
      </tp>
      <tp t="s">
        <v>JPMorgan Chase &amp; Co.</v>
        <stp/>
        <stp>ContractData</stp>
        <stp>S.JPM</stp>
        <stp>LongDescription</stp>
        <stp/>
        <stp>T</stp>
        <tr r="F18" s="2"/>
        <tr r="E19" s="2"/>
      </tp>
      <tp t="s">
        <v>HONEYWELL INTL INC</v>
        <stp/>
        <stp>ContractData</stp>
        <stp>S.HON</stp>
        <stp>LongDescription</stp>
        <stp/>
        <stp>T</stp>
        <tr r="F4" s="2"/>
        <tr r="E16" s="2"/>
      </tp>
      <tp t="s">
        <v>International Business Machines</v>
        <stp/>
        <stp>ContractData</stp>
        <stp>S.IBM</stp>
        <stp>LongDescription</stp>
        <stp/>
        <stp>T</stp>
        <tr r="F6" s="2"/>
        <tr r="E17" s="2"/>
      </tp>
      <tp t="s">
        <v>The Walt Disney Company</v>
        <stp/>
        <stp>ContractData</stp>
        <stp>S.DIS</stp>
        <stp>LongDescription</stp>
        <stp/>
        <stp>T</stp>
        <tr r="F9" s="2"/>
        <tr r="E12" s="2"/>
      </tp>
      <tp t="s">
        <v>Caterpillar Inc</v>
        <stp/>
        <stp>ContractData</stp>
        <stp>S.CAT</stp>
        <stp>LongDescription</stp>
        <stp/>
        <stp>T</stp>
        <tr r="F26" s="2"/>
        <tr r="E8" s="2"/>
      </tp>
      <tp t="s">
        <v>Chevron Corp</v>
        <stp/>
        <stp>ContractData</stp>
        <stp>S.CVX</stp>
        <stp>LongDescription</stp>
        <stp/>
        <stp>T</stp>
        <tr r="F2" s="2"/>
        <tr r="E11" s="2"/>
      </tp>
      <tp t="s">
        <v>Salesforce, Inc.</v>
        <stp/>
        <stp>ContractData</stp>
        <stp>S.CRM</stp>
        <stp>LongDescription</stp>
        <stp/>
        <stp>T</stp>
        <tr r="F11" s="2"/>
        <tr r="E9" s="2"/>
      </tp>
      <tp t="s">
        <v>American Express Co</v>
        <stp/>
        <stp>ContractData</stp>
        <stp>S.AXP</stp>
        <stp>LongDescription</stp>
        <stp/>
        <stp>T</stp>
        <tr r="F31" s="2"/>
        <tr r="E6" s="2"/>
      </tp>
      <tp t="s">
        <v>WALMART INC CMN</v>
        <stp/>
        <stp>ContractData</stp>
        <stp>S.WMT</stp>
        <stp>LongDescription</stp>
        <stp/>
        <stp>T</stp>
        <tr r="F13" s="2"/>
        <tr r="E31" s="2"/>
      </tp>
      <tp t="s">
        <v>Travelers Companies, Inc</v>
        <stp/>
        <stp>ContractData</stp>
        <stp>S.TRV</stp>
        <stp>LongDescription</stp>
        <stp/>
        <stp>T</stp>
        <tr r="F23" s="2"/>
        <tr r="E28" s="2"/>
      </tp>
      <tp t="s">
        <v>United Health Group Inc</v>
        <stp/>
        <stp>ContractData</stp>
        <stp>S.UNH</stp>
        <stp>LongDescription</stp>
        <stp/>
        <stp>T</stp>
        <tr r="F20" s="2"/>
        <tr r="E29" s="2"/>
      </tp>
      <tp t="s">
        <v>Sherwin-Williams Co</v>
        <stp/>
        <stp>ContractData</stp>
        <stp>S.SHW</stp>
        <stp>LongDescription</stp>
        <stp/>
        <stp>T</stp>
        <tr r="F27" s="2"/>
        <tr r="E27" s="2"/>
      </tp>
      <tp>
        <v>-652.80000000000007</v>
        <stp/>
        <stp>ContractData</stp>
        <stp>DJI</stp>
        <stp>NetLastTradeToday</stp>
        <stp/>
        <stp>T</stp>
        <tr r="C33" s="2"/>
      </tp>
      <tp>
        <v>52215.100000000006</v>
        <stp/>
        <stp>ContractData</stp>
        <stp>DJI</stp>
        <stp>LastTrade</stp>
        <stp/>
        <stp>T</stp>
        <tr r="B33" s="2"/>
      </tp>
      <tp t="s">
        <v>Visa Inc.</v>
        <stp/>
        <stp>ContractData</stp>
        <stp>S.V</stp>
        <stp>LongDescription</stp>
        <stp/>
        <stp>T</stp>
        <tr r="F19" s="2"/>
        <tr r="E30" s="2"/>
      </tp>
      <tp t="s">
        <v>DJ Industrial Average</v>
        <stp/>
        <stp>ContractData</stp>
        <stp>DJI</stp>
        <stp>LongDescription</stp>
        <stp/>
        <stp>T</stp>
        <tr r="E33" s="2"/>
      </tp>
      <tp>
        <v>-1.23</v>
        <stp/>
        <stp>ContractData</stp>
        <stp>S.WMT</stp>
        <stp>NetLastTradeToday</stp>
        <stp/>
        <stp>T</stp>
        <tr r="C31" s="2"/>
      </tp>
      <tp>
        <v>-2.1</v>
        <stp/>
        <stp>ContractData</stp>
        <stp>S.MMM</stp>
        <stp>NetLastTradeToday</stp>
        <stp/>
        <stp>T</stp>
        <tr r="C2" s="2"/>
      </tp>
      <tp>
        <v>-4.01</v>
        <stp/>
        <stp>ContractData</stp>
        <stp>S.GOOGL</stp>
        <stp>NetLastTradeToday</stp>
        <stp/>
        <stp>T</stp>
        <tr r="C14" s="2"/>
      </tp>
      <tp>
        <v>2.84</v>
        <stp/>
        <stp>ContractData</stp>
        <stp>S.HON</stp>
        <stp>NetLastTradeToday</stp>
        <stp/>
        <stp>T</stp>
        <tr r="C16" s="2"/>
      </tp>
      <tp>
        <v>-15.620000000000001</v>
        <stp/>
        <stp>ContractData</stp>
        <stp>S.GS</stp>
        <stp>NetLastTradeToday</stp>
        <stp/>
        <stp>T</stp>
        <tr r="C13" s="2"/>
      </tp>
      <tp>
        <v>-3.8000000000000003</v>
        <stp/>
        <stp>ContractData</stp>
        <stp>S.JNJ</stp>
        <stp>NetLastTradeToday</stp>
        <stp/>
        <stp>T</stp>
        <tr r="C18" s="2"/>
      </tp>
      <tp>
        <v>-6.8900000000000006</v>
        <stp/>
        <stp>ContractData</stp>
        <stp>S.UNH</stp>
        <stp>NetLastTradeToday</stp>
        <stp/>
        <stp>T</stp>
        <tr r="C29" s="2"/>
      </tp>
      <tp>
        <v>92.710000000000008</v>
        <stp/>
        <stp>ContractData</stp>
        <stp>S.KO</stp>
        <stp>LastTrade</stp>
        <stp/>
        <stp>T</stp>
        <tr r="B20" s="2"/>
      </tp>
      <tp>
        <v>253.56</v>
        <stp/>
        <stp>ContractData</stp>
        <stp>S.IBM</stp>
        <stp>LastTrade</stp>
        <stp/>
        <stp>T</stp>
        <tr r="B17" s="2"/>
      </tp>
      <tp>
        <v>-0.61</v>
        <stp/>
        <stp>ContractData</stp>
        <stp>S.DIS</stp>
        <stp>NetLastTradeToday</stp>
        <stp/>
        <stp>T</stp>
        <tr r="C12" s="2"/>
      </tp>
      <tp>
        <v>248.46</v>
        <stp/>
        <stp>ContractData</stp>
        <stp>S.MCD</stp>
        <stp>LastTrade</stp>
        <stp/>
        <stp>T</stp>
        <tr r="B21" s="2"/>
      </tp>
      <tp>
        <v>-8.57</v>
        <stp/>
        <stp>ContractData</stp>
        <stp>S.SHW</stp>
        <stp>NetLastTradeToday</stp>
        <stp/>
        <stp>T</stp>
        <tr r="C27" s="2"/>
      </tp>
      <tp>
        <v>0.8</v>
        <stp/>
        <stp>ContractData</stp>
        <stp>S.BA</stp>
        <stp>NetLastTradeToday</stp>
        <stp/>
        <stp>T</stp>
        <tr r="C7" s="2"/>
      </tp>
      <tp>
        <v>-1.02</v>
        <stp/>
        <stp>ContractData</stp>
        <stp>S.NKE</stp>
        <stp>NetLastTradeToday</stp>
        <stp/>
        <stp>T</stp>
        <tr r="C24" s="2"/>
      </tp>
      <tp>
        <v>319.83</v>
        <stp/>
        <stp>ContractData</stp>
        <stp>S.HD</stp>
        <stp>LastTrade</stp>
        <stp/>
        <stp>T</stp>
        <tr r="B15" s="2"/>
      </tp>
      <tp>
        <v>687</v>
        <stp/>
        <stp>ContractData</stp>
        <stp>S.CAT</stp>
        <stp>LastTrade</stp>
        <stp/>
        <stp>T</stp>
        <tr r="B8" s="2"/>
      </tp>
      <tp>
        <v>875.68000000000006</v>
        <stp/>
        <stp>ContractData</stp>
        <stp>S.GS</stp>
        <stp>LastTrade</stp>
        <stp/>
        <stp>T</stp>
        <tr r="B13" s="2"/>
      </tp>
      <tp>
        <v>418.09000000000003</v>
        <stp/>
        <stp>ContractData</stp>
        <stp>S.UNH</stp>
        <stp>LastTrade</stp>
        <stp/>
        <stp>T</stp>
        <tr r="B29" s="2"/>
      </tp>
      <tp>
        <v>263.81</v>
        <stp/>
        <stp>ContractData</stp>
        <stp>S.JNJ</stp>
        <stp>LastTrade</stp>
        <stp/>
        <stp>T</stp>
        <tr r="B18" s="2"/>
      </tp>
      <tp>
        <v>221.15</v>
        <stp/>
        <stp>ContractData</stp>
        <stp>S.HON</stp>
        <stp>LastTrade</stp>
        <stp/>
        <stp>T</stp>
        <tr r="B16" s="2"/>
      </tp>
      <tp>
        <v>320.20999999999998</v>
        <stp/>
        <stp>ContractData</stp>
        <stp>S.GOOGL</stp>
        <stp>LastTrade</stp>
        <stp/>
        <stp>T</stp>
        <tr r="B14" s="2"/>
      </tp>
      <tp>
        <v>173.46</v>
        <stp/>
        <stp>ContractData</stp>
        <stp>S.MMM</stp>
        <stp>LastTrade</stp>
        <stp/>
        <stp>T</stp>
        <tr r="B2" s="2"/>
      </tp>
      <tp>
        <v>119.89</v>
        <stp/>
        <stp>ContractData</stp>
        <stp>S.WMT</stp>
        <stp>LastTrade</stp>
        <stp/>
        <stp>T</stp>
        <tr r="B31" s="2"/>
      </tp>
      <tp>
        <v>-7.9</v>
        <stp/>
        <stp>ContractData</stp>
        <stp>S.HD</stp>
        <stp>NetLastTradeToday</stp>
        <stp/>
        <stp>T</stp>
        <tr r="C15" s="2"/>
      </tp>
      <tp>
        <v>-17.05</v>
        <stp/>
        <stp>ContractData</stp>
        <stp>S.CAT</stp>
        <stp>NetLastTradeToday</stp>
        <stp/>
        <stp>T</stp>
        <tr r="C8" s="2"/>
      </tp>
      <tp>
        <v>188.35</v>
        <stp/>
        <stp>ContractData</stp>
        <stp>S.BA</stp>
        <stp>LastTrade</stp>
        <stp/>
        <stp>T</stp>
        <tr r="B7" s="2"/>
      </tp>
      <tp>
        <v>37.300000000000004</v>
        <stp/>
        <stp>ContractData</stp>
        <stp>S.NKE</stp>
        <stp>LastTrade</stp>
        <stp/>
        <stp>T</stp>
        <tr r="B24" s="2"/>
      </tp>
      <tp>
        <v>-4.17</v>
        <stp/>
        <stp>ContractData</stp>
        <stp>S.MCD</stp>
        <stp>NetLastTradeToday</stp>
        <stp/>
        <stp>T</stp>
        <tr r="C21" s="2"/>
      </tp>
      <tp>
        <v>337.06</v>
        <stp/>
        <stp>ContractData</stp>
        <stp>S.SHW</stp>
        <stp>LastTrade</stp>
        <stp/>
        <stp>T</stp>
        <tr r="B27" s="2"/>
      </tp>
      <tp>
        <v>-2.63</v>
        <stp/>
        <stp>ContractData</stp>
        <stp>S.KO</stp>
        <stp>NetLastTradeToday</stp>
        <stp/>
        <stp>T</stp>
        <tr r="C20" s="2"/>
      </tp>
      <tp>
        <v>1.45</v>
        <stp/>
        <stp>ContractData</stp>
        <stp>S.IBM</stp>
        <stp>NetLastTradeToday</stp>
        <stp/>
        <stp>T</stp>
        <tr r="C17" s="2"/>
      </tp>
      <tp>
        <v>112.52</v>
        <stp/>
        <stp>ContractData</stp>
        <stp>S.DIS</stp>
        <stp>LastTrade</stp>
        <stp/>
        <stp>T</stp>
        <tr r="B12" s="2"/>
      </tp>
      <tp>
        <v>233.21</v>
        <stp/>
        <stp>ContractData</stp>
        <stp>S.CVX</stp>
        <stp>LastTrade</stp>
        <stp/>
        <stp>T</stp>
        <tr r="B11" s="2"/>
      </tp>
      <tp>
        <v>-0.14358738728390097</v>
        <stp/>
        <stp>ContractData</stp>
        <stp>S.AAPL</stp>
        <stp>PerCentNetLastTrade</stp>
        <stp/>
        <stp>T</stp>
        <tr r="D3" s="2"/>
      </tp>
      <tp>
        <v>-1.7930602754426757</v>
        <stp/>
        <stp>ContractData</stp>
        <stp>S.AMGN</stp>
        <stp>PerCentNetLastTrade</stp>
        <stp/>
        <stp>T</stp>
        <tr r="D4" s="2"/>
      </tp>
      <tp>
        <v>-0.95055515616263275</v>
        <stp/>
        <stp>ContractData</stp>
        <stp>S.AMZN</stp>
        <stp>PerCentNetLastTrade</stp>
        <stp/>
        <stp>T</stp>
        <tr r="D5" s="2"/>
      </tp>
      <tp>
        <v>-1.7524963536407494</v>
        <stp/>
        <stp>ContractData</stp>
        <stp>S.GS</stp>
        <stp>PerCentNetLastTrade</stp>
        <stp/>
        <stp>T</stp>
        <tr r="D13" s="2"/>
      </tp>
      <tp>
        <v>0.42655291922154093</v>
        <stp/>
        <stp>ContractData</stp>
        <stp>S.BA</stp>
        <stp>PerCentNetLastTrade</stp>
        <stp/>
        <stp>T</stp>
        <tr r="D7" s="2"/>
      </tp>
      <tp>
        <v>-2.7585483532620096</v>
        <stp/>
        <stp>ContractData</stp>
        <stp>S.KO</stp>
        <stp>PerCentNetLastTrade</stp>
        <stp/>
        <stp>T</stp>
        <tr r="D20" s="2"/>
      </tp>
      <tp>
        <v>-2.4105208555823392</v>
        <stp/>
        <stp>ContractData</stp>
        <stp>S.HD</stp>
        <stp>PerCentNetLastTrade</stp>
        <stp/>
        <stp>T</stp>
        <tr r="D15" s="2"/>
      </tp>
      <tp>
        <v>-2.7598284920586993</v>
        <stp/>
        <stp>ContractData</stp>
        <stp>S.PG</stp>
        <stp>PerCentNetLastTrade</stp>
        <stp/>
        <stp>T</stp>
        <tr r="D26" s="2"/>
      </tp>
      <tp>
        <v>1.5349413671465344</v>
        <stp/>
        <stp>ContractData</stp>
        <stp>S.CSCO</stp>
        <stp>PerCentNetLastTrade</stp>
        <stp/>
        <stp>T</stp>
        <tr r="D10" s="2"/>
      </tp>
      <tp>
        <v>-4.57</v>
        <stp/>
        <stp>ContractData</stp>
        <stp>S.PG</stp>
        <stp>NetLastTradeToday</stp>
        <stp/>
        <stp>T</stp>
        <tr r="C26" s="2"/>
      </tp>
      <tp>
        <v>248.57</v>
        <stp/>
        <stp>ContractData</stp>
        <stp>S.CRM</stp>
        <stp>LastTrade</stp>
        <stp/>
        <stp>T</stp>
        <tr r="B9" s="2"/>
      </tp>
      <tp>
        <v>145.27000000000001</v>
        <stp/>
        <stp>ContractData</stp>
        <stp>S.MRK</stp>
        <stp>LastTrade</stp>
        <stp/>
        <stp>T</stp>
        <tr r="B22" s="2"/>
      </tp>
      <tp>
        <v>398.28000000000003</v>
        <stp/>
        <stp>ContractData</stp>
        <stp>S.TRV</stp>
        <stp>LastTrade</stp>
        <stp/>
        <stp>T</stp>
        <tr r="B28" s="2"/>
      </tp>
      <tp>
        <v>-1.2368145086669546</v>
        <stp/>
        <stp>ContractData</stp>
        <stp>S.GOOGL</stp>
        <stp>PerCentNetLastTrade</stp>
        <stp/>
        <stp>T</stp>
        <tr r="D14" s="2"/>
      </tp>
      <tp>
        <v>-11.950000000000001</v>
        <stp/>
        <stp>ContractData</stp>
        <stp>S.AXP</stp>
        <stp>NetLastTradeToday</stp>
        <stp/>
        <stp>T</stp>
        <tr r="C6" s="2"/>
      </tp>
      <tp>
        <v>331.58</v>
        <stp/>
        <stp>ContractData</stp>
        <stp>S.JPM</stp>
        <stp>LastTrade</stp>
        <stp/>
        <stp>T</stp>
        <tr r="B19" s="2"/>
      </tp>
      <tp>
        <v>6.53</v>
        <stp/>
        <stp>ContractData</stp>
        <stp>S.CVX</stp>
        <stp>NetLastTradeToday</stp>
        <stp/>
        <stp>T</stp>
        <tr r="C11" s="2"/>
      </tp>
      <tp>
        <v>0.65824825362708217</v>
        <stp/>
        <stp>ContractData</stp>
        <stp>S.MSFT</stp>
        <stp>PerCentNetLastTrade</stp>
        <stp/>
        <stp>T</stp>
        <tr r="D23" s="2"/>
      </tp>
      <tp>
        <v>-4.96</v>
        <stp/>
        <stp>ContractData</stp>
        <stp>S.JPM</stp>
        <stp>NetLastTradeToday</stp>
        <stp/>
        <stp>T</stp>
        <tr r="C19" s="2"/>
      </tp>
      <tp>
        <v>313.22000000000003</v>
        <stp/>
        <stp>ContractData</stp>
        <stp>S.AXP</stp>
        <stp>LastTrade</stp>
        <stp/>
        <stp>T</stp>
        <tr r="B6" s="2"/>
      </tp>
      <tp>
        <v>161.02000000000001</v>
        <stp/>
        <stp>ContractData</stp>
        <stp>S.PG</stp>
        <stp>LastTrade</stp>
        <stp/>
        <stp>T</stp>
        <tr r="B26" s="2"/>
      </tp>
      <tp>
        <v>-0.58903915932331186</v>
        <stp/>
        <stp>ContractData</stp>
        <stp>S.NVDA</stp>
        <stp>PerCentNetLastTrade</stp>
        <stp/>
        <stp>T</stp>
        <tr r="D25" s="2"/>
      </tp>
      <tp>
        <v>-7.16</v>
        <stp/>
        <stp>ContractData</stp>
        <stp>S.TRV</stp>
        <stp>NetLastTradeToday</stp>
        <stp/>
        <stp>T</stp>
        <tr r="C28" s="2"/>
      </tp>
      <tp>
        <v>-1.72</v>
        <stp/>
        <stp>ContractData</stp>
        <stp>S.CRM</stp>
        <stp>NetLastTradeToday</stp>
        <stp/>
        <stp>T</stp>
        <tr r="C9" s="2"/>
      </tp>
      <tp>
        <v>-1.97</v>
        <stp/>
        <stp>ContractData</stp>
        <stp>S.MRK</stp>
        <stp>NetLastTradeToday</stp>
        <stp/>
        <stp>T</stp>
        <tr r="C22" s="2"/>
      </tp>
      <tp t="s">
        <v>CISCO SYSTEMS INC.</v>
        <stp/>
        <stp>ContractData</stp>
        <stp>S.CSCO</stp>
        <stp>LongDescription</stp>
        <stp/>
        <stp>T</stp>
        <tr r="F3" s="2"/>
        <tr r="E10" s="2"/>
      </tp>
      <tp t="s">
        <v>Goldman Sachs Group</v>
        <stp/>
        <stp>ContractData</stp>
        <stp>S.GS</stp>
        <stp>LongDescription</stp>
        <stp/>
        <stp>T</stp>
        <tr r="F22" s="2"/>
        <tr r="E13" s="2"/>
      </tp>
      <tp t="s">
        <v>Boeing Company</v>
        <stp/>
        <stp>ContractData</stp>
        <stp>S.BA</stp>
        <stp>LongDescription</stp>
        <stp/>
        <stp>T</stp>
        <tr r="F7" s="2"/>
        <tr r="E7" s="2"/>
      </tp>
      <tp t="s">
        <v>Home Depot, Inc.</v>
        <stp/>
        <stp>ContractData</stp>
        <stp>S.HD</stp>
        <stp>LongDescription</stp>
        <stp/>
        <stp>T</stp>
        <tr r="F25" s="2"/>
        <tr r="E15" s="2"/>
      </tp>
      <tp t="s">
        <v>Coca-Cola Company</v>
        <stp/>
        <stp>ContractData</stp>
        <stp>S.KO</stp>
        <stp>LongDescription</stp>
        <stp/>
        <stp>T</stp>
        <tr r="F29" s="2"/>
        <tr r="E20" s="2"/>
      </tp>
      <tp t="s">
        <v>Procter &amp; Gamble Co</v>
        <stp/>
        <stp>ContractData</stp>
        <stp>S.PG</stp>
        <stp>LongDescription</stp>
        <stp/>
        <stp>T</stp>
        <tr r="F30" s="2"/>
        <tr r="E26" s="2"/>
      </tp>
      <tp t="s">
        <v>APPLE INC.</v>
        <stp/>
        <stp>ContractData</stp>
        <stp>S.AAPL</stp>
        <stp>LongDescription</stp>
        <stp/>
        <stp>T</stp>
        <tr r="F8" s="2"/>
        <tr r="E3" s="2"/>
      </tp>
      <tp t="s">
        <v>AMGEN</v>
        <stp/>
        <stp>ContractData</stp>
        <stp>S.AMGN</stp>
        <stp>LongDescription</stp>
        <stp/>
        <stp>T</stp>
        <tr r="F24" s="2"/>
        <tr r="E4" s="2"/>
      </tp>
      <tp t="s">
        <v>Amazon.com Inc</v>
        <stp/>
        <stp>ContractData</stp>
        <stp>S.AMZN</stp>
        <stp>LongDescription</stp>
        <stp/>
        <stp>T</stp>
        <tr r="F12" s="2"/>
        <tr r="E5" s="2"/>
      </tp>
      <tp t="s">
        <v>ALPHABET CL A CMN</v>
        <stp/>
        <stp>ContractData</stp>
        <stp>S.GOOGL</stp>
        <stp>LongDescription</stp>
        <stp/>
        <stp>T</stp>
        <tr r="F15" s="2"/>
        <tr r="E14" s="2"/>
      </tp>
      <tp t="s">
        <v>NVIDIA CORPORATION</v>
        <stp/>
        <stp>ContractData</stp>
        <stp>S.NVDA</stp>
        <stp>LongDescription</stp>
        <stp/>
        <stp>T</stp>
        <tr r="F10" s="2"/>
        <tr r="E25" s="2"/>
      </tp>
      <tp t="s">
        <v>MICROSOFT CORP</v>
        <stp/>
        <stp>ContractData</stp>
        <stp>S.MSFT</stp>
        <stp>LongDescription</stp>
        <stp/>
        <stp>T</stp>
        <tr r="F5" s="2"/>
        <tr r="E23" s="2"/>
      </tp>
      <tp>
        <v>-8.02</v>
        <stp/>
        <stp>ContractData</stp>
        <stp>S.AMGN</stp>
        <stp>NetLastTradeToday</stp>
        <stp/>
        <stp>T</stp>
        <tr r="C4" s="2"/>
      </tp>
      <tp>
        <v>3.43</v>
        <stp/>
        <stp>ContractData</stp>
        <stp>S.MSFT</stp>
        <stp>NetLastTradeToday</stp>
        <stp/>
        <stp>T</stp>
        <tr r="C23" s="2"/>
      </tp>
      <tp>
        <v>-1.25</v>
        <stp/>
        <stp>ContractData</stp>
        <stp>S.NVDA</stp>
        <stp>NetLastTradeToday</stp>
        <stp/>
        <stp>T</stp>
        <tr r="C25" s="2"/>
      </tp>
      <tp>
        <v>1.61</v>
        <stp/>
        <stp>ContractData</stp>
        <stp>S.CSCO</stp>
        <stp>NetLastTradeToday</stp>
        <stp/>
        <stp>T</stp>
        <tr r="C10" s="2"/>
      </tp>
      <tp>
        <v>-6.42</v>
        <stp/>
        <stp>ContractData</stp>
        <stp>S.V</stp>
        <stp>NetLastTradeToday</stp>
        <stp/>
        <stp>T</stp>
        <tr r="C30" s="2"/>
      </tp>
      <tp>
        <v>210.96</v>
        <stp/>
        <stp>ContractData</stp>
        <stp>S.NVDA</stp>
        <stp>LastTrade</stp>
        <stp/>
        <stp>T</stp>
        <tr r="B25" s="2"/>
      </tp>
      <tp>
        <v>524.51</v>
        <stp/>
        <stp>ContractData</stp>
        <stp>S.MSFT</stp>
        <stp>LastTrade</stp>
        <stp/>
        <stp>T</stp>
        <tr r="B23" s="2"/>
      </tp>
      <tp>
        <v>439.26</v>
        <stp/>
        <stp>ContractData</stp>
        <stp>S.AMGN</stp>
        <stp>LastTrade</stp>
        <stp/>
        <stp>T</stp>
        <tr r="B4" s="2"/>
      </tp>
      <tp>
        <v>407.92</v>
        <stp/>
        <stp>ContractData</stp>
        <stp>S.V</stp>
        <stp>LastTrade</stp>
        <stp/>
        <stp>T</stp>
        <tr r="B30" s="2"/>
      </tp>
      <tp>
        <v>106.5</v>
        <stp/>
        <stp>ContractData</stp>
        <stp>S.CSCO</stp>
        <stp>LastTrade</stp>
        <stp/>
        <stp>T</stp>
        <tr r="B10" s="2"/>
      </tp>
      <tp>
        <v>-1.0155217965653898</v>
        <stp/>
        <stp>ContractData</stp>
        <stp>S.WMT</stp>
        <stp>PerCentNetLastTrade</stp>
        <stp/>
        <stp>T</stp>
        <tr r="D31" s="2"/>
      </tp>
      <tp>
        <v>-1.6212527648359922</v>
        <stp/>
        <stp>ContractData</stp>
        <stp>S.UNH</stp>
        <stp>PerCentNetLastTrade</stp>
        <stp/>
        <stp>T</stp>
        <tr r="D29" s="2"/>
      </tp>
      <tp>
        <v>-1.7659826361483819</v>
        <stp/>
        <stp>ContractData</stp>
        <stp>S.TRV</stp>
        <stp>PerCentNetLastTrade</stp>
        <stp/>
        <stp>T</stp>
        <tr r="D28" s="2"/>
      </tp>
      <tp>
        <v>-2.4795301333796256</v>
        <stp/>
        <stp>ContractData</stp>
        <stp>S.SHW</stp>
        <stp>PerCentNetLastTrade</stp>
        <stp/>
        <stp>T</stp>
        <tr r="D27" s="2"/>
      </tp>
      <tp>
        <v>-2.6617954070981211</v>
        <stp/>
        <stp>ContractData</stp>
        <stp>S.NKE</stp>
        <stp>PerCentNetLastTrade</stp>
        <stp/>
        <stp>T</stp>
        <tr r="D24" s="2"/>
      </tp>
      <tp>
        <v>-1.1961722488038278</v>
        <stp/>
        <stp>ContractData</stp>
        <stp>S.MMM</stp>
        <stp>PerCentNetLastTrade</stp>
        <stp/>
        <stp>T</stp>
        <tr r="D2" s="2"/>
      </tp>
      <tp>
        <v>-1.6506353164707279</v>
        <stp/>
        <stp>ContractData</stp>
        <stp>S.MCD</stp>
        <stp>PerCentNetLastTrade</stp>
        <stp/>
        <stp>T</stp>
        <tr r="D21" s="2"/>
      </tp>
      <tp>
        <v>-1.3379516435751155</v>
        <stp/>
        <stp>ContractData</stp>
        <stp>S.MRK</stp>
        <stp>PerCentNetLastTrade</stp>
        <stp/>
        <stp>T</stp>
        <tr r="D22" s="2"/>
      </tp>
      <tp>
        <v>-1.4199768319569523</v>
        <stp/>
        <stp>ContractData</stp>
        <stp>S.JNJ</stp>
        <stp>PerCentNetLastTrade</stp>
        <stp/>
        <stp>T</stp>
        <tr r="D18" s="2"/>
      </tp>
      <tp>
        <v>-1.4738218339573306</v>
        <stp/>
        <stp>ContractData</stp>
        <stp>S.JPM</stp>
        <stp>PerCentNetLastTrade</stp>
        <stp/>
        <stp>T</stp>
        <tr r="D19" s="2"/>
      </tp>
      <tp>
        <v>0.57514576970370079</v>
        <stp/>
        <stp>ContractData</stp>
        <stp>S.IBM</stp>
        <stp>PerCentNetLastTrade</stp>
        <stp/>
        <stp>T</stp>
        <tr r="D17" s="2"/>
      </tp>
      <tp>
        <v>1.3009023865145894</v>
        <stp/>
        <stp>ContractData</stp>
        <stp>S.HON</stp>
        <stp>PerCentNetLastTrade</stp>
        <stp/>
        <stp>T</stp>
        <tr r="D16" s="2"/>
      </tp>
      <tp>
        <v>-0.53920268717404751</v>
        <stp/>
        <stp>ContractData</stp>
        <stp>S.DIS</stp>
        <stp>PerCentNetLastTrade</stp>
        <stp/>
        <stp>T</stp>
        <tr r="D12" s="2"/>
      </tp>
      <tp>
        <v>-2.4217030040480081</v>
        <stp/>
        <stp>ContractData</stp>
        <stp>S.CAT</stp>
        <stp>PerCentNetLastTrade</stp>
        <stp/>
        <stp>T</stp>
        <tr r="D8" s="2"/>
      </tp>
      <tp>
        <v>2.880712899241221</v>
        <stp/>
        <stp>ContractData</stp>
        <stp>S.CVX</stp>
        <stp>PerCentNetLastTrade</stp>
        <stp/>
        <stp>T</stp>
        <tr r="D11" s="2"/>
      </tp>
      <tp>
        <v>-0.68720284470014781</v>
        <stp/>
        <stp>ContractData</stp>
        <stp>S.CRM</stp>
        <stp>PerCentNetLastTrade</stp>
        <stp/>
        <stp>T</stp>
        <tr r="D9" s="2"/>
      </tp>
      <tp>
        <v>-3.6750007688286126</v>
        <stp/>
        <stp>ContractData</stp>
        <stp>S.AXP</stp>
        <stp>PerCentNetLastTrade</stp>
        <stp/>
        <stp>T</stp>
        <tr r="D6" s="2"/>
      </tp>
      <tp>
        <v>248</v>
        <stp/>
        <stp>ContractData</stp>
        <stp>S.AMZN</stp>
        <stp>LastTrade</stp>
        <stp/>
        <stp>T</stp>
        <tr r="B5" s="2"/>
      </tp>
      <tp>
        <v>-0.5</v>
        <stp/>
        <stp>ContractData</stp>
        <stp>S.AAPL</stp>
        <stp>NetLastTradeToday</stp>
        <stp/>
        <stp>T</stp>
        <tr r="C3" s="2"/>
      </tp>
      <tp>
        <v>347.72</v>
        <stp/>
        <stp>ContractData</stp>
        <stp>S.AAPL</stp>
        <stp>LastTrade</stp>
        <stp/>
        <stp>T</stp>
        <tr r="B3" s="2"/>
      </tp>
      <tp>
        <v>-2.38</v>
        <stp/>
        <stp>ContractData</stp>
        <stp>S.AMZN</stp>
        <stp>NetLastTradeToday</stp>
        <stp/>
        <stp>T</stp>
        <tr r="C5" s="2"/>
      </tp>
      <tp>
        <v>-1.2347757334791054</v>
        <stp/>
        <stp>ContractData</stp>
        <stp>DJI</stp>
        <stp>PerCentNetLastTrade</stp>
        <stp/>
        <stp>T</stp>
        <tr r="D33" s="2"/>
      </tp>
      <tp>
        <v>-1.5494521407539701</v>
        <stp/>
        <stp>ContractData</stp>
        <stp>S.V</stp>
        <stp>PerCentNetLastTrade</stp>
        <stp/>
        <stp>T</stp>
        <tr r="D30" s="2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volatileDependencies" Target="volatileDependencie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83A95-1D10-43A0-A113-DC91C86FDE75}">
  <dimension ref="A1:N33"/>
  <sheetViews>
    <sheetView tabSelected="1" workbookViewId="0">
      <selection activeCell="N15" sqref="N15"/>
    </sheetView>
  </sheetViews>
  <sheetFormatPr defaultRowHeight="16.5" x14ac:dyDescent="0.3"/>
  <cols>
    <col min="1" max="1" width="12.5" customWidth="1"/>
    <col min="5" max="6" width="32" customWidth="1"/>
    <col min="13" max="13" width="9.5" bestFit="1" customWidth="1"/>
  </cols>
  <sheetData>
    <row r="1" spans="1:14" x14ac:dyDescent="0.3">
      <c r="A1" s="5" t="s">
        <v>64</v>
      </c>
      <c r="B1" s="5" t="s">
        <v>65</v>
      </c>
      <c r="C1" s="5" t="s">
        <v>70</v>
      </c>
      <c r="D1" s="5" t="s">
        <v>71</v>
      </c>
      <c r="E1" s="5" t="s">
        <v>72</v>
      </c>
      <c r="F1" s="5" t="s">
        <v>72</v>
      </c>
      <c r="G1" s="5" t="s">
        <v>64</v>
      </c>
      <c r="H1" s="5" t="s">
        <v>65</v>
      </c>
      <c r="I1" s="5" t="s">
        <v>70</v>
      </c>
      <c r="J1" s="5" t="s">
        <v>71</v>
      </c>
      <c r="K1" s="1">
        <f>MAX(J2:J31)</f>
        <v>2.8807128992412209E-2</v>
      </c>
      <c r="L1" s="1">
        <f>MIN(J2:J31)</f>
        <v>-3.6750007688286124E-2</v>
      </c>
      <c r="M1" s="1">
        <f>(K1+ABS(L1))/4</f>
        <v>1.6389284170174583E-2</v>
      </c>
    </row>
    <row r="2" spans="1:14" x14ac:dyDescent="0.3">
      <c r="A2" s="5" t="s">
        <v>34</v>
      </c>
      <c r="B2" s="11">
        <f>RTD("cqg.rtd", ,"ContractData", A2, "LastTrade",, "T")</f>
        <v>173.46</v>
      </c>
      <c r="C2" s="11">
        <f>RTD("cqg.rtd", ,"ContractData", A2, "NetLastTradeToday",, "T")</f>
        <v>-2.1</v>
      </c>
      <c r="D2" s="9">
        <f>IFERROR(RTD("cqg.rtd", ,"ContractData", A2, "PerCentNetLastTrade",, "T")/100,"")</f>
        <v>-1.1961722488038277E-2</v>
      </c>
      <c r="E2" s="5" t="str">
        <f>PROPER(RTD("cqg.rtd", ,"ContractData", A2, "LongDescription",, "T"))</f>
        <v>3M Company</v>
      </c>
      <c r="F2" s="5" t="str">
        <f>PROPER(RTD("cqg.rtd", ,"ContractData", G2, "LongDescription",, "T"))</f>
        <v>Chevron Corp</v>
      </c>
      <c r="G2" s="5" t="str" cm="1">
        <f t="array" ref="G2:J31">_xlfn.SORTBY(A2:D31,D2:D31,-1)</f>
        <v>S.CVX</v>
      </c>
      <c r="H2" s="5">
        <v>233.21</v>
      </c>
      <c r="I2" s="5">
        <v>6.53</v>
      </c>
      <c r="J2" s="9">
        <v>2.8807128992412209E-2</v>
      </c>
      <c r="K2" s="10" t="str" cm="1">
        <f t="array" ref="K2">_xlfn.IFS(J2&gt;$M$2,_xlfn.UNICHAR(10031),J2&gt;$M$3,_xlfn.UNICHAR(10031)&amp;_xlfn.UNICHAR(10031),J2&gt;$M$4,_xlfn.UNICHAR(10031)&amp;_xlfn.UNICHAR(10031)&amp;_xlfn.UNICHAR(10031),J2&gt;=$M$5,_xlfn.UNICHAR(10031)&amp;_xlfn.UNICHAR(10031)&amp;_xlfn.UNICHAR(10031)&amp;_xlfn.UNICHAR(10031))</f>
        <v>✯</v>
      </c>
      <c r="M2" s="1">
        <f>$K$1-$M$1</f>
        <v>1.2417844822237626E-2</v>
      </c>
    </row>
    <row r="3" spans="1:14" x14ac:dyDescent="0.3">
      <c r="A3" s="5" t="s">
        <v>35</v>
      </c>
      <c r="B3" s="11">
        <f>RTD("cqg.rtd", ,"ContractData", A3, "LastTrade",, "T")</f>
        <v>347.72</v>
      </c>
      <c r="C3" s="11">
        <f>RTD("cqg.rtd", ,"ContractData", A3, "NetLastTradeToday",, "T")</f>
        <v>-0.5</v>
      </c>
      <c r="D3" s="9">
        <f>IFERROR(RTD("cqg.rtd", ,"ContractData", A3, "PerCentNetLastTrade",, "T")/100,"")</f>
        <v>-1.4358738728390097E-3</v>
      </c>
      <c r="E3" s="5" t="str">
        <f>PROPER(RTD("cqg.rtd", ,"ContractData", A3, "LongDescription",, "T"))</f>
        <v>Apple Inc.</v>
      </c>
      <c r="F3" s="5" t="str">
        <f>PROPER(RTD("cqg.rtd", ,"ContractData", G3, "LongDescription",, "T"))</f>
        <v>Cisco Systems Inc.</v>
      </c>
      <c r="G3" s="5" t="str">
        <v>S.CSCO</v>
      </c>
      <c r="H3" s="5">
        <v>106.5</v>
      </c>
      <c r="I3" s="5">
        <v>1.61</v>
      </c>
      <c r="J3" s="9">
        <v>1.5349413671465344E-2</v>
      </c>
      <c r="K3" s="10" t="str" cm="1">
        <f t="array" ref="K3">_xlfn.IFS(J3&gt;$M$2,_xlfn.UNICHAR(10031),J3&gt;$M$3,_xlfn.UNICHAR(10031)&amp;_xlfn.UNICHAR(10031),J3&gt;$M$4,_xlfn.UNICHAR(10031)&amp;_xlfn.UNICHAR(10031)&amp;_xlfn.UNICHAR(10031),J3&gt;=$M$5,_xlfn.UNICHAR(10031)&amp;_xlfn.UNICHAR(10031)&amp;_xlfn.UNICHAR(10031)&amp;_xlfn.UNICHAR(10031))</f>
        <v>✯</v>
      </c>
      <c r="M3" s="1">
        <f>$K$1-(2*$M$1)</f>
        <v>-3.9714393479369572E-3</v>
      </c>
    </row>
    <row r="4" spans="1:14" x14ac:dyDescent="0.3">
      <c r="A4" s="5" t="s">
        <v>36</v>
      </c>
      <c r="B4" s="11">
        <f>RTD("cqg.rtd", ,"ContractData", A4, "LastTrade",, "T")</f>
        <v>439.26</v>
      </c>
      <c r="C4" s="11">
        <f>RTD("cqg.rtd", ,"ContractData", A4, "NetLastTradeToday",, "T")</f>
        <v>-8.02</v>
      </c>
      <c r="D4" s="9">
        <f>IFERROR(RTD("cqg.rtd", ,"ContractData", A4, "PerCentNetLastTrade",, "T")/100,"")</f>
        <v>-1.7930602754426758E-2</v>
      </c>
      <c r="E4" s="5" t="str">
        <f>PROPER(RTD("cqg.rtd", ,"ContractData", A4, "LongDescription",, "T"))</f>
        <v>Amgen</v>
      </c>
      <c r="F4" s="5" t="str">
        <f>PROPER(RTD("cqg.rtd", ,"ContractData", G4, "LongDescription",, "T"))</f>
        <v>Honeywell Intl Inc</v>
      </c>
      <c r="G4" s="5" t="str">
        <v>S.HON</v>
      </c>
      <c r="H4" s="5">
        <v>221.15</v>
      </c>
      <c r="I4" s="5">
        <v>2.84</v>
      </c>
      <c r="J4" s="9">
        <v>1.3009023865145894E-2</v>
      </c>
      <c r="K4" s="10" t="str" cm="1">
        <f t="array" ref="K4">_xlfn.IFS(J4&gt;$M$2,_xlfn.UNICHAR(10031),J4&gt;$M$3,_xlfn.UNICHAR(10031)&amp;_xlfn.UNICHAR(10031),J4&gt;$M$4,_xlfn.UNICHAR(10031)&amp;_xlfn.UNICHAR(10031)&amp;_xlfn.UNICHAR(10031),J4&gt;=$M$5,_xlfn.UNICHAR(10031)&amp;_xlfn.UNICHAR(10031)&amp;_xlfn.UNICHAR(10031)&amp;_xlfn.UNICHAR(10031))</f>
        <v>✯</v>
      </c>
      <c r="M4" s="1">
        <f>$K$1-(3*$M$1)</f>
        <v>-2.0360723518111537E-2</v>
      </c>
    </row>
    <row r="5" spans="1:14" x14ac:dyDescent="0.3">
      <c r="A5" s="5" t="s">
        <v>37</v>
      </c>
      <c r="B5" s="11">
        <f>RTD("cqg.rtd", ,"ContractData", A5, "LastTrade",, "T")</f>
        <v>248</v>
      </c>
      <c r="C5" s="11">
        <f>RTD("cqg.rtd", ,"ContractData", A5, "NetLastTradeToday",, "T")</f>
        <v>-2.38</v>
      </c>
      <c r="D5" s="9">
        <f>IFERROR(RTD("cqg.rtd", ,"ContractData", A5, "PerCentNetLastTrade",, "T")/100,"")</f>
        <v>-9.505551561626328E-3</v>
      </c>
      <c r="E5" s="5" t="str">
        <f>PROPER(RTD("cqg.rtd", ,"ContractData", A5, "LongDescription",, "T"))</f>
        <v>Amazon.Com Inc</v>
      </c>
      <c r="F5" s="5" t="str">
        <f>PROPER(RTD("cqg.rtd", ,"ContractData", G5, "LongDescription",, "T"))</f>
        <v>Microsoft Corp</v>
      </c>
      <c r="G5" s="5" t="str">
        <v>S.MSFT</v>
      </c>
      <c r="H5" s="5">
        <v>524.51</v>
      </c>
      <c r="I5" s="5">
        <v>3.43</v>
      </c>
      <c r="J5" s="9">
        <v>6.5824825362708218E-3</v>
      </c>
      <c r="K5" s="10" t="str" cm="1">
        <f t="array" ref="K5">_xlfn.IFS(J5&gt;$M$2,_xlfn.UNICHAR(10031),J5&gt;$M$3,_xlfn.UNICHAR(10031)&amp;_xlfn.UNICHAR(10031),J5&gt;$M$4,_xlfn.UNICHAR(10031)&amp;_xlfn.UNICHAR(10031)&amp;_xlfn.UNICHAR(10031),J5&gt;=$M$5,_xlfn.UNICHAR(10031)&amp;_xlfn.UNICHAR(10031)&amp;_xlfn.UNICHAR(10031)&amp;_xlfn.UNICHAR(10031))</f>
        <v>✯✯</v>
      </c>
      <c r="M5" s="1">
        <f>$K$1-(4*$M$1)</f>
        <v>-3.6750007688286124E-2</v>
      </c>
    </row>
    <row r="6" spans="1:14" x14ac:dyDescent="0.3">
      <c r="A6" s="5" t="s">
        <v>38</v>
      </c>
      <c r="B6" s="11">
        <f>RTD("cqg.rtd", ,"ContractData", A6, "LastTrade",, "T")</f>
        <v>313.22000000000003</v>
      </c>
      <c r="C6" s="11">
        <f>RTD("cqg.rtd", ,"ContractData", A6, "NetLastTradeToday",, "T")</f>
        <v>-11.950000000000001</v>
      </c>
      <c r="D6" s="9">
        <f>IFERROR(RTD("cqg.rtd", ,"ContractData", A6, "PerCentNetLastTrade",, "T")/100,"")</f>
        <v>-3.6750007688286124E-2</v>
      </c>
      <c r="E6" s="5" t="str">
        <f>PROPER(RTD("cqg.rtd", ,"ContractData", A6, "LongDescription",, "T"))</f>
        <v>American Express Co</v>
      </c>
      <c r="F6" s="5" t="str">
        <f>PROPER(RTD("cqg.rtd", ,"ContractData", G6, "LongDescription",, "T"))</f>
        <v>International Business Machines</v>
      </c>
      <c r="G6" s="5" t="str">
        <v>S.IBM</v>
      </c>
      <c r="H6" s="5">
        <v>253.56</v>
      </c>
      <c r="I6" s="5">
        <v>1.45</v>
      </c>
      <c r="J6" s="9">
        <v>5.7514576970370077E-3</v>
      </c>
      <c r="K6" s="10" t="str" cm="1">
        <f t="array" ref="K6">_xlfn.IFS(J6&gt;$M$2,_xlfn.UNICHAR(10031),J6&gt;$M$3,_xlfn.UNICHAR(10031)&amp;_xlfn.UNICHAR(10031),J6&gt;$M$4,_xlfn.UNICHAR(10031)&amp;_xlfn.UNICHAR(10031)&amp;_xlfn.UNICHAR(10031),J6&gt;=$M$5,_xlfn.UNICHAR(10031)&amp;_xlfn.UNICHAR(10031)&amp;_xlfn.UNICHAR(10031)&amp;_xlfn.UNICHAR(10031))</f>
        <v>✯✯</v>
      </c>
    </row>
    <row r="7" spans="1:14" x14ac:dyDescent="0.3">
      <c r="A7" s="5" t="s">
        <v>39</v>
      </c>
      <c r="B7" s="11">
        <f>RTD("cqg.rtd", ,"ContractData", A7, "LastTrade",, "T")</f>
        <v>188.35</v>
      </c>
      <c r="C7" s="11">
        <f>RTD("cqg.rtd", ,"ContractData", A7, "NetLastTradeToday",, "T")</f>
        <v>0.8</v>
      </c>
      <c r="D7" s="9">
        <f>IFERROR(RTD("cqg.rtd", ,"ContractData", A7, "PerCentNetLastTrade",, "T")/100,"")</f>
        <v>4.2655291922154091E-3</v>
      </c>
      <c r="E7" s="5" t="str">
        <f>PROPER(RTD("cqg.rtd", ,"ContractData", A7, "LongDescription",, "T"))</f>
        <v>Boeing Company</v>
      </c>
      <c r="F7" s="5" t="str">
        <f>PROPER(RTD("cqg.rtd", ,"ContractData", G7, "LongDescription",, "T"))</f>
        <v>Boeing Company</v>
      </c>
      <c r="G7" s="5" t="str">
        <v>S.BA</v>
      </c>
      <c r="H7" s="5">
        <v>188.35</v>
      </c>
      <c r="I7" s="5">
        <v>0.8</v>
      </c>
      <c r="J7" s="9">
        <v>4.2655291922154091E-3</v>
      </c>
      <c r="K7" s="10" t="str" cm="1">
        <f t="array" ref="K7">_xlfn.IFS(J7&gt;$M$2,_xlfn.UNICHAR(10031),J7&gt;$M$3,_xlfn.UNICHAR(10031)&amp;_xlfn.UNICHAR(10031),J7&gt;$M$4,_xlfn.UNICHAR(10031)&amp;_xlfn.UNICHAR(10031)&amp;_xlfn.UNICHAR(10031),J7&gt;=$M$5,_xlfn.UNICHAR(10031)&amp;_xlfn.UNICHAR(10031)&amp;_xlfn.UNICHAR(10031)&amp;_xlfn.UNICHAR(10031))</f>
        <v>✯✯</v>
      </c>
      <c r="M7" s="12"/>
    </row>
    <row r="8" spans="1:14" x14ac:dyDescent="0.3">
      <c r="A8" s="5" t="s">
        <v>40</v>
      </c>
      <c r="B8" s="11">
        <f>RTD("cqg.rtd", ,"ContractData", A8, "LastTrade",, "T")</f>
        <v>687</v>
      </c>
      <c r="C8" s="11">
        <f>RTD("cqg.rtd", ,"ContractData", A8, "NetLastTradeToday",, "T")</f>
        <v>-17.05</v>
      </c>
      <c r="D8" s="9">
        <f>IFERROR(RTD("cqg.rtd", ,"ContractData", A8, "PerCentNetLastTrade",, "T")/100,"")</f>
        <v>-2.4217030040480082E-2</v>
      </c>
      <c r="E8" s="5" t="str">
        <f>PROPER(RTD("cqg.rtd", ,"ContractData", A8, "LongDescription",, "T"))</f>
        <v>Caterpillar Inc</v>
      </c>
      <c r="F8" s="5" t="str">
        <f>PROPER(RTD("cqg.rtd", ,"ContractData", G8, "LongDescription",, "T"))</f>
        <v>Apple Inc.</v>
      </c>
      <c r="G8" s="5" t="str">
        <v>S.AAPL</v>
      </c>
      <c r="H8" s="5">
        <v>347.72</v>
      </c>
      <c r="I8" s="5">
        <v>-0.5</v>
      </c>
      <c r="J8" s="9">
        <v>-1.4358738728390097E-3</v>
      </c>
      <c r="K8" s="10" t="str" cm="1">
        <f t="array" ref="K8">_xlfn.IFS(J8&gt;$M$2,_xlfn.UNICHAR(10031),J8&gt;$M$3,_xlfn.UNICHAR(10031)&amp;_xlfn.UNICHAR(10031),J8&gt;$M$4,_xlfn.UNICHAR(10031)&amp;_xlfn.UNICHAR(10031)&amp;_xlfn.UNICHAR(10031),J8&gt;=$M$5,_xlfn.UNICHAR(10031)&amp;_xlfn.UNICHAR(10031)&amp;_xlfn.UNICHAR(10031)&amp;_xlfn.UNICHAR(10031))</f>
        <v>✯✯</v>
      </c>
      <c r="N8" s="1"/>
    </row>
    <row r="9" spans="1:14" x14ac:dyDescent="0.3">
      <c r="A9" s="5" t="s">
        <v>41</v>
      </c>
      <c r="B9" s="11">
        <f>RTD("cqg.rtd", ,"ContractData", A9, "LastTrade",, "T")</f>
        <v>248.57</v>
      </c>
      <c r="C9" s="11">
        <f>RTD("cqg.rtd", ,"ContractData", A9, "NetLastTradeToday",, "T")</f>
        <v>-1.72</v>
      </c>
      <c r="D9" s="9">
        <f>IFERROR(RTD("cqg.rtd", ,"ContractData", A9, "PerCentNetLastTrade",, "T")/100,"")</f>
        <v>-6.872028447001478E-3</v>
      </c>
      <c r="E9" s="5" t="str">
        <f>PROPER(RTD("cqg.rtd", ,"ContractData", A9, "LongDescription",, "T"))</f>
        <v>Salesforce, Inc.</v>
      </c>
      <c r="F9" s="5" t="str">
        <f>PROPER(RTD("cqg.rtd", ,"ContractData", G9, "LongDescription",, "T"))</f>
        <v>The Walt Disney Company</v>
      </c>
      <c r="G9" s="5" t="str">
        <v>S.DIS</v>
      </c>
      <c r="H9" s="5">
        <v>112.52</v>
      </c>
      <c r="I9" s="5">
        <v>-0.61</v>
      </c>
      <c r="J9" s="9">
        <v>-5.3920268717404752E-3</v>
      </c>
      <c r="K9" s="10" t="str" cm="1">
        <f t="array" ref="K9">_xlfn.IFS(J9&gt;$M$2,_xlfn.UNICHAR(10031),J9&gt;$M$3,_xlfn.UNICHAR(10031)&amp;_xlfn.UNICHAR(10031),J9&gt;$M$4,_xlfn.UNICHAR(10031)&amp;_xlfn.UNICHAR(10031)&amp;_xlfn.UNICHAR(10031),J9&gt;=$M$5,_xlfn.UNICHAR(10031)&amp;_xlfn.UNICHAR(10031)&amp;_xlfn.UNICHAR(10031)&amp;_xlfn.UNICHAR(10031))</f>
        <v>✯✯✯</v>
      </c>
    </row>
    <row r="10" spans="1:14" x14ac:dyDescent="0.3">
      <c r="A10" s="5" t="s">
        <v>42</v>
      </c>
      <c r="B10" s="11">
        <f>RTD("cqg.rtd", ,"ContractData", A10, "LastTrade",, "T")</f>
        <v>106.5</v>
      </c>
      <c r="C10" s="11">
        <f>RTD("cqg.rtd", ,"ContractData", A10, "NetLastTradeToday",, "T")</f>
        <v>1.61</v>
      </c>
      <c r="D10" s="9">
        <f>IFERROR(RTD("cqg.rtd", ,"ContractData", A10, "PerCentNetLastTrade",, "T")/100,"")</f>
        <v>1.5349413671465344E-2</v>
      </c>
      <c r="E10" s="5" t="str">
        <f>PROPER(RTD("cqg.rtd", ,"ContractData", A10, "LongDescription",, "T"))</f>
        <v>Cisco Systems Inc.</v>
      </c>
      <c r="F10" s="5" t="str">
        <f>PROPER(RTD("cqg.rtd", ,"ContractData", G10, "LongDescription",, "T"))</f>
        <v>Nvidia Corporation</v>
      </c>
      <c r="G10" s="5" t="str">
        <v>S.NVDA</v>
      </c>
      <c r="H10" s="5">
        <v>210.96</v>
      </c>
      <c r="I10" s="5">
        <v>-1.25</v>
      </c>
      <c r="J10" s="9">
        <v>-5.8903915932331189E-3</v>
      </c>
      <c r="K10" s="10" t="str" cm="1">
        <f t="array" ref="K10">_xlfn.IFS(J10&gt;$M$2,_xlfn.UNICHAR(10031),J10&gt;$M$3,_xlfn.UNICHAR(10031)&amp;_xlfn.UNICHAR(10031),J10&gt;$M$4,_xlfn.UNICHAR(10031)&amp;_xlfn.UNICHAR(10031)&amp;_xlfn.UNICHAR(10031),J10&gt;=$M$5,_xlfn.UNICHAR(10031)&amp;_xlfn.UNICHAR(10031)&amp;_xlfn.UNICHAR(10031)&amp;_xlfn.UNICHAR(10031))</f>
        <v>✯✯✯</v>
      </c>
    </row>
    <row r="11" spans="1:14" x14ac:dyDescent="0.3">
      <c r="A11" s="5" t="s">
        <v>43</v>
      </c>
      <c r="B11" s="11">
        <f>RTD("cqg.rtd", ,"ContractData", A11, "LastTrade",, "T")</f>
        <v>233.21</v>
      </c>
      <c r="C11" s="11">
        <f>RTD("cqg.rtd", ,"ContractData", A11, "NetLastTradeToday",, "T")</f>
        <v>6.53</v>
      </c>
      <c r="D11" s="9">
        <f>IFERROR(RTD("cqg.rtd", ,"ContractData", A11, "PerCentNetLastTrade",, "T")/100,"")</f>
        <v>2.8807128992412209E-2</v>
      </c>
      <c r="E11" s="5" t="str">
        <f>PROPER(RTD("cqg.rtd", ,"ContractData", A11, "LongDescription",, "T"))</f>
        <v>Chevron Corp</v>
      </c>
      <c r="F11" s="5" t="str">
        <f>PROPER(RTD("cqg.rtd", ,"ContractData", G11, "LongDescription",, "T"))</f>
        <v>Salesforce, Inc.</v>
      </c>
      <c r="G11" s="5" t="str">
        <v>S.CRM</v>
      </c>
      <c r="H11" s="5">
        <v>248.57</v>
      </c>
      <c r="I11" s="5">
        <v>-1.72</v>
      </c>
      <c r="J11" s="9">
        <v>-6.872028447001478E-3</v>
      </c>
      <c r="K11" s="10" t="str" cm="1">
        <f t="array" ref="K11">_xlfn.IFS(J11&gt;$M$2,_xlfn.UNICHAR(10031),J11&gt;$M$3,_xlfn.UNICHAR(10031)&amp;_xlfn.UNICHAR(10031),J11&gt;$M$4,_xlfn.UNICHAR(10031)&amp;_xlfn.UNICHAR(10031)&amp;_xlfn.UNICHAR(10031),J11&gt;=$M$5,_xlfn.UNICHAR(10031)&amp;_xlfn.UNICHAR(10031)&amp;_xlfn.UNICHAR(10031)&amp;_xlfn.UNICHAR(10031))</f>
        <v>✯✯✯</v>
      </c>
    </row>
    <row r="12" spans="1:14" x14ac:dyDescent="0.3">
      <c r="A12" s="5" t="s">
        <v>44</v>
      </c>
      <c r="B12" s="11">
        <f>RTD("cqg.rtd", ,"ContractData", A12, "LastTrade",, "T")</f>
        <v>112.52</v>
      </c>
      <c r="C12" s="11">
        <f>RTD("cqg.rtd", ,"ContractData", A12, "NetLastTradeToday",, "T")</f>
        <v>-0.61</v>
      </c>
      <c r="D12" s="9">
        <f>IFERROR(RTD("cqg.rtd", ,"ContractData", A12, "PerCentNetLastTrade",, "T")/100,"")</f>
        <v>-5.3920268717404752E-3</v>
      </c>
      <c r="E12" s="5" t="str">
        <f>PROPER(RTD("cqg.rtd", ,"ContractData", A12, "LongDescription",, "T"))</f>
        <v>The Walt Disney Company</v>
      </c>
      <c r="F12" s="5" t="str">
        <f>PROPER(RTD("cqg.rtd", ,"ContractData", G12, "LongDescription",, "T"))</f>
        <v>Amazon.Com Inc</v>
      </c>
      <c r="G12" s="5" t="str">
        <v>S.AMZN</v>
      </c>
      <c r="H12" s="5">
        <v>248</v>
      </c>
      <c r="I12" s="5">
        <v>-2.38</v>
      </c>
      <c r="J12" s="9">
        <v>-9.505551561626328E-3</v>
      </c>
      <c r="K12" s="10" t="str" cm="1">
        <f t="array" ref="K12">_xlfn.IFS(J12&gt;$M$2,_xlfn.UNICHAR(10031),J12&gt;$M$3,_xlfn.UNICHAR(10031)&amp;_xlfn.UNICHAR(10031),J12&gt;$M$4,_xlfn.UNICHAR(10031)&amp;_xlfn.UNICHAR(10031)&amp;_xlfn.UNICHAR(10031),J12&gt;=$M$5,_xlfn.UNICHAR(10031)&amp;_xlfn.UNICHAR(10031)&amp;_xlfn.UNICHAR(10031)&amp;_xlfn.UNICHAR(10031))</f>
        <v>✯✯✯</v>
      </c>
    </row>
    <row r="13" spans="1:14" x14ac:dyDescent="0.3">
      <c r="A13" s="5" t="s">
        <v>45</v>
      </c>
      <c r="B13" s="11">
        <f>RTD("cqg.rtd", ,"ContractData", A13, "LastTrade",, "T")</f>
        <v>875.68000000000006</v>
      </c>
      <c r="C13" s="11">
        <f>RTD("cqg.rtd", ,"ContractData", A13, "NetLastTradeToday",, "T")</f>
        <v>-15.620000000000001</v>
      </c>
      <c r="D13" s="9">
        <f>IFERROR(RTD("cqg.rtd", ,"ContractData", A13, "PerCentNetLastTrade",, "T")/100,"")</f>
        <v>-1.7524963536407492E-2</v>
      </c>
      <c r="E13" s="5" t="str">
        <f>PROPER(RTD("cqg.rtd", ,"ContractData", A13, "LongDescription",, "T"))</f>
        <v>Goldman Sachs Group</v>
      </c>
      <c r="F13" s="5" t="str">
        <f>PROPER(RTD("cqg.rtd", ,"ContractData", G13, "LongDescription",, "T"))</f>
        <v>Walmart Inc Cmn</v>
      </c>
      <c r="G13" s="5" t="str">
        <v>S.WMT</v>
      </c>
      <c r="H13" s="5">
        <v>119.89</v>
      </c>
      <c r="I13" s="5">
        <v>-1.23</v>
      </c>
      <c r="J13" s="9">
        <v>-1.0155217965653898E-2</v>
      </c>
      <c r="K13" s="10" t="str" cm="1">
        <f t="array" ref="K13">_xlfn.IFS(J13&gt;$M$2,_xlfn.UNICHAR(10031),J13&gt;$M$3,_xlfn.UNICHAR(10031)&amp;_xlfn.UNICHAR(10031),J13&gt;$M$4,_xlfn.UNICHAR(10031)&amp;_xlfn.UNICHAR(10031)&amp;_xlfn.UNICHAR(10031),J13&gt;=$M$5,_xlfn.UNICHAR(10031)&amp;_xlfn.UNICHAR(10031)&amp;_xlfn.UNICHAR(10031)&amp;_xlfn.UNICHAR(10031))</f>
        <v>✯✯✯</v>
      </c>
    </row>
    <row r="14" spans="1:14" x14ac:dyDescent="0.3">
      <c r="A14" s="5" t="s">
        <v>46</v>
      </c>
      <c r="B14" s="11">
        <f>RTD("cqg.rtd", ,"ContractData", A14, "LastTrade",, "T")</f>
        <v>320.20999999999998</v>
      </c>
      <c r="C14" s="11">
        <f>RTD("cqg.rtd", ,"ContractData", A14, "NetLastTradeToday",, "T")</f>
        <v>-4.01</v>
      </c>
      <c r="D14" s="9">
        <f>IFERROR(RTD("cqg.rtd", ,"ContractData", A14, "PerCentNetLastTrade",, "T")/100,"")</f>
        <v>-1.2368145086669547E-2</v>
      </c>
      <c r="E14" s="5" t="str">
        <f>PROPER(RTD("cqg.rtd", ,"ContractData", A14, "LongDescription",, "T"))</f>
        <v>Alphabet Cl A Cmn</v>
      </c>
      <c r="F14" s="5" t="str">
        <f>PROPER(RTD("cqg.rtd", ,"ContractData", G14, "LongDescription",, "T"))</f>
        <v>3M Company</v>
      </c>
      <c r="G14" s="5" t="str">
        <v>S.MMM</v>
      </c>
      <c r="H14" s="5">
        <v>173.46</v>
      </c>
      <c r="I14" s="5">
        <v>-2.1</v>
      </c>
      <c r="J14" s="9">
        <v>-1.1961722488038277E-2</v>
      </c>
      <c r="K14" s="10" t="str" cm="1">
        <f t="array" ref="K14">_xlfn.IFS(J14&gt;$M$2,_xlfn.UNICHAR(10031),J14&gt;$M$3,_xlfn.UNICHAR(10031)&amp;_xlfn.UNICHAR(10031),J14&gt;$M$4,_xlfn.UNICHAR(10031)&amp;_xlfn.UNICHAR(10031)&amp;_xlfn.UNICHAR(10031),J14&gt;=$M$5,_xlfn.UNICHAR(10031)&amp;_xlfn.UNICHAR(10031)&amp;_xlfn.UNICHAR(10031)&amp;_xlfn.UNICHAR(10031))</f>
        <v>✯✯✯</v>
      </c>
    </row>
    <row r="15" spans="1:14" x14ac:dyDescent="0.3">
      <c r="A15" s="5" t="s">
        <v>47</v>
      </c>
      <c r="B15" s="11">
        <f>RTD("cqg.rtd", ,"ContractData", A15, "LastTrade",, "T")</f>
        <v>319.83</v>
      </c>
      <c r="C15" s="11">
        <f>RTD("cqg.rtd", ,"ContractData", A15, "NetLastTradeToday",, "T")</f>
        <v>-7.9</v>
      </c>
      <c r="D15" s="9">
        <f>IFERROR(RTD("cqg.rtd", ,"ContractData", A15, "PerCentNetLastTrade",, "T")/100,"")</f>
        <v>-2.410520855582339E-2</v>
      </c>
      <c r="E15" s="5" t="str">
        <f>PROPER(RTD("cqg.rtd", ,"ContractData", A15, "LongDescription",, "T"))</f>
        <v>Home Depot, Inc.</v>
      </c>
      <c r="F15" s="5" t="str">
        <f>PROPER(RTD("cqg.rtd", ,"ContractData", G15, "LongDescription",, "T"))</f>
        <v>Alphabet Cl A Cmn</v>
      </c>
      <c r="G15" s="5" t="str">
        <v>S.GOOGL</v>
      </c>
      <c r="H15" s="5">
        <v>320.20999999999998</v>
      </c>
      <c r="I15" s="5">
        <v>-4.01</v>
      </c>
      <c r="J15" s="9">
        <v>-1.2368145086669547E-2</v>
      </c>
      <c r="K15" s="10" t="str" cm="1">
        <f t="array" ref="K15">_xlfn.IFS(J15&gt;$M$2,_xlfn.UNICHAR(10031),J15&gt;$M$3,_xlfn.UNICHAR(10031)&amp;_xlfn.UNICHAR(10031),J15&gt;$M$4,_xlfn.UNICHAR(10031)&amp;_xlfn.UNICHAR(10031)&amp;_xlfn.UNICHAR(10031),J15&gt;=$M$5,_xlfn.UNICHAR(10031)&amp;_xlfn.UNICHAR(10031)&amp;_xlfn.UNICHAR(10031)&amp;_xlfn.UNICHAR(10031))</f>
        <v>✯✯✯</v>
      </c>
    </row>
    <row r="16" spans="1:14" x14ac:dyDescent="0.3">
      <c r="A16" s="5" t="s">
        <v>48</v>
      </c>
      <c r="B16" s="11">
        <f>RTD("cqg.rtd", ,"ContractData", A16, "LastTrade",, "T")</f>
        <v>221.15</v>
      </c>
      <c r="C16" s="11">
        <f>RTD("cqg.rtd", ,"ContractData", A16, "NetLastTradeToday",, "T")</f>
        <v>2.84</v>
      </c>
      <c r="D16" s="9">
        <f>IFERROR(RTD("cqg.rtd", ,"ContractData", A16, "PerCentNetLastTrade",, "T")/100,"")</f>
        <v>1.3009023865145894E-2</v>
      </c>
      <c r="E16" s="5" t="str">
        <f>PROPER(RTD("cqg.rtd", ,"ContractData", A16, "LongDescription",, "T"))</f>
        <v>Honeywell Intl Inc</v>
      </c>
      <c r="F16" s="5" t="str">
        <f>PROPER(RTD("cqg.rtd", ,"ContractData", G16, "LongDescription",, "T"))</f>
        <v>Merck &amp; Co Inc</v>
      </c>
      <c r="G16" s="5" t="str">
        <v>S.MRK</v>
      </c>
      <c r="H16" s="5">
        <v>145.27000000000001</v>
      </c>
      <c r="I16" s="5">
        <v>-1.97</v>
      </c>
      <c r="J16" s="9">
        <v>-1.3379516435751155E-2</v>
      </c>
      <c r="K16" s="10" t="str" cm="1">
        <f t="array" ref="K16">_xlfn.IFS(J16&gt;$M$2,_xlfn.UNICHAR(10031),J16&gt;$M$3,_xlfn.UNICHAR(10031)&amp;_xlfn.UNICHAR(10031),J16&gt;$M$4,_xlfn.UNICHAR(10031)&amp;_xlfn.UNICHAR(10031)&amp;_xlfn.UNICHAR(10031),J16&gt;=$M$5,_xlfn.UNICHAR(10031)&amp;_xlfn.UNICHAR(10031)&amp;_xlfn.UNICHAR(10031)&amp;_xlfn.UNICHAR(10031))</f>
        <v>✯✯✯</v>
      </c>
    </row>
    <row r="17" spans="1:14" x14ac:dyDescent="0.3">
      <c r="A17" s="5" t="s">
        <v>49</v>
      </c>
      <c r="B17" s="11">
        <f>RTD("cqg.rtd", ,"ContractData", A17, "LastTrade",, "T")</f>
        <v>253.56</v>
      </c>
      <c r="C17" s="11">
        <f>RTD("cqg.rtd", ,"ContractData", A17, "NetLastTradeToday",, "T")</f>
        <v>1.45</v>
      </c>
      <c r="D17" s="9">
        <f>IFERROR(RTD("cqg.rtd", ,"ContractData", A17, "PerCentNetLastTrade",, "T")/100,"")</f>
        <v>5.7514576970370077E-3</v>
      </c>
      <c r="E17" s="5" t="str">
        <f>PROPER(RTD("cqg.rtd", ,"ContractData", A17, "LongDescription",, "T"))</f>
        <v>International Business Machines</v>
      </c>
      <c r="F17" s="5" t="str">
        <f>PROPER(RTD("cqg.rtd", ,"ContractData", G17, "LongDescription",, "T"))</f>
        <v>Johnson &amp; Johnson</v>
      </c>
      <c r="G17" s="5" t="str">
        <v>S.JNJ</v>
      </c>
      <c r="H17" s="5">
        <v>263.81</v>
      </c>
      <c r="I17" s="5">
        <v>-3.8000000000000003</v>
      </c>
      <c r="J17" s="9">
        <v>-1.4199768319569523E-2</v>
      </c>
      <c r="K17" s="10" t="str" cm="1">
        <f t="array" ref="K17">_xlfn.IFS(J17&gt;$M$2,_xlfn.UNICHAR(10031),J17&gt;$M$3,_xlfn.UNICHAR(10031)&amp;_xlfn.UNICHAR(10031),J17&gt;$M$4,_xlfn.UNICHAR(10031)&amp;_xlfn.UNICHAR(10031)&amp;_xlfn.UNICHAR(10031),J17&gt;=$M$5,_xlfn.UNICHAR(10031)&amp;_xlfn.UNICHAR(10031)&amp;_xlfn.UNICHAR(10031)&amp;_xlfn.UNICHAR(10031))</f>
        <v>✯✯✯</v>
      </c>
    </row>
    <row r="18" spans="1:14" x14ac:dyDescent="0.3">
      <c r="A18" s="5" t="s">
        <v>50</v>
      </c>
      <c r="B18" s="11">
        <f>RTD("cqg.rtd", ,"ContractData", A18, "LastTrade",, "T")</f>
        <v>263.81</v>
      </c>
      <c r="C18" s="11">
        <f>RTD("cqg.rtd", ,"ContractData", A18, "NetLastTradeToday",, "T")</f>
        <v>-3.8000000000000003</v>
      </c>
      <c r="D18" s="9">
        <f>IFERROR(RTD("cqg.rtd", ,"ContractData", A18, "PerCentNetLastTrade",, "T")/100,"")</f>
        <v>-1.4199768319569523E-2</v>
      </c>
      <c r="E18" s="5" t="str">
        <f>PROPER(RTD("cqg.rtd", ,"ContractData", A18, "LongDescription",, "T"))</f>
        <v>Johnson &amp; Johnson</v>
      </c>
      <c r="F18" s="5" t="str">
        <f>PROPER(RTD("cqg.rtd", ,"ContractData", G18, "LongDescription",, "T"))</f>
        <v>Jpmorgan Chase &amp; Co.</v>
      </c>
      <c r="G18" s="5" t="str">
        <v>S.JPM</v>
      </c>
      <c r="H18" s="5">
        <v>331.58</v>
      </c>
      <c r="I18" s="5">
        <v>-4.96</v>
      </c>
      <c r="J18" s="9">
        <v>-1.4738218339573306E-2</v>
      </c>
      <c r="K18" s="10" t="str" cm="1">
        <f t="array" ref="K18">_xlfn.IFS(J18&gt;$M$2,_xlfn.UNICHAR(10031),J18&gt;$M$3,_xlfn.UNICHAR(10031)&amp;_xlfn.UNICHAR(10031),J18&gt;$M$4,_xlfn.UNICHAR(10031)&amp;_xlfn.UNICHAR(10031)&amp;_xlfn.UNICHAR(10031),J18&gt;=$M$5,_xlfn.UNICHAR(10031)&amp;_xlfn.UNICHAR(10031)&amp;_xlfn.UNICHAR(10031)&amp;_xlfn.UNICHAR(10031))</f>
        <v>✯✯✯</v>
      </c>
    </row>
    <row r="19" spans="1:14" x14ac:dyDescent="0.3">
      <c r="A19" s="5" t="s">
        <v>51</v>
      </c>
      <c r="B19" s="11">
        <f>RTD("cqg.rtd", ,"ContractData", A19, "LastTrade",, "T")</f>
        <v>331.58</v>
      </c>
      <c r="C19" s="11">
        <f>RTD("cqg.rtd", ,"ContractData", A19, "NetLastTradeToday",, "T")</f>
        <v>-4.96</v>
      </c>
      <c r="D19" s="9">
        <f>IFERROR(RTD("cqg.rtd", ,"ContractData", A19, "PerCentNetLastTrade",, "T")/100,"")</f>
        <v>-1.4738218339573306E-2</v>
      </c>
      <c r="E19" s="5" t="str">
        <f>PROPER(RTD("cqg.rtd", ,"ContractData", A19, "LongDescription",, "T"))</f>
        <v>Jpmorgan Chase &amp; Co.</v>
      </c>
      <c r="F19" s="5" t="str">
        <f>PROPER(RTD("cqg.rtd", ,"ContractData", G19, "LongDescription",, "T"))</f>
        <v>Visa Inc.</v>
      </c>
      <c r="G19" s="5" t="str">
        <v>S.V</v>
      </c>
      <c r="H19" s="5">
        <v>407.92</v>
      </c>
      <c r="I19" s="5">
        <v>-6.42</v>
      </c>
      <c r="J19" s="9">
        <v>-1.5494521407539701E-2</v>
      </c>
      <c r="K19" s="10" t="str" cm="1">
        <f t="array" ref="K19">_xlfn.IFS(J19&gt;$M$2,_xlfn.UNICHAR(10031),J19&gt;$M$3,_xlfn.UNICHAR(10031)&amp;_xlfn.UNICHAR(10031),J19&gt;$M$4,_xlfn.UNICHAR(10031)&amp;_xlfn.UNICHAR(10031)&amp;_xlfn.UNICHAR(10031),J19&gt;=$M$5,_xlfn.UNICHAR(10031)&amp;_xlfn.UNICHAR(10031)&amp;_xlfn.UNICHAR(10031)&amp;_xlfn.UNICHAR(10031))</f>
        <v>✯✯✯</v>
      </c>
    </row>
    <row r="20" spans="1:14" x14ac:dyDescent="0.3">
      <c r="A20" s="5" t="s">
        <v>52</v>
      </c>
      <c r="B20" s="11">
        <f>RTD("cqg.rtd", ,"ContractData", A20, "LastTrade",, "T")</f>
        <v>92.710000000000008</v>
      </c>
      <c r="C20" s="11">
        <f>RTD("cqg.rtd", ,"ContractData", A20, "NetLastTradeToday",, "T")</f>
        <v>-2.63</v>
      </c>
      <c r="D20" s="9">
        <f>IFERROR(RTD("cqg.rtd", ,"ContractData", A20, "PerCentNetLastTrade",, "T")/100,"")</f>
        <v>-2.7585483532620095E-2</v>
      </c>
      <c r="E20" s="5" t="str">
        <f>PROPER(RTD("cqg.rtd", ,"ContractData", A20, "LongDescription",, "T"))</f>
        <v>Coca-Cola Company</v>
      </c>
      <c r="F20" s="5" t="str">
        <f>PROPER(RTD("cqg.rtd", ,"ContractData", G20, "LongDescription",, "T"))</f>
        <v>United Health Group Inc</v>
      </c>
      <c r="G20" s="5" t="str">
        <v>S.UNH</v>
      </c>
      <c r="H20" s="5">
        <v>418.09000000000003</v>
      </c>
      <c r="I20" s="5">
        <v>-6.8900000000000006</v>
      </c>
      <c r="J20" s="9">
        <v>-1.6212527648359922E-2</v>
      </c>
      <c r="K20" s="10" t="str" cm="1">
        <f t="array" ref="K20">_xlfn.IFS(J20&gt;$M$2,_xlfn.UNICHAR(10031),J20&gt;$M$3,_xlfn.UNICHAR(10031)&amp;_xlfn.UNICHAR(10031),J20&gt;$M$4,_xlfn.UNICHAR(10031)&amp;_xlfn.UNICHAR(10031)&amp;_xlfn.UNICHAR(10031),J20&gt;=$M$5,_xlfn.UNICHAR(10031)&amp;_xlfn.UNICHAR(10031)&amp;_xlfn.UNICHAR(10031)&amp;_xlfn.UNICHAR(10031))</f>
        <v>✯✯✯</v>
      </c>
    </row>
    <row r="21" spans="1:14" x14ac:dyDescent="0.3">
      <c r="A21" s="5" t="s">
        <v>53</v>
      </c>
      <c r="B21" s="11">
        <f>RTD("cqg.rtd", ,"ContractData", A21, "LastTrade",, "T")</f>
        <v>248.46</v>
      </c>
      <c r="C21" s="11">
        <f>RTD("cqg.rtd", ,"ContractData", A21, "NetLastTradeToday",, "T")</f>
        <v>-4.17</v>
      </c>
      <c r="D21" s="9">
        <f>IFERROR(RTD("cqg.rtd", ,"ContractData", A21, "PerCentNetLastTrade",, "T")/100,"")</f>
        <v>-1.650635316470728E-2</v>
      </c>
      <c r="E21" s="5" t="str">
        <f>PROPER(RTD("cqg.rtd", ,"ContractData", A21, "LongDescription",, "T"))</f>
        <v>Mcdonald'S Corporation</v>
      </c>
      <c r="F21" s="5" t="str">
        <f>PROPER(RTD("cqg.rtd", ,"ContractData", G21, "LongDescription",, "T"))</f>
        <v>Mcdonald'S Corporation</v>
      </c>
      <c r="G21" s="5" t="str">
        <v>S.MCD</v>
      </c>
      <c r="H21" s="5">
        <v>248.46</v>
      </c>
      <c r="I21" s="5">
        <v>-4.17</v>
      </c>
      <c r="J21" s="9">
        <v>-1.650635316470728E-2</v>
      </c>
      <c r="K21" s="10" t="str" cm="1">
        <f t="array" ref="K21">_xlfn.IFS(J21&gt;$M$2,_xlfn.UNICHAR(10031),J21&gt;$M$3,_xlfn.UNICHAR(10031)&amp;_xlfn.UNICHAR(10031),J21&gt;$M$4,_xlfn.UNICHAR(10031)&amp;_xlfn.UNICHAR(10031)&amp;_xlfn.UNICHAR(10031),J21&gt;=$M$5,_xlfn.UNICHAR(10031)&amp;_xlfn.UNICHAR(10031)&amp;_xlfn.UNICHAR(10031)&amp;_xlfn.UNICHAR(10031))</f>
        <v>✯✯✯</v>
      </c>
    </row>
    <row r="22" spans="1:14" x14ac:dyDescent="0.3">
      <c r="A22" s="5" t="s">
        <v>54</v>
      </c>
      <c r="B22" s="11">
        <f>RTD("cqg.rtd", ,"ContractData", A22, "LastTrade",, "T")</f>
        <v>145.27000000000001</v>
      </c>
      <c r="C22" s="11">
        <f>RTD("cqg.rtd", ,"ContractData", A22, "NetLastTradeToday",, "T")</f>
        <v>-1.97</v>
      </c>
      <c r="D22" s="9">
        <f>IFERROR(RTD("cqg.rtd", ,"ContractData", A22, "PerCentNetLastTrade",, "T")/100,"")</f>
        <v>-1.3379516435751155E-2</v>
      </c>
      <c r="E22" s="5" t="str">
        <f>PROPER(RTD("cqg.rtd", ,"ContractData", A22, "LongDescription",, "T"))</f>
        <v>Merck &amp; Co Inc</v>
      </c>
      <c r="F22" s="5" t="str">
        <f>PROPER(RTD("cqg.rtd", ,"ContractData", G22, "LongDescription",, "T"))</f>
        <v>Goldman Sachs Group</v>
      </c>
      <c r="G22" s="5" t="str">
        <v>S.GS</v>
      </c>
      <c r="H22" s="5">
        <v>875.68000000000006</v>
      </c>
      <c r="I22" s="5">
        <v>-15.620000000000001</v>
      </c>
      <c r="J22" s="9">
        <v>-1.7524963536407492E-2</v>
      </c>
      <c r="K22" s="10" t="str" cm="1">
        <f t="array" ref="K22">_xlfn.IFS(J22&gt;$M$2,_xlfn.UNICHAR(10031),J22&gt;$M$3,_xlfn.UNICHAR(10031)&amp;_xlfn.UNICHAR(10031),J22&gt;$M$4,_xlfn.UNICHAR(10031)&amp;_xlfn.UNICHAR(10031)&amp;_xlfn.UNICHAR(10031),J22&gt;=$M$5,_xlfn.UNICHAR(10031)&amp;_xlfn.UNICHAR(10031)&amp;_xlfn.UNICHAR(10031)&amp;_xlfn.UNICHAR(10031))</f>
        <v>✯✯✯</v>
      </c>
    </row>
    <row r="23" spans="1:14" x14ac:dyDescent="0.3">
      <c r="A23" s="5" t="s">
        <v>55</v>
      </c>
      <c r="B23" s="11">
        <f>RTD("cqg.rtd", ,"ContractData", A23, "LastTrade",, "T")</f>
        <v>524.51</v>
      </c>
      <c r="C23" s="11">
        <f>RTD("cqg.rtd", ,"ContractData", A23, "NetLastTradeToday",, "T")</f>
        <v>3.43</v>
      </c>
      <c r="D23" s="9">
        <f>IFERROR(RTD("cqg.rtd", ,"ContractData", A23, "PerCentNetLastTrade",, "T")/100,"")</f>
        <v>6.5824825362708218E-3</v>
      </c>
      <c r="E23" s="5" t="str">
        <f>PROPER(RTD("cqg.rtd", ,"ContractData", A23, "LongDescription",, "T"))</f>
        <v>Microsoft Corp</v>
      </c>
      <c r="F23" s="5" t="str">
        <f>PROPER(RTD("cqg.rtd", ,"ContractData", G23, "LongDescription",, "T"))</f>
        <v>Travelers Companies, Inc</v>
      </c>
      <c r="G23" s="5" t="str">
        <v>S.TRV</v>
      </c>
      <c r="H23" s="5">
        <v>398.28000000000003</v>
      </c>
      <c r="I23" s="5">
        <v>-7.16</v>
      </c>
      <c r="J23" s="9">
        <v>-1.7659826361483819E-2</v>
      </c>
      <c r="K23" s="10" t="str" cm="1">
        <f t="array" ref="K23">_xlfn.IFS(J23&gt;$M$2,_xlfn.UNICHAR(10031),J23&gt;$M$3,_xlfn.UNICHAR(10031)&amp;_xlfn.UNICHAR(10031),J23&gt;$M$4,_xlfn.UNICHAR(10031)&amp;_xlfn.UNICHAR(10031)&amp;_xlfn.UNICHAR(10031),J23&gt;=$M$5,_xlfn.UNICHAR(10031)&amp;_xlfn.UNICHAR(10031)&amp;_xlfn.UNICHAR(10031)&amp;_xlfn.UNICHAR(10031))</f>
        <v>✯✯✯</v>
      </c>
    </row>
    <row r="24" spans="1:14" x14ac:dyDescent="0.3">
      <c r="A24" s="5" t="s">
        <v>56</v>
      </c>
      <c r="B24" s="11">
        <f>RTD("cqg.rtd", ,"ContractData", A24, "LastTrade",, "T")</f>
        <v>37.300000000000004</v>
      </c>
      <c r="C24" s="11">
        <f>RTD("cqg.rtd", ,"ContractData", A24, "NetLastTradeToday",, "T")</f>
        <v>-1.02</v>
      </c>
      <c r="D24" s="9">
        <f>IFERROR(RTD("cqg.rtd", ,"ContractData", A24, "PerCentNetLastTrade",, "T")/100,"")</f>
        <v>-2.661795407098121E-2</v>
      </c>
      <c r="E24" s="5" t="str">
        <f>PROPER(RTD("cqg.rtd", ,"ContractData", A24, "LongDescription",, "T"))</f>
        <v>Nike Inc Clsb</v>
      </c>
      <c r="F24" s="5" t="str">
        <f>PROPER(RTD("cqg.rtd", ,"ContractData", G24, "LongDescription",, "T"))</f>
        <v>Amgen</v>
      </c>
      <c r="G24" s="5" t="str">
        <v>S.AMGN</v>
      </c>
      <c r="H24" s="5">
        <v>439.26</v>
      </c>
      <c r="I24" s="5">
        <v>-8.02</v>
      </c>
      <c r="J24" s="9">
        <v>-1.7930602754426758E-2</v>
      </c>
      <c r="K24" s="10" t="str" cm="1">
        <f t="array" ref="K24">_xlfn.IFS(J24&gt;$M$2,_xlfn.UNICHAR(10031),J24&gt;$M$3,_xlfn.UNICHAR(10031)&amp;_xlfn.UNICHAR(10031),J24&gt;$M$4,_xlfn.UNICHAR(10031)&amp;_xlfn.UNICHAR(10031)&amp;_xlfn.UNICHAR(10031),J24&gt;=$M$5,_xlfn.UNICHAR(10031)&amp;_xlfn.UNICHAR(10031)&amp;_xlfn.UNICHAR(10031)&amp;_xlfn.UNICHAR(10031))</f>
        <v>✯✯✯</v>
      </c>
    </row>
    <row r="25" spans="1:14" x14ac:dyDescent="0.3">
      <c r="A25" s="5" t="s">
        <v>57</v>
      </c>
      <c r="B25" s="11">
        <f>RTD("cqg.rtd", ,"ContractData", A25, "LastTrade",, "T")</f>
        <v>210.96</v>
      </c>
      <c r="C25" s="11">
        <f>RTD("cqg.rtd", ,"ContractData", A25, "NetLastTradeToday",, "T")</f>
        <v>-1.25</v>
      </c>
      <c r="D25" s="9">
        <f>IFERROR(RTD("cqg.rtd", ,"ContractData", A25, "PerCentNetLastTrade",, "T")/100,"")</f>
        <v>-5.8903915932331189E-3</v>
      </c>
      <c r="E25" s="5" t="str">
        <f>PROPER(RTD("cqg.rtd", ,"ContractData", A25, "LongDescription",, "T"))</f>
        <v>Nvidia Corporation</v>
      </c>
      <c r="F25" s="5" t="str">
        <f>PROPER(RTD("cqg.rtd", ,"ContractData", G25, "LongDescription",, "T"))</f>
        <v>Home Depot, Inc.</v>
      </c>
      <c r="G25" s="5" t="str">
        <v>S.HD</v>
      </c>
      <c r="H25" s="5">
        <v>319.83</v>
      </c>
      <c r="I25" s="5">
        <v>-7.9</v>
      </c>
      <c r="J25" s="9">
        <v>-2.410520855582339E-2</v>
      </c>
      <c r="K25" s="10" t="str" cm="1">
        <f t="array" ref="K25">_xlfn.IFS(J25&gt;$M$2,_xlfn.UNICHAR(10031),J25&gt;$M$3,_xlfn.UNICHAR(10031)&amp;_xlfn.UNICHAR(10031),J25&gt;$M$4,_xlfn.UNICHAR(10031)&amp;_xlfn.UNICHAR(10031)&amp;_xlfn.UNICHAR(10031),J25&gt;=$M$5,_xlfn.UNICHAR(10031)&amp;_xlfn.UNICHAR(10031)&amp;_xlfn.UNICHAR(10031)&amp;_xlfn.UNICHAR(10031))</f>
        <v>✯✯✯✯</v>
      </c>
      <c r="N25" s="2"/>
    </row>
    <row r="26" spans="1:14" x14ac:dyDescent="0.3">
      <c r="A26" s="5" t="s">
        <v>58</v>
      </c>
      <c r="B26" s="11">
        <f>RTD("cqg.rtd", ,"ContractData", A26, "LastTrade",, "T")</f>
        <v>161.02000000000001</v>
      </c>
      <c r="C26" s="11">
        <f>RTD("cqg.rtd", ,"ContractData", A26, "NetLastTradeToday",, "T")</f>
        <v>-4.57</v>
      </c>
      <c r="D26" s="9">
        <f>IFERROR(RTD("cqg.rtd", ,"ContractData", A26, "PerCentNetLastTrade",, "T")/100,"")</f>
        <v>-2.7598284920586993E-2</v>
      </c>
      <c r="E26" s="5" t="str">
        <f>PROPER(RTD("cqg.rtd", ,"ContractData", A26, "LongDescription",, "T"))</f>
        <v>Procter &amp; Gamble Co</v>
      </c>
      <c r="F26" s="5" t="str">
        <f>PROPER(RTD("cqg.rtd", ,"ContractData", G26, "LongDescription",, "T"))</f>
        <v>Caterpillar Inc</v>
      </c>
      <c r="G26" s="5" t="str">
        <v>S.CAT</v>
      </c>
      <c r="H26" s="5">
        <v>687</v>
      </c>
      <c r="I26" s="5">
        <v>-17.05</v>
      </c>
      <c r="J26" s="9">
        <v>-2.4217030040480082E-2</v>
      </c>
      <c r="K26" s="10" t="str" cm="1">
        <f t="array" ref="K26">_xlfn.IFS(J26&gt;$M$2,_xlfn.UNICHAR(10031),J26&gt;$M$3,_xlfn.UNICHAR(10031)&amp;_xlfn.UNICHAR(10031),J26&gt;$M$4,_xlfn.UNICHAR(10031)&amp;_xlfn.UNICHAR(10031)&amp;_xlfn.UNICHAR(10031),J26&gt;=$M$5,_xlfn.UNICHAR(10031)&amp;_xlfn.UNICHAR(10031)&amp;_xlfn.UNICHAR(10031)&amp;_xlfn.UNICHAR(10031))</f>
        <v>✯✯✯✯</v>
      </c>
    </row>
    <row r="27" spans="1:14" x14ac:dyDescent="0.3">
      <c r="A27" s="5" t="s">
        <v>59</v>
      </c>
      <c r="B27" s="11">
        <f>RTD("cqg.rtd", ,"ContractData", A27, "LastTrade",, "T")</f>
        <v>337.06</v>
      </c>
      <c r="C27" s="11">
        <f>RTD("cqg.rtd", ,"ContractData", A27, "NetLastTradeToday",, "T")</f>
        <v>-8.57</v>
      </c>
      <c r="D27" s="9">
        <f>IFERROR(RTD("cqg.rtd", ,"ContractData", A27, "PerCentNetLastTrade",, "T")/100,"")</f>
        <v>-2.4795301333796257E-2</v>
      </c>
      <c r="E27" s="5" t="str">
        <f>PROPER(RTD("cqg.rtd", ,"ContractData", A27, "LongDescription",, "T"))</f>
        <v>Sherwin-Williams Co</v>
      </c>
      <c r="F27" s="5" t="str">
        <f>PROPER(RTD("cqg.rtd", ,"ContractData", G27, "LongDescription",, "T"))</f>
        <v>Sherwin-Williams Co</v>
      </c>
      <c r="G27" s="5" t="str">
        <v>S.SHW</v>
      </c>
      <c r="H27" s="5">
        <v>337.06</v>
      </c>
      <c r="I27" s="5">
        <v>-8.57</v>
      </c>
      <c r="J27" s="9">
        <v>-2.4795301333796257E-2</v>
      </c>
      <c r="K27" s="10" t="str" cm="1">
        <f t="array" ref="K27">_xlfn.IFS(J27&gt;$M$2,_xlfn.UNICHAR(10031),J27&gt;$M$3,_xlfn.UNICHAR(10031)&amp;_xlfn.UNICHAR(10031),J27&gt;$M$4,_xlfn.UNICHAR(10031)&amp;_xlfn.UNICHAR(10031)&amp;_xlfn.UNICHAR(10031),J27&gt;=$M$5,_xlfn.UNICHAR(10031)&amp;_xlfn.UNICHAR(10031)&amp;_xlfn.UNICHAR(10031)&amp;_xlfn.UNICHAR(10031))</f>
        <v>✯✯✯✯</v>
      </c>
    </row>
    <row r="28" spans="1:14" x14ac:dyDescent="0.3">
      <c r="A28" s="5" t="s">
        <v>60</v>
      </c>
      <c r="B28" s="11">
        <f>RTD("cqg.rtd", ,"ContractData", A28, "LastTrade",, "T")</f>
        <v>398.28000000000003</v>
      </c>
      <c r="C28" s="11">
        <f>RTD("cqg.rtd", ,"ContractData", A28, "NetLastTradeToday",, "T")</f>
        <v>-7.16</v>
      </c>
      <c r="D28" s="9">
        <f>IFERROR(RTD("cqg.rtd", ,"ContractData", A28, "PerCentNetLastTrade",, "T")/100,"")</f>
        <v>-1.7659826361483819E-2</v>
      </c>
      <c r="E28" s="5" t="str">
        <f>PROPER(RTD("cqg.rtd", ,"ContractData", A28, "LongDescription",, "T"))</f>
        <v>Travelers Companies, Inc</v>
      </c>
      <c r="F28" s="5" t="str">
        <f>PROPER(RTD("cqg.rtd", ,"ContractData", G28, "LongDescription",, "T"))</f>
        <v>Nike Inc Clsb</v>
      </c>
      <c r="G28" s="5" t="str">
        <v>S.NKE</v>
      </c>
      <c r="H28" s="5">
        <v>37.300000000000004</v>
      </c>
      <c r="I28" s="5">
        <v>-1.02</v>
      </c>
      <c r="J28" s="9">
        <v>-2.661795407098121E-2</v>
      </c>
      <c r="K28" s="10" t="str" cm="1">
        <f t="array" ref="K28">_xlfn.IFS(J28&gt;$M$2,_xlfn.UNICHAR(10031),J28&gt;$M$3,_xlfn.UNICHAR(10031)&amp;_xlfn.UNICHAR(10031),J28&gt;$M$4,_xlfn.UNICHAR(10031)&amp;_xlfn.UNICHAR(10031)&amp;_xlfn.UNICHAR(10031),J28&gt;=$M$5,_xlfn.UNICHAR(10031)&amp;_xlfn.UNICHAR(10031)&amp;_xlfn.UNICHAR(10031)&amp;_xlfn.UNICHAR(10031))</f>
        <v>✯✯✯✯</v>
      </c>
    </row>
    <row r="29" spans="1:14" x14ac:dyDescent="0.3">
      <c r="A29" s="5" t="s">
        <v>61</v>
      </c>
      <c r="B29" s="11">
        <f>RTD("cqg.rtd", ,"ContractData", A29, "LastTrade",, "T")</f>
        <v>418.09000000000003</v>
      </c>
      <c r="C29" s="11">
        <f>RTD("cqg.rtd", ,"ContractData", A29, "NetLastTradeToday",, "T")</f>
        <v>-6.8900000000000006</v>
      </c>
      <c r="D29" s="9">
        <f>IFERROR(RTD("cqg.rtd", ,"ContractData", A29, "PerCentNetLastTrade",, "T")/100,"")</f>
        <v>-1.6212527648359922E-2</v>
      </c>
      <c r="E29" s="5" t="str">
        <f>PROPER(RTD("cqg.rtd", ,"ContractData", A29, "LongDescription",, "T"))</f>
        <v>United Health Group Inc</v>
      </c>
      <c r="F29" s="5" t="str">
        <f>PROPER(RTD("cqg.rtd", ,"ContractData", G29, "LongDescription",, "T"))</f>
        <v>Coca-Cola Company</v>
      </c>
      <c r="G29" s="5" t="str">
        <v>S.KO</v>
      </c>
      <c r="H29" s="5">
        <v>92.710000000000008</v>
      </c>
      <c r="I29" s="5">
        <v>-2.63</v>
      </c>
      <c r="J29" s="9">
        <v>-2.7585483532620095E-2</v>
      </c>
      <c r="K29" s="10" t="str" cm="1">
        <f t="array" ref="K29">_xlfn.IFS(J29&gt;$M$2,_xlfn.UNICHAR(10031),J29&gt;$M$3,_xlfn.UNICHAR(10031)&amp;_xlfn.UNICHAR(10031),J29&gt;$M$4,_xlfn.UNICHAR(10031)&amp;_xlfn.UNICHAR(10031)&amp;_xlfn.UNICHAR(10031),J29&gt;=$M$5,_xlfn.UNICHAR(10031)&amp;_xlfn.UNICHAR(10031)&amp;_xlfn.UNICHAR(10031)&amp;_xlfn.UNICHAR(10031))</f>
        <v>✯✯✯✯</v>
      </c>
    </row>
    <row r="30" spans="1:14" x14ac:dyDescent="0.3">
      <c r="A30" s="5" t="s">
        <v>62</v>
      </c>
      <c r="B30" s="11">
        <f>RTD("cqg.rtd", ,"ContractData", A30, "LastTrade",, "T")</f>
        <v>407.92</v>
      </c>
      <c r="C30" s="11">
        <f>RTD("cqg.rtd", ,"ContractData", A30, "NetLastTradeToday",, "T")</f>
        <v>-6.42</v>
      </c>
      <c r="D30" s="9">
        <f>IFERROR(RTD("cqg.rtd", ,"ContractData", A30, "PerCentNetLastTrade",, "T")/100,"")</f>
        <v>-1.5494521407539701E-2</v>
      </c>
      <c r="E30" s="5" t="str">
        <f>PROPER(RTD("cqg.rtd", ,"ContractData", A30, "LongDescription",, "T"))</f>
        <v>Visa Inc.</v>
      </c>
      <c r="F30" s="5" t="str">
        <f>PROPER(RTD("cqg.rtd", ,"ContractData", G30, "LongDescription",, "T"))</f>
        <v>Procter &amp; Gamble Co</v>
      </c>
      <c r="G30" s="5" t="str">
        <v>S.PG</v>
      </c>
      <c r="H30" s="5">
        <v>161.02000000000001</v>
      </c>
      <c r="I30" s="5">
        <v>-4.57</v>
      </c>
      <c r="J30" s="9">
        <v>-2.7598284920586993E-2</v>
      </c>
      <c r="K30" s="10" t="str" cm="1">
        <f t="array" ref="K30">_xlfn.IFS(J30&gt;$M$2,_xlfn.UNICHAR(10031),J30&gt;$M$3,_xlfn.UNICHAR(10031)&amp;_xlfn.UNICHAR(10031),J30&gt;$M$4,_xlfn.UNICHAR(10031)&amp;_xlfn.UNICHAR(10031)&amp;_xlfn.UNICHAR(10031),J30&gt;=$M$5,_xlfn.UNICHAR(10031)&amp;_xlfn.UNICHAR(10031)&amp;_xlfn.UNICHAR(10031)&amp;_xlfn.UNICHAR(10031))</f>
        <v>✯✯✯✯</v>
      </c>
    </row>
    <row r="31" spans="1:14" x14ac:dyDescent="0.3">
      <c r="A31" s="5" t="s">
        <v>63</v>
      </c>
      <c r="B31" s="11">
        <f>RTD("cqg.rtd", ,"ContractData", A31, "LastTrade",, "T")</f>
        <v>119.89</v>
      </c>
      <c r="C31" s="11">
        <f>RTD("cqg.rtd", ,"ContractData", A31, "NetLastTradeToday",, "T")</f>
        <v>-1.23</v>
      </c>
      <c r="D31" s="9">
        <f>IFERROR(RTD("cqg.rtd", ,"ContractData", A31, "PerCentNetLastTrade",, "T")/100,"")</f>
        <v>-1.0155217965653898E-2</v>
      </c>
      <c r="E31" s="5" t="str">
        <f>PROPER(RTD("cqg.rtd", ,"ContractData", A31, "LongDescription",, "T"))</f>
        <v>Walmart Inc Cmn</v>
      </c>
      <c r="F31" s="5" t="str">
        <f>PROPER(RTD("cqg.rtd", ,"ContractData", G31, "LongDescription",, "T"))</f>
        <v>American Express Co</v>
      </c>
      <c r="G31" s="5" t="str">
        <v>S.AXP</v>
      </c>
      <c r="H31" s="5">
        <v>313.22000000000003</v>
      </c>
      <c r="I31" s="5">
        <v>-11.950000000000001</v>
      </c>
      <c r="J31" s="9">
        <v>-3.6750007688286124E-2</v>
      </c>
      <c r="K31" s="10" t="str" cm="1">
        <f t="array" ref="K31">_xlfn.IFS(J31&gt;$M$2,_xlfn.UNICHAR(10031),J31&gt;$M$3,_xlfn.UNICHAR(10031)&amp;_xlfn.UNICHAR(10031),J31&gt;$M$4,_xlfn.UNICHAR(10031)&amp;_xlfn.UNICHAR(10031)&amp;_xlfn.UNICHAR(10031),J31&gt;=$M$5,_xlfn.UNICHAR(10031)&amp;_xlfn.UNICHAR(10031)&amp;_xlfn.UNICHAR(10031)&amp;_xlfn.UNICHAR(10031))</f>
        <v>✯✯✯✯</v>
      </c>
    </row>
    <row r="32" spans="1:14" x14ac:dyDescent="0.3">
      <c r="A32" s="5"/>
      <c r="B32" s="5"/>
      <c r="C32" s="5"/>
      <c r="D32" s="5"/>
      <c r="E32" s="5"/>
      <c r="F32" s="5"/>
    </row>
    <row r="33" spans="1:5" x14ac:dyDescent="0.3">
      <c r="A33" s="5" t="s">
        <v>73</v>
      </c>
      <c r="B33" s="11">
        <f>RTD("cqg.rtd", ,"ContractData", A33, "LastTrade",, "T")</f>
        <v>52215.100000000006</v>
      </c>
      <c r="C33" s="11">
        <f>RTD("cqg.rtd", ,"ContractData", A33, "NetLastTradeToday",, "T")</f>
        <v>-652.80000000000007</v>
      </c>
      <c r="D33" s="9">
        <f>IFERROR(RTD("cqg.rtd", ,"ContractData", A33, "PerCentNetLastTrade",, "T")/100,"")</f>
        <v>-1.2347757334791053E-2</v>
      </c>
      <c r="E33" s="5" t="str">
        <f>PROPER(RTD("cqg.rtd", ,"ContractData", A33, "LongDescription",, "T"))</f>
        <v>Dj Industrial Average</v>
      </c>
    </row>
  </sheetData>
  <conditionalFormatting sqref="D2:D31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J2:J31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CAFD-B0A1-4683-94A2-B77CE11006E5}">
  <dimension ref="A1:H25"/>
  <sheetViews>
    <sheetView workbookViewId="0">
      <selection activeCell="A22" sqref="A22"/>
    </sheetView>
  </sheetViews>
  <sheetFormatPr defaultRowHeight="16.5" x14ac:dyDescent="0.3"/>
  <cols>
    <col min="1" max="1" width="7.625" customWidth="1"/>
    <col min="2" max="2" width="21.875" customWidth="1"/>
    <col min="3" max="3" width="12.625" customWidth="1"/>
    <col min="4" max="4" width="63.5" bestFit="1" customWidth="1"/>
  </cols>
  <sheetData>
    <row r="1" spans="1:8" ht="16.5" customHeight="1" x14ac:dyDescent="0.3">
      <c r="A1" s="8" t="s">
        <v>64</v>
      </c>
      <c r="B1" s="8" t="s">
        <v>67</v>
      </c>
      <c r="C1" s="8" t="s">
        <v>69</v>
      </c>
      <c r="D1" s="8" t="s">
        <v>68</v>
      </c>
    </row>
    <row r="2" spans="1:8" ht="16.5" customHeight="1" x14ac:dyDescent="0.3">
      <c r="A2" s="6" t="str">
        <f>_xlfn.UNICHAR(C2)</f>
        <v>​</v>
      </c>
      <c r="B2" s="6" t="s">
        <v>0</v>
      </c>
      <c r="C2" s="6">
        <v>8203</v>
      </c>
      <c r="D2" s="7" t="s">
        <v>1</v>
      </c>
    </row>
    <row r="3" spans="1:8" ht="16.5" customHeight="1" x14ac:dyDescent="0.3">
      <c r="A3" s="6" t="str">
        <f>_xlfn.UNICHAR(C3)</f>
        <v>✯</v>
      </c>
      <c r="B3" s="6" t="s">
        <v>66</v>
      </c>
      <c r="C3" s="6">
        <v>10031</v>
      </c>
      <c r="D3" s="7" t="s">
        <v>66</v>
      </c>
    </row>
    <row r="4" spans="1:8" ht="16.5" customHeight="1" x14ac:dyDescent="0.3">
      <c r="A4" s="6" t="str">
        <f t="shared" ref="A4:A19" si="0">_xlfn.UNICHAR(C4)</f>
        <v>✓</v>
      </c>
      <c r="B4" s="6" t="s">
        <v>26</v>
      </c>
      <c r="C4" s="6">
        <v>10003</v>
      </c>
      <c r="D4" s="7" t="s">
        <v>27</v>
      </c>
    </row>
    <row r="5" spans="1:8" ht="16.5" customHeight="1" thickBot="1" x14ac:dyDescent="0.35">
      <c r="A5" s="6" t="str">
        <f t="shared" si="0"/>
        <v>€</v>
      </c>
      <c r="B5" s="6" t="s">
        <v>2</v>
      </c>
      <c r="C5" s="6">
        <v>8364</v>
      </c>
      <c r="D5" s="7" t="s">
        <v>3</v>
      </c>
      <c r="E5" s="4"/>
      <c r="F5" s="3"/>
      <c r="G5" s="3"/>
      <c r="H5" s="3"/>
    </row>
    <row r="6" spans="1:8" ht="16.5" customHeight="1" x14ac:dyDescent="0.3">
      <c r="A6" s="6" t="str">
        <f t="shared" si="0"/>
        <v>£</v>
      </c>
      <c r="B6" s="6" t="s">
        <v>4</v>
      </c>
      <c r="C6" s="6">
        <v>163</v>
      </c>
      <c r="D6" s="7" t="s">
        <v>5</v>
      </c>
    </row>
    <row r="7" spans="1:8" ht="16.5" customHeight="1" x14ac:dyDescent="0.3">
      <c r="A7" s="6" t="str">
        <f t="shared" si="0"/>
        <v>¥</v>
      </c>
      <c r="B7" s="6" t="s">
        <v>6</v>
      </c>
      <c r="C7" s="6">
        <v>165</v>
      </c>
      <c r="D7" s="7" t="s">
        <v>7</v>
      </c>
    </row>
    <row r="8" spans="1:8" ht="16.5" customHeight="1" x14ac:dyDescent="0.3">
      <c r="A8" s="6" t="str">
        <f t="shared" si="0"/>
        <v>°</v>
      </c>
      <c r="B8" s="6" t="s">
        <v>8</v>
      </c>
      <c r="C8" s="6">
        <v>176</v>
      </c>
      <c r="D8" s="7" t="s">
        <v>9</v>
      </c>
    </row>
    <row r="9" spans="1:8" ht="16.5" customHeight="1" x14ac:dyDescent="0.3">
      <c r="A9" s="6" t="str">
        <f t="shared" si="0"/>
        <v>±</v>
      </c>
      <c r="B9" s="6" t="s">
        <v>10</v>
      </c>
      <c r="C9" s="6">
        <v>177</v>
      </c>
      <c r="D9" s="7" t="s">
        <v>11</v>
      </c>
    </row>
    <row r="10" spans="1:8" ht="16.5" customHeight="1" x14ac:dyDescent="0.3">
      <c r="A10" s="6" t="str">
        <f t="shared" si="0"/>
        <v>×</v>
      </c>
      <c r="B10" s="6" t="s">
        <v>12</v>
      </c>
      <c r="C10" s="6">
        <v>215</v>
      </c>
      <c r="D10" s="7" t="s">
        <v>13</v>
      </c>
    </row>
    <row r="11" spans="1:8" ht="16.5" customHeight="1" x14ac:dyDescent="0.3">
      <c r="A11" s="6" t="str">
        <f t="shared" si="0"/>
        <v>÷</v>
      </c>
      <c r="B11" s="6" t="s">
        <v>14</v>
      </c>
      <c r="C11" s="6">
        <v>247</v>
      </c>
      <c r="D11" s="7" t="s">
        <v>15</v>
      </c>
    </row>
    <row r="12" spans="1:8" ht="16.5" customHeight="1" x14ac:dyDescent="0.3">
      <c r="A12" s="6" t="str">
        <f t="shared" si="0"/>
        <v>π</v>
      </c>
      <c r="B12" s="6" t="s">
        <v>16</v>
      </c>
      <c r="C12" s="6">
        <v>960</v>
      </c>
      <c r="D12" s="7" t="s">
        <v>17</v>
      </c>
    </row>
    <row r="13" spans="1:8" ht="16.5" customHeight="1" x14ac:dyDescent="0.3">
      <c r="A13" s="6" t="str">
        <f t="shared" si="0"/>
        <v>∞</v>
      </c>
      <c r="B13" s="6" t="s">
        <v>18</v>
      </c>
      <c r="C13" s="6">
        <v>8734</v>
      </c>
      <c r="D13" s="7" t="s">
        <v>19</v>
      </c>
    </row>
    <row r="14" spans="1:8" ht="16.5" customHeight="1" x14ac:dyDescent="0.3">
      <c r="A14" s="6" t="str">
        <f t="shared" si="0"/>
        <v>•</v>
      </c>
      <c r="B14" s="6" t="s">
        <v>20</v>
      </c>
      <c r="C14" s="6">
        <v>8226</v>
      </c>
      <c r="D14" s="7" t="s">
        <v>21</v>
      </c>
    </row>
    <row r="15" spans="1:8" ht="16.5" customHeight="1" x14ac:dyDescent="0.3">
      <c r="A15" s="6" t="str">
        <f t="shared" si="0"/>
        <v>…</v>
      </c>
      <c r="B15" s="6" t="s">
        <v>22</v>
      </c>
      <c r="C15" s="6">
        <v>8230</v>
      </c>
      <c r="D15" s="7" t="s">
        <v>23</v>
      </c>
    </row>
    <row r="16" spans="1:8" ht="16.5" customHeight="1" x14ac:dyDescent="0.3">
      <c r="A16" s="6" t="str">
        <f t="shared" si="0"/>
        <v>→</v>
      </c>
      <c r="B16" s="6" t="s">
        <v>24</v>
      </c>
      <c r="C16" s="6">
        <v>8594</v>
      </c>
      <c r="D16" s="7" t="s">
        <v>25</v>
      </c>
    </row>
    <row r="17" spans="1:4" ht="16.5" customHeight="1" x14ac:dyDescent="0.3">
      <c r="A17" s="6" t="str">
        <f t="shared" si="0"/>
        <v>✗</v>
      </c>
      <c r="B17" s="6" t="s">
        <v>28</v>
      </c>
      <c r="C17" s="6">
        <v>10007</v>
      </c>
      <c r="D17" s="7" t="s">
        <v>29</v>
      </c>
    </row>
    <row r="18" spans="1:4" ht="16.5" customHeight="1" x14ac:dyDescent="0.3">
      <c r="A18" s="6" t="str">
        <f t="shared" si="0"/>
        <v>♥</v>
      </c>
      <c r="B18" s="6" t="s">
        <v>30</v>
      </c>
      <c r="C18" s="6">
        <v>9829</v>
      </c>
      <c r="D18" s="7" t="s">
        <v>31</v>
      </c>
    </row>
    <row r="19" spans="1:4" ht="16.5" customHeight="1" x14ac:dyDescent="0.3">
      <c r="A19" s="6" t="str">
        <f t="shared" si="0"/>
        <v>😀</v>
      </c>
      <c r="B19" s="6" t="s">
        <v>32</v>
      </c>
      <c r="C19" s="6">
        <v>128512</v>
      </c>
      <c r="D19" s="7" t="s">
        <v>33</v>
      </c>
    </row>
    <row r="20" spans="1:4" ht="16.5" customHeight="1" x14ac:dyDescent="0.3"/>
    <row r="21" spans="1:4" ht="16.5" customHeight="1" x14ac:dyDescent="0.3">
      <c r="C21" t="str">
        <f>_xlfn.UNICHAR(C2)</f>
        <v>​</v>
      </c>
    </row>
    <row r="22" spans="1:4" ht="16.5" customHeight="1" x14ac:dyDescent="0.3"/>
    <row r="23" spans="1:4" ht="16.5" customHeight="1" x14ac:dyDescent="0.3"/>
    <row r="24" spans="1:4" ht="16.5" customHeight="1" x14ac:dyDescent="0.3"/>
    <row r="25" spans="1:4" ht="16.5" customHeight="1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Display</vt:lpstr>
      <vt:lpstr>UNICHAR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 Hartle</dc:creator>
  <cp:lastModifiedBy>Thom Hartle</cp:lastModifiedBy>
  <dcterms:created xsi:type="dcterms:W3CDTF">2026-10-23T12:34:50Z</dcterms:created>
  <dcterms:modified xsi:type="dcterms:W3CDTF">2026-10-24T15:55:15Z</dcterms:modified>
</cp:coreProperties>
</file>