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3040" windowHeight="11688" firstSheet="2" activeTab="2"/>
  </bookViews>
  <sheets>
    <sheet name="GUID" sheetId="2" state="veryHidden" r:id="rId1"/>
    <sheet name="CQGOutputRanges" sheetId="25" state="veryHidden" r:id="rId2"/>
    <sheet name="Main" sheetId="8" r:id="rId3"/>
    <sheet name="Data" sheetId="1" r:id="rId4"/>
  </sheets>
  <calcPr calcId="162913"/>
</workbook>
</file>

<file path=xl/calcChain.xml><?xml version="1.0" encoding="utf-8"?>
<calcChain xmlns="http://schemas.openxmlformats.org/spreadsheetml/2006/main">
  <c r="V1" i="8" l="1"/>
  <c r="U1" i="8"/>
  <c r="T1" i="8"/>
  <c r="S1" i="8"/>
  <c r="R1" i="8"/>
  <c r="Q1" i="8"/>
  <c r="P1" i="8"/>
  <c r="O1" i="8"/>
  <c r="N1" i="8"/>
  <c r="M1" i="8"/>
  <c r="L1" i="8"/>
  <c r="K1" i="8"/>
  <c r="J1" i="8"/>
  <c r="I1" i="8"/>
  <c r="H1" i="8"/>
  <c r="G1" i="8"/>
  <c r="F1" i="8"/>
  <c r="E1" i="8"/>
  <c r="D1" i="8"/>
  <c r="C1" i="8"/>
  <c r="B1" i="8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AV5" i="1"/>
  <c r="AV4" i="1"/>
  <c r="AV3" i="1"/>
  <c r="AV2" i="1"/>
  <c r="AV1" i="1"/>
  <c r="AU51" i="1"/>
  <c r="AU50" i="1"/>
  <c r="AU49" i="1"/>
  <c r="AU48" i="1"/>
  <c r="AU47" i="1"/>
  <c r="AU46" i="1"/>
  <c r="AU45" i="1"/>
  <c r="AU44" i="1"/>
  <c r="AU43" i="1"/>
  <c r="AU42" i="1"/>
  <c r="AU41" i="1"/>
  <c r="AU40" i="1"/>
  <c r="AU39" i="1"/>
  <c r="AU38" i="1"/>
  <c r="AU37" i="1"/>
  <c r="AU36" i="1"/>
  <c r="AU35" i="1"/>
  <c r="AU34" i="1"/>
  <c r="AU33" i="1"/>
  <c r="AU32" i="1"/>
  <c r="AU31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U18" i="1"/>
  <c r="AU17" i="1"/>
  <c r="AU16" i="1"/>
  <c r="AU15" i="1"/>
  <c r="AU14" i="1"/>
  <c r="AU13" i="1"/>
  <c r="AU12" i="1"/>
  <c r="AU11" i="1"/>
  <c r="AU10" i="1"/>
  <c r="AU9" i="1"/>
  <c r="AU8" i="1"/>
  <c r="AU7" i="1"/>
  <c r="AU6" i="1"/>
  <c r="AU5" i="1"/>
  <c r="AU4" i="1"/>
  <c r="AU3" i="1"/>
  <c r="AU2" i="1"/>
  <c r="AU1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T4" i="1"/>
  <c r="AT3" i="1"/>
  <c r="AT2" i="1"/>
  <c r="AT1" i="1"/>
  <c r="AS51" i="1"/>
  <c r="AS50" i="1"/>
  <c r="AS49" i="1"/>
  <c r="AS48" i="1"/>
  <c r="AS47" i="1"/>
  <c r="AS46" i="1"/>
  <c r="AS45" i="1"/>
  <c r="AS44" i="1"/>
  <c r="AS43" i="1"/>
  <c r="AS42" i="1"/>
  <c r="AS41" i="1"/>
  <c r="AS40" i="1"/>
  <c r="AS39" i="1"/>
  <c r="AS38" i="1"/>
  <c r="AS37" i="1"/>
  <c r="AS36" i="1"/>
  <c r="AS35" i="1"/>
  <c r="AS34" i="1"/>
  <c r="AS33" i="1"/>
  <c r="AS32" i="1"/>
  <c r="AS31" i="1"/>
  <c r="AS30" i="1"/>
  <c r="AS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10" i="1"/>
  <c r="AS9" i="1"/>
  <c r="AS8" i="1"/>
  <c r="AS7" i="1"/>
  <c r="AS6" i="1"/>
  <c r="AS5" i="1"/>
  <c r="AS4" i="1"/>
  <c r="AS3" i="1"/>
  <c r="AS2" i="1"/>
  <c r="AS1" i="1"/>
  <c r="AR51" i="1"/>
  <c r="AQ51" i="1"/>
  <c r="AP51" i="1"/>
  <c r="AO51" i="1"/>
  <c r="AN51" i="1"/>
  <c r="AM51" i="1"/>
  <c r="AL51" i="1"/>
  <c r="AK51" i="1"/>
  <c r="AJ51" i="1"/>
  <c r="AR50" i="1"/>
  <c r="AQ50" i="1"/>
  <c r="AP50" i="1"/>
  <c r="AO50" i="1"/>
  <c r="AN50" i="1"/>
  <c r="AM50" i="1"/>
  <c r="AL50" i="1"/>
  <c r="AK50" i="1"/>
  <c r="AJ50" i="1"/>
  <c r="AR49" i="1"/>
  <c r="AQ49" i="1"/>
  <c r="AP49" i="1"/>
  <c r="AO49" i="1"/>
  <c r="AN49" i="1"/>
  <c r="AM49" i="1"/>
  <c r="AL49" i="1"/>
  <c r="AK49" i="1"/>
  <c r="AJ49" i="1"/>
  <c r="AR48" i="1"/>
  <c r="AQ48" i="1"/>
  <c r="AP48" i="1"/>
  <c r="AO48" i="1"/>
  <c r="AN48" i="1"/>
  <c r="AM48" i="1"/>
  <c r="AL48" i="1"/>
  <c r="AK48" i="1"/>
  <c r="AJ48" i="1"/>
  <c r="AR47" i="1"/>
  <c r="AQ47" i="1"/>
  <c r="AP47" i="1"/>
  <c r="AO47" i="1"/>
  <c r="AN47" i="1"/>
  <c r="AM47" i="1"/>
  <c r="AL47" i="1"/>
  <c r="AK47" i="1"/>
  <c r="AJ47" i="1"/>
  <c r="AR46" i="1"/>
  <c r="AQ46" i="1"/>
  <c r="AP46" i="1"/>
  <c r="AO46" i="1"/>
  <c r="AN46" i="1"/>
  <c r="AM46" i="1"/>
  <c r="AL46" i="1"/>
  <c r="AK46" i="1"/>
  <c r="AJ46" i="1"/>
  <c r="AR45" i="1"/>
  <c r="AQ45" i="1"/>
  <c r="AP45" i="1"/>
  <c r="AO45" i="1"/>
  <c r="AN45" i="1"/>
  <c r="AM45" i="1"/>
  <c r="AL45" i="1"/>
  <c r="AK45" i="1"/>
  <c r="AJ45" i="1"/>
  <c r="AR44" i="1"/>
  <c r="AQ44" i="1"/>
  <c r="AP44" i="1"/>
  <c r="AO44" i="1"/>
  <c r="AN44" i="1"/>
  <c r="AM44" i="1"/>
  <c r="AL44" i="1"/>
  <c r="AK44" i="1"/>
  <c r="AJ44" i="1"/>
  <c r="AR43" i="1"/>
  <c r="AQ43" i="1"/>
  <c r="AP43" i="1"/>
  <c r="AO43" i="1"/>
  <c r="AN43" i="1"/>
  <c r="AM43" i="1"/>
  <c r="AL43" i="1"/>
  <c r="AK43" i="1"/>
  <c r="AJ43" i="1"/>
  <c r="AR42" i="1"/>
  <c r="AQ42" i="1"/>
  <c r="AP42" i="1"/>
  <c r="AO42" i="1"/>
  <c r="AN42" i="1"/>
  <c r="AM42" i="1"/>
  <c r="AL42" i="1"/>
  <c r="AK42" i="1"/>
  <c r="AJ42" i="1"/>
  <c r="AR41" i="1"/>
  <c r="AQ41" i="1"/>
  <c r="AP41" i="1"/>
  <c r="AO41" i="1"/>
  <c r="AN41" i="1"/>
  <c r="AM41" i="1"/>
  <c r="AL41" i="1"/>
  <c r="AK41" i="1"/>
  <c r="AJ41" i="1"/>
  <c r="AR40" i="1"/>
  <c r="AQ40" i="1"/>
  <c r="AP40" i="1"/>
  <c r="AO40" i="1"/>
  <c r="AN40" i="1"/>
  <c r="AM40" i="1"/>
  <c r="AL40" i="1"/>
  <c r="AK40" i="1"/>
  <c r="AJ40" i="1"/>
  <c r="AR39" i="1"/>
  <c r="AQ39" i="1"/>
  <c r="AP39" i="1"/>
  <c r="AO39" i="1"/>
  <c r="AN39" i="1"/>
  <c r="AM39" i="1"/>
  <c r="AL39" i="1"/>
  <c r="AK39" i="1"/>
  <c r="AJ39" i="1"/>
  <c r="AR38" i="1"/>
  <c r="AQ38" i="1"/>
  <c r="AP38" i="1"/>
  <c r="AO38" i="1"/>
  <c r="AN38" i="1"/>
  <c r="AM38" i="1"/>
  <c r="AL38" i="1"/>
  <c r="AK38" i="1"/>
  <c r="AJ38" i="1"/>
  <c r="AR37" i="1"/>
  <c r="AQ37" i="1"/>
  <c r="AP37" i="1"/>
  <c r="AO37" i="1"/>
  <c r="AN37" i="1"/>
  <c r="AM37" i="1"/>
  <c r="AL37" i="1"/>
  <c r="AK37" i="1"/>
  <c r="AJ37" i="1"/>
  <c r="AR36" i="1"/>
  <c r="AQ36" i="1"/>
  <c r="AP36" i="1"/>
  <c r="AO36" i="1"/>
  <c r="AN36" i="1"/>
  <c r="AM36" i="1"/>
  <c r="AL36" i="1"/>
  <c r="AK36" i="1"/>
  <c r="AJ36" i="1"/>
  <c r="AR35" i="1"/>
  <c r="AQ35" i="1"/>
  <c r="AP35" i="1"/>
  <c r="AO35" i="1"/>
  <c r="AN35" i="1"/>
  <c r="AM35" i="1"/>
  <c r="AL35" i="1"/>
  <c r="AK35" i="1"/>
  <c r="AJ35" i="1"/>
  <c r="AR34" i="1"/>
  <c r="AQ34" i="1"/>
  <c r="AP34" i="1"/>
  <c r="AO34" i="1"/>
  <c r="AN34" i="1"/>
  <c r="AM34" i="1"/>
  <c r="AL34" i="1"/>
  <c r="AK34" i="1"/>
  <c r="AJ34" i="1"/>
  <c r="AR33" i="1"/>
  <c r="AQ33" i="1"/>
  <c r="AP33" i="1"/>
  <c r="AO33" i="1"/>
  <c r="AN33" i="1"/>
  <c r="AM33" i="1"/>
  <c r="AL33" i="1"/>
  <c r="AK33" i="1"/>
  <c r="AJ33" i="1"/>
  <c r="AR32" i="1"/>
  <c r="AQ32" i="1"/>
  <c r="AP32" i="1"/>
  <c r="AO32" i="1"/>
  <c r="AN32" i="1"/>
  <c r="AM32" i="1"/>
  <c r="AL32" i="1"/>
  <c r="AK32" i="1"/>
  <c r="AJ32" i="1"/>
  <c r="AR31" i="1"/>
  <c r="AQ31" i="1"/>
  <c r="AP31" i="1"/>
  <c r="AO31" i="1"/>
  <c r="AN31" i="1"/>
  <c r="AM31" i="1"/>
  <c r="AL31" i="1"/>
  <c r="AK31" i="1"/>
  <c r="AJ31" i="1"/>
  <c r="AR30" i="1"/>
  <c r="AQ30" i="1"/>
  <c r="AP30" i="1"/>
  <c r="AO30" i="1"/>
  <c r="AN30" i="1"/>
  <c r="AM30" i="1"/>
  <c r="AL30" i="1"/>
  <c r="AK30" i="1"/>
  <c r="AJ30" i="1"/>
  <c r="AR29" i="1"/>
  <c r="AQ29" i="1"/>
  <c r="AP29" i="1"/>
  <c r="AO29" i="1"/>
  <c r="AN29" i="1"/>
  <c r="AM29" i="1"/>
  <c r="AL29" i="1"/>
  <c r="AK29" i="1"/>
  <c r="AJ29" i="1"/>
  <c r="AR28" i="1"/>
  <c r="AQ28" i="1"/>
  <c r="AP28" i="1"/>
  <c r="AO28" i="1"/>
  <c r="AN28" i="1"/>
  <c r="AM28" i="1"/>
  <c r="AL28" i="1"/>
  <c r="AK28" i="1"/>
  <c r="AJ28" i="1"/>
  <c r="AR27" i="1"/>
  <c r="AQ27" i="1"/>
  <c r="AP27" i="1"/>
  <c r="AO27" i="1"/>
  <c r="AN27" i="1"/>
  <c r="AM27" i="1"/>
  <c r="AL27" i="1"/>
  <c r="AK27" i="1"/>
  <c r="AJ27" i="1"/>
  <c r="AR26" i="1"/>
  <c r="AQ26" i="1"/>
  <c r="AP26" i="1"/>
  <c r="AO26" i="1"/>
  <c r="AN26" i="1"/>
  <c r="AM26" i="1"/>
  <c r="AL26" i="1"/>
  <c r="AK26" i="1"/>
  <c r="AJ26" i="1"/>
  <c r="AR25" i="1"/>
  <c r="AQ25" i="1"/>
  <c r="AP25" i="1"/>
  <c r="AO25" i="1"/>
  <c r="AN25" i="1"/>
  <c r="AM25" i="1"/>
  <c r="AL25" i="1"/>
  <c r="AK25" i="1"/>
  <c r="AJ25" i="1"/>
  <c r="AR24" i="1"/>
  <c r="AQ24" i="1"/>
  <c r="AP24" i="1"/>
  <c r="AO24" i="1"/>
  <c r="AN24" i="1"/>
  <c r="AM24" i="1"/>
  <c r="AL24" i="1"/>
  <c r="AK24" i="1"/>
  <c r="AJ24" i="1"/>
  <c r="AR23" i="1"/>
  <c r="AQ23" i="1"/>
  <c r="AP23" i="1"/>
  <c r="AO23" i="1"/>
  <c r="AN23" i="1"/>
  <c r="AM23" i="1"/>
  <c r="AL23" i="1"/>
  <c r="AK23" i="1"/>
  <c r="AJ23" i="1"/>
  <c r="AR22" i="1"/>
  <c r="AQ22" i="1"/>
  <c r="AP22" i="1"/>
  <c r="AO22" i="1"/>
  <c r="AN22" i="1"/>
  <c r="AM22" i="1"/>
  <c r="AL22" i="1"/>
  <c r="AK22" i="1"/>
  <c r="AJ22" i="1"/>
  <c r="AR21" i="1"/>
  <c r="AQ21" i="1"/>
  <c r="AP21" i="1"/>
  <c r="AO21" i="1"/>
  <c r="AN21" i="1"/>
  <c r="AM21" i="1"/>
  <c r="AL21" i="1"/>
  <c r="AK21" i="1"/>
  <c r="AJ21" i="1"/>
  <c r="AR20" i="1"/>
  <c r="AQ20" i="1"/>
  <c r="AP20" i="1"/>
  <c r="AO20" i="1"/>
  <c r="AN20" i="1"/>
  <c r="AM20" i="1"/>
  <c r="AL20" i="1"/>
  <c r="AK20" i="1"/>
  <c r="AJ20" i="1"/>
  <c r="AR19" i="1"/>
  <c r="AQ19" i="1"/>
  <c r="AP19" i="1"/>
  <c r="AO19" i="1"/>
  <c r="AN19" i="1"/>
  <c r="AM19" i="1"/>
  <c r="AL19" i="1"/>
  <c r="AK19" i="1"/>
  <c r="AJ19" i="1"/>
  <c r="AR18" i="1"/>
  <c r="AQ18" i="1"/>
  <c r="AP18" i="1"/>
  <c r="AO18" i="1"/>
  <c r="AN18" i="1"/>
  <c r="AM18" i="1"/>
  <c r="AL18" i="1"/>
  <c r="AK18" i="1"/>
  <c r="AJ18" i="1"/>
  <c r="AR17" i="1"/>
  <c r="AQ17" i="1"/>
  <c r="AP17" i="1"/>
  <c r="AO17" i="1"/>
  <c r="AN17" i="1"/>
  <c r="AM17" i="1"/>
  <c r="AL17" i="1"/>
  <c r="AK17" i="1"/>
  <c r="AJ17" i="1"/>
  <c r="AR16" i="1"/>
  <c r="AQ16" i="1"/>
  <c r="AP16" i="1"/>
  <c r="AO16" i="1"/>
  <c r="AN16" i="1"/>
  <c r="AM16" i="1"/>
  <c r="AL16" i="1"/>
  <c r="AK16" i="1"/>
  <c r="AJ16" i="1"/>
  <c r="AR15" i="1"/>
  <c r="AQ15" i="1"/>
  <c r="AP15" i="1"/>
  <c r="AO15" i="1"/>
  <c r="AN15" i="1"/>
  <c r="AM15" i="1"/>
  <c r="AL15" i="1"/>
  <c r="AK15" i="1"/>
  <c r="AJ15" i="1"/>
  <c r="AR14" i="1"/>
  <c r="AQ14" i="1"/>
  <c r="AP14" i="1"/>
  <c r="AO14" i="1"/>
  <c r="AN14" i="1"/>
  <c r="AM14" i="1"/>
  <c r="AL14" i="1"/>
  <c r="AK14" i="1"/>
  <c r="AJ14" i="1"/>
  <c r="AR13" i="1"/>
  <c r="AQ13" i="1"/>
  <c r="AP13" i="1"/>
  <c r="AO13" i="1"/>
  <c r="AN13" i="1"/>
  <c r="AM13" i="1"/>
  <c r="AL13" i="1"/>
  <c r="AK13" i="1"/>
  <c r="AJ13" i="1"/>
  <c r="AR12" i="1"/>
  <c r="AQ12" i="1"/>
  <c r="AP12" i="1"/>
  <c r="AO12" i="1"/>
  <c r="AN12" i="1"/>
  <c r="AM12" i="1"/>
  <c r="AL12" i="1"/>
  <c r="AK12" i="1"/>
  <c r="AJ12" i="1"/>
  <c r="AR11" i="1"/>
  <c r="AQ11" i="1"/>
  <c r="AP11" i="1"/>
  <c r="AO11" i="1"/>
  <c r="AN11" i="1"/>
  <c r="AM11" i="1"/>
  <c r="AL11" i="1"/>
  <c r="AK11" i="1"/>
  <c r="AJ11" i="1"/>
  <c r="AR10" i="1"/>
  <c r="AQ10" i="1"/>
  <c r="AP10" i="1"/>
  <c r="AO10" i="1"/>
  <c r="AN10" i="1"/>
  <c r="AM10" i="1"/>
  <c r="AL10" i="1"/>
  <c r="AK10" i="1"/>
  <c r="AJ10" i="1"/>
  <c r="AR9" i="1"/>
  <c r="AQ9" i="1"/>
  <c r="AP9" i="1"/>
  <c r="AO9" i="1"/>
  <c r="AN9" i="1"/>
  <c r="AM9" i="1"/>
  <c r="AL9" i="1"/>
  <c r="AK9" i="1"/>
  <c r="AJ9" i="1"/>
  <c r="AR8" i="1"/>
  <c r="AQ8" i="1"/>
  <c r="AP8" i="1"/>
  <c r="AO8" i="1"/>
  <c r="AN8" i="1"/>
  <c r="AM8" i="1"/>
  <c r="AL8" i="1"/>
  <c r="AK8" i="1"/>
  <c r="AJ8" i="1"/>
  <c r="AR7" i="1"/>
  <c r="AQ7" i="1"/>
  <c r="AP7" i="1"/>
  <c r="AO7" i="1"/>
  <c r="AN7" i="1"/>
  <c r="AM7" i="1"/>
  <c r="AL7" i="1"/>
  <c r="AK7" i="1"/>
  <c r="AJ7" i="1"/>
  <c r="AR6" i="1"/>
  <c r="AQ6" i="1"/>
  <c r="AP6" i="1"/>
  <c r="AO6" i="1"/>
  <c r="AN6" i="1"/>
  <c r="AM6" i="1"/>
  <c r="AL6" i="1"/>
  <c r="AK6" i="1"/>
  <c r="AJ6" i="1"/>
  <c r="AR5" i="1"/>
  <c r="AQ5" i="1"/>
  <c r="AP5" i="1"/>
  <c r="AO5" i="1"/>
  <c r="AN5" i="1"/>
  <c r="AM5" i="1"/>
  <c r="AL5" i="1"/>
  <c r="AK5" i="1"/>
  <c r="AJ5" i="1"/>
  <c r="AR4" i="1"/>
  <c r="AQ4" i="1"/>
  <c r="AP4" i="1"/>
  <c r="AO4" i="1"/>
  <c r="AN4" i="1"/>
  <c r="AM4" i="1"/>
  <c r="AL4" i="1"/>
  <c r="AK4" i="1"/>
  <c r="AJ4" i="1"/>
  <c r="AR3" i="1"/>
  <c r="AQ3" i="1"/>
  <c r="AP3" i="1"/>
  <c r="AO3" i="1"/>
  <c r="AN3" i="1"/>
  <c r="AM3" i="1"/>
  <c r="AL3" i="1"/>
  <c r="AK3" i="1"/>
  <c r="AJ3" i="1"/>
  <c r="AR2" i="1"/>
  <c r="AQ2" i="1"/>
  <c r="AP2" i="1"/>
  <c r="AO2" i="1"/>
  <c r="AN2" i="1"/>
  <c r="AM2" i="1"/>
  <c r="AL2" i="1"/>
  <c r="AK2" i="1"/>
  <c r="AJ2" i="1"/>
  <c r="AR1" i="1"/>
  <c r="AQ1" i="1"/>
  <c r="AP1" i="1"/>
  <c r="AO1" i="1"/>
  <c r="AN1" i="1"/>
  <c r="AM1" i="1"/>
  <c r="AL1" i="1"/>
  <c r="AK1" i="1"/>
  <c r="AJ1" i="1"/>
  <c r="AI51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I4" i="1"/>
  <c r="AI3" i="1"/>
  <c r="AI2" i="1"/>
  <c r="AI1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AH2" i="1"/>
  <c r="AH1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G3" i="1"/>
  <c r="AG2" i="1"/>
  <c r="AG1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F4" i="1"/>
  <c r="AF3" i="1"/>
  <c r="AF2" i="1"/>
  <c r="AF1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AE3" i="1"/>
  <c r="AE2" i="1"/>
  <c r="AE1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D2" i="1"/>
  <c r="AD1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AC2" i="1"/>
  <c r="AC1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AB2" i="1"/>
  <c r="AB1" i="1"/>
  <c r="A51" i="8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3" i="8"/>
  <c r="A2" i="8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  <c r="Y2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W51" i="1"/>
  <c r="X9" i="1" l="1"/>
  <c r="Z9" i="1" s="1"/>
  <c r="X49" i="1"/>
  <c r="Z49" i="1" s="1"/>
  <c r="X10" i="1"/>
  <c r="Z10" i="1" s="1"/>
  <c r="X34" i="1"/>
  <c r="Z34" i="1" s="1"/>
  <c r="X11" i="1"/>
  <c r="Z11" i="1" s="1"/>
  <c r="X35" i="1"/>
  <c r="Z35" i="1" s="1"/>
  <c r="X12" i="1"/>
  <c r="Z12" i="1" s="1"/>
  <c r="X20" i="1"/>
  <c r="Z20" i="1" s="1"/>
  <c r="X28" i="1"/>
  <c r="Z28" i="1" s="1"/>
  <c r="X44" i="1"/>
  <c r="Z44" i="1" s="1"/>
  <c r="X5" i="1"/>
  <c r="Z5" i="1" s="1"/>
  <c r="X13" i="1"/>
  <c r="Z13" i="1" s="1"/>
  <c r="X21" i="1"/>
  <c r="Z21" i="1" s="1"/>
  <c r="X29" i="1"/>
  <c r="Z29" i="1" s="1"/>
  <c r="X37" i="1"/>
  <c r="Z37" i="1" s="1"/>
  <c r="X45" i="1"/>
  <c r="Z45" i="1" s="1"/>
  <c r="X25" i="1"/>
  <c r="Z25" i="1" s="1"/>
  <c r="X26" i="1"/>
  <c r="Z26" i="1" s="1"/>
  <c r="X27" i="1"/>
  <c r="Z27" i="1" s="1"/>
  <c r="X4" i="1"/>
  <c r="Z4" i="1" s="1"/>
  <c r="X36" i="1"/>
  <c r="Z36" i="1" s="1"/>
  <c r="X6" i="1"/>
  <c r="Z6" i="1" s="1"/>
  <c r="X14" i="1"/>
  <c r="Z14" i="1" s="1"/>
  <c r="X22" i="1"/>
  <c r="Z22" i="1" s="1"/>
  <c r="X30" i="1"/>
  <c r="Z30" i="1" s="1"/>
  <c r="X38" i="1"/>
  <c r="Z38" i="1" s="1"/>
  <c r="X46" i="1"/>
  <c r="Z46" i="1" s="1"/>
  <c r="X41" i="1"/>
  <c r="Z41" i="1" s="1"/>
  <c r="X50" i="1"/>
  <c r="Z50" i="1" s="1"/>
  <c r="X39" i="1"/>
  <c r="Z39" i="1" s="1"/>
  <c r="X33" i="1"/>
  <c r="Z33" i="1" s="1"/>
  <c r="X2" i="1"/>
  <c r="Z2" i="1" s="1"/>
  <c r="X42" i="1"/>
  <c r="Z42" i="1" s="1"/>
  <c r="X7" i="1"/>
  <c r="Z7" i="1" s="1"/>
  <c r="X15" i="1"/>
  <c r="Z15" i="1" s="1"/>
  <c r="X23" i="1"/>
  <c r="Z23" i="1" s="1"/>
  <c r="X31" i="1"/>
  <c r="Z31" i="1" s="1"/>
  <c r="X47" i="1"/>
  <c r="Z47" i="1" s="1"/>
  <c r="X8" i="1"/>
  <c r="Z8" i="1" s="1"/>
  <c r="X16" i="1"/>
  <c r="Z16" i="1" s="1"/>
  <c r="X24" i="1"/>
  <c r="Z24" i="1" s="1"/>
  <c r="X32" i="1"/>
  <c r="Z32" i="1" s="1"/>
  <c r="X40" i="1"/>
  <c r="Z40" i="1" s="1"/>
  <c r="X48" i="1"/>
  <c r="Z48" i="1" s="1"/>
  <c r="X17" i="1"/>
  <c r="Z17" i="1" s="1"/>
  <c r="X18" i="1"/>
  <c r="Z18" i="1" s="1"/>
  <c r="X3" i="1"/>
  <c r="Z3" i="1" s="1"/>
  <c r="X19" i="1"/>
  <c r="Z19" i="1" s="1"/>
  <c r="X43" i="1"/>
  <c r="Z43" i="1" s="1"/>
  <c r="X51" i="1"/>
  <c r="Z51" i="1" s="1"/>
  <c r="AA19" i="1" l="1"/>
  <c r="AA16" i="1"/>
  <c r="AA43" i="1"/>
  <c r="AA51" i="1"/>
  <c r="AA32" i="1"/>
  <c r="AA7" i="1"/>
  <c r="AA42" i="1"/>
  <c r="AA20" i="1"/>
  <c r="AA4" i="1"/>
  <c r="AA49" i="1"/>
  <c r="AA46" i="1"/>
  <c r="AA18" i="1"/>
  <c r="AA41" i="1"/>
  <c r="AA23" i="1"/>
  <c r="AA10" i="1"/>
  <c r="AA39" i="1"/>
  <c r="AA5" i="1"/>
  <c r="AA12" i="1"/>
  <c r="AA34" i="1"/>
  <c r="AA35" i="1"/>
  <c r="AA26" i="1"/>
  <c r="AA17" i="1"/>
  <c r="AA40" i="1"/>
  <c r="AA45" i="1"/>
  <c r="AA48" i="1"/>
  <c r="AA8" i="1"/>
  <c r="AA24" i="1"/>
  <c r="AA28" i="1"/>
  <c r="AA38" i="1"/>
  <c r="AA30" i="1"/>
  <c r="AA11" i="1"/>
  <c r="AA27" i="1"/>
  <c r="AA44" i="1"/>
  <c r="AA15" i="1"/>
  <c r="AA36" i="1"/>
  <c r="AA21" i="1"/>
  <c r="AA50" i="1"/>
  <c r="AA31" i="1"/>
  <c r="AA3" i="1"/>
  <c r="AA37" i="1"/>
  <c r="AA25" i="1"/>
  <c r="AA6" i="1"/>
  <c r="AA33" i="1"/>
  <c r="AA14" i="1"/>
  <c r="AA47" i="1"/>
  <c r="AA13" i="1"/>
  <c r="AA9" i="1"/>
  <c r="AA2" i="1"/>
  <c r="AA29" i="1"/>
  <c r="AA22" i="1"/>
  <c r="B14" i="1" a="1"/>
  <c r="B13" i="1" a="1"/>
  <c r="B12" i="1" a="1"/>
  <c r="B11" i="1" a="1"/>
  <c r="B10" i="1" a="1"/>
  <c r="B9" i="1" a="1"/>
  <c r="B8" i="1" a="1"/>
  <c r="B7" i="1" a="1"/>
  <c r="B6" i="1" a="1"/>
  <c r="B5" i="1" a="1"/>
  <c r="B4" i="1" a="1"/>
  <c r="B3" i="1" a="1"/>
  <c r="A2" i="1" a="1"/>
  <c r="B2" i="1" a="1"/>
  <c r="B2" i="1"/>
  <c r="S2" i="1"/>
  <c r="E2" i="1"/>
  <c r="P2" i="1"/>
  <c r="D2" i="1"/>
  <c r="U2" i="1"/>
  <c r="F2" i="1"/>
  <c r="H2" i="1"/>
  <c r="G2" i="1"/>
  <c r="J2" i="1"/>
  <c r="M2" i="1"/>
  <c r="L2" i="1"/>
  <c r="T2" i="1"/>
  <c r="N2" i="1"/>
  <c r="Q2" i="1"/>
  <c r="R2" i="1"/>
  <c r="V2" i="1"/>
  <c r="O2" i="1"/>
  <c r="I2" i="1"/>
  <c r="C2" i="1"/>
  <c r="K2" i="1"/>
  <c r="V2" i="8" l="1"/>
  <c r="V51" i="8"/>
  <c r="V43" i="8"/>
  <c r="V35" i="8"/>
  <c r="V27" i="8"/>
  <c r="V19" i="8"/>
  <c r="V11" i="8"/>
  <c r="V3" i="8"/>
  <c r="V50" i="8"/>
  <c r="V42" i="8"/>
  <c r="V34" i="8"/>
  <c r="V26" i="8"/>
  <c r="V18" i="8"/>
  <c r="V10" i="8"/>
  <c r="V4" i="8"/>
  <c r="V49" i="8"/>
  <c r="V41" i="8"/>
  <c r="V33" i="8"/>
  <c r="V25" i="8"/>
  <c r="V17" i="8"/>
  <c r="V9" i="8"/>
  <c r="V12" i="8"/>
  <c r="V48" i="8"/>
  <c r="V40" i="8"/>
  <c r="V32" i="8"/>
  <c r="V24" i="8"/>
  <c r="V16" i="8"/>
  <c r="V8" i="8"/>
  <c r="V20" i="8"/>
  <c r="V47" i="8"/>
  <c r="V39" i="8"/>
  <c r="V31" i="8"/>
  <c r="V23" i="8"/>
  <c r="V15" i="8"/>
  <c r="V7" i="8"/>
  <c r="V36" i="8"/>
  <c r="V46" i="8"/>
  <c r="V38" i="8"/>
  <c r="V30" i="8"/>
  <c r="V22" i="8"/>
  <c r="V14" i="8"/>
  <c r="V6" i="8"/>
  <c r="V28" i="8"/>
  <c r="V45" i="8"/>
  <c r="V37" i="8"/>
  <c r="V29" i="8"/>
  <c r="V21" i="8"/>
  <c r="V13" i="8"/>
  <c r="V5" i="8"/>
  <c r="V44" i="8"/>
  <c r="U2" i="8"/>
  <c r="U51" i="8"/>
  <c r="U43" i="8"/>
  <c r="U35" i="8"/>
  <c r="U27" i="8"/>
  <c r="U19" i="8"/>
  <c r="U11" i="8"/>
  <c r="U3" i="8"/>
  <c r="U50" i="8"/>
  <c r="U42" i="8"/>
  <c r="U34" i="8"/>
  <c r="U26" i="8"/>
  <c r="U18" i="8"/>
  <c r="U10" i="8"/>
  <c r="U12" i="8"/>
  <c r="U49" i="8"/>
  <c r="U41" i="8"/>
  <c r="U33" i="8"/>
  <c r="U25" i="8"/>
  <c r="U17" i="8"/>
  <c r="U9" i="8"/>
  <c r="U20" i="8"/>
  <c r="U48" i="8"/>
  <c r="U40" i="8"/>
  <c r="U32" i="8"/>
  <c r="U24" i="8"/>
  <c r="U16" i="8"/>
  <c r="U8" i="8"/>
  <c r="U4" i="8"/>
  <c r="U47" i="8"/>
  <c r="U39" i="8"/>
  <c r="U31" i="8"/>
  <c r="U23" i="8"/>
  <c r="U15" i="8"/>
  <c r="U7" i="8"/>
  <c r="U28" i="8"/>
  <c r="U46" i="8"/>
  <c r="U38" i="8"/>
  <c r="U30" i="8"/>
  <c r="U22" i="8"/>
  <c r="U14" i="8"/>
  <c r="U6" i="8"/>
  <c r="U36" i="8"/>
  <c r="U45" i="8"/>
  <c r="U37" i="8"/>
  <c r="U29" i="8"/>
  <c r="U21" i="8"/>
  <c r="U13" i="8"/>
  <c r="U5" i="8"/>
  <c r="U44" i="8"/>
  <c r="T51" i="8"/>
  <c r="T43" i="8"/>
  <c r="T35" i="8"/>
  <c r="T27" i="8"/>
  <c r="T19" i="8"/>
  <c r="T11" i="8"/>
  <c r="T3" i="8"/>
  <c r="T22" i="8"/>
  <c r="T6" i="8"/>
  <c r="T50" i="8"/>
  <c r="T42" i="8"/>
  <c r="T34" i="8"/>
  <c r="T26" i="8"/>
  <c r="T18" i="8"/>
  <c r="T10" i="8"/>
  <c r="T14" i="8"/>
  <c r="T49" i="8"/>
  <c r="T41" i="8"/>
  <c r="T33" i="8"/>
  <c r="T25" i="8"/>
  <c r="T17" i="8"/>
  <c r="T9" i="8"/>
  <c r="T30" i="8"/>
  <c r="T48" i="8"/>
  <c r="T40" i="8"/>
  <c r="T32" i="8"/>
  <c r="T24" i="8"/>
  <c r="T16" i="8"/>
  <c r="T8" i="8"/>
  <c r="T38" i="8"/>
  <c r="T47" i="8"/>
  <c r="T39" i="8"/>
  <c r="T31" i="8"/>
  <c r="T23" i="8"/>
  <c r="T15" i="8"/>
  <c r="T7" i="8"/>
  <c r="T46" i="8"/>
  <c r="T45" i="8"/>
  <c r="T37" i="8"/>
  <c r="T29" i="8"/>
  <c r="T21" i="8"/>
  <c r="T13" i="8"/>
  <c r="T5" i="8"/>
  <c r="T44" i="8"/>
  <c r="T36" i="8"/>
  <c r="T28" i="8"/>
  <c r="T20" i="8"/>
  <c r="T12" i="8"/>
  <c r="T4" i="8"/>
  <c r="T2" i="8"/>
  <c r="S2" i="8"/>
  <c r="S51" i="8"/>
  <c r="S43" i="8"/>
  <c r="S35" i="8"/>
  <c r="S27" i="8"/>
  <c r="S19" i="8"/>
  <c r="S11" i="8"/>
  <c r="S3" i="8"/>
  <c r="S50" i="8"/>
  <c r="S42" i="8"/>
  <c r="S34" i="8"/>
  <c r="S26" i="8"/>
  <c r="S18" i="8"/>
  <c r="S10" i="8"/>
  <c r="S4" i="8"/>
  <c r="S49" i="8"/>
  <c r="S41" i="8"/>
  <c r="S33" i="8"/>
  <c r="S25" i="8"/>
  <c r="S17" i="8"/>
  <c r="S9" i="8"/>
  <c r="S20" i="8"/>
  <c r="S48" i="8"/>
  <c r="S40" i="8"/>
  <c r="S32" i="8"/>
  <c r="S24" i="8"/>
  <c r="S16" i="8"/>
  <c r="S8" i="8"/>
  <c r="S12" i="8"/>
  <c r="S47" i="8"/>
  <c r="S39" i="8"/>
  <c r="S31" i="8"/>
  <c r="S23" i="8"/>
  <c r="S15" i="8"/>
  <c r="S7" i="8"/>
  <c r="S28" i="8"/>
  <c r="S46" i="8"/>
  <c r="S38" i="8"/>
  <c r="S30" i="8"/>
  <c r="S22" i="8"/>
  <c r="S14" i="8"/>
  <c r="S6" i="8"/>
  <c r="S36" i="8"/>
  <c r="S45" i="8"/>
  <c r="S37" i="8"/>
  <c r="S29" i="8"/>
  <c r="S21" i="8"/>
  <c r="S13" i="8"/>
  <c r="S5" i="8"/>
  <c r="S44" i="8"/>
  <c r="R2" i="8"/>
  <c r="R51" i="8"/>
  <c r="R43" i="8"/>
  <c r="R35" i="8"/>
  <c r="R27" i="8"/>
  <c r="R19" i="8"/>
  <c r="R11" i="8"/>
  <c r="R3" i="8"/>
  <c r="R14" i="8"/>
  <c r="R50" i="8"/>
  <c r="R42" i="8"/>
  <c r="R34" i="8"/>
  <c r="R26" i="8"/>
  <c r="R18" i="8"/>
  <c r="R10" i="8"/>
  <c r="R38" i="8"/>
  <c r="R49" i="8"/>
  <c r="R41" i="8"/>
  <c r="R33" i="8"/>
  <c r="R25" i="8"/>
  <c r="R17" i="8"/>
  <c r="R9" i="8"/>
  <c r="R6" i="8"/>
  <c r="R48" i="8"/>
  <c r="R40" i="8"/>
  <c r="R32" i="8"/>
  <c r="R24" i="8"/>
  <c r="R16" i="8"/>
  <c r="R8" i="8"/>
  <c r="R30" i="8"/>
  <c r="R47" i="8"/>
  <c r="R39" i="8"/>
  <c r="R31" i="8"/>
  <c r="R23" i="8"/>
  <c r="R15" i="8"/>
  <c r="R7" i="8"/>
  <c r="R46" i="8"/>
  <c r="R45" i="8"/>
  <c r="R37" i="8"/>
  <c r="R29" i="8"/>
  <c r="R21" i="8"/>
  <c r="R13" i="8"/>
  <c r="R5" i="8"/>
  <c r="R44" i="8"/>
  <c r="R36" i="8"/>
  <c r="R28" i="8"/>
  <c r="R20" i="8"/>
  <c r="R12" i="8"/>
  <c r="R4" i="8"/>
  <c r="R22" i="8"/>
  <c r="Q2" i="8"/>
  <c r="Q52" i="8"/>
  <c r="Q44" i="8"/>
  <c r="Q36" i="8"/>
  <c r="Q28" i="8"/>
  <c r="Q20" i="8"/>
  <c r="Q12" i="8"/>
  <c r="Q4" i="8"/>
  <c r="Q51" i="8"/>
  <c r="Q43" i="8"/>
  <c r="Q35" i="8"/>
  <c r="Q27" i="8"/>
  <c r="Q19" i="8"/>
  <c r="Q11" i="8"/>
  <c r="Q3" i="8"/>
  <c r="Q13" i="8"/>
  <c r="Q50" i="8"/>
  <c r="Q42" i="8"/>
  <c r="Q34" i="8"/>
  <c r="Q26" i="8"/>
  <c r="Q18" i="8"/>
  <c r="Q10" i="8"/>
  <c r="Q21" i="8"/>
  <c r="Q49" i="8"/>
  <c r="Q41" i="8"/>
  <c r="Q33" i="8"/>
  <c r="Q25" i="8"/>
  <c r="Q17" i="8"/>
  <c r="Q9" i="8"/>
  <c r="Q5" i="8"/>
  <c r="Q48" i="8"/>
  <c r="Q40" i="8"/>
  <c r="Q32" i="8"/>
  <c r="Q24" i="8"/>
  <c r="Q16" i="8"/>
  <c r="Q8" i="8"/>
  <c r="Q29" i="8"/>
  <c r="Q47" i="8"/>
  <c r="Q39" i="8"/>
  <c r="Q31" i="8"/>
  <c r="Q23" i="8"/>
  <c r="Q15" i="8"/>
  <c r="Q7" i="8"/>
  <c r="Q37" i="8"/>
  <c r="Q46" i="8"/>
  <c r="Q38" i="8"/>
  <c r="Q30" i="8"/>
  <c r="Q22" i="8"/>
  <c r="Q14" i="8"/>
  <c r="Q6" i="8"/>
  <c r="Q45" i="8"/>
  <c r="P51" i="8"/>
  <c r="P43" i="8"/>
  <c r="P35" i="8"/>
  <c r="P27" i="8"/>
  <c r="P19" i="8"/>
  <c r="P11" i="8"/>
  <c r="P3" i="8"/>
  <c r="P5" i="8"/>
  <c r="P44" i="8"/>
  <c r="P50" i="8"/>
  <c r="P42" i="8"/>
  <c r="P34" i="8"/>
  <c r="P26" i="8"/>
  <c r="P18" i="8"/>
  <c r="P10" i="8"/>
  <c r="P13" i="8"/>
  <c r="P20" i="8"/>
  <c r="P49" i="8"/>
  <c r="P41" i="8"/>
  <c r="P33" i="8"/>
  <c r="P25" i="8"/>
  <c r="P17" i="8"/>
  <c r="P9" i="8"/>
  <c r="P21" i="8"/>
  <c r="P36" i="8"/>
  <c r="P48" i="8"/>
  <c r="P40" i="8"/>
  <c r="P32" i="8"/>
  <c r="P24" i="8"/>
  <c r="P16" i="8"/>
  <c r="P8" i="8"/>
  <c r="P29" i="8"/>
  <c r="P28" i="8"/>
  <c r="P47" i="8"/>
  <c r="P39" i="8"/>
  <c r="P31" i="8"/>
  <c r="P23" i="8"/>
  <c r="P15" i="8"/>
  <c r="P7" i="8"/>
  <c r="P37" i="8"/>
  <c r="P12" i="8"/>
  <c r="P46" i="8"/>
  <c r="P38" i="8"/>
  <c r="P30" i="8"/>
  <c r="P22" i="8"/>
  <c r="P14" i="8"/>
  <c r="P6" i="8"/>
  <c r="P45" i="8"/>
  <c r="P4" i="8"/>
  <c r="P2" i="8"/>
  <c r="O2" i="8"/>
  <c r="O51" i="8"/>
  <c r="O43" i="8"/>
  <c r="O35" i="8"/>
  <c r="O27" i="8"/>
  <c r="O19" i="8"/>
  <c r="O11" i="8"/>
  <c r="O3" i="8"/>
  <c r="O9" i="8"/>
  <c r="O50" i="8"/>
  <c r="O42" i="8"/>
  <c r="O34" i="8"/>
  <c r="O26" i="8"/>
  <c r="O18" i="8"/>
  <c r="O10" i="8"/>
  <c r="O17" i="8"/>
  <c r="O49" i="8"/>
  <c r="O41" i="8"/>
  <c r="O33" i="8"/>
  <c r="O25" i="8"/>
  <c r="O48" i="8"/>
  <c r="O40" i="8"/>
  <c r="O32" i="8"/>
  <c r="O24" i="8"/>
  <c r="O16" i="8"/>
  <c r="O8" i="8"/>
  <c r="O38" i="8"/>
  <c r="O30" i="8"/>
  <c r="O14" i="8"/>
  <c r="O47" i="8"/>
  <c r="O39" i="8"/>
  <c r="O31" i="8"/>
  <c r="O23" i="8"/>
  <c r="O15" i="8"/>
  <c r="O7" i="8"/>
  <c r="O46" i="8"/>
  <c r="O22" i="8"/>
  <c r="O6" i="8"/>
  <c r="O45" i="8"/>
  <c r="O37" i="8"/>
  <c r="O29" i="8"/>
  <c r="O21" i="8"/>
  <c r="O13" i="8"/>
  <c r="O5" i="8"/>
  <c r="O44" i="8"/>
  <c r="O36" i="8"/>
  <c r="O28" i="8"/>
  <c r="O20" i="8"/>
  <c r="O12" i="8"/>
  <c r="O4" i="8"/>
  <c r="N2" i="8"/>
  <c r="N52" i="8"/>
  <c r="N44" i="8"/>
  <c r="N36" i="8"/>
  <c r="N28" i="8"/>
  <c r="N20" i="8"/>
  <c r="N12" i="8"/>
  <c r="N4" i="8"/>
  <c r="N7" i="8"/>
  <c r="N51" i="8"/>
  <c r="N43" i="8"/>
  <c r="N35" i="8"/>
  <c r="N27" i="8"/>
  <c r="N19" i="8"/>
  <c r="N11" i="8"/>
  <c r="N3" i="8"/>
  <c r="N50" i="8"/>
  <c r="N42" i="8"/>
  <c r="N34" i="8"/>
  <c r="N26" i="8"/>
  <c r="N18" i="8"/>
  <c r="N10" i="8"/>
  <c r="N47" i="8"/>
  <c r="N49" i="8"/>
  <c r="N41" i="8"/>
  <c r="N33" i="8"/>
  <c r="N25" i="8"/>
  <c r="N17" i="8"/>
  <c r="N9" i="8"/>
  <c r="N39" i="8"/>
  <c r="N48" i="8"/>
  <c r="N40" i="8"/>
  <c r="N32" i="8"/>
  <c r="N24" i="8"/>
  <c r="N16" i="8"/>
  <c r="N8" i="8"/>
  <c r="N15" i="8"/>
  <c r="N46" i="8"/>
  <c r="N38" i="8"/>
  <c r="N30" i="8"/>
  <c r="N22" i="8"/>
  <c r="N14" i="8"/>
  <c r="N6" i="8"/>
  <c r="N31" i="8"/>
  <c r="N45" i="8"/>
  <c r="N37" i="8"/>
  <c r="N29" i="8"/>
  <c r="N21" i="8"/>
  <c r="N13" i="8"/>
  <c r="N5" i="8"/>
  <c r="N23" i="8"/>
  <c r="M2" i="8"/>
  <c r="M51" i="8"/>
  <c r="M43" i="8"/>
  <c r="M35" i="8"/>
  <c r="M27" i="8"/>
  <c r="M19" i="8"/>
  <c r="M11" i="8"/>
  <c r="M3" i="8"/>
  <c r="M50" i="8"/>
  <c r="M42" i="8"/>
  <c r="M34" i="8"/>
  <c r="M26" i="8"/>
  <c r="M18" i="8"/>
  <c r="M10" i="8"/>
  <c r="M28" i="8"/>
  <c r="M49" i="8"/>
  <c r="M41" i="8"/>
  <c r="M33" i="8"/>
  <c r="M25" i="8"/>
  <c r="M17" i="8"/>
  <c r="M9" i="8"/>
  <c r="M20" i="8"/>
  <c r="M48" i="8"/>
  <c r="M40" i="8"/>
  <c r="M32" i="8"/>
  <c r="M24" i="8"/>
  <c r="M16" i="8"/>
  <c r="M8" i="8"/>
  <c r="M12" i="8"/>
  <c r="M47" i="8"/>
  <c r="M39" i="8"/>
  <c r="M31" i="8"/>
  <c r="M23" i="8"/>
  <c r="M15" i="8"/>
  <c r="M7" i="8"/>
  <c r="M4" i="8"/>
  <c r="M46" i="8"/>
  <c r="M38" i="8"/>
  <c r="M30" i="8"/>
  <c r="M22" i="8"/>
  <c r="M14" i="8"/>
  <c r="M6" i="8"/>
  <c r="M36" i="8"/>
  <c r="M45" i="8"/>
  <c r="M37" i="8"/>
  <c r="M29" i="8"/>
  <c r="M21" i="8"/>
  <c r="M13" i="8"/>
  <c r="M5" i="8"/>
  <c r="M44" i="8"/>
  <c r="L2" i="8"/>
  <c r="L51" i="8"/>
  <c r="L43" i="8"/>
  <c r="L35" i="8"/>
  <c r="L27" i="8"/>
  <c r="L19" i="8"/>
  <c r="L11" i="8"/>
  <c r="L3" i="8"/>
  <c r="L14" i="8"/>
  <c r="L50" i="8"/>
  <c r="L42" i="8"/>
  <c r="L34" i="8"/>
  <c r="L26" i="8"/>
  <c r="L18" i="8"/>
  <c r="L10" i="8"/>
  <c r="L22" i="8"/>
  <c r="L49" i="8"/>
  <c r="L41" i="8"/>
  <c r="L33" i="8"/>
  <c r="L25" i="8"/>
  <c r="L17" i="8"/>
  <c r="L9" i="8"/>
  <c r="L30" i="8"/>
  <c r="L48" i="8"/>
  <c r="L40" i="8"/>
  <c r="L32" i="8"/>
  <c r="L24" i="8"/>
  <c r="L16" i="8"/>
  <c r="L8" i="8"/>
  <c r="L38" i="8"/>
  <c r="L47" i="8"/>
  <c r="L39" i="8"/>
  <c r="L31" i="8"/>
  <c r="L23" i="8"/>
  <c r="L15" i="8"/>
  <c r="L7" i="8"/>
  <c r="L46" i="8"/>
  <c r="L45" i="8"/>
  <c r="L37" i="8"/>
  <c r="L29" i="8"/>
  <c r="L21" i="8"/>
  <c r="L13" i="8"/>
  <c r="L5" i="8"/>
  <c r="L44" i="8"/>
  <c r="L36" i="8"/>
  <c r="L28" i="8"/>
  <c r="L20" i="8"/>
  <c r="L12" i="8"/>
  <c r="L4" i="8"/>
  <c r="L6" i="8"/>
  <c r="K51" i="8"/>
  <c r="K43" i="8"/>
  <c r="K35" i="8"/>
  <c r="K27" i="8"/>
  <c r="K19" i="8"/>
  <c r="K11" i="8"/>
  <c r="K3" i="8"/>
  <c r="K42" i="8"/>
  <c r="K50" i="8"/>
  <c r="K34" i="8"/>
  <c r="K26" i="8"/>
  <c r="K18" i="8"/>
  <c r="K10" i="8"/>
  <c r="K49" i="8"/>
  <c r="K41" i="8"/>
  <c r="K33" i="8"/>
  <c r="K25" i="8"/>
  <c r="K17" i="8"/>
  <c r="K9" i="8"/>
  <c r="K40" i="8"/>
  <c r="K48" i="8"/>
  <c r="K32" i="8"/>
  <c r="K24" i="8"/>
  <c r="K16" i="8"/>
  <c r="K8" i="8"/>
  <c r="K47" i="8"/>
  <c r="K39" i="8"/>
  <c r="K31" i="8"/>
  <c r="K23" i="8"/>
  <c r="K15" i="8"/>
  <c r="K7" i="8"/>
  <c r="K28" i="8"/>
  <c r="K46" i="8"/>
  <c r="K38" i="8"/>
  <c r="K30" i="8"/>
  <c r="K22" i="8"/>
  <c r="K14" i="8"/>
  <c r="K6" i="8"/>
  <c r="K36" i="8"/>
  <c r="K12" i="8"/>
  <c r="K45" i="8"/>
  <c r="K37" i="8"/>
  <c r="K29" i="8"/>
  <c r="K21" i="8"/>
  <c r="K13" i="8"/>
  <c r="K5" i="8"/>
  <c r="K44" i="8"/>
  <c r="K20" i="8"/>
  <c r="K4" i="8"/>
  <c r="K2" i="8"/>
  <c r="J2" i="8"/>
  <c r="J51" i="8"/>
  <c r="J43" i="8"/>
  <c r="J35" i="8"/>
  <c r="J27" i="8"/>
  <c r="J19" i="8"/>
  <c r="J11" i="8"/>
  <c r="J3" i="8"/>
  <c r="J5" i="8"/>
  <c r="J12" i="8"/>
  <c r="J50" i="8"/>
  <c r="J42" i="8"/>
  <c r="J34" i="8"/>
  <c r="J26" i="8"/>
  <c r="J18" i="8"/>
  <c r="J10" i="8"/>
  <c r="J21" i="8"/>
  <c r="J28" i="8"/>
  <c r="J49" i="8"/>
  <c r="J41" i="8"/>
  <c r="J33" i="8"/>
  <c r="J25" i="8"/>
  <c r="J17" i="8"/>
  <c r="J9" i="8"/>
  <c r="J13" i="8"/>
  <c r="J4" i="8"/>
  <c r="J48" i="8"/>
  <c r="J40" i="8"/>
  <c r="J32" i="8"/>
  <c r="J24" i="8"/>
  <c r="J16" i="8"/>
  <c r="J8" i="8"/>
  <c r="J29" i="8"/>
  <c r="J44" i="8"/>
  <c r="J47" i="8"/>
  <c r="J39" i="8"/>
  <c r="J31" i="8"/>
  <c r="J23" i="8"/>
  <c r="J15" i="8"/>
  <c r="J7" i="8"/>
  <c r="J37" i="8"/>
  <c r="J20" i="8"/>
  <c r="J46" i="8"/>
  <c r="J38" i="8"/>
  <c r="J30" i="8"/>
  <c r="J22" i="8"/>
  <c r="J14" i="8"/>
  <c r="J6" i="8"/>
  <c r="J45" i="8"/>
  <c r="J36" i="8"/>
  <c r="I2" i="8"/>
  <c r="I51" i="8"/>
  <c r="I43" i="8"/>
  <c r="I35" i="8"/>
  <c r="I27" i="8"/>
  <c r="I19" i="8"/>
  <c r="I11" i="8"/>
  <c r="I3" i="8"/>
  <c r="I20" i="8"/>
  <c r="I50" i="8"/>
  <c r="I42" i="8"/>
  <c r="I34" i="8"/>
  <c r="I26" i="8"/>
  <c r="I18" i="8"/>
  <c r="I10" i="8"/>
  <c r="I49" i="8"/>
  <c r="I41" i="8"/>
  <c r="I33" i="8"/>
  <c r="I25" i="8"/>
  <c r="I17" i="8"/>
  <c r="I9" i="8"/>
  <c r="I4" i="8"/>
  <c r="I48" i="8"/>
  <c r="I40" i="8"/>
  <c r="I32" i="8"/>
  <c r="I24" i="8"/>
  <c r="I16" i="8"/>
  <c r="I8" i="8"/>
  <c r="I12" i="8"/>
  <c r="I47" i="8"/>
  <c r="I39" i="8"/>
  <c r="I31" i="8"/>
  <c r="I23" i="8"/>
  <c r="I15" i="8"/>
  <c r="I7" i="8"/>
  <c r="I36" i="8"/>
  <c r="I46" i="8"/>
  <c r="I38" i="8"/>
  <c r="I30" i="8"/>
  <c r="I22" i="8"/>
  <c r="I14" i="8"/>
  <c r="I6" i="8"/>
  <c r="I28" i="8"/>
  <c r="I45" i="8"/>
  <c r="I37" i="8"/>
  <c r="I29" i="8"/>
  <c r="I21" i="8"/>
  <c r="I13" i="8"/>
  <c r="I5" i="8"/>
  <c r="I44" i="8"/>
  <c r="H2" i="8"/>
  <c r="H51" i="8"/>
  <c r="H43" i="8"/>
  <c r="H35" i="8"/>
  <c r="H27" i="8"/>
  <c r="H19" i="8"/>
  <c r="H11" i="8"/>
  <c r="H3" i="8"/>
  <c r="H22" i="8"/>
  <c r="H6" i="8"/>
  <c r="H50" i="8"/>
  <c r="H42" i="8"/>
  <c r="H34" i="8"/>
  <c r="H26" i="8"/>
  <c r="H18" i="8"/>
  <c r="H10" i="8"/>
  <c r="H30" i="8"/>
  <c r="H49" i="8"/>
  <c r="H41" i="8"/>
  <c r="H33" i="8"/>
  <c r="H25" i="8"/>
  <c r="H17" i="8"/>
  <c r="H9" i="8"/>
  <c r="H14" i="8"/>
  <c r="H48" i="8"/>
  <c r="H40" i="8"/>
  <c r="H32" i="8"/>
  <c r="H24" i="8"/>
  <c r="H16" i="8"/>
  <c r="H8" i="8"/>
  <c r="H38" i="8"/>
  <c r="H47" i="8"/>
  <c r="H39" i="8"/>
  <c r="H31" i="8"/>
  <c r="H23" i="8"/>
  <c r="H15" i="8"/>
  <c r="H7" i="8"/>
  <c r="H46" i="8"/>
  <c r="H45" i="8"/>
  <c r="H37" i="8"/>
  <c r="H29" i="8"/>
  <c r="H21" i="8"/>
  <c r="H13" i="8"/>
  <c r="H5" i="8"/>
  <c r="H44" i="8"/>
  <c r="H36" i="8"/>
  <c r="H28" i="8"/>
  <c r="H20" i="8"/>
  <c r="H12" i="8"/>
  <c r="H4" i="8"/>
  <c r="G2" i="8"/>
  <c r="G51" i="8"/>
  <c r="G43" i="8"/>
  <c r="G35" i="8"/>
  <c r="G27" i="8"/>
  <c r="G19" i="8"/>
  <c r="G11" i="8"/>
  <c r="G3" i="8"/>
  <c r="G50" i="8"/>
  <c r="G42" i="8"/>
  <c r="G34" i="8"/>
  <c r="G26" i="8"/>
  <c r="G18" i="8"/>
  <c r="G10" i="8"/>
  <c r="G20" i="8"/>
  <c r="G49" i="8"/>
  <c r="G41" i="8"/>
  <c r="G33" i="8"/>
  <c r="G25" i="8"/>
  <c r="G17" i="8"/>
  <c r="G9" i="8"/>
  <c r="G4" i="8"/>
  <c r="G48" i="8"/>
  <c r="G40" i="8"/>
  <c r="G32" i="8"/>
  <c r="G24" i="8"/>
  <c r="G16" i="8"/>
  <c r="G8" i="8"/>
  <c r="G12" i="8"/>
  <c r="G47" i="8"/>
  <c r="G39" i="8"/>
  <c r="G31" i="8"/>
  <c r="G23" i="8"/>
  <c r="G15" i="8"/>
  <c r="G7" i="8"/>
  <c r="G28" i="8"/>
  <c r="G46" i="8"/>
  <c r="G38" i="8"/>
  <c r="G30" i="8"/>
  <c r="G22" i="8"/>
  <c r="G14" i="8"/>
  <c r="G6" i="8"/>
  <c r="G36" i="8"/>
  <c r="G45" i="8"/>
  <c r="G37" i="8"/>
  <c r="G29" i="8"/>
  <c r="G21" i="8"/>
  <c r="G13" i="8"/>
  <c r="G5" i="8"/>
  <c r="G44" i="8"/>
  <c r="F51" i="8"/>
  <c r="F43" i="8"/>
  <c r="F35" i="8"/>
  <c r="F27" i="8"/>
  <c r="F19" i="8"/>
  <c r="F11" i="8"/>
  <c r="F3" i="8"/>
  <c r="F50" i="8"/>
  <c r="F42" i="8"/>
  <c r="F34" i="8"/>
  <c r="F26" i="8"/>
  <c r="F18" i="8"/>
  <c r="F10" i="8"/>
  <c r="F8" i="8"/>
  <c r="F49" i="8"/>
  <c r="F41" i="8"/>
  <c r="F33" i="8"/>
  <c r="F25" i="8"/>
  <c r="F17" i="8"/>
  <c r="F9" i="8"/>
  <c r="F32" i="8"/>
  <c r="F48" i="8"/>
  <c r="F40" i="8"/>
  <c r="F24" i="8"/>
  <c r="F16" i="8"/>
  <c r="F47" i="8"/>
  <c r="F39" i="8"/>
  <c r="F31" i="8"/>
  <c r="F23" i="8"/>
  <c r="F15" i="8"/>
  <c r="F7" i="8"/>
  <c r="F28" i="8"/>
  <c r="F46" i="8"/>
  <c r="F38" i="8"/>
  <c r="F30" i="8"/>
  <c r="F22" i="8"/>
  <c r="F14" i="8"/>
  <c r="F6" i="8"/>
  <c r="F36" i="8"/>
  <c r="F4" i="8"/>
  <c r="F45" i="8"/>
  <c r="F37" i="8"/>
  <c r="F29" i="8"/>
  <c r="F21" i="8"/>
  <c r="F13" i="8"/>
  <c r="F5" i="8"/>
  <c r="F44" i="8"/>
  <c r="F20" i="8"/>
  <c r="F12" i="8"/>
  <c r="F2" i="8"/>
  <c r="E2" i="8"/>
  <c r="E51" i="8"/>
  <c r="E43" i="8"/>
  <c r="E35" i="8"/>
  <c r="E27" i="8"/>
  <c r="E19" i="8"/>
  <c r="E11" i="8"/>
  <c r="E3" i="8"/>
  <c r="E50" i="8"/>
  <c r="E42" i="8"/>
  <c r="E34" i="8"/>
  <c r="E26" i="8"/>
  <c r="E18" i="8"/>
  <c r="E10" i="8"/>
  <c r="E20" i="8"/>
  <c r="E49" i="8"/>
  <c r="E41" i="8"/>
  <c r="E33" i="8"/>
  <c r="E25" i="8"/>
  <c r="E17" i="8"/>
  <c r="E9" i="8"/>
  <c r="E12" i="8"/>
  <c r="E48" i="8"/>
  <c r="E40" i="8"/>
  <c r="E32" i="8"/>
  <c r="E24" i="8"/>
  <c r="E16" i="8"/>
  <c r="E8" i="8"/>
  <c r="E4" i="8"/>
  <c r="E47" i="8"/>
  <c r="E39" i="8"/>
  <c r="E31" i="8"/>
  <c r="E23" i="8"/>
  <c r="E15" i="8"/>
  <c r="E7" i="8"/>
  <c r="E36" i="8"/>
  <c r="E46" i="8"/>
  <c r="E38" i="8"/>
  <c r="E30" i="8"/>
  <c r="E22" i="8"/>
  <c r="E14" i="8"/>
  <c r="E6" i="8"/>
  <c r="E28" i="8"/>
  <c r="E45" i="8"/>
  <c r="E37" i="8"/>
  <c r="E29" i="8"/>
  <c r="E21" i="8"/>
  <c r="E13" i="8"/>
  <c r="E5" i="8"/>
  <c r="E44" i="8"/>
  <c r="D51" i="8"/>
  <c r="D43" i="8"/>
  <c r="D35" i="8"/>
  <c r="D27" i="8"/>
  <c r="D19" i="8"/>
  <c r="D11" i="8"/>
  <c r="D3" i="8"/>
  <c r="D12" i="8"/>
  <c r="D50" i="8"/>
  <c r="D42" i="8"/>
  <c r="D34" i="8"/>
  <c r="D26" i="8"/>
  <c r="D18" i="8"/>
  <c r="D10" i="8"/>
  <c r="D49" i="8"/>
  <c r="D41" i="8"/>
  <c r="D33" i="8"/>
  <c r="D25" i="8"/>
  <c r="D17" i="8"/>
  <c r="D9" i="8"/>
  <c r="D20" i="8"/>
  <c r="D48" i="8"/>
  <c r="D40" i="8"/>
  <c r="D32" i="8"/>
  <c r="D24" i="8"/>
  <c r="D16" i="8"/>
  <c r="D8" i="8"/>
  <c r="D4" i="8"/>
  <c r="D47" i="8"/>
  <c r="D39" i="8"/>
  <c r="D31" i="8"/>
  <c r="D23" i="8"/>
  <c r="D15" i="8"/>
  <c r="D7" i="8"/>
  <c r="D36" i="8"/>
  <c r="D46" i="8"/>
  <c r="D38" i="8"/>
  <c r="D30" i="8"/>
  <c r="D22" i="8"/>
  <c r="D14" i="8"/>
  <c r="D6" i="8"/>
  <c r="D28" i="8"/>
  <c r="D45" i="8"/>
  <c r="D37" i="8"/>
  <c r="D29" i="8"/>
  <c r="D21" i="8"/>
  <c r="D13" i="8"/>
  <c r="D5" i="8"/>
  <c r="D44" i="8"/>
  <c r="D2" i="8"/>
  <c r="C2" i="8"/>
  <c r="C51" i="8"/>
  <c r="C43" i="8"/>
  <c r="C35" i="8"/>
  <c r="C27" i="8"/>
  <c r="C19" i="8"/>
  <c r="C11" i="8"/>
  <c r="C3" i="8"/>
  <c r="C22" i="8"/>
  <c r="C50" i="8"/>
  <c r="C42" i="8"/>
  <c r="C34" i="8"/>
  <c r="C26" i="8"/>
  <c r="C18" i="8"/>
  <c r="C10" i="8"/>
  <c r="C14" i="8"/>
  <c r="C49" i="8"/>
  <c r="C41" i="8"/>
  <c r="C33" i="8"/>
  <c r="C25" i="8"/>
  <c r="C17" i="8"/>
  <c r="C9" i="8"/>
  <c r="C30" i="8"/>
  <c r="C48" i="8"/>
  <c r="C40" i="8"/>
  <c r="C32" i="8"/>
  <c r="C24" i="8"/>
  <c r="C16" i="8"/>
  <c r="C8" i="8"/>
  <c r="C38" i="8"/>
  <c r="C47" i="8"/>
  <c r="C39" i="8"/>
  <c r="C31" i="8"/>
  <c r="C23" i="8"/>
  <c r="C15" i="8"/>
  <c r="C7" i="8"/>
  <c r="C46" i="8"/>
  <c r="C45" i="8"/>
  <c r="C37" i="8"/>
  <c r="C29" i="8"/>
  <c r="C21" i="8"/>
  <c r="C13" i="8"/>
  <c r="C5" i="8"/>
  <c r="C6" i="8"/>
  <c r="C44" i="8"/>
  <c r="C36" i="8"/>
  <c r="C28" i="8"/>
  <c r="C20" i="8"/>
  <c r="C12" i="8"/>
  <c r="C4" i="8"/>
  <c r="B51" i="8"/>
  <c r="B43" i="8"/>
  <c r="B35" i="8"/>
  <c r="B27" i="8"/>
  <c r="B19" i="8"/>
  <c r="B11" i="8"/>
  <c r="B3" i="8"/>
  <c r="B14" i="8"/>
  <c r="B50" i="8"/>
  <c r="B42" i="8"/>
  <c r="B34" i="8"/>
  <c r="B26" i="8"/>
  <c r="B18" i="8"/>
  <c r="B10" i="8"/>
  <c r="B30" i="8"/>
  <c r="B49" i="8"/>
  <c r="B41" i="8"/>
  <c r="B33" i="8"/>
  <c r="B25" i="8"/>
  <c r="B17" i="8"/>
  <c r="B9" i="8"/>
  <c r="B22" i="8"/>
  <c r="B48" i="8"/>
  <c r="B40" i="8"/>
  <c r="B32" i="8"/>
  <c r="B24" i="8"/>
  <c r="B16" i="8"/>
  <c r="B8" i="8"/>
  <c r="B38" i="8"/>
  <c r="B47" i="8"/>
  <c r="B39" i="8"/>
  <c r="B31" i="8"/>
  <c r="B23" i="8"/>
  <c r="B15" i="8"/>
  <c r="B7" i="8"/>
  <c r="B46" i="8"/>
  <c r="B45" i="8"/>
  <c r="B37" i="8"/>
  <c r="B29" i="8"/>
  <c r="B21" i="8"/>
  <c r="B13" i="8"/>
  <c r="B5" i="8"/>
  <c r="B44" i="8"/>
  <c r="B36" i="8"/>
  <c r="B28" i="8"/>
  <c r="B20" i="8"/>
  <c r="B12" i="8"/>
  <c r="B4" i="8"/>
  <c r="B6" i="8"/>
  <c r="B2" i="8"/>
  <c r="A2" i="1"/>
  <c r="B14" i="1"/>
  <c r="S14" i="1"/>
  <c r="U14" i="1"/>
  <c r="E14" i="1"/>
  <c r="C14" i="1"/>
  <c r="J14" i="1"/>
  <c r="M14" i="1"/>
  <c r="G14" i="1"/>
  <c r="I14" i="1"/>
  <c r="T14" i="1"/>
  <c r="R14" i="1"/>
  <c r="N14" i="1"/>
  <c r="P14" i="1"/>
  <c r="O14" i="1"/>
  <c r="L14" i="1"/>
  <c r="F14" i="1"/>
  <c r="Q14" i="1"/>
  <c r="V14" i="1"/>
  <c r="K14" i="1"/>
  <c r="H14" i="1"/>
  <c r="D14" i="1"/>
  <c r="S13" i="1"/>
  <c r="N13" i="1"/>
  <c r="R13" i="1"/>
  <c r="D13" i="1"/>
  <c r="V13" i="1"/>
  <c r="Q13" i="1"/>
  <c r="L13" i="1"/>
  <c r="G13" i="1"/>
  <c r="B13" i="1"/>
  <c r="U13" i="1"/>
  <c r="K13" i="1"/>
  <c r="T13" i="1"/>
  <c r="O13" i="1"/>
  <c r="E13" i="1"/>
  <c r="H13" i="1"/>
  <c r="I13" i="1"/>
  <c r="J13" i="1"/>
  <c r="M13" i="1"/>
  <c r="P13" i="1"/>
  <c r="C13" i="1"/>
  <c r="F13" i="1"/>
  <c r="B12" i="1"/>
  <c r="I12" i="1"/>
  <c r="H12" i="1"/>
  <c r="C12" i="1"/>
  <c r="L12" i="1"/>
  <c r="O12" i="1"/>
  <c r="J12" i="1"/>
  <c r="P12" i="1"/>
  <c r="G12" i="1"/>
  <c r="R12" i="1"/>
  <c r="K12" i="1"/>
  <c r="Q12" i="1"/>
  <c r="D12" i="1"/>
  <c r="F12" i="1"/>
  <c r="T12" i="1"/>
  <c r="S12" i="1"/>
  <c r="M12" i="1"/>
  <c r="E12" i="1"/>
  <c r="U12" i="1"/>
  <c r="N12" i="1"/>
  <c r="V12" i="1"/>
  <c r="B11" i="1"/>
  <c r="H11" i="1"/>
  <c r="V11" i="1"/>
  <c r="O11" i="1"/>
  <c r="I11" i="1"/>
  <c r="J11" i="1"/>
  <c r="C11" i="1"/>
  <c r="P11" i="1"/>
  <c r="R11" i="1"/>
  <c r="K11" i="1"/>
  <c r="L11" i="1"/>
  <c r="T11" i="1"/>
  <c r="S11" i="1"/>
  <c r="U11" i="1"/>
  <c r="E11" i="1"/>
  <c r="D11" i="1"/>
  <c r="Q11" i="1"/>
  <c r="N11" i="1"/>
  <c r="M11" i="1"/>
  <c r="G11" i="1"/>
  <c r="F11" i="1"/>
  <c r="B10" i="1"/>
  <c r="P10" i="1"/>
  <c r="F10" i="1"/>
  <c r="H10" i="1"/>
  <c r="J10" i="1"/>
  <c r="I10" i="1"/>
  <c r="V10" i="1"/>
  <c r="U10" i="1"/>
  <c r="R10" i="1"/>
  <c r="C10" i="1"/>
  <c r="O10" i="1"/>
  <c r="L10" i="1"/>
  <c r="K10" i="1"/>
  <c r="E10" i="1"/>
  <c r="S10" i="1"/>
  <c r="Q10" i="1"/>
  <c r="D10" i="1"/>
  <c r="M10" i="1"/>
  <c r="N10" i="1"/>
  <c r="T10" i="1"/>
  <c r="G10" i="1"/>
  <c r="C9" i="1"/>
  <c r="U9" i="1"/>
  <c r="I9" i="1"/>
  <c r="K9" i="1"/>
  <c r="F9" i="1"/>
  <c r="Q9" i="1"/>
  <c r="D9" i="1"/>
  <c r="J9" i="1"/>
  <c r="S9" i="1"/>
  <c r="N9" i="1"/>
  <c r="B9" i="1"/>
  <c r="V9" i="1"/>
  <c r="L9" i="1"/>
  <c r="G9" i="1"/>
  <c r="T9" i="1"/>
  <c r="O9" i="1"/>
  <c r="H9" i="1"/>
  <c r="P9" i="1"/>
  <c r="E9" i="1"/>
  <c r="M9" i="1"/>
  <c r="R9" i="1"/>
  <c r="B8" i="1"/>
  <c r="E8" i="1"/>
  <c r="C8" i="1"/>
  <c r="M8" i="1"/>
  <c r="R8" i="1"/>
  <c r="J8" i="1"/>
  <c r="N8" i="1"/>
  <c r="U8" i="1"/>
  <c r="K8" i="1"/>
  <c r="F8" i="1"/>
  <c r="H8" i="1"/>
  <c r="S8" i="1"/>
  <c r="V8" i="1"/>
  <c r="Q8" i="1"/>
  <c r="D8" i="1"/>
  <c r="G8" i="1"/>
  <c r="L8" i="1"/>
  <c r="P8" i="1"/>
  <c r="T8" i="1"/>
  <c r="I8" i="1"/>
  <c r="O8" i="1"/>
  <c r="J7" i="1"/>
  <c r="G7" i="1"/>
  <c r="U7" i="1"/>
  <c r="N7" i="1"/>
  <c r="P7" i="1"/>
  <c r="R7" i="1"/>
  <c r="O7" i="1"/>
  <c r="C7" i="1"/>
  <c r="H7" i="1"/>
  <c r="K7" i="1"/>
  <c r="Q7" i="1"/>
  <c r="I7" i="1"/>
  <c r="V7" i="1"/>
  <c r="S7" i="1"/>
  <c r="F7" i="1"/>
  <c r="E7" i="1"/>
  <c r="D7" i="1"/>
  <c r="B7" i="1"/>
  <c r="T7" i="1"/>
  <c r="M7" i="1"/>
  <c r="L7" i="1"/>
  <c r="J6" i="1"/>
  <c r="E6" i="1"/>
  <c r="P6" i="1"/>
  <c r="R6" i="1"/>
  <c r="M6" i="1"/>
  <c r="C6" i="1"/>
  <c r="U6" i="1"/>
  <c r="Q6" i="1"/>
  <c r="O6" i="1"/>
  <c r="H6" i="1"/>
  <c r="K6" i="1"/>
  <c r="F6" i="1"/>
  <c r="S6" i="1"/>
  <c r="N6" i="1"/>
  <c r="L6" i="1"/>
  <c r="B6" i="1"/>
  <c r="I6" i="1"/>
  <c r="D6" i="1"/>
  <c r="V6" i="1"/>
  <c r="G6" i="1"/>
  <c r="T6" i="1"/>
  <c r="B5" i="1"/>
  <c r="C5" i="1"/>
  <c r="D5" i="1"/>
  <c r="H5" i="1"/>
  <c r="J5" i="1"/>
  <c r="K5" i="1"/>
  <c r="L5" i="1"/>
  <c r="I5" i="1"/>
  <c r="R5" i="1"/>
  <c r="S5" i="1"/>
  <c r="F5" i="1"/>
  <c r="O5" i="1"/>
  <c r="E5" i="1"/>
  <c r="T5" i="1"/>
  <c r="Q5" i="1"/>
  <c r="U5" i="1"/>
  <c r="M5" i="1"/>
  <c r="N5" i="1"/>
  <c r="V5" i="1"/>
  <c r="G5" i="1"/>
  <c r="P5" i="1"/>
  <c r="J4" i="1"/>
  <c r="K4" i="1"/>
  <c r="F4" i="1"/>
  <c r="D4" i="1"/>
  <c r="H4" i="1"/>
  <c r="B4" i="1"/>
  <c r="R4" i="1"/>
  <c r="S4" i="1"/>
  <c r="V4" i="1"/>
  <c r="L4" i="1"/>
  <c r="U4" i="1"/>
  <c r="T4" i="1"/>
  <c r="N4" i="1"/>
  <c r="Q4" i="1"/>
  <c r="G4" i="1"/>
  <c r="O4" i="1"/>
  <c r="C4" i="1"/>
  <c r="P4" i="1"/>
  <c r="E4" i="1"/>
  <c r="I4" i="1"/>
  <c r="M4" i="1"/>
  <c r="B3" i="1"/>
  <c r="H3" i="1"/>
  <c r="T3" i="1"/>
  <c r="I3" i="1"/>
  <c r="Q3" i="1"/>
  <c r="J3" i="1"/>
  <c r="P3" i="1"/>
  <c r="U3" i="1"/>
  <c r="N3" i="1"/>
  <c r="R3" i="1"/>
  <c r="L3" i="1"/>
  <c r="G3" i="1"/>
  <c r="E3" i="1"/>
  <c r="C3" i="1"/>
  <c r="M3" i="1"/>
  <c r="F3" i="1"/>
  <c r="K3" i="1"/>
  <c r="V3" i="1"/>
  <c r="S3" i="1"/>
  <c r="O3" i="1"/>
  <c r="D3" i="1"/>
</calcChain>
</file>

<file path=xl/sharedStrings.xml><?xml version="1.0" encoding="utf-8"?>
<sst xmlns="http://schemas.openxmlformats.org/spreadsheetml/2006/main" count="34" uniqueCount="32">
  <si>
    <t>Count</t>
  </si>
  <si>
    <t>AccountName</t>
  </si>
  <si>
    <t>FCMNumber</t>
  </si>
  <si>
    <t>EnteredByUser</t>
  </si>
  <si>
    <t>OriginalOrderID</t>
  </si>
  <si>
    <t>OrderID</t>
  </si>
  <si>
    <t>Side</t>
  </si>
  <si>
    <t>Qty</t>
  </si>
  <si>
    <t>FillQty</t>
  </si>
  <si>
    <t>RmngQty</t>
  </si>
  <si>
    <t>Instrument</t>
  </si>
  <si>
    <t>Type</t>
  </si>
  <si>
    <t>Status</t>
  </si>
  <si>
    <t>LimitPrice</t>
  </si>
  <si>
    <t>StopPrice</t>
  </si>
  <si>
    <t>AvgFillPrice</t>
  </si>
  <si>
    <t>Duration</t>
  </si>
  <si>
    <t>GTD</t>
  </si>
  <si>
    <t>GTT</t>
  </si>
  <si>
    <t>PlaceTime</t>
  </si>
  <si>
    <t>StatusTime</t>
  </si>
  <si>
    <t>Comment</t>
  </si>
  <si>
    <t>6d3a0b22-83f6-4797-ba45-6c9ab07d97a1</t>
  </si>
  <si>
    <t>$A$2</t>
  </si>
  <si>
    <t>$B$14:$V$14</t>
  </si>
  <si>
    <t>"=IFERROR(CQGXLOrderData(, "AccountName,FCMNumber,EnteredByUser,OriginalOrderID,OrderID,Side,Qty,FillQty,RmngQty,Instrument,Type,Status,LimitPrice,StopPrice,AvgFillPrice,Duration,GTD,GTT,PlaceTime,StatusTime,Comment",,,,,"AA",12,13),"")"</t>
  </si>
  <si>
    <t>AccountName,FCMNumber,EnteredByUser,OriginalOrderID,OrderID,Side,Qty,FillQty,RmngQty,Instrument,Type,Status,LimitPrice,StopPrice,AvgFillPrice,Duration,GTD,GTT,PlaceTime,StatusTime,Comment</t>
  </si>
  <si>
    <t>order data</t>
  </si>
  <si>
    <t>Data</t>
  </si>
  <si>
    <t>Status Date</t>
  </si>
  <si>
    <t>Status Date and Time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</si>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</sst>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\-m\-d"/>
    <numFmt numFmtId="165" formatCode="[h]:mm:ss.000"/>
    <numFmt numFmtId="166" formatCode="0.000000000000"/>
  </numFmts>
  <fonts count="2" x14ac:knownFonts="1"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0" xfId="0" applyFont="1" applyAlignment="1">
      <alignment horizontal="center" shrinkToFit="1"/>
    </xf>
    <xf numFmtId="2" fontId="1" fillId="0" borderId="0" xfId="0" applyNumberFormat="1" applyFont="1" applyAlignment="1">
      <alignment horizontal="center" shrinkToFit="1"/>
    </xf>
    <xf numFmtId="0" fontId="0" fillId="0" borderId="0" xfId="0" applyAlignment="1">
      <alignment horizontal="center" shrinkToFit="1"/>
    </xf>
    <xf numFmtId="2" fontId="0" fillId="0" borderId="0" xfId="0" applyNumberFormat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>{"SIMThom Spreader","PSspread300","thomstage","1099244844","CQG_1099244844","Buy","2","2","0","C.US.EPM2029400","MKT","Fill","","","87.75","Day","","","2020-May-10 22:34:19.077000","2020-May-10 22:34:21.907000","";,,,,,,,,,,,,,,,,,,,,,}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9</stp>
        <stp>10</stp>
        <tr r="F11" s="1"/>
        <tr r="G11" s="1"/>
        <tr r="M11" s="1"/>
        <tr r="N11" s="1"/>
        <tr r="Q11" s="1"/>
        <tr r="D11" s="1"/>
        <tr r="E11" s="1"/>
        <tr r="U11" s="1"/>
        <tr r="S11" s="1"/>
        <tr r="T11" s="1"/>
        <tr r="L11" s="1"/>
        <tr r="K11" s="1"/>
        <tr r="R11" s="1"/>
        <tr r="P11" s="1"/>
        <tr r="C11" s="1"/>
        <tr r="J11" s="1"/>
        <tr r="I11" s="1"/>
        <tr r="O11" s="1"/>
        <tr r="V11" s="1"/>
        <tr r="H11" s="1"/>
        <tr r="B11" s="1"/>
      </tp>
      <tp>
        <v>13</v>
        <stp/>
        <stp>OrderData</stp>
        <stp/>
        <stp>Count</stp>
        <stp/>
        <stp/>
        <stp/>
        <stp/>
        <stp>AA</stp>
        <stp/>
        <stp/>
        <tr r="A2" s="1"/>
      </tp>
      <tp t="s">
        <v>{"SIMThom Spreader","PSspread300","thomstage","1099430737","CQG_1099430737","Buy","4","4","0","F.US.EPM20","MKT","Fill","","","2899.25","Day","","","2020-May-11 12:24:30.711000","2020-May-11 12:24:30.714000",""}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12</stp>
        <stp>13</stp>
        <tr r="D14" s="1"/>
        <tr r="H14" s="1"/>
        <tr r="K14" s="1"/>
        <tr r="V14" s="1"/>
        <tr r="Q14" s="1"/>
        <tr r="F14" s="1"/>
        <tr r="L14" s="1"/>
        <tr r="O14" s="1"/>
        <tr r="P14" s="1"/>
        <tr r="N14" s="1"/>
        <tr r="R14" s="1"/>
        <tr r="T14" s="1"/>
        <tr r="I14" s="1"/>
        <tr r="G14" s="1"/>
        <tr r="M14" s="1"/>
        <tr r="J14" s="1"/>
        <tr r="C14" s="1"/>
        <tr r="E14" s="1"/>
        <tr r="U14" s="1"/>
        <tr r="S14" s="1"/>
        <tr r="B14" s="1"/>
      </tp>
      <tp t="s">
        <v>{"SIMThom Spreader","PSspread300","thomstage","1099420482","CQG_1099420482","Sell","4","4","0","F.US.EPM20","STP","Fill","","2895.5","2895.5","Day","","","2020-May-11 12:29:03.450000","2020-May-11 12:29:15.110000","";,,,,,,,,,,,,,,,,,,,,,}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11</stp>
        <stp>12</stp>
        <tr r="F13" s="1"/>
        <tr r="C13" s="1"/>
        <tr r="P13" s="1"/>
        <tr r="M13" s="1"/>
        <tr r="J13" s="1"/>
        <tr r="I13" s="1"/>
        <tr r="H13" s="1"/>
        <tr r="E13" s="1"/>
        <tr r="O13" s="1"/>
        <tr r="T13" s="1"/>
        <tr r="K13" s="1"/>
        <tr r="U13" s="1"/>
        <tr r="B13" s="1"/>
        <tr r="G13" s="1"/>
        <tr r="L13" s="1"/>
        <tr r="Q13" s="1"/>
        <tr r="V13" s="1"/>
        <tr r="D13" s="1"/>
        <tr r="R13" s="1"/>
        <tr r="N13" s="1"/>
        <tr r="S13" s="1"/>
      </tp>
      <tp t="s">
        <v>{"SIMThom Spreader","PSspread300","thomstage","1099400857","CQG_1099410773","Sell","4","0","4","F.US.EPM20","LMT","AckCancel","2900.25","","0","Day","","","2020-May-11 12:25:14.230000","2020-May-11 12:28:49.222000","";,,,,,,,,,,,,,,,,,,,,,}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10</stp>
        <stp>11</stp>
        <tr r="V12" s="1"/>
        <tr r="N12" s="1"/>
        <tr r="U12" s="1"/>
        <tr r="E12" s="1"/>
        <tr r="M12" s="1"/>
        <tr r="S12" s="1"/>
        <tr r="T12" s="1"/>
        <tr r="F12" s="1"/>
        <tr r="D12" s="1"/>
        <tr r="Q12" s="1"/>
        <tr r="K12" s="1"/>
        <tr r="R12" s="1"/>
        <tr r="G12" s="1"/>
        <tr r="P12" s="1"/>
        <tr r="J12" s="1"/>
        <tr r="O12" s="1"/>
        <tr r="L12" s="1"/>
        <tr r="C12" s="1"/>
        <tr r="H12" s="1"/>
        <tr r="I12" s="1"/>
        <tr r="B12" s="1"/>
      </tp>
      <tp t="s">
        <v>{"SIMThom Spreader","PSspread300","thomstage","1099244838","CQG_1099244838","Buy","1","1","0","C.US.EPM2029250","MKT","Fill","","","97","Day","","","2020-May-10 22:33:21.370000","2020-May-10 22:33:23.410000","";,,,,,,,,,,,,,,,,,,,,,}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8</stp>
        <stp>9</stp>
        <tr r="G10" s="1"/>
        <tr r="T10" s="1"/>
        <tr r="N10" s="1"/>
        <tr r="M10" s="1"/>
        <tr r="D10" s="1"/>
        <tr r="Q10" s="1"/>
        <tr r="S10" s="1"/>
        <tr r="E10" s="1"/>
        <tr r="K10" s="1"/>
        <tr r="L10" s="1"/>
        <tr r="O10" s="1"/>
        <tr r="C10" s="1"/>
        <tr r="R10" s="1"/>
        <tr r="U10" s="1"/>
        <tr r="V10" s="1"/>
        <tr r="I10" s="1"/>
        <tr r="J10" s="1"/>
        <tr r="H10" s="1"/>
        <tr r="F10" s="1"/>
        <tr r="P10" s="1"/>
        <tr r="B10" s="1"/>
      </tp>
      <tp t="s">
        <v>{"SIMThom Spreader","PSspread300","thomstage","1099214843","CQG_1099214843","Sell","1","1","0","C.US.EPM2029250","MKT","Fill","","","96","Day","","","2020-May-10 22:38:13.682000","2020-May-10 22:38:15.788000","";,,,,,,,,,,,,,,,,,,,,,}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6</stp>
        <stp>7</stp>
        <tr r="O8" s="1"/>
        <tr r="I8" s="1"/>
        <tr r="T8" s="1"/>
        <tr r="P8" s="1"/>
        <tr r="L8" s="1"/>
        <tr r="G8" s="1"/>
        <tr r="D8" s="1"/>
        <tr r="Q8" s="1"/>
        <tr r="V8" s="1"/>
        <tr r="S8" s="1"/>
        <tr r="H8" s="1"/>
        <tr r="F8" s="1"/>
        <tr r="K8" s="1"/>
        <tr r="U8" s="1"/>
        <tr r="N8" s="1"/>
        <tr r="J8" s="1"/>
        <tr r="R8" s="1"/>
        <tr r="M8" s="1"/>
        <tr r="C8" s="1"/>
        <tr r="E8" s="1"/>
        <tr r="B8" s="1"/>
      </tp>
      <tp t="s">
        <v>{"SIMThom Spreader","PSspread300","thomstage","1099224834","CQG_1099224834","Sell","2","2","0","C.US.EPM2029400","MKT","Fill","","","87.25","Day","","","2020-May-10 22:38:03.702000","2020-May-10 22:38:04.794000","";,,,,,,,,,,,,,,,,,,,,,}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7</stp>
        <stp>8</stp>
        <tr r="R9" s="1"/>
        <tr r="M9" s="1"/>
        <tr r="E9" s="1"/>
        <tr r="P9" s="1"/>
        <tr r="H9" s="1"/>
        <tr r="O9" s="1"/>
        <tr r="T9" s="1"/>
        <tr r="G9" s="1"/>
        <tr r="L9" s="1"/>
        <tr r="V9" s="1"/>
        <tr r="B9" s="1"/>
        <tr r="N9" s="1"/>
        <tr r="S9" s="1"/>
        <tr r="J9" s="1"/>
        <tr r="D9" s="1"/>
        <tr r="Q9" s="1"/>
        <tr r="F9" s="1"/>
        <tr r="K9" s="1"/>
        <tr r="I9" s="1"/>
        <tr r="U9" s="1"/>
        <tr r="C9" s="1"/>
      </tp>
      <tp t="s">
        <v>{"SIMThom Spreader","PSspread300","thomstage","1099194775","CQG_1099194775","Sell","5","5","0","F.US.EPM20","LMT","Fill","2918.75","","2918.75","Day","","","2020-May-10 22:08:48.907000","2020-May-10 22:14:32.313000","";,,,,,,,,,,,,,,,,,,,,,}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4</stp>
        <stp>5</stp>
        <tr r="T6" s="1"/>
        <tr r="G6" s="1"/>
        <tr r="V6" s="1"/>
        <tr r="D6" s="1"/>
        <tr r="I6" s="1"/>
        <tr r="B6" s="1"/>
        <tr r="L6" s="1"/>
        <tr r="N6" s="1"/>
        <tr r="S6" s="1"/>
        <tr r="F6" s="1"/>
        <tr r="K6" s="1"/>
        <tr r="H6" s="1"/>
        <tr r="O6" s="1"/>
        <tr r="Q6" s="1"/>
        <tr r="U6" s="1"/>
        <tr r="C6" s="1"/>
        <tr r="M6" s="1"/>
        <tr r="R6" s="1"/>
        <tr r="P6" s="1"/>
        <tr r="E6" s="1"/>
        <tr r="J6" s="1"/>
      </tp>
      <tp t="s">
        <v>{"SIMThom Spreader","PSspread300","thomstage","1099214734","CQG_1099194759","Buy","3","3","0","F.US.EPM20","LMT","Fill","2917","","2917","Day","","","2020-May-10 22:02:25.273000","2020-May-10 22:06:31.556000","";,,,,,,,,,,,,,,,,,,,,,}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5</stp>
        <stp>6</stp>
        <tr r="L7" s="1"/>
        <tr r="M7" s="1"/>
        <tr r="T7" s="1"/>
        <tr r="B7" s="1"/>
        <tr r="D7" s="1"/>
        <tr r="E7" s="1"/>
        <tr r="F7" s="1"/>
        <tr r="S7" s="1"/>
        <tr r="V7" s="1"/>
        <tr r="I7" s="1"/>
        <tr r="Q7" s="1"/>
        <tr r="K7" s="1"/>
        <tr r="H7" s="1"/>
        <tr r="C7" s="1"/>
        <tr r="O7" s="1"/>
        <tr r="R7" s="1"/>
        <tr r="P7" s="1"/>
        <tr r="N7" s="1"/>
        <tr r="U7" s="1"/>
        <tr r="G7" s="1"/>
        <tr r="J7" s="1"/>
      </tp>
      <tp t="s">
        <v>{"SIMThom Spreader","PSspread300","thomstage","1097565692","CQG_1099224761","Buy","5","0","5","F.US.EPM20","LMT","AckCancel","2869","","0","GTC","","","2020-May-08 14:14:19.608000","2020-May-10 22:15:33.232000","";,,,,,,,,,,,,,,,,,,,,,}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2</stp>
        <stp>3</stp>
        <tr r="M4" s="1"/>
        <tr r="I4" s="1"/>
        <tr r="E4" s="1"/>
        <tr r="P4" s="1"/>
        <tr r="C4" s="1"/>
        <tr r="O4" s="1"/>
        <tr r="G4" s="1"/>
        <tr r="Q4" s="1"/>
        <tr r="N4" s="1"/>
        <tr r="T4" s="1"/>
        <tr r="U4" s="1"/>
        <tr r="L4" s="1"/>
        <tr r="V4" s="1"/>
        <tr r="S4" s="1"/>
        <tr r="R4" s="1"/>
        <tr r="B4" s="1"/>
        <tr r="H4" s="1"/>
        <tr r="D4" s="1"/>
        <tr r="F4" s="1"/>
        <tr r="K4" s="1"/>
        <tr r="J4" s="1"/>
      </tp>
      <tp t="s">
        <v>{"SIMThom Spreader","PSspread300","thomstage","1099194747","CQG_1099194747","Buy","2","2","0","F.US.EPM20","MKT","Fill","","","2918.5","Day","","","2020-May-10 22:00:58.688000","2020-May-10 22:00:58.726000","";,,,,,,,,,,,,,,,,,,,,,}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3</stp>
        <stp>4</stp>
        <tr r="P5" s="1"/>
        <tr r="G5" s="1"/>
        <tr r="V5" s="1"/>
        <tr r="N5" s="1"/>
        <tr r="M5" s="1"/>
        <tr r="U5" s="1"/>
        <tr r="Q5" s="1"/>
        <tr r="T5" s="1"/>
        <tr r="E5" s="1"/>
        <tr r="O5" s="1"/>
        <tr r="F5" s="1"/>
        <tr r="S5" s="1"/>
        <tr r="R5" s="1"/>
        <tr r="I5" s="1"/>
        <tr r="L5" s="1"/>
        <tr r="K5" s="1"/>
        <tr r="J5" s="1"/>
        <tr r="H5" s="1"/>
        <tr r="D5" s="1"/>
        <tr r="C5" s="1"/>
        <tr r="B5" s="1"/>
      </tp>
      <tp t="s">
        <v>{"SIMThom Spreader","PSspread300","thomstage","1097137620","CQG_1099224760","Buy","5","0","5","F.US.EPM20","LMT","AckCancel","2865.25","","0","GTC","","","2020-May-07 19:40:30.232000","2020-May-10 22:15:33.232000","";,,,,,,,,,,,,,,,,,,,,,}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0</stp>
        <stp>1</stp>
        <tr r="K2" s="1"/>
        <tr r="C2" s="1"/>
        <tr r="I2" s="1"/>
        <tr r="O2" s="1"/>
        <tr r="V2" s="1"/>
        <tr r="R2" s="1"/>
        <tr r="Q2" s="1"/>
        <tr r="N2" s="1"/>
        <tr r="T2" s="1"/>
        <tr r="L2" s="1"/>
        <tr r="M2" s="1"/>
        <tr r="J2" s="1"/>
        <tr r="G2" s="1"/>
        <tr r="H2" s="1"/>
        <tr r="F2" s="1"/>
        <tr r="U2" s="1"/>
        <tr r="D2" s="1"/>
        <tr r="P2" s="1"/>
        <tr r="E2" s="1"/>
        <tr r="S2" s="1"/>
        <tr r="B2" s="1"/>
      </tp>
      <tp t="s">
        <v>{"SIMThom Spreader","PSspread300","thomstage","1097561122","CQG_1099204805","Sell","5","0","5","F.US.EPM20","LMT","AckCancel","2950","","0","GTC","","","2020-May-08 15:41:48.935000","2020-May-10 22:15:35.437000","";,,,,,,,,,,,,,,,,,,,,,}</v>
        <stp/>
        <stp>OrderData</stp>
        <stp/>
        <stp>AccountName,FCMNumber,EnteredByUser,OriginalOrderID,OrderID,Side,Qty,FillQty,RmngQty,Instrument,Type,Status,LimitPrice,StopPrice,AvgFillPrice,Duration,GTD,GTT,PlaceTime,StatusTime,Comment</stp>
        <stp/>
        <stp/>
        <stp/>
        <stp/>
        <stp>AA</stp>
        <stp>1</stp>
        <stp>2</stp>
        <tr r="D3" s="1"/>
        <tr r="O3" s="1"/>
        <tr r="S3" s="1"/>
        <tr r="V3" s="1"/>
        <tr r="K3" s="1"/>
        <tr r="F3" s="1"/>
        <tr r="M3" s="1"/>
        <tr r="C3" s="1"/>
        <tr r="E3" s="1"/>
        <tr r="G3" s="1"/>
        <tr r="L3" s="1"/>
        <tr r="R3" s="1"/>
        <tr r="N3" s="1"/>
        <tr r="U3" s="1"/>
        <tr r="P3" s="1"/>
        <tr r="J3" s="1"/>
        <tr r="Q3" s="1"/>
        <tr r="I3" s="1"/>
        <tr r="T3" s="1"/>
        <tr r="H3" s="1"/>
        <tr r="B3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/>
  </sheetViews>
  <sheetFormatPr defaultRowHeight="15" x14ac:dyDescent="0.25"/>
  <sheetData>
    <row r="1" spans="1:10" x14ac:dyDescent="0.25">
      <c r="A1">
        <v>13</v>
      </c>
      <c r="B1" t="s">
        <v>23</v>
      </c>
      <c r="C1" t="s">
        <v>24</v>
      </c>
      <c r="D1" t="s">
        <v>25</v>
      </c>
      <c r="E1" t="s">
        <v>26</v>
      </c>
      <c r="F1" t="b">
        <v>0</v>
      </c>
      <c r="G1" t="b">
        <v>1</v>
      </c>
      <c r="H1">
        <v>14</v>
      </c>
      <c r="I1" t="s">
        <v>27</v>
      </c>
      <c r="J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workbookViewId="0">
      <selection activeCell="E19" sqref="E19"/>
    </sheetView>
  </sheetViews>
  <sheetFormatPr defaultRowHeight="15" x14ac:dyDescent="0.25"/>
  <cols>
    <col min="1" max="1" width="6.81640625" style="11" customWidth="1"/>
    <col min="2" max="2" width="21.54296875" style="11" customWidth="1"/>
    <col min="3" max="3" width="19.453125" style="11" customWidth="1"/>
    <col min="4" max="4" width="17" style="11" customWidth="1"/>
    <col min="5" max="5" width="20" style="11" customWidth="1"/>
    <col min="6" max="6" width="19.08984375" style="11" customWidth="1"/>
    <col min="7" max="9" width="8.7265625" style="11"/>
    <col min="10" max="10" width="10.1796875" style="11" customWidth="1"/>
    <col min="11" max="11" width="16.90625" style="11" customWidth="1"/>
    <col min="12" max="12" width="8.7265625" style="11"/>
    <col min="13" max="13" width="12.54296875" style="11" customWidth="1"/>
    <col min="14" max="14" width="11" style="12" customWidth="1"/>
    <col min="15" max="15" width="11.26953125" style="12" customWidth="1"/>
    <col min="16" max="16" width="17" style="12" customWidth="1"/>
    <col min="17" max="19" width="8.7265625" style="11"/>
    <col min="20" max="20" width="26.36328125" style="11" customWidth="1"/>
    <col min="21" max="21" width="27.6328125" style="11" customWidth="1"/>
    <col min="22" max="22" width="14" style="11" customWidth="1"/>
    <col min="23" max="16384" width="8.7265625" style="11"/>
  </cols>
  <sheetData>
    <row r="1" spans="1:22" s="9" customFormat="1" x14ac:dyDescent="0.25">
      <c r="B1" s="9" t="str">
        <f>Data!AB1</f>
        <v>AccountName</v>
      </c>
      <c r="C1" s="9" t="str">
        <f>Data!AC1</f>
        <v>FCMNumber</v>
      </c>
      <c r="D1" s="9" t="str">
        <f>Data!AD1</f>
        <v>EnteredByUser</v>
      </c>
      <c r="E1" s="9" t="str">
        <f>Data!AE1</f>
        <v>OriginalOrderID</v>
      </c>
      <c r="F1" s="9" t="str">
        <f>Data!AF1</f>
        <v>OrderID</v>
      </c>
      <c r="G1" s="9" t="str">
        <f>Data!AG1</f>
        <v>Side</v>
      </c>
      <c r="H1" s="9" t="str">
        <f>Data!AH1</f>
        <v>Qty</v>
      </c>
      <c r="I1" s="9" t="str">
        <f>Data!AI1</f>
        <v>FillQty</v>
      </c>
      <c r="J1" s="9" t="str">
        <f>Data!AJ1</f>
        <v>RmngQty</v>
      </c>
      <c r="K1" s="9" t="str">
        <f>Data!AK1</f>
        <v>Instrument</v>
      </c>
      <c r="L1" s="9" t="str">
        <f>Data!AL1</f>
        <v>Type</v>
      </c>
      <c r="M1" s="9" t="str">
        <f>Data!AM1</f>
        <v>Status</v>
      </c>
      <c r="N1" s="10" t="str">
        <f>Data!AN1</f>
        <v>LimitPrice</v>
      </c>
      <c r="O1" s="10" t="str">
        <f>Data!AO1</f>
        <v>StopPrice</v>
      </c>
      <c r="P1" s="10" t="str">
        <f>Data!AP1</f>
        <v>AvgFillPrice</v>
      </c>
      <c r="Q1" s="9" t="str">
        <f>Data!AQ1</f>
        <v>Duration</v>
      </c>
      <c r="R1" s="9" t="str">
        <f>Data!AR1</f>
        <v>GTD</v>
      </c>
      <c r="S1" s="9" t="str">
        <f>Data!AS1</f>
        <v>GTT</v>
      </c>
      <c r="T1" s="9" t="str">
        <f>Data!AT1</f>
        <v>PlaceTime</v>
      </c>
      <c r="U1" s="9" t="str">
        <f>Data!AU1</f>
        <v>StatusTime</v>
      </c>
      <c r="V1" s="9" t="str">
        <f>Data!AV1</f>
        <v>Comment</v>
      </c>
    </row>
    <row r="2" spans="1:22" x14ac:dyDescent="0.25">
      <c r="A2" s="11">
        <f>1</f>
        <v>1</v>
      </c>
      <c r="B2" s="11" t="str">
        <f ca="1">IFERROR(VLOOKUP($A2,Data!$AA$2:$AV$51,2,FALSE),"")</f>
        <v>SIMThom Spreader</v>
      </c>
      <c r="C2" s="11" t="str">
        <f ca="1">IFERROR(VLOOKUP($A2,Data!$AA$2:$AV$51,3,FALSE),"")</f>
        <v>PSspread300</v>
      </c>
      <c r="D2" s="11" t="str">
        <f ca="1">IFERROR(VLOOKUP($A2,Data!$AA$2:$AV$51,4,FALSE),"")</f>
        <v>thomstage</v>
      </c>
      <c r="E2" s="11">
        <f ca="1">IFERROR(VLOOKUP($A2,Data!$AA$2:$AV$51,5,FALSE),"")</f>
        <v>1099420482</v>
      </c>
      <c r="F2" s="11" t="str">
        <f ca="1">IFERROR(VLOOKUP($A2,Data!$AA$2:$AV$51,6,FALSE),"")</f>
        <v>CQG_1099420482</v>
      </c>
      <c r="G2" s="11" t="str">
        <f ca="1">IFERROR(VLOOKUP($A2,Data!$AA$2:$AV$51,7,FALSE),"")</f>
        <v>Sell</v>
      </c>
      <c r="H2" s="11">
        <f ca="1">IFERROR(VLOOKUP($A2,Data!$AA$2:$AV$51,8,FALSE),"")</f>
        <v>4</v>
      </c>
      <c r="I2" s="11">
        <f ca="1">IFERROR(VLOOKUP($A2,Data!$AA$2:$AV$51,9,FALSE),"")</f>
        <v>4</v>
      </c>
      <c r="J2" s="11">
        <f ca="1">IFERROR(VLOOKUP($A2,Data!$AA$2:$AV$51,10,FALSE),"")</f>
        <v>0</v>
      </c>
      <c r="K2" s="11" t="str">
        <f ca="1">IFERROR(VLOOKUP($A2,Data!$AA$2:$AV$51,11,FALSE),"")</f>
        <v>F.US.EPM20</v>
      </c>
      <c r="L2" s="11" t="str">
        <f ca="1">IFERROR(VLOOKUP($A2,Data!$AA$2:$AV$51,12,FALSE),"")</f>
        <v>STP</v>
      </c>
      <c r="M2" s="11" t="str">
        <f ca="1">IFERROR(VLOOKUP($A2,Data!$AA$2:$AV$51,13,FALSE),"")</f>
        <v>Fill</v>
      </c>
      <c r="N2" s="12" t="str">
        <f ca="1">IFERROR(VLOOKUP($A2,Data!$AA$2:$AV$51,14,FALSE),"")</f>
        <v/>
      </c>
      <c r="O2" s="12">
        <f ca="1">IFERROR(VLOOKUP($A2,Data!$AA$2:$AV$51,15,FALSE),"")</f>
        <v>2895.5</v>
      </c>
      <c r="P2" s="12">
        <f ca="1">IFERROR(VLOOKUP($A2,Data!$AA$2:$AV$51,16,FALSE),"")</f>
        <v>2895.5</v>
      </c>
      <c r="Q2" s="12" t="str">
        <f ca="1">IFERROR(VLOOKUP($A2,Data!$AA$2:$AV$51,17,FALSE),"")</f>
        <v>Day</v>
      </c>
      <c r="R2" s="12" t="str">
        <f ca="1">IFERROR(VLOOKUP($A2,Data!$AA$2:$AV$51,18,FALSE),"")</f>
        <v/>
      </c>
      <c r="S2" s="12" t="str">
        <f ca="1">IFERROR(VLOOKUP($A2,Data!$AA$2:$AV$51,19,FALSE),"")</f>
        <v/>
      </c>
      <c r="T2" s="12" t="str">
        <f ca="1">IFERROR(VLOOKUP($A2,Data!$AA$2:$AV$51,20,FALSE),"")</f>
        <v>2020-May-11 12:29:03.450000</v>
      </c>
      <c r="U2" s="12" t="str">
        <f ca="1">IFERROR(VLOOKUP($A2,Data!$AA$2:$AV$51,21,FALSE),"")</f>
        <v>2020-May-11 12:29:15.110000</v>
      </c>
      <c r="V2" s="12" t="str">
        <f ca="1">IFERROR(VLOOKUP($A2,Data!$AA$2:$AV$51,22,FALSE),"")</f>
        <v/>
      </c>
    </row>
    <row r="3" spans="1:22" x14ac:dyDescent="0.25">
      <c r="A3" s="11">
        <f>A2+1</f>
        <v>2</v>
      </c>
      <c r="B3" s="11" t="str">
        <f ca="1">IFERROR(VLOOKUP($A3,Data!$AA$2:$AV$51,2,FALSE),"")</f>
        <v>SIMThom Spreader</v>
      </c>
      <c r="C3" s="11" t="str">
        <f ca="1">IFERROR(VLOOKUP($A3,Data!$AA$2:$AV$51,3,FALSE),"")</f>
        <v>PSspread300</v>
      </c>
      <c r="D3" s="11" t="str">
        <f ca="1">IFERROR(VLOOKUP($A3,Data!$AA$2:$AV$51,4,FALSE),"")</f>
        <v>thomstage</v>
      </c>
      <c r="E3" s="11">
        <f ca="1">IFERROR(VLOOKUP($A3,Data!$AA$2:$AV$51,5,FALSE),"")</f>
        <v>1099400857</v>
      </c>
      <c r="F3" s="11" t="str">
        <f ca="1">IFERROR(VLOOKUP($A3,Data!$AA$2:$AV$51,6,FALSE),"")</f>
        <v>CQG_1099410773</v>
      </c>
      <c r="G3" s="11" t="str">
        <f ca="1">IFERROR(VLOOKUP($A3,Data!$AA$2:$AV$51,7,FALSE),"")</f>
        <v>Sell</v>
      </c>
      <c r="H3" s="11">
        <f ca="1">IFERROR(VLOOKUP($A3,Data!$AA$2:$AV$51,8,FALSE),"")</f>
        <v>4</v>
      </c>
      <c r="I3" s="11">
        <f ca="1">IFERROR(VLOOKUP($A3,Data!$AA$2:$AV$51,9,FALSE),"")</f>
        <v>0</v>
      </c>
      <c r="J3" s="11">
        <f ca="1">IFERROR(VLOOKUP($A3,Data!$AA$2:$AV$51,10,FALSE),"")</f>
        <v>4</v>
      </c>
      <c r="K3" s="11" t="str">
        <f ca="1">IFERROR(VLOOKUP($A3,Data!$AA$2:$AV$51,11,FALSE),"")</f>
        <v>F.US.EPM20</v>
      </c>
      <c r="L3" s="11" t="str">
        <f ca="1">IFERROR(VLOOKUP($A3,Data!$AA$2:$AV$51,12,FALSE),"")</f>
        <v>LMT</v>
      </c>
      <c r="M3" s="11" t="str">
        <f ca="1">IFERROR(VLOOKUP($A3,Data!$AA$2:$AV$51,13,FALSE),"")</f>
        <v>AckCancel</v>
      </c>
      <c r="N3" s="12">
        <f ca="1">IFERROR(VLOOKUP($A3,Data!$AA$2:$AV$51,14,FALSE),"")</f>
        <v>2900.25</v>
      </c>
      <c r="O3" s="12" t="str">
        <f ca="1">IFERROR(VLOOKUP($A3,Data!$AA$2:$AV$51,15,FALSE),"")</f>
        <v/>
      </c>
      <c r="P3" s="12">
        <f ca="1">IFERROR(VLOOKUP($A3,Data!$AA$2:$AV$51,16,FALSE),"")</f>
        <v>0</v>
      </c>
      <c r="Q3" s="12" t="str">
        <f ca="1">IFERROR(VLOOKUP($A3,Data!$AA$2:$AV$51,17,FALSE),"")</f>
        <v>Day</v>
      </c>
      <c r="R3" s="12" t="str">
        <f ca="1">IFERROR(VLOOKUP($A3,Data!$AA$2:$AV$51,18,FALSE),"")</f>
        <v/>
      </c>
      <c r="S3" s="12" t="str">
        <f ca="1">IFERROR(VLOOKUP($A3,Data!$AA$2:$AV$51,19,FALSE),"")</f>
        <v/>
      </c>
      <c r="T3" s="12" t="str">
        <f ca="1">IFERROR(VLOOKUP($A3,Data!$AA$2:$AV$51,20,FALSE),"")</f>
        <v>2020-May-11 12:25:14.230000</v>
      </c>
      <c r="U3" s="12" t="str">
        <f ca="1">IFERROR(VLOOKUP($A3,Data!$AA$2:$AV$51,21,FALSE),"")</f>
        <v>2020-May-11 12:28:49.222000</v>
      </c>
      <c r="V3" s="12" t="str">
        <f ca="1">IFERROR(VLOOKUP($A3,Data!$AA$2:$AV$51,22,FALSE),"")</f>
        <v/>
      </c>
    </row>
    <row r="4" spans="1:22" x14ac:dyDescent="0.25">
      <c r="A4" s="11">
        <f t="shared" ref="A4:A51" si="0">A3+1</f>
        <v>3</v>
      </c>
      <c r="B4" s="11" t="str">
        <f ca="1">IFERROR(VLOOKUP($A4,Data!$AA$2:$AV$51,2,FALSE),"")</f>
        <v>SIMThom Spreader</v>
      </c>
      <c r="C4" s="11" t="str">
        <f ca="1">IFERROR(VLOOKUP($A4,Data!$AA$2:$AV$51,3,FALSE),"")</f>
        <v>PSspread300</v>
      </c>
      <c r="D4" s="11" t="str">
        <f ca="1">IFERROR(VLOOKUP($A4,Data!$AA$2:$AV$51,4,FALSE),"")</f>
        <v>thomstage</v>
      </c>
      <c r="E4" s="11">
        <f ca="1">IFERROR(VLOOKUP($A4,Data!$AA$2:$AV$51,5,FALSE),"")</f>
        <v>1099430737</v>
      </c>
      <c r="F4" s="11" t="str">
        <f ca="1">IFERROR(VLOOKUP($A4,Data!$AA$2:$AV$51,6,FALSE),"")</f>
        <v>CQG_1099430737</v>
      </c>
      <c r="G4" s="11" t="str">
        <f ca="1">IFERROR(VLOOKUP($A4,Data!$AA$2:$AV$51,7,FALSE),"")</f>
        <v>Buy</v>
      </c>
      <c r="H4" s="11">
        <f ca="1">IFERROR(VLOOKUP($A4,Data!$AA$2:$AV$51,8,FALSE),"")</f>
        <v>4</v>
      </c>
      <c r="I4" s="11">
        <f ca="1">IFERROR(VLOOKUP($A4,Data!$AA$2:$AV$51,9,FALSE),"")</f>
        <v>4</v>
      </c>
      <c r="J4" s="11">
        <f ca="1">IFERROR(VLOOKUP($A4,Data!$AA$2:$AV$51,10,FALSE),"")</f>
        <v>0</v>
      </c>
      <c r="K4" s="11" t="str">
        <f ca="1">IFERROR(VLOOKUP($A4,Data!$AA$2:$AV$51,11,FALSE),"")</f>
        <v>F.US.EPM20</v>
      </c>
      <c r="L4" s="11" t="str">
        <f ca="1">IFERROR(VLOOKUP($A4,Data!$AA$2:$AV$51,12,FALSE),"")</f>
        <v>MKT</v>
      </c>
      <c r="M4" s="11" t="str">
        <f ca="1">IFERROR(VLOOKUP($A4,Data!$AA$2:$AV$51,13,FALSE),"")</f>
        <v>Fill</v>
      </c>
      <c r="N4" s="12" t="str">
        <f ca="1">IFERROR(VLOOKUP($A4,Data!$AA$2:$AV$51,14,FALSE),"")</f>
        <v/>
      </c>
      <c r="O4" s="12" t="str">
        <f ca="1">IFERROR(VLOOKUP($A4,Data!$AA$2:$AV$51,15,FALSE),"")</f>
        <v/>
      </c>
      <c r="P4" s="12">
        <f ca="1">IFERROR(VLOOKUP($A4,Data!$AA$2:$AV$51,16,FALSE),"")</f>
        <v>2899.25</v>
      </c>
      <c r="Q4" s="12" t="str">
        <f ca="1">IFERROR(VLOOKUP($A4,Data!$AA$2:$AV$51,17,FALSE),"")</f>
        <v>Day</v>
      </c>
      <c r="R4" s="12" t="str">
        <f ca="1">IFERROR(VLOOKUP($A4,Data!$AA$2:$AV$51,18,FALSE),"")</f>
        <v/>
      </c>
      <c r="S4" s="12" t="str">
        <f ca="1">IFERROR(VLOOKUP($A4,Data!$AA$2:$AV$51,19,FALSE),"")</f>
        <v/>
      </c>
      <c r="T4" s="12" t="str">
        <f ca="1">IFERROR(VLOOKUP($A4,Data!$AA$2:$AV$51,20,FALSE),"")</f>
        <v>2020-May-11 12:24:30.711000</v>
      </c>
      <c r="U4" s="12" t="str">
        <f ca="1">IFERROR(VLOOKUP($A4,Data!$AA$2:$AV$51,21,FALSE),"")</f>
        <v>2020-May-11 12:24:30.714000</v>
      </c>
      <c r="V4" s="12" t="str">
        <f ca="1">IFERROR(VLOOKUP($A4,Data!$AA$2:$AV$51,22,FALSE),"")</f>
        <v/>
      </c>
    </row>
    <row r="5" spans="1:22" x14ac:dyDescent="0.25">
      <c r="A5" s="11">
        <f t="shared" si="0"/>
        <v>4</v>
      </c>
      <c r="B5" s="11" t="str">
        <f ca="1">IFERROR(VLOOKUP($A5,Data!$AA$2:$AV$51,2,FALSE),"")</f>
        <v>SIMThom Spreader</v>
      </c>
      <c r="C5" s="11" t="str">
        <f ca="1">IFERROR(VLOOKUP($A5,Data!$AA$2:$AV$51,3,FALSE),"")</f>
        <v>PSspread300</v>
      </c>
      <c r="D5" s="11" t="str">
        <f ca="1">IFERROR(VLOOKUP($A5,Data!$AA$2:$AV$51,4,FALSE),"")</f>
        <v>thomstage</v>
      </c>
      <c r="E5" s="11">
        <f ca="1">IFERROR(VLOOKUP($A5,Data!$AA$2:$AV$51,5,FALSE),"")</f>
        <v>1099214843</v>
      </c>
      <c r="F5" s="11" t="str">
        <f ca="1">IFERROR(VLOOKUP($A5,Data!$AA$2:$AV$51,6,FALSE),"")</f>
        <v>CQG_1099214843</v>
      </c>
      <c r="G5" s="11" t="str">
        <f ca="1">IFERROR(VLOOKUP($A5,Data!$AA$2:$AV$51,7,FALSE),"")</f>
        <v>Sell</v>
      </c>
      <c r="H5" s="11">
        <f ca="1">IFERROR(VLOOKUP($A5,Data!$AA$2:$AV$51,8,FALSE),"")</f>
        <v>1</v>
      </c>
      <c r="I5" s="11">
        <f ca="1">IFERROR(VLOOKUP($A5,Data!$AA$2:$AV$51,9,FALSE),"")</f>
        <v>1</v>
      </c>
      <c r="J5" s="11">
        <f ca="1">IFERROR(VLOOKUP($A5,Data!$AA$2:$AV$51,10,FALSE),"")</f>
        <v>0</v>
      </c>
      <c r="K5" s="11" t="str">
        <f ca="1">IFERROR(VLOOKUP($A5,Data!$AA$2:$AV$51,11,FALSE),"")</f>
        <v>C.US.EPM2029250</v>
      </c>
      <c r="L5" s="11" t="str">
        <f ca="1">IFERROR(VLOOKUP($A5,Data!$AA$2:$AV$51,12,FALSE),"")</f>
        <v>MKT</v>
      </c>
      <c r="M5" s="11" t="str">
        <f ca="1">IFERROR(VLOOKUP($A5,Data!$AA$2:$AV$51,13,FALSE),"")</f>
        <v>Fill</v>
      </c>
      <c r="N5" s="12" t="str">
        <f ca="1">IFERROR(VLOOKUP($A5,Data!$AA$2:$AV$51,14,FALSE),"")</f>
        <v/>
      </c>
      <c r="O5" s="12" t="str">
        <f ca="1">IFERROR(VLOOKUP($A5,Data!$AA$2:$AV$51,15,FALSE),"")</f>
        <v/>
      </c>
      <c r="P5" s="12">
        <f ca="1">IFERROR(VLOOKUP($A5,Data!$AA$2:$AV$51,16,FALSE),"")</f>
        <v>96</v>
      </c>
      <c r="Q5" s="12" t="str">
        <f ca="1">IFERROR(VLOOKUP($A5,Data!$AA$2:$AV$51,17,FALSE),"")</f>
        <v>Day</v>
      </c>
      <c r="R5" s="12" t="str">
        <f ca="1">IFERROR(VLOOKUP($A5,Data!$AA$2:$AV$51,18,FALSE),"")</f>
        <v/>
      </c>
      <c r="S5" s="12" t="str">
        <f ca="1">IFERROR(VLOOKUP($A5,Data!$AA$2:$AV$51,19,FALSE),"")</f>
        <v/>
      </c>
      <c r="T5" s="12" t="str">
        <f ca="1">IFERROR(VLOOKUP($A5,Data!$AA$2:$AV$51,20,FALSE),"")</f>
        <v>2020-May-10 22:38:13.682000</v>
      </c>
      <c r="U5" s="12" t="str">
        <f ca="1">IFERROR(VLOOKUP($A5,Data!$AA$2:$AV$51,21,FALSE),"")</f>
        <v>2020-May-10 22:38:15.788000</v>
      </c>
      <c r="V5" s="12" t="str">
        <f ca="1">IFERROR(VLOOKUP($A5,Data!$AA$2:$AV$51,22,FALSE),"")</f>
        <v/>
      </c>
    </row>
    <row r="6" spans="1:22" x14ac:dyDescent="0.25">
      <c r="A6" s="11">
        <f t="shared" si="0"/>
        <v>5</v>
      </c>
      <c r="B6" s="11" t="str">
        <f ca="1">IFERROR(VLOOKUP($A6,Data!$AA$2:$AV$51,2,FALSE),"")</f>
        <v>SIMThom Spreader</v>
      </c>
      <c r="C6" s="11" t="str">
        <f ca="1">IFERROR(VLOOKUP($A6,Data!$AA$2:$AV$51,3,FALSE),"")</f>
        <v>PSspread300</v>
      </c>
      <c r="D6" s="11" t="str">
        <f ca="1">IFERROR(VLOOKUP($A6,Data!$AA$2:$AV$51,4,FALSE),"")</f>
        <v>thomstage</v>
      </c>
      <c r="E6" s="11">
        <f ca="1">IFERROR(VLOOKUP($A6,Data!$AA$2:$AV$51,5,FALSE),"")</f>
        <v>1099224834</v>
      </c>
      <c r="F6" s="11" t="str">
        <f ca="1">IFERROR(VLOOKUP($A6,Data!$AA$2:$AV$51,6,FALSE),"")</f>
        <v>CQG_1099224834</v>
      </c>
      <c r="G6" s="11" t="str">
        <f ca="1">IFERROR(VLOOKUP($A6,Data!$AA$2:$AV$51,7,FALSE),"")</f>
        <v>Sell</v>
      </c>
      <c r="H6" s="11">
        <f ca="1">IFERROR(VLOOKUP($A6,Data!$AA$2:$AV$51,8,FALSE),"")</f>
        <v>2</v>
      </c>
      <c r="I6" s="11">
        <f ca="1">IFERROR(VLOOKUP($A6,Data!$AA$2:$AV$51,9,FALSE),"")</f>
        <v>2</v>
      </c>
      <c r="J6" s="11">
        <f ca="1">IFERROR(VLOOKUP($A6,Data!$AA$2:$AV$51,10,FALSE),"")</f>
        <v>0</v>
      </c>
      <c r="K6" s="11" t="str">
        <f ca="1">IFERROR(VLOOKUP($A6,Data!$AA$2:$AV$51,11,FALSE),"")</f>
        <v>C.US.EPM2029400</v>
      </c>
      <c r="L6" s="11" t="str">
        <f ca="1">IFERROR(VLOOKUP($A6,Data!$AA$2:$AV$51,12,FALSE),"")</f>
        <v>MKT</v>
      </c>
      <c r="M6" s="11" t="str">
        <f ca="1">IFERROR(VLOOKUP($A6,Data!$AA$2:$AV$51,13,FALSE),"")</f>
        <v>Fill</v>
      </c>
      <c r="N6" s="12" t="str">
        <f ca="1">IFERROR(VLOOKUP($A6,Data!$AA$2:$AV$51,14,FALSE),"")</f>
        <v/>
      </c>
      <c r="O6" s="12" t="str">
        <f ca="1">IFERROR(VLOOKUP($A6,Data!$AA$2:$AV$51,15,FALSE),"")</f>
        <v/>
      </c>
      <c r="P6" s="12">
        <f ca="1">IFERROR(VLOOKUP($A6,Data!$AA$2:$AV$51,16,FALSE),"")</f>
        <v>87.25</v>
      </c>
      <c r="Q6" s="12" t="str">
        <f ca="1">IFERROR(VLOOKUP($A6,Data!$AA$2:$AV$51,17,FALSE),"")</f>
        <v>Day</v>
      </c>
      <c r="R6" s="12" t="str">
        <f ca="1">IFERROR(VLOOKUP($A6,Data!$AA$2:$AV$51,18,FALSE),"")</f>
        <v/>
      </c>
      <c r="S6" s="12" t="str">
        <f ca="1">IFERROR(VLOOKUP($A6,Data!$AA$2:$AV$51,19,FALSE),"")</f>
        <v/>
      </c>
      <c r="T6" s="12" t="str">
        <f ca="1">IFERROR(VLOOKUP($A6,Data!$AA$2:$AV$51,20,FALSE),"")</f>
        <v>2020-May-10 22:38:03.702000</v>
      </c>
      <c r="U6" s="12" t="str">
        <f ca="1">IFERROR(VLOOKUP($A6,Data!$AA$2:$AV$51,21,FALSE),"")</f>
        <v>2020-May-10 22:38:04.794000</v>
      </c>
      <c r="V6" s="12" t="str">
        <f ca="1">IFERROR(VLOOKUP($A6,Data!$AA$2:$AV$51,22,FALSE),"")</f>
        <v/>
      </c>
    </row>
    <row r="7" spans="1:22" x14ac:dyDescent="0.25">
      <c r="A7" s="11">
        <f t="shared" si="0"/>
        <v>6</v>
      </c>
      <c r="B7" s="11" t="str">
        <f ca="1">IFERROR(VLOOKUP($A7,Data!$AA$2:$AV$51,2,FALSE),"")</f>
        <v>SIMThom Spreader</v>
      </c>
      <c r="C7" s="11" t="str">
        <f ca="1">IFERROR(VLOOKUP($A7,Data!$AA$2:$AV$51,3,FALSE),"")</f>
        <v>PSspread300</v>
      </c>
      <c r="D7" s="11" t="str">
        <f ca="1">IFERROR(VLOOKUP($A7,Data!$AA$2:$AV$51,4,FALSE),"")</f>
        <v>thomstage</v>
      </c>
      <c r="E7" s="11">
        <f ca="1">IFERROR(VLOOKUP($A7,Data!$AA$2:$AV$51,5,FALSE),"")</f>
        <v>1099244844</v>
      </c>
      <c r="F7" s="11" t="str">
        <f ca="1">IFERROR(VLOOKUP($A7,Data!$AA$2:$AV$51,6,FALSE),"")</f>
        <v>CQG_1099244844</v>
      </c>
      <c r="G7" s="11" t="str">
        <f ca="1">IFERROR(VLOOKUP($A7,Data!$AA$2:$AV$51,7,FALSE),"")</f>
        <v>Buy</v>
      </c>
      <c r="H7" s="11">
        <f ca="1">IFERROR(VLOOKUP($A7,Data!$AA$2:$AV$51,8,FALSE),"")</f>
        <v>2</v>
      </c>
      <c r="I7" s="11">
        <f ca="1">IFERROR(VLOOKUP($A7,Data!$AA$2:$AV$51,9,FALSE),"")</f>
        <v>2</v>
      </c>
      <c r="J7" s="11">
        <f ca="1">IFERROR(VLOOKUP($A7,Data!$AA$2:$AV$51,10,FALSE),"")</f>
        <v>0</v>
      </c>
      <c r="K7" s="11" t="str">
        <f ca="1">IFERROR(VLOOKUP($A7,Data!$AA$2:$AV$51,11,FALSE),"")</f>
        <v>C.US.EPM2029400</v>
      </c>
      <c r="L7" s="11" t="str">
        <f ca="1">IFERROR(VLOOKUP($A7,Data!$AA$2:$AV$51,12,FALSE),"")</f>
        <v>MKT</v>
      </c>
      <c r="M7" s="11" t="str">
        <f ca="1">IFERROR(VLOOKUP($A7,Data!$AA$2:$AV$51,13,FALSE),"")</f>
        <v>Fill</v>
      </c>
      <c r="N7" s="12" t="str">
        <f ca="1">IFERROR(VLOOKUP($A7,Data!$AA$2:$AV$51,14,FALSE),"")</f>
        <v/>
      </c>
      <c r="O7" s="12" t="str">
        <f ca="1">IFERROR(VLOOKUP($A7,Data!$AA$2:$AV$51,15,FALSE),"")</f>
        <v/>
      </c>
      <c r="P7" s="12">
        <f ca="1">IFERROR(VLOOKUP($A7,Data!$AA$2:$AV$51,16,FALSE),"")</f>
        <v>87.75</v>
      </c>
      <c r="Q7" s="12" t="str">
        <f ca="1">IFERROR(VLOOKUP($A7,Data!$AA$2:$AV$51,17,FALSE),"")</f>
        <v>Day</v>
      </c>
      <c r="R7" s="12" t="str">
        <f ca="1">IFERROR(VLOOKUP($A7,Data!$AA$2:$AV$51,18,FALSE),"")</f>
        <v/>
      </c>
      <c r="S7" s="12" t="str">
        <f ca="1">IFERROR(VLOOKUP($A7,Data!$AA$2:$AV$51,19,FALSE),"")</f>
        <v/>
      </c>
      <c r="T7" s="12" t="str">
        <f ca="1">IFERROR(VLOOKUP($A7,Data!$AA$2:$AV$51,20,FALSE),"")</f>
        <v>2020-May-10 22:34:19.077000</v>
      </c>
      <c r="U7" s="12" t="str">
        <f ca="1">IFERROR(VLOOKUP($A7,Data!$AA$2:$AV$51,21,FALSE),"")</f>
        <v>2020-May-10 22:34:21.907000</v>
      </c>
      <c r="V7" s="12" t="str">
        <f ca="1">IFERROR(VLOOKUP($A7,Data!$AA$2:$AV$51,22,FALSE),"")</f>
        <v/>
      </c>
    </row>
    <row r="8" spans="1:22" x14ac:dyDescent="0.25">
      <c r="A8" s="11">
        <f t="shared" si="0"/>
        <v>7</v>
      </c>
      <c r="B8" s="11" t="str">
        <f ca="1">IFERROR(VLOOKUP($A8,Data!$AA$2:$AV$51,2,FALSE),"")</f>
        <v>SIMThom Spreader</v>
      </c>
      <c r="C8" s="11" t="str">
        <f ca="1">IFERROR(VLOOKUP($A8,Data!$AA$2:$AV$51,3,FALSE),"")</f>
        <v>PSspread300</v>
      </c>
      <c r="D8" s="11" t="str">
        <f ca="1">IFERROR(VLOOKUP($A8,Data!$AA$2:$AV$51,4,FALSE),"")</f>
        <v>thomstage</v>
      </c>
      <c r="E8" s="11">
        <f ca="1">IFERROR(VLOOKUP($A8,Data!$AA$2:$AV$51,5,FALSE),"")</f>
        <v>1099244838</v>
      </c>
      <c r="F8" s="11" t="str">
        <f ca="1">IFERROR(VLOOKUP($A8,Data!$AA$2:$AV$51,6,FALSE),"")</f>
        <v>CQG_1099244838</v>
      </c>
      <c r="G8" s="11" t="str">
        <f ca="1">IFERROR(VLOOKUP($A8,Data!$AA$2:$AV$51,7,FALSE),"")</f>
        <v>Buy</v>
      </c>
      <c r="H8" s="11">
        <f ca="1">IFERROR(VLOOKUP($A8,Data!$AA$2:$AV$51,8,FALSE),"")</f>
        <v>1</v>
      </c>
      <c r="I8" s="11">
        <f ca="1">IFERROR(VLOOKUP($A8,Data!$AA$2:$AV$51,9,FALSE),"")</f>
        <v>1</v>
      </c>
      <c r="J8" s="11">
        <f ca="1">IFERROR(VLOOKUP($A8,Data!$AA$2:$AV$51,10,FALSE),"")</f>
        <v>0</v>
      </c>
      <c r="K8" s="11" t="str">
        <f ca="1">IFERROR(VLOOKUP($A8,Data!$AA$2:$AV$51,11,FALSE),"")</f>
        <v>C.US.EPM2029250</v>
      </c>
      <c r="L8" s="11" t="str">
        <f ca="1">IFERROR(VLOOKUP($A8,Data!$AA$2:$AV$51,12,FALSE),"")</f>
        <v>MKT</v>
      </c>
      <c r="M8" s="11" t="str">
        <f ca="1">IFERROR(VLOOKUP($A8,Data!$AA$2:$AV$51,13,FALSE),"")</f>
        <v>Fill</v>
      </c>
      <c r="N8" s="12" t="str">
        <f ca="1">IFERROR(VLOOKUP($A8,Data!$AA$2:$AV$51,14,FALSE),"")</f>
        <v/>
      </c>
      <c r="O8" s="12" t="str">
        <f ca="1">IFERROR(VLOOKUP($A8,Data!$AA$2:$AV$51,15,FALSE),"")</f>
        <v/>
      </c>
      <c r="P8" s="12">
        <f ca="1">IFERROR(VLOOKUP($A8,Data!$AA$2:$AV$51,16,FALSE),"")</f>
        <v>97</v>
      </c>
      <c r="Q8" s="12" t="str">
        <f ca="1">IFERROR(VLOOKUP($A8,Data!$AA$2:$AV$51,17,FALSE),"")</f>
        <v>Day</v>
      </c>
      <c r="R8" s="12" t="str">
        <f ca="1">IFERROR(VLOOKUP($A8,Data!$AA$2:$AV$51,18,FALSE),"")</f>
        <v/>
      </c>
      <c r="S8" s="12" t="str">
        <f ca="1">IFERROR(VLOOKUP($A8,Data!$AA$2:$AV$51,19,FALSE),"")</f>
        <v/>
      </c>
      <c r="T8" s="12" t="str">
        <f ca="1">IFERROR(VLOOKUP($A8,Data!$AA$2:$AV$51,20,FALSE),"")</f>
        <v>2020-May-10 22:33:21.370000</v>
      </c>
      <c r="U8" s="12" t="str">
        <f ca="1">IFERROR(VLOOKUP($A8,Data!$AA$2:$AV$51,21,FALSE),"")</f>
        <v>2020-May-10 22:33:23.410000</v>
      </c>
      <c r="V8" s="12" t="str">
        <f ca="1">IFERROR(VLOOKUP($A8,Data!$AA$2:$AV$51,22,FALSE),"")</f>
        <v/>
      </c>
    </row>
    <row r="9" spans="1:22" x14ac:dyDescent="0.25">
      <c r="A9" s="11">
        <f t="shared" si="0"/>
        <v>8</v>
      </c>
      <c r="B9" s="11" t="str">
        <f ca="1">IFERROR(VLOOKUP($A9,Data!$AA$2:$AV$51,2,FALSE),"")</f>
        <v>SIMThom Spreader</v>
      </c>
      <c r="C9" s="11" t="str">
        <f ca="1">IFERROR(VLOOKUP($A9,Data!$AA$2:$AV$51,3,FALSE),"")</f>
        <v>PSspread300</v>
      </c>
      <c r="D9" s="11" t="str">
        <f ca="1">IFERROR(VLOOKUP($A9,Data!$AA$2:$AV$51,4,FALSE),"")</f>
        <v>thomstage</v>
      </c>
      <c r="E9" s="11">
        <f ca="1">IFERROR(VLOOKUP($A9,Data!$AA$2:$AV$51,5,FALSE),"")</f>
        <v>1097561122</v>
      </c>
      <c r="F9" s="11" t="str">
        <f ca="1">IFERROR(VLOOKUP($A9,Data!$AA$2:$AV$51,6,FALSE),"")</f>
        <v>CQG_1099204805</v>
      </c>
      <c r="G9" s="11" t="str">
        <f ca="1">IFERROR(VLOOKUP($A9,Data!$AA$2:$AV$51,7,FALSE),"")</f>
        <v>Sell</v>
      </c>
      <c r="H9" s="11">
        <f ca="1">IFERROR(VLOOKUP($A9,Data!$AA$2:$AV$51,8,FALSE),"")</f>
        <v>5</v>
      </c>
      <c r="I9" s="11">
        <f ca="1">IFERROR(VLOOKUP($A9,Data!$AA$2:$AV$51,9,FALSE),"")</f>
        <v>0</v>
      </c>
      <c r="J9" s="11">
        <f ca="1">IFERROR(VLOOKUP($A9,Data!$AA$2:$AV$51,10,FALSE),"")</f>
        <v>5</v>
      </c>
      <c r="K9" s="11" t="str">
        <f ca="1">IFERROR(VLOOKUP($A9,Data!$AA$2:$AV$51,11,FALSE),"")</f>
        <v>F.US.EPM20</v>
      </c>
      <c r="L9" s="11" t="str">
        <f ca="1">IFERROR(VLOOKUP($A9,Data!$AA$2:$AV$51,12,FALSE),"")</f>
        <v>LMT</v>
      </c>
      <c r="M9" s="11" t="str">
        <f ca="1">IFERROR(VLOOKUP($A9,Data!$AA$2:$AV$51,13,FALSE),"")</f>
        <v>AckCancel</v>
      </c>
      <c r="N9" s="12">
        <f ca="1">IFERROR(VLOOKUP($A9,Data!$AA$2:$AV$51,14,FALSE),"")</f>
        <v>2950</v>
      </c>
      <c r="O9" s="12" t="str">
        <f ca="1">IFERROR(VLOOKUP($A9,Data!$AA$2:$AV$51,15,FALSE),"")</f>
        <v/>
      </c>
      <c r="P9" s="12">
        <f ca="1">IFERROR(VLOOKUP($A9,Data!$AA$2:$AV$51,16,FALSE),"")</f>
        <v>0</v>
      </c>
      <c r="Q9" s="12" t="str">
        <f ca="1">IFERROR(VLOOKUP($A9,Data!$AA$2:$AV$51,17,FALSE),"")</f>
        <v>GTC</v>
      </c>
      <c r="R9" s="12" t="str">
        <f ca="1">IFERROR(VLOOKUP($A9,Data!$AA$2:$AV$51,18,FALSE),"")</f>
        <v/>
      </c>
      <c r="S9" s="12" t="str">
        <f ca="1">IFERROR(VLOOKUP($A9,Data!$AA$2:$AV$51,19,FALSE),"")</f>
        <v/>
      </c>
      <c r="T9" s="12" t="str">
        <f ca="1">IFERROR(VLOOKUP($A9,Data!$AA$2:$AV$51,20,FALSE),"")</f>
        <v>2020-May-08 15:41:48.935000</v>
      </c>
      <c r="U9" s="12" t="str">
        <f ca="1">IFERROR(VLOOKUP($A9,Data!$AA$2:$AV$51,21,FALSE),"")</f>
        <v>2020-May-10 22:15:35.437000</v>
      </c>
      <c r="V9" s="12" t="str">
        <f ca="1">IFERROR(VLOOKUP($A9,Data!$AA$2:$AV$51,22,FALSE),"")</f>
        <v/>
      </c>
    </row>
    <row r="10" spans="1:22" x14ac:dyDescent="0.25">
      <c r="A10" s="11">
        <f t="shared" si="0"/>
        <v>9</v>
      </c>
      <c r="B10" s="11" t="str">
        <f ca="1">IFERROR(VLOOKUP($A10,Data!$AA$2:$AV$51,2,FALSE),"")</f>
        <v>SIMThom Spreader</v>
      </c>
      <c r="C10" s="11" t="str">
        <f ca="1">IFERROR(VLOOKUP($A10,Data!$AA$2:$AV$51,3,FALSE),"")</f>
        <v>PSspread300</v>
      </c>
      <c r="D10" s="11" t="str">
        <f ca="1">IFERROR(VLOOKUP($A10,Data!$AA$2:$AV$51,4,FALSE),"")</f>
        <v>thomstage</v>
      </c>
      <c r="E10" s="11">
        <f ca="1">IFERROR(VLOOKUP($A10,Data!$AA$2:$AV$51,5,FALSE),"")</f>
        <v>1097137620</v>
      </c>
      <c r="F10" s="11" t="str">
        <f ca="1">IFERROR(VLOOKUP($A10,Data!$AA$2:$AV$51,6,FALSE),"")</f>
        <v>CQG_1099224760</v>
      </c>
      <c r="G10" s="11" t="str">
        <f ca="1">IFERROR(VLOOKUP($A10,Data!$AA$2:$AV$51,7,FALSE),"")</f>
        <v>Buy</v>
      </c>
      <c r="H10" s="11">
        <f ca="1">IFERROR(VLOOKUP($A10,Data!$AA$2:$AV$51,8,FALSE),"")</f>
        <v>5</v>
      </c>
      <c r="I10" s="11">
        <f ca="1">IFERROR(VLOOKUP($A10,Data!$AA$2:$AV$51,9,FALSE),"")</f>
        <v>0</v>
      </c>
      <c r="J10" s="11">
        <f ca="1">IFERROR(VLOOKUP($A10,Data!$AA$2:$AV$51,10,FALSE),"")</f>
        <v>5</v>
      </c>
      <c r="K10" s="11" t="str">
        <f ca="1">IFERROR(VLOOKUP($A10,Data!$AA$2:$AV$51,11,FALSE),"")</f>
        <v>F.US.EPM20</v>
      </c>
      <c r="L10" s="11" t="str">
        <f ca="1">IFERROR(VLOOKUP($A10,Data!$AA$2:$AV$51,12,FALSE),"")</f>
        <v>LMT</v>
      </c>
      <c r="M10" s="11" t="str">
        <f ca="1">IFERROR(VLOOKUP($A10,Data!$AA$2:$AV$51,13,FALSE),"")</f>
        <v>AckCancel</v>
      </c>
      <c r="N10" s="12">
        <f ca="1">IFERROR(VLOOKUP($A10,Data!$AA$2:$AV$51,14,FALSE),"")</f>
        <v>2865.25</v>
      </c>
      <c r="O10" s="12" t="str">
        <f ca="1">IFERROR(VLOOKUP($A10,Data!$AA$2:$AV$51,15,FALSE),"")</f>
        <v/>
      </c>
      <c r="P10" s="12">
        <f ca="1">IFERROR(VLOOKUP($A10,Data!$AA$2:$AV$51,16,FALSE),"")</f>
        <v>0</v>
      </c>
      <c r="Q10" s="12" t="str">
        <f ca="1">IFERROR(VLOOKUP($A10,Data!$AA$2:$AV$51,17,FALSE),"")</f>
        <v>GTC</v>
      </c>
      <c r="R10" s="12" t="str">
        <f ca="1">IFERROR(VLOOKUP($A10,Data!$AA$2:$AV$51,18,FALSE),"")</f>
        <v/>
      </c>
      <c r="S10" s="12" t="str">
        <f ca="1">IFERROR(VLOOKUP($A10,Data!$AA$2:$AV$51,19,FALSE),"")</f>
        <v/>
      </c>
      <c r="T10" s="12" t="str">
        <f ca="1">IFERROR(VLOOKUP($A10,Data!$AA$2:$AV$51,20,FALSE),"")</f>
        <v>2020-May-07 19:40:30.232000</v>
      </c>
      <c r="U10" s="12" t="str">
        <f ca="1">IFERROR(VLOOKUP($A10,Data!$AA$2:$AV$51,21,FALSE),"")</f>
        <v>2020-May-10 22:15:33.232000</v>
      </c>
      <c r="V10" s="12" t="str">
        <f ca="1">IFERROR(VLOOKUP($A10,Data!$AA$2:$AV$51,22,FALSE),"")</f>
        <v/>
      </c>
    </row>
    <row r="11" spans="1:22" x14ac:dyDescent="0.25">
      <c r="A11" s="11">
        <f t="shared" si="0"/>
        <v>10</v>
      </c>
      <c r="B11" s="11" t="str">
        <f ca="1">IFERROR(VLOOKUP($A11,Data!$AA$2:$AV$51,2,FALSE),"")</f>
        <v>SIMThom Spreader</v>
      </c>
      <c r="C11" s="11" t="str">
        <f ca="1">IFERROR(VLOOKUP($A11,Data!$AA$2:$AV$51,3,FALSE),"")</f>
        <v>PSspread300</v>
      </c>
      <c r="D11" s="11" t="str">
        <f ca="1">IFERROR(VLOOKUP($A11,Data!$AA$2:$AV$51,4,FALSE),"")</f>
        <v>thomstage</v>
      </c>
      <c r="E11" s="11">
        <f ca="1">IFERROR(VLOOKUP($A11,Data!$AA$2:$AV$51,5,FALSE),"")</f>
        <v>1097565692</v>
      </c>
      <c r="F11" s="11" t="str">
        <f ca="1">IFERROR(VLOOKUP($A11,Data!$AA$2:$AV$51,6,FALSE),"")</f>
        <v>CQG_1099224761</v>
      </c>
      <c r="G11" s="11" t="str">
        <f ca="1">IFERROR(VLOOKUP($A11,Data!$AA$2:$AV$51,7,FALSE),"")</f>
        <v>Buy</v>
      </c>
      <c r="H11" s="11">
        <f ca="1">IFERROR(VLOOKUP($A11,Data!$AA$2:$AV$51,8,FALSE),"")</f>
        <v>5</v>
      </c>
      <c r="I11" s="11">
        <f ca="1">IFERROR(VLOOKUP($A11,Data!$AA$2:$AV$51,9,FALSE),"")</f>
        <v>0</v>
      </c>
      <c r="J11" s="11">
        <f ca="1">IFERROR(VLOOKUP($A11,Data!$AA$2:$AV$51,10,FALSE),"")</f>
        <v>5</v>
      </c>
      <c r="K11" s="11" t="str">
        <f ca="1">IFERROR(VLOOKUP($A11,Data!$AA$2:$AV$51,11,FALSE),"")</f>
        <v>F.US.EPM20</v>
      </c>
      <c r="L11" s="11" t="str">
        <f ca="1">IFERROR(VLOOKUP($A11,Data!$AA$2:$AV$51,12,FALSE),"")</f>
        <v>LMT</v>
      </c>
      <c r="M11" s="11" t="str">
        <f ca="1">IFERROR(VLOOKUP($A11,Data!$AA$2:$AV$51,13,FALSE),"")</f>
        <v>AckCancel</v>
      </c>
      <c r="N11" s="12">
        <f ca="1">IFERROR(VLOOKUP($A11,Data!$AA$2:$AV$51,14,FALSE),"")</f>
        <v>2869</v>
      </c>
      <c r="O11" s="12" t="str">
        <f ca="1">IFERROR(VLOOKUP($A11,Data!$AA$2:$AV$51,15,FALSE),"")</f>
        <v/>
      </c>
      <c r="P11" s="12">
        <f ca="1">IFERROR(VLOOKUP($A11,Data!$AA$2:$AV$51,16,FALSE),"")</f>
        <v>0</v>
      </c>
      <c r="Q11" s="12" t="str">
        <f ca="1">IFERROR(VLOOKUP($A11,Data!$AA$2:$AV$51,17,FALSE),"")</f>
        <v>GTC</v>
      </c>
      <c r="R11" s="12" t="str">
        <f ca="1">IFERROR(VLOOKUP($A11,Data!$AA$2:$AV$51,18,FALSE),"")</f>
        <v/>
      </c>
      <c r="S11" s="12" t="str">
        <f ca="1">IFERROR(VLOOKUP($A11,Data!$AA$2:$AV$51,19,FALSE),"")</f>
        <v/>
      </c>
      <c r="T11" s="12" t="str">
        <f ca="1">IFERROR(VLOOKUP($A11,Data!$AA$2:$AV$51,20,FALSE),"")</f>
        <v>2020-May-08 14:14:19.608000</v>
      </c>
      <c r="U11" s="12" t="str">
        <f ca="1">IFERROR(VLOOKUP($A11,Data!$AA$2:$AV$51,21,FALSE),"")</f>
        <v>2020-May-10 22:15:33.232000</v>
      </c>
      <c r="V11" s="12" t="str">
        <f ca="1">IFERROR(VLOOKUP($A11,Data!$AA$2:$AV$51,22,FALSE),"")</f>
        <v/>
      </c>
    </row>
    <row r="12" spans="1:22" x14ac:dyDescent="0.25">
      <c r="A12" s="11">
        <f t="shared" si="0"/>
        <v>11</v>
      </c>
      <c r="B12" s="11" t="str">
        <f ca="1">IFERROR(VLOOKUP($A12,Data!$AA$2:$AV$51,2,FALSE),"")</f>
        <v>SIMThom Spreader</v>
      </c>
      <c r="C12" s="11" t="str">
        <f ca="1">IFERROR(VLOOKUP($A12,Data!$AA$2:$AV$51,3,FALSE),"")</f>
        <v>PSspread300</v>
      </c>
      <c r="D12" s="11" t="str">
        <f ca="1">IFERROR(VLOOKUP($A12,Data!$AA$2:$AV$51,4,FALSE),"")</f>
        <v>thomstage</v>
      </c>
      <c r="E12" s="11">
        <f ca="1">IFERROR(VLOOKUP($A12,Data!$AA$2:$AV$51,5,FALSE),"")</f>
        <v>1099194775</v>
      </c>
      <c r="F12" s="11" t="str">
        <f ca="1">IFERROR(VLOOKUP($A12,Data!$AA$2:$AV$51,6,FALSE),"")</f>
        <v>CQG_1099194775</v>
      </c>
      <c r="G12" s="11" t="str">
        <f ca="1">IFERROR(VLOOKUP($A12,Data!$AA$2:$AV$51,7,FALSE),"")</f>
        <v>Sell</v>
      </c>
      <c r="H12" s="11">
        <f ca="1">IFERROR(VLOOKUP($A12,Data!$AA$2:$AV$51,8,FALSE),"")</f>
        <v>5</v>
      </c>
      <c r="I12" s="11">
        <f ca="1">IFERROR(VLOOKUP($A12,Data!$AA$2:$AV$51,9,FALSE),"")</f>
        <v>5</v>
      </c>
      <c r="J12" s="11">
        <f ca="1">IFERROR(VLOOKUP($A12,Data!$AA$2:$AV$51,10,FALSE),"")</f>
        <v>0</v>
      </c>
      <c r="K12" s="11" t="str">
        <f ca="1">IFERROR(VLOOKUP($A12,Data!$AA$2:$AV$51,11,FALSE),"")</f>
        <v>F.US.EPM20</v>
      </c>
      <c r="L12" s="11" t="str">
        <f ca="1">IFERROR(VLOOKUP($A12,Data!$AA$2:$AV$51,12,FALSE),"")</f>
        <v>LMT</v>
      </c>
      <c r="M12" s="11" t="str">
        <f ca="1">IFERROR(VLOOKUP($A12,Data!$AA$2:$AV$51,13,FALSE),"")</f>
        <v>Fill</v>
      </c>
      <c r="N12" s="12">
        <f ca="1">IFERROR(VLOOKUP($A12,Data!$AA$2:$AV$51,14,FALSE),"")</f>
        <v>2918.75</v>
      </c>
      <c r="O12" s="12" t="str">
        <f ca="1">IFERROR(VLOOKUP($A12,Data!$AA$2:$AV$51,15,FALSE),"")</f>
        <v/>
      </c>
      <c r="P12" s="12">
        <f ca="1">IFERROR(VLOOKUP($A12,Data!$AA$2:$AV$51,16,FALSE),"")</f>
        <v>2918.75</v>
      </c>
      <c r="Q12" s="12" t="str">
        <f ca="1">IFERROR(VLOOKUP($A12,Data!$AA$2:$AV$51,17,FALSE),"")</f>
        <v>Day</v>
      </c>
      <c r="R12" s="12" t="str">
        <f ca="1">IFERROR(VLOOKUP($A12,Data!$AA$2:$AV$51,18,FALSE),"")</f>
        <v/>
      </c>
      <c r="S12" s="12" t="str">
        <f ca="1">IFERROR(VLOOKUP($A12,Data!$AA$2:$AV$51,19,FALSE),"")</f>
        <v/>
      </c>
      <c r="T12" s="12" t="str">
        <f ca="1">IFERROR(VLOOKUP($A12,Data!$AA$2:$AV$51,20,FALSE),"")</f>
        <v>2020-May-10 22:08:48.907000</v>
      </c>
      <c r="U12" s="12" t="str">
        <f ca="1">IFERROR(VLOOKUP($A12,Data!$AA$2:$AV$51,21,FALSE),"")</f>
        <v>2020-May-10 22:14:32.313000</v>
      </c>
      <c r="V12" s="12" t="str">
        <f ca="1">IFERROR(VLOOKUP($A12,Data!$AA$2:$AV$51,22,FALSE),"")</f>
        <v/>
      </c>
    </row>
    <row r="13" spans="1:22" x14ac:dyDescent="0.25">
      <c r="A13" s="11">
        <f t="shared" si="0"/>
        <v>12</v>
      </c>
      <c r="B13" s="11" t="str">
        <f ca="1">IFERROR(VLOOKUP($A13,Data!$AA$2:$AV$51,2,FALSE),"")</f>
        <v>SIMThom Spreader</v>
      </c>
      <c r="C13" s="11" t="str">
        <f ca="1">IFERROR(VLOOKUP($A13,Data!$AA$2:$AV$51,3,FALSE),"")</f>
        <v>PSspread300</v>
      </c>
      <c r="D13" s="11" t="str">
        <f ca="1">IFERROR(VLOOKUP($A13,Data!$AA$2:$AV$51,4,FALSE),"")</f>
        <v>thomstage</v>
      </c>
      <c r="E13" s="11">
        <f ca="1">IFERROR(VLOOKUP($A13,Data!$AA$2:$AV$51,5,FALSE),"")</f>
        <v>1099214734</v>
      </c>
      <c r="F13" s="11" t="str">
        <f ca="1">IFERROR(VLOOKUP($A13,Data!$AA$2:$AV$51,6,FALSE),"")</f>
        <v>CQG_1099194759</v>
      </c>
      <c r="G13" s="11" t="str">
        <f ca="1">IFERROR(VLOOKUP($A13,Data!$AA$2:$AV$51,7,FALSE),"")</f>
        <v>Buy</v>
      </c>
      <c r="H13" s="11">
        <f ca="1">IFERROR(VLOOKUP($A13,Data!$AA$2:$AV$51,8,FALSE),"")</f>
        <v>3</v>
      </c>
      <c r="I13" s="11">
        <f ca="1">IFERROR(VLOOKUP($A13,Data!$AA$2:$AV$51,9,FALSE),"")</f>
        <v>3</v>
      </c>
      <c r="J13" s="11">
        <f ca="1">IFERROR(VLOOKUP($A13,Data!$AA$2:$AV$51,10,FALSE),"")</f>
        <v>0</v>
      </c>
      <c r="K13" s="11" t="str">
        <f ca="1">IFERROR(VLOOKUP($A13,Data!$AA$2:$AV$51,11,FALSE),"")</f>
        <v>F.US.EPM20</v>
      </c>
      <c r="L13" s="11" t="str">
        <f ca="1">IFERROR(VLOOKUP($A13,Data!$AA$2:$AV$51,12,FALSE),"")</f>
        <v>LMT</v>
      </c>
      <c r="M13" s="11" t="str">
        <f ca="1">IFERROR(VLOOKUP($A13,Data!$AA$2:$AV$51,13,FALSE),"")</f>
        <v>Fill</v>
      </c>
      <c r="N13" s="12">
        <f ca="1">IFERROR(VLOOKUP($A13,Data!$AA$2:$AV$51,14,FALSE),"")</f>
        <v>2917</v>
      </c>
      <c r="O13" s="12" t="str">
        <f ca="1">IFERROR(VLOOKUP($A13,Data!$AA$2:$AV$51,15,FALSE),"")</f>
        <v/>
      </c>
      <c r="P13" s="12">
        <f ca="1">IFERROR(VLOOKUP($A13,Data!$AA$2:$AV$51,16,FALSE),"")</f>
        <v>2917</v>
      </c>
      <c r="Q13" s="12" t="str">
        <f ca="1">IFERROR(VLOOKUP($A13,Data!$AA$2:$AV$51,17,FALSE),"")</f>
        <v>Day</v>
      </c>
      <c r="R13" s="12" t="str">
        <f ca="1">IFERROR(VLOOKUP($A13,Data!$AA$2:$AV$51,18,FALSE),"")</f>
        <v/>
      </c>
      <c r="S13" s="12" t="str">
        <f ca="1">IFERROR(VLOOKUP($A13,Data!$AA$2:$AV$51,19,FALSE),"")</f>
        <v/>
      </c>
      <c r="T13" s="12" t="str">
        <f ca="1">IFERROR(VLOOKUP($A13,Data!$AA$2:$AV$51,20,FALSE),"")</f>
        <v>2020-May-10 22:02:25.273000</v>
      </c>
      <c r="U13" s="12" t="str">
        <f ca="1">IFERROR(VLOOKUP($A13,Data!$AA$2:$AV$51,21,FALSE),"")</f>
        <v>2020-May-10 22:06:31.556000</v>
      </c>
      <c r="V13" s="12" t="str">
        <f ca="1">IFERROR(VLOOKUP($A13,Data!$AA$2:$AV$51,22,FALSE),"")</f>
        <v/>
      </c>
    </row>
    <row r="14" spans="1:22" x14ac:dyDescent="0.25">
      <c r="A14" s="11">
        <f t="shared" si="0"/>
        <v>13</v>
      </c>
      <c r="B14" s="11" t="str">
        <f ca="1">IFERROR(VLOOKUP($A14,Data!$AA$2:$AV$51,2,FALSE),"")</f>
        <v>SIMThom Spreader</v>
      </c>
      <c r="C14" s="11" t="str">
        <f ca="1">IFERROR(VLOOKUP($A14,Data!$AA$2:$AV$51,3,FALSE),"")</f>
        <v>PSspread300</v>
      </c>
      <c r="D14" s="11" t="str">
        <f ca="1">IFERROR(VLOOKUP($A14,Data!$AA$2:$AV$51,4,FALSE),"")</f>
        <v>thomstage</v>
      </c>
      <c r="E14" s="11">
        <f ca="1">IFERROR(VLOOKUP($A14,Data!$AA$2:$AV$51,5,FALSE),"")</f>
        <v>1099194747</v>
      </c>
      <c r="F14" s="11" t="str">
        <f ca="1">IFERROR(VLOOKUP($A14,Data!$AA$2:$AV$51,6,FALSE),"")</f>
        <v>CQG_1099194747</v>
      </c>
      <c r="G14" s="11" t="str">
        <f ca="1">IFERROR(VLOOKUP($A14,Data!$AA$2:$AV$51,7,FALSE),"")</f>
        <v>Buy</v>
      </c>
      <c r="H14" s="11">
        <f ca="1">IFERROR(VLOOKUP($A14,Data!$AA$2:$AV$51,8,FALSE),"")</f>
        <v>2</v>
      </c>
      <c r="I14" s="11">
        <f ca="1">IFERROR(VLOOKUP($A14,Data!$AA$2:$AV$51,9,FALSE),"")</f>
        <v>2</v>
      </c>
      <c r="J14" s="11">
        <f ca="1">IFERROR(VLOOKUP($A14,Data!$AA$2:$AV$51,10,FALSE),"")</f>
        <v>0</v>
      </c>
      <c r="K14" s="11" t="str">
        <f ca="1">IFERROR(VLOOKUP($A14,Data!$AA$2:$AV$51,11,FALSE),"")</f>
        <v>F.US.EPM20</v>
      </c>
      <c r="L14" s="11" t="str">
        <f ca="1">IFERROR(VLOOKUP($A14,Data!$AA$2:$AV$51,12,FALSE),"")</f>
        <v>MKT</v>
      </c>
      <c r="M14" s="11" t="str">
        <f ca="1">IFERROR(VLOOKUP($A14,Data!$AA$2:$AV$51,13,FALSE),"")</f>
        <v>Fill</v>
      </c>
      <c r="N14" s="12" t="str">
        <f ca="1">IFERROR(VLOOKUP($A14,Data!$AA$2:$AV$51,14,FALSE),"")</f>
        <v/>
      </c>
      <c r="O14" s="12" t="str">
        <f ca="1">IFERROR(VLOOKUP($A14,Data!$AA$2:$AV$51,15,FALSE),"")</f>
        <v/>
      </c>
      <c r="P14" s="12">
        <f ca="1">IFERROR(VLOOKUP($A14,Data!$AA$2:$AV$51,16,FALSE),"")</f>
        <v>2918.5</v>
      </c>
      <c r="Q14" s="12" t="str">
        <f ca="1">IFERROR(VLOOKUP($A14,Data!$AA$2:$AV$51,17,FALSE),"")</f>
        <v>Day</v>
      </c>
      <c r="R14" s="12" t="str">
        <f ca="1">IFERROR(VLOOKUP($A14,Data!$AA$2:$AV$51,18,FALSE),"")</f>
        <v/>
      </c>
      <c r="S14" s="12" t="str">
        <f ca="1">IFERROR(VLOOKUP($A14,Data!$AA$2:$AV$51,19,FALSE),"")</f>
        <v/>
      </c>
      <c r="T14" s="12" t="str">
        <f ca="1">IFERROR(VLOOKUP($A14,Data!$AA$2:$AV$51,20,FALSE),"")</f>
        <v>2020-May-10 22:00:58.688000</v>
      </c>
      <c r="U14" s="12" t="str">
        <f ca="1">IFERROR(VLOOKUP($A14,Data!$AA$2:$AV$51,21,FALSE),"")</f>
        <v>2020-May-10 22:00:58.726000</v>
      </c>
      <c r="V14" s="12" t="str">
        <f ca="1">IFERROR(VLOOKUP($A14,Data!$AA$2:$AV$51,22,FALSE),"")</f>
        <v/>
      </c>
    </row>
    <row r="15" spans="1:22" x14ac:dyDescent="0.25">
      <c r="A15" s="11">
        <f t="shared" si="0"/>
        <v>14</v>
      </c>
      <c r="B15" s="11" t="str">
        <f ca="1">IFERROR(VLOOKUP($A15,Data!$AA$2:$AV$51,2,FALSE),"")</f>
        <v/>
      </c>
      <c r="C15" s="11" t="str">
        <f ca="1">IFERROR(VLOOKUP($A15,Data!$AA$2:$AV$51,3,FALSE),"")</f>
        <v/>
      </c>
      <c r="D15" s="11" t="str">
        <f ca="1">IFERROR(VLOOKUP($A15,Data!$AA$2:$AV$51,4,FALSE),"")</f>
        <v/>
      </c>
      <c r="E15" s="11" t="str">
        <f ca="1">IFERROR(VLOOKUP($A15,Data!$AA$2:$AV$51,5,FALSE),"")</f>
        <v/>
      </c>
      <c r="F15" s="11" t="str">
        <f ca="1">IFERROR(VLOOKUP($A15,Data!$AA$2:$AV$51,6,FALSE),"")</f>
        <v/>
      </c>
      <c r="G15" s="11" t="str">
        <f ca="1">IFERROR(VLOOKUP($A15,Data!$AA$2:$AV$51,7,FALSE),"")</f>
        <v/>
      </c>
      <c r="H15" s="11" t="str">
        <f ca="1">IFERROR(VLOOKUP($A15,Data!$AA$2:$AV$51,8,FALSE),"")</f>
        <v/>
      </c>
      <c r="I15" s="11" t="str">
        <f ca="1">IFERROR(VLOOKUP($A15,Data!$AA$2:$AV$51,9,FALSE),"")</f>
        <v/>
      </c>
      <c r="J15" s="11" t="str">
        <f ca="1">IFERROR(VLOOKUP($A15,Data!$AA$2:$AV$51,10,FALSE),"")</f>
        <v/>
      </c>
      <c r="K15" s="11" t="str">
        <f ca="1">IFERROR(VLOOKUP($A15,Data!$AA$2:$AV$51,11,FALSE),"")</f>
        <v/>
      </c>
      <c r="L15" s="11" t="str">
        <f ca="1">IFERROR(VLOOKUP($A15,Data!$AA$2:$AV$51,12,FALSE),"")</f>
        <v/>
      </c>
      <c r="M15" s="11" t="str">
        <f ca="1">IFERROR(VLOOKUP($A15,Data!$AA$2:$AV$51,13,FALSE),"")</f>
        <v/>
      </c>
      <c r="N15" s="12" t="str">
        <f ca="1">IFERROR(VLOOKUP($A15,Data!$AA$2:$AV$51,14,FALSE),"")</f>
        <v/>
      </c>
      <c r="O15" s="12" t="str">
        <f ca="1">IFERROR(VLOOKUP($A15,Data!$AA$2:$AV$51,15,FALSE),"")</f>
        <v/>
      </c>
      <c r="P15" s="12" t="str">
        <f ca="1">IFERROR(VLOOKUP($A15,Data!$AA$2:$AV$51,16,FALSE),"")</f>
        <v/>
      </c>
      <c r="Q15" s="12" t="str">
        <f ca="1">IFERROR(VLOOKUP($A15,Data!$AA$2:$AV$51,17,FALSE),"")</f>
        <v/>
      </c>
      <c r="R15" s="12" t="str">
        <f ca="1">IFERROR(VLOOKUP($A15,Data!$AA$2:$AV$51,18,FALSE),"")</f>
        <v/>
      </c>
      <c r="S15" s="12" t="str">
        <f ca="1">IFERROR(VLOOKUP($A15,Data!$AA$2:$AV$51,19,FALSE),"")</f>
        <v/>
      </c>
      <c r="T15" s="12" t="str">
        <f ca="1">IFERROR(VLOOKUP($A15,Data!$AA$2:$AV$51,20,FALSE),"")</f>
        <v/>
      </c>
      <c r="U15" s="12" t="str">
        <f ca="1">IFERROR(VLOOKUP($A15,Data!$AA$2:$AV$51,21,FALSE),"")</f>
        <v/>
      </c>
      <c r="V15" s="12" t="str">
        <f ca="1">IFERROR(VLOOKUP($A15,Data!$AA$2:$AV$51,22,FALSE),"")</f>
        <v/>
      </c>
    </row>
    <row r="16" spans="1:22" x14ac:dyDescent="0.25">
      <c r="A16" s="11">
        <f t="shared" si="0"/>
        <v>15</v>
      </c>
      <c r="B16" s="11" t="str">
        <f ca="1">IFERROR(VLOOKUP($A16,Data!$AA$2:$AV$51,2,FALSE),"")</f>
        <v/>
      </c>
      <c r="C16" s="11" t="str">
        <f ca="1">IFERROR(VLOOKUP($A16,Data!$AA$2:$AV$51,3,FALSE),"")</f>
        <v/>
      </c>
      <c r="D16" s="11" t="str">
        <f ca="1">IFERROR(VLOOKUP($A16,Data!$AA$2:$AV$51,4,FALSE),"")</f>
        <v/>
      </c>
      <c r="E16" s="11" t="str">
        <f ca="1">IFERROR(VLOOKUP($A16,Data!$AA$2:$AV$51,5,FALSE),"")</f>
        <v/>
      </c>
      <c r="F16" s="11" t="str">
        <f ca="1">IFERROR(VLOOKUP($A16,Data!$AA$2:$AV$51,6,FALSE),"")</f>
        <v/>
      </c>
      <c r="G16" s="11" t="str">
        <f ca="1">IFERROR(VLOOKUP($A16,Data!$AA$2:$AV$51,7,FALSE),"")</f>
        <v/>
      </c>
      <c r="H16" s="11" t="str">
        <f ca="1">IFERROR(VLOOKUP($A16,Data!$AA$2:$AV$51,8,FALSE),"")</f>
        <v/>
      </c>
      <c r="I16" s="11" t="str">
        <f ca="1">IFERROR(VLOOKUP($A16,Data!$AA$2:$AV$51,9,FALSE),"")</f>
        <v/>
      </c>
      <c r="J16" s="11" t="str">
        <f ca="1">IFERROR(VLOOKUP($A16,Data!$AA$2:$AV$51,10,FALSE),"")</f>
        <v/>
      </c>
      <c r="K16" s="11" t="str">
        <f ca="1">IFERROR(VLOOKUP($A16,Data!$AA$2:$AV$51,11,FALSE),"")</f>
        <v/>
      </c>
      <c r="L16" s="11" t="str">
        <f ca="1">IFERROR(VLOOKUP($A16,Data!$AA$2:$AV$51,12,FALSE),"")</f>
        <v/>
      </c>
      <c r="M16" s="11" t="str">
        <f ca="1">IFERROR(VLOOKUP($A16,Data!$AA$2:$AV$51,13,FALSE),"")</f>
        <v/>
      </c>
      <c r="N16" s="12" t="str">
        <f ca="1">IFERROR(VLOOKUP($A16,Data!$AA$2:$AV$51,14,FALSE),"")</f>
        <v/>
      </c>
      <c r="O16" s="12" t="str">
        <f ca="1">IFERROR(VLOOKUP($A16,Data!$AA$2:$AV$51,15,FALSE),"")</f>
        <v/>
      </c>
      <c r="P16" s="12" t="str">
        <f ca="1">IFERROR(VLOOKUP($A16,Data!$AA$2:$AV$51,16,FALSE),"")</f>
        <v/>
      </c>
      <c r="Q16" s="12" t="str">
        <f ca="1">IFERROR(VLOOKUP($A16,Data!$AA$2:$AV$51,17,FALSE),"")</f>
        <v/>
      </c>
      <c r="R16" s="12" t="str">
        <f ca="1">IFERROR(VLOOKUP($A16,Data!$AA$2:$AV$51,18,FALSE),"")</f>
        <v/>
      </c>
      <c r="S16" s="12" t="str">
        <f ca="1">IFERROR(VLOOKUP($A16,Data!$AA$2:$AV$51,19,FALSE),"")</f>
        <v/>
      </c>
      <c r="T16" s="12" t="str">
        <f ca="1">IFERROR(VLOOKUP($A16,Data!$AA$2:$AV$51,20,FALSE),"")</f>
        <v/>
      </c>
      <c r="U16" s="12" t="str">
        <f ca="1">IFERROR(VLOOKUP($A16,Data!$AA$2:$AV$51,21,FALSE),"")</f>
        <v/>
      </c>
      <c r="V16" s="12" t="str">
        <f ca="1">IFERROR(VLOOKUP($A16,Data!$AA$2:$AV$51,22,FALSE),"")</f>
        <v/>
      </c>
    </row>
    <row r="17" spans="1:22" x14ac:dyDescent="0.25">
      <c r="A17" s="11">
        <f t="shared" si="0"/>
        <v>16</v>
      </c>
      <c r="B17" s="11" t="str">
        <f ca="1">IFERROR(VLOOKUP($A17,Data!$AA$2:$AV$51,2,FALSE),"")</f>
        <v/>
      </c>
      <c r="C17" s="11" t="str">
        <f ca="1">IFERROR(VLOOKUP($A17,Data!$AA$2:$AV$51,3,FALSE),"")</f>
        <v/>
      </c>
      <c r="D17" s="11" t="str">
        <f ca="1">IFERROR(VLOOKUP($A17,Data!$AA$2:$AV$51,4,FALSE),"")</f>
        <v/>
      </c>
      <c r="E17" s="11" t="str">
        <f ca="1">IFERROR(VLOOKUP($A17,Data!$AA$2:$AV$51,5,FALSE),"")</f>
        <v/>
      </c>
      <c r="F17" s="11" t="str">
        <f ca="1">IFERROR(VLOOKUP($A17,Data!$AA$2:$AV$51,6,FALSE),"")</f>
        <v/>
      </c>
      <c r="G17" s="11" t="str">
        <f ca="1">IFERROR(VLOOKUP($A17,Data!$AA$2:$AV$51,7,FALSE),"")</f>
        <v/>
      </c>
      <c r="H17" s="11" t="str">
        <f ca="1">IFERROR(VLOOKUP($A17,Data!$AA$2:$AV$51,8,FALSE),"")</f>
        <v/>
      </c>
      <c r="I17" s="11" t="str">
        <f ca="1">IFERROR(VLOOKUP($A17,Data!$AA$2:$AV$51,9,FALSE),"")</f>
        <v/>
      </c>
      <c r="J17" s="11" t="str">
        <f ca="1">IFERROR(VLOOKUP($A17,Data!$AA$2:$AV$51,10,FALSE),"")</f>
        <v/>
      </c>
      <c r="K17" s="11" t="str">
        <f ca="1">IFERROR(VLOOKUP($A17,Data!$AA$2:$AV$51,11,FALSE),"")</f>
        <v/>
      </c>
      <c r="L17" s="11" t="str">
        <f ca="1">IFERROR(VLOOKUP($A17,Data!$AA$2:$AV$51,12,FALSE),"")</f>
        <v/>
      </c>
      <c r="M17" s="11" t="str">
        <f ca="1">IFERROR(VLOOKUP($A17,Data!$AA$2:$AV$51,13,FALSE),"")</f>
        <v/>
      </c>
      <c r="N17" s="12" t="str">
        <f ca="1">IFERROR(VLOOKUP($A17,Data!$AA$2:$AV$51,14,FALSE),"")</f>
        <v/>
      </c>
      <c r="O17" s="12" t="str">
        <f ca="1">IFERROR(VLOOKUP($A17,Data!$AA$2:$AV$51,15,FALSE),"")</f>
        <v/>
      </c>
      <c r="P17" s="12" t="str">
        <f ca="1">IFERROR(VLOOKUP($A17,Data!$AA$2:$AV$51,16,FALSE),"")</f>
        <v/>
      </c>
      <c r="Q17" s="12" t="str">
        <f ca="1">IFERROR(VLOOKUP($A17,Data!$AA$2:$AV$51,17,FALSE),"")</f>
        <v/>
      </c>
      <c r="R17" s="12" t="str">
        <f ca="1">IFERROR(VLOOKUP($A17,Data!$AA$2:$AV$51,18,FALSE),"")</f>
        <v/>
      </c>
      <c r="S17" s="12" t="str">
        <f ca="1">IFERROR(VLOOKUP($A17,Data!$AA$2:$AV$51,19,FALSE),"")</f>
        <v/>
      </c>
      <c r="T17" s="12" t="str">
        <f ca="1">IFERROR(VLOOKUP($A17,Data!$AA$2:$AV$51,20,FALSE),"")</f>
        <v/>
      </c>
      <c r="U17" s="12" t="str">
        <f ca="1">IFERROR(VLOOKUP($A17,Data!$AA$2:$AV$51,21,FALSE),"")</f>
        <v/>
      </c>
      <c r="V17" s="12" t="str">
        <f ca="1">IFERROR(VLOOKUP($A17,Data!$AA$2:$AV$51,22,FALSE),"")</f>
        <v/>
      </c>
    </row>
    <row r="18" spans="1:22" x14ac:dyDescent="0.25">
      <c r="A18" s="11">
        <f t="shared" si="0"/>
        <v>17</v>
      </c>
      <c r="B18" s="11" t="str">
        <f ca="1">IFERROR(VLOOKUP($A18,Data!$AA$2:$AV$51,2,FALSE),"")</f>
        <v/>
      </c>
      <c r="C18" s="11" t="str">
        <f ca="1">IFERROR(VLOOKUP($A18,Data!$AA$2:$AV$51,3,FALSE),"")</f>
        <v/>
      </c>
      <c r="D18" s="11" t="str">
        <f ca="1">IFERROR(VLOOKUP($A18,Data!$AA$2:$AV$51,4,FALSE),"")</f>
        <v/>
      </c>
      <c r="E18" s="11" t="str">
        <f ca="1">IFERROR(VLOOKUP($A18,Data!$AA$2:$AV$51,5,FALSE),"")</f>
        <v/>
      </c>
      <c r="F18" s="11" t="str">
        <f ca="1">IFERROR(VLOOKUP($A18,Data!$AA$2:$AV$51,6,FALSE),"")</f>
        <v/>
      </c>
      <c r="G18" s="11" t="str">
        <f ca="1">IFERROR(VLOOKUP($A18,Data!$AA$2:$AV$51,7,FALSE),"")</f>
        <v/>
      </c>
      <c r="H18" s="11" t="str">
        <f ca="1">IFERROR(VLOOKUP($A18,Data!$AA$2:$AV$51,8,FALSE),"")</f>
        <v/>
      </c>
      <c r="I18" s="11" t="str">
        <f ca="1">IFERROR(VLOOKUP($A18,Data!$AA$2:$AV$51,9,FALSE),"")</f>
        <v/>
      </c>
      <c r="J18" s="11" t="str">
        <f ca="1">IFERROR(VLOOKUP($A18,Data!$AA$2:$AV$51,10,FALSE),"")</f>
        <v/>
      </c>
      <c r="K18" s="11" t="str">
        <f ca="1">IFERROR(VLOOKUP($A18,Data!$AA$2:$AV$51,11,FALSE),"")</f>
        <v/>
      </c>
      <c r="L18" s="11" t="str">
        <f ca="1">IFERROR(VLOOKUP($A18,Data!$AA$2:$AV$51,12,FALSE),"")</f>
        <v/>
      </c>
      <c r="M18" s="11" t="str">
        <f ca="1">IFERROR(VLOOKUP($A18,Data!$AA$2:$AV$51,13,FALSE),"")</f>
        <v/>
      </c>
      <c r="N18" s="12" t="str">
        <f ca="1">IFERROR(VLOOKUP($A18,Data!$AA$2:$AV$51,14,FALSE),"")</f>
        <v/>
      </c>
      <c r="O18" s="12" t="str">
        <f ca="1">IFERROR(VLOOKUP($A18,Data!$AA$2:$AV$51,15,FALSE),"")</f>
        <v/>
      </c>
      <c r="P18" s="12" t="str">
        <f ca="1">IFERROR(VLOOKUP($A18,Data!$AA$2:$AV$51,16,FALSE),"")</f>
        <v/>
      </c>
      <c r="Q18" s="12" t="str">
        <f ca="1">IFERROR(VLOOKUP($A18,Data!$AA$2:$AV$51,17,FALSE),"")</f>
        <v/>
      </c>
      <c r="R18" s="12" t="str">
        <f ca="1">IFERROR(VLOOKUP($A18,Data!$AA$2:$AV$51,18,FALSE),"")</f>
        <v/>
      </c>
      <c r="S18" s="12" t="str">
        <f ca="1">IFERROR(VLOOKUP($A18,Data!$AA$2:$AV$51,19,FALSE),"")</f>
        <v/>
      </c>
      <c r="T18" s="12" t="str">
        <f ca="1">IFERROR(VLOOKUP($A18,Data!$AA$2:$AV$51,20,FALSE),"")</f>
        <v/>
      </c>
      <c r="U18" s="12" t="str">
        <f ca="1">IFERROR(VLOOKUP($A18,Data!$AA$2:$AV$51,21,FALSE),"")</f>
        <v/>
      </c>
      <c r="V18" s="12" t="str">
        <f ca="1">IFERROR(VLOOKUP($A18,Data!$AA$2:$AV$51,22,FALSE),"")</f>
        <v/>
      </c>
    </row>
    <row r="19" spans="1:22" x14ac:dyDescent="0.25">
      <c r="A19" s="11">
        <f t="shared" si="0"/>
        <v>18</v>
      </c>
      <c r="B19" s="11" t="str">
        <f ca="1">IFERROR(VLOOKUP($A19,Data!$AA$2:$AV$51,2,FALSE),"")</f>
        <v/>
      </c>
      <c r="C19" s="11" t="str">
        <f ca="1">IFERROR(VLOOKUP($A19,Data!$AA$2:$AV$51,3,FALSE),"")</f>
        <v/>
      </c>
      <c r="D19" s="11" t="str">
        <f ca="1">IFERROR(VLOOKUP($A19,Data!$AA$2:$AV$51,4,FALSE),"")</f>
        <v/>
      </c>
      <c r="E19" s="11" t="str">
        <f ca="1">IFERROR(VLOOKUP($A19,Data!$AA$2:$AV$51,5,FALSE),"")</f>
        <v/>
      </c>
      <c r="F19" s="11" t="str">
        <f ca="1">IFERROR(VLOOKUP($A19,Data!$AA$2:$AV$51,6,FALSE),"")</f>
        <v/>
      </c>
      <c r="G19" s="11" t="str">
        <f ca="1">IFERROR(VLOOKUP($A19,Data!$AA$2:$AV$51,7,FALSE),"")</f>
        <v/>
      </c>
      <c r="H19" s="11" t="str">
        <f ca="1">IFERROR(VLOOKUP($A19,Data!$AA$2:$AV$51,8,FALSE),"")</f>
        <v/>
      </c>
      <c r="I19" s="11" t="str">
        <f ca="1">IFERROR(VLOOKUP($A19,Data!$AA$2:$AV$51,9,FALSE),"")</f>
        <v/>
      </c>
      <c r="J19" s="11" t="str">
        <f ca="1">IFERROR(VLOOKUP($A19,Data!$AA$2:$AV$51,10,FALSE),"")</f>
        <v/>
      </c>
      <c r="K19" s="11" t="str">
        <f ca="1">IFERROR(VLOOKUP($A19,Data!$AA$2:$AV$51,11,FALSE),"")</f>
        <v/>
      </c>
      <c r="L19" s="11" t="str">
        <f ca="1">IFERROR(VLOOKUP($A19,Data!$AA$2:$AV$51,12,FALSE),"")</f>
        <v/>
      </c>
      <c r="M19" s="11" t="str">
        <f ca="1">IFERROR(VLOOKUP($A19,Data!$AA$2:$AV$51,13,FALSE),"")</f>
        <v/>
      </c>
      <c r="N19" s="12" t="str">
        <f ca="1">IFERROR(VLOOKUP($A19,Data!$AA$2:$AV$51,14,FALSE),"")</f>
        <v/>
      </c>
      <c r="O19" s="12" t="str">
        <f ca="1">IFERROR(VLOOKUP($A19,Data!$AA$2:$AV$51,15,FALSE),"")</f>
        <v/>
      </c>
      <c r="P19" s="12" t="str">
        <f ca="1">IFERROR(VLOOKUP($A19,Data!$AA$2:$AV$51,16,FALSE),"")</f>
        <v/>
      </c>
      <c r="Q19" s="12" t="str">
        <f ca="1">IFERROR(VLOOKUP($A19,Data!$AA$2:$AV$51,17,FALSE),"")</f>
        <v/>
      </c>
      <c r="R19" s="12" t="str">
        <f ca="1">IFERROR(VLOOKUP($A19,Data!$AA$2:$AV$51,18,FALSE),"")</f>
        <v/>
      </c>
      <c r="S19" s="12" t="str">
        <f ca="1">IFERROR(VLOOKUP($A19,Data!$AA$2:$AV$51,19,FALSE),"")</f>
        <v/>
      </c>
      <c r="T19" s="12" t="str">
        <f ca="1">IFERROR(VLOOKUP($A19,Data!$AA$2:$AV$51,20,FALSE),"")</f>
        <v/>
      </c>
      <c r="U19" s="12" t="str">
        <f ca="1">IFERROR(VLOOKUP($A19,Data!$AA$2:$AV$51,21,FALSE),"")</f>
        <v/>
      </c>
      <c r="V19" s="12" t="str">
        <f ca="1">IFERROR(VLOOKUP($A19,Data!$AA$2:$AV$51,22,FALSE),"")</f>
        <v/>
      </c>
    </row>
    <row r="20" spans="1:22" x14ac:dyDescent="0.25">
      <c r="A20" s="11">
        <f t="shared" si="0"/>
        <v>19</v>
      </c>
      <c r="B20" s="11" t="str">
        <f ca="1">IFERROR(VLOOKUP($A20,Data!$AA$2:$AV$51,2,FALSE),"")</f>
        <v/>
      </c>
      <c r="C20" s="11" t="str">
        <f ca="1">IFERROR(VLOOKUP($A20,Data!$AA$2:$AV$51,3,FALSE),"")</f>
        <v/>
      </c>
      <c r="D20" s="11" t="str">
        <f ca="1">IFERROR(VLOOKUP($A20,Data!$AA$2:$AV$51,4,FALSE),"")</f>
        <v/>
      </c>
      <c r="E20" s="11" t="str">
        <f ca="1">IFERROR(VLOOKUP($A20,Data!$AA$2:$AV$51,5,FALSE),"")</f>
        <v/>
      </c>
      <c r="F20" s="11" t="str">
        <f ca="1">IFERROR(VLOOKUP($A20,Data!$AA$2:$AV$51,6,FALSE),"")</f>
        <v/>
      </c>
      <c r="G20" s="11" t="str">
        <f ca="1">IFERROR(VLOOKUP($A20,Data!$AA$2:$AV$51,7,FALSE),"")</f>
        <v/>
      </c>
      <c r="H20" s="11" t="str">
        <f ca="1">IFERROR(VLOOKUP($A20,Data!$AA$2:$AV$51,8,FALSE),"")</f>
        <v/>
      </c>
      <c r="I20" s="11" t="str">
        <f ca="1">IFERROR(VLOOKUP($A20,Data!$AA$2:$AV$51,9,FALSE),"")</f>
        <v/>
      </c>
      <c r="J20" s="11" t="str">
        <f ca="1">IFERROR(VLOOKUP($A20,Data!$AA$2:$AV$51,10,FALSE),"")</f>
        <v/>
      </c>
      <c r="K20" s="11" t="str">
        <f ca="1">IFERROR(VLOOKUP($A20,Data!$AA$2:$AV$51,11,FALSE),"")</f>
        <v/>
      </c>
      <c r="L20" s="11" t="str">
        <f ca="1">IFERROR(VLOOKUP($A20,Data!$AA$2:$AV$51,12,FALSE),"")</f>
        <v/>
      </c>
      <c r="M20" s="11" t="str">
        <f ca="1">IFERROR(VLOOKUP($A20,Data!$AA$2:$AV$51,13,FALSE),"")</f>
        <v/>
      </c>
      <c r="N20" s="12" t="str">
        <f ca="1">IFERROR(VLOOKUP($A20,Data!$AA$2:$AV$51,14,FALSE),"")</f>
        <v/>
      </c>
      <c r="O20" s="12" t="str">
        <f ca="1">IFERROR(VLOOKUP($A20,Data!$AA$2:$AV$51,15,FALSE),"")</f>
        <v/>
      </c>
      <c r="P20" s="12" t="str">
        <f ca="1">IFERROR(VLOOKUP($A20,Data!$AA$2:$AV$51,16,FALSE),"")</f>
        <v/>
      </c>
      <c r="Q20" s="12" t="str">
        <f ca="1">IFERROR(VLOOKUP($A20,Data!$AA$2:$AV$51,17,FALSE),"")</f>
        <v/>
      </c>
      <c r="R20" s="12" t="str">
        <f ca="1">IFERROR(VLOOKUP($A20,Data!$AA$2:$AV$51,18,FALSE),"")</f>
        <v/>
      </c>
      <c r="S20" s="12" t="str">
        <f ca="1">IFERROR(VLOOKUP($A20,Data!$AA$2:$AV$51,19,FALSE),"")</f>
        <v/>
      </c>
      <c r="T20" s="12" t="str">
        <f ca="1">IFERROR(VLOOKUP($A20,Data!$AA$2:$AV$51,20,FALSE),"")</f>
        <v/>
      </c>
      <c r="U20" s="12" t="str">
        <f ca="1">IFERROR(VLOOKUP($A20,Data!$AA$2:$AV$51,21,FALSE),"")</f>
        <v/>
      </c>
      <c r="V20" s="12" t="str">
        <f ca="1">IFERROR(VLOOKUP($A20,Data!$AA$2:$AV$51,22,FALSE),"")</f>
        <v/>
      </c>
    </row>
    <row r="21" spans="1:22" x14ac:dyDescent="0.25">
      <c r="A21" s="11">
        <f t="shared" si="0"/>
        <v>20</v>
      </c>
      <c r="B21" s="11" t="str">
        <f ca="1">IFERROR(VLOOKUP($A21,Data!$AA$2:$AV$51,2,FALSE),"")</f>
        <v/>
      </c>
      <c r="C21" s="11" t="str">
        <f ca="1">IFERROR(VLOOKUP($A21,Data!$AA$2:$AV$51,3,FALSE),"")</f>
        <v/>
      </c>
      <c r="D21" s="11" t="str">
        <f ca="1">IFERROR(VLOOKUP($A21,Data!$AA$2:$AV$51,4,FALSE),"")</f>
        <v/>
      </c>
      <c r="E21" s="11" t="str">
        <f ca="1">IFERROR(VLOOKUP($A21,Data!$AA$2:$AV$51,5,FALSE),"")</f>
        <v/>
      </c>
      <c r="F21" s="11" t="str">
        <f ca="1">IFERROR(VLOOKUP($A21,Data!$AA$2:$AV$51,6,FALSE),"")</f>
        <v/>
      </c>
      <c r="G21" s="11" t="str">
        <f ca="1">IFERROR(VLOOKUP($A21,Data!$AA$2:$AV$51,7,FALSE),"")</f>
        <v/>
      </c>
      <c r="H21" s="11" t="str">
        <f ca="1">IFERROR(VLOOKUP($A21,Data!$AA$2:$AV$51,8,FALSE),"")</f>
        <v/>
      </c>
      <c r="I21" s="11" t="str">
        <f ca="1">IFERROR(VLOOKUP($A21,Data!$AA$2:$AV$51,9,FALSE),"")</f>
        <v/>
      </c>
      <c r="J21" s="11" t="str">
        <f ca="1">IFERROR(VLOOKUP($A21,Data!$AA$2:$AV$51,10,FALSE),"")</f>
        <v/>
      </c>
      <c r="K21" s="11" t="str">
        <f ca="1">IFERROR(VLOOKUP($A21,Data!$AA$2:$AV$51,11,FALSE),"")</f>
        <v/>
      </c>
      <c r="L21" s="11" t="str">
        <f ca="1">IFERROR(VLOOKUP($A21,Data!$AA$2:$AV$51,12,FALSE),"")</f>
        <v/>
      </c>
      <c r="M21" s="11" t="str">
        <f ca="1">IFERROR(VLOOKUP($A21,Data!$AA$2:$AV$51,13,FALSE),"")</f>
        <v/>
      </c>
      <c r="N21" s="12" t="str">
        <f ca="1">IFERROR(VLOOKUP($A21,Data!$AA$2:$AV$51,14,FALSE),"")</f>
        <v/>
      </c>
      <c r="O21" s="12" t="str">
        <f ca="1">IFERROR(VLOOKUP($A21,Data!$AA$2:$AV$51,15,FALSE),"")</f>
        <v/>
      </c>
      <c r="P21" s="12" t="str">
        <f ca="1">IFERROR(VLOOKUP($A21,Data!$AA$2:$AV$51,16,FALSE),"")</f>
        <v/>
      </c>
      <c r="Q21" s="12" t="str">
        <f ca="1">IFERROR(VLOOKUP($A21,Data!$AA$2:$AV$51,17,FALSE),"")</f>
        <v/>
      </c>
      <c r="R21" s="12" t="str">
        <f ca="1">IFERROR(VLOOKUP($A21,Data!$AA$2:$AV$51,18,FALSE),"")</f>
        <v/>
      </c>
      <c r="S21" s="12" t="str">
        <f ca="1">IFERROR(VLOOKUP($A21,Data!$AA$2:$AV$51,19,FALSE),"")</f>
        <v/>
      </c>
      <c r="T21" s="12" t="str">
        <f ca="1">IFERROR(VLOOKUP($A21,Data!$AA$2:$AV$51,20,FALSE),"")</f>
        <v/>
      </c>
      <c r="U21" s="12" t="str">
        <f ca="1">IFERROR(VLOOKUP($A21,Data!$AA$2:$AV$51,21,FALSE),"")</f>
        <v/>
      </c>
      <c r="V21" s="12" t="str">
        <f ca="1">IFERROR(VLOOKUP($A21,Data!$AA$2:$AV$51,22,FALSE),"")</f>
        <v/>
      </c>
    </row>
    <row r="22" spans="1:22" x14ac:dyDescent="0.25">
      <c r="A22" s="11">
        <f t="shared" si="0"/>
        <v>21</v>
      </c>
      <c r="B22" s="11" t="str">
        <f ca="1">IFERROR(VLOOKUP($A22,Data!$AA$2:$AV$51,2,FALSE),"")</f>
        <v/>
      </c>
      <c r="C22" s="11" t="str">
        <f ca="1">IFERROR(VLOOKUP($A22,Data!$AA$2:$AV$51,3,FALSE),"")</f>
        <v/>
      </c>
      <c r="D22" s="11" t="str">
        <f ca="1">IFERROR(VLOOKUP($A22,Data!$AA$2:$AV$51,4,FALSE),"")</f>
        <v/>
      </c>
      <c r="E22" s="11" t="str">
        <f ca="1">IFERROR(VLOOKUP($A22,Data!$AA$2:$AV$51,5,FALSE),"")</f>
        <v/>
      </c>
      <c r="F22" s="11" t="str">
        <f ca="1">IFERROR(VLOOKUP($A22,Data!$AA$2:$AV$51,6,FALSE),"")</f>
        <v/>
      </c>
      <c r="G22" s="11" t="str">
        <f ca="1">IFERROR(VLOOKUP($A22,Data!$AA$2:$AV$51,7,FALSE),"")</f>
        <v/>
      </c>
      <c r="H22" s="11" t="str">
        <f ca="1">IFERROR(VLOOKUP($A22,Data!$AA$2:$AV$51,8,FALSE),"")</f>
        <v/>
      </c>
      <c r="I22" s="11" t="str">
        <f ca="1">IFERROR(VLOOKUP($A22,Data!$AA$2:$AV$51,9,FALSE),"")</f>
        <v/>
      </c>
      <c r="J22" s="11" t="str">
        <f ca="1">IFERROR(VLOOKUP($A22,Data!$AA$2:$AV$51,10,FALSE),"")</f>
        <v/>
      </c>
      <c r="K22" s="11" t="str">
        <f ca="1">IFERROR(VLOOKUP($A22,Data!$AA$2:$AV$51,11,FALSE),"")</f>
        <v/>
      </c>
      <c r="L22" s="11" t="str">
        <f ca="1">IFERROR(VLOOKUP($A22,Data!$AA$2:$AV$51,12,FALSE),"")</f>
        <v/>
      </c>
      <c r="M22" s="11" t="str">
        <f ca="1">IFERROR(VLOOKUP($A22,Data!$AA$2:$AV$51,13,FALSE),"")</f>
        <v/>
      </c>
      <c r="N22" s="12" t="str">
        <f ca="1">IFERROR(VLOOKUP($A22,Data!$AA$2:$AV$51,14,FALSE),"")</f>
        <v/>
      </c>
      <c r="O22" s="12" t="str">
        <f ca="1">IFERROR(VLOOKUP($A22,Data!$AA$2:$AV$51,15,FALSE),"")</f>
        <v/>
      </c>
      <c r="P22" s="12" t="str">
        <f ca="1">IFERROR(VLOOKUP($A22,Data!$AA$2:$AV$51,16,FALSE),"")</f>
        <v/>
      </c>
      <c r="Q22" s="12" t="str">
        <f ca="1">IFERROR(VLOOKUP($A22,Data!$AA$2:$AV$51,17,FALSE),"")</f>
        <v/>
      </c>
      <c r="R22" s="12" t="str">
        <f ca="1">IFERROR(VLOOKUP($A22,Data!$AA$2:$AV$51,18,FALSE),"")</f>
        <v/>
      </c>
      <c r="S22" s="12" t="str">
        <f ca="1">IFERROR(VLOOKUP($A22,Data!$AA$2:$AV$51,19,FALSE),"")</f>
        <v/>
      </c>
      <c r="T22" s="12" t="str">
        <f ca="1">IFERROR(VLOOKUP($A22,Data!$AA$2:$AV$51,20,FALSE),"")</f>
        <v/>
      </c>
      <c r="U22" s="12" t="str">
        <f ca="1">IFERROR(VLOOKUP($A22,Data!$AA$2:$AV$51,21,FALSE),"")</f>
        <v/>
      </c>
      <c r="V22" s="12" t="str">
        <f ca="1">IFERROR(VLOOKUP($A22,Data!$AA$2:$AV$51,22,FALSE),"")</f>
        <v/>
      </c>
    </row>
    <row r="23" spans="1:22" x14ac:dyDescent="0.25">
      <c r="A23" s="11">
        <f t="shared" si="0"/>
        <v>22</v>
      </c>
      <c r="B23" s="11" t="str">
        <f ca="1">IFERROR(VLOOKUP($A23,Data!$AA$2:$AV$51,2,FALSE),"")</f>
        <v/>
      </c>
      <c r="C23" s="11" t="str">
        <f ca="1">IFERROR(VLOOKUP($A23,Data!$AA$2:$AV$51,3,FALSE),"")</f>
        <v/>
      </c>
      <c r="D23" s="11" t="str">
        <f ca="1">IFERROR(VLOOKUP($A23,Data!$AA$2:$AV$51,4,FALSE),"")</f>
        <v/>
      </c>
      <c r="E23" s="11" t="str">
        <f ca="1">IFERROR(VLOOKUP($A23,Data!$AA$2:$AV$51,5,FALSE),"")</f>
        <v/>
      </c>
      <c r="F23" s="11" t="str">
        <f ca="1">IFERROR(VLOOKUP($A23,Data!$AA$2:$AV$51,6,FALSE),"")</f>
        <v/>
      </c>
      <c r="G23" s="11" t="str">
        <f ca="1">IFERROR(VLOOKUP($A23,Data!$AA$2:$AV$51,7,FALSE),"")</f>
        <v/>
      </c>
      <c r="H23" s="11" t="str">
        <f ca="1">IFERROR(VLOOKUP($A23,Data!$AA$2:$AV$51,8,FALSE),"")</f>
        <v/>
      </c>
      <c r="I23" s="11" t="str">
        <f ca="1">IFERROR(VLOOKUP($A23,Data!$AA$2:$AV$51,9,FALSE),"")</f>
        <v/>
      </c>
      <c r="J23" s="11" t="str">
        <f ca="1">IFERROR(VLOOKUP($A23,Data!$AA$2:$AV$51,10,FALSE),"")</f>
        <v/>
      </c>
      <c r="K23" s="11" t="str">
        <f ca="1">IFERROR(VLOOKUP($A23,Data!$AA$2:$AV$51,11,FALSE),"")</f>
        <v/>
      </c>
      <c r="L23" s="11" t="str">
        <f ca="1">IFERROR(VLOOKUP($A23,Data!$AA$2:$AV$51,12,FALSE),"")</f>
        <v/>
      </c>
      <c r="M23" s="11" t="str">
        <f ca="1">IFERROR(VLOOKUP($A23,Data!$AA$2:$AV$51,13,FALSE),"")</f>
        <v/>
      </c>
      <c r="N23" s="12" t="str">
        <f ca="1">IFERROR(VLOOKUP($A23,Data!$AA$2:$AV$51,14,FALSE),"")</f>
        <v/>
      </c>
      <c r="O23" s="12" t="str">
        <f ca="1">IFERROR(VLOOKUP($A23,Data!$AA$2:$AV$51,15,FALSE),"")</f>
        <v/>
      </c>
      <c r="P23" s="12" t="str">
        <f ca="1">IFERROR(VLOOKUP($A23,Data!$AA$2:$AV$51,16,FALSE),"")</f>
        <v/>
      </c>
      <c r="Q23" s="12" t="str">
        <f ca="1">IFERROR(VLOOKUP($A23,Data!$AA$2:$AV$51,17,FALSE),"")</f>
        <v/>
      </c>
      <c r="R23" s="12" t="str">
        <f ca="1">IFERROR(VLOOKUP($A23,Data!$AA$2:$AV$51,18,FALSE),"")</f>
        <v/>
      </c>
      <c r="S23" s="12" t="str">
        <f ca="1">IFERROR(VLOOKUP($A23,Data!$AA$2:$AV$51,19,FALSE),"")</f>
        <v/>
      </c>
      <c r="T23" s="12" t="str">
        <f ca="1">IFERROR(VLOOKUP($A23,Data!$AA$2:$AV$51,20,FALSE),"")</f>
        <v/>
      </c>
      <c r="U23" s="12" t="str">
        <f ca="1">IFERROR(VLOOKUP($A23,Data!$AA$2:$AV$51,21,FALSE),"")</f>
        <v/>
      </c>
      <c r="V23" s="12" t="str">
        <f ca="1">IFERROR(VLOOKUP($A23,Data!$AA$2:$AV$51,22,FALSE),"")</f>
        <v/>
      </c>
    </row>
    <row r="24" spans="1:22" x14ac:dyDescent="0.25">
      <c r="A24" s="11">
        <f t="shared" si="0"/>
        <v>23</v>
      </c>
      <c r="B24" s="11" t="str">
        <f ca="1">IFERROR(VLOOKUP($A24,Data!$AA$2:$AV$51,2,FALSE),"")</f>
        <v/>
      </c>
      <c r="C24" s="11" t="str">
        <f ca="1">IFERROR(VLOOKUP($A24,Data!$AA$2:$AV$51,3,FALSE),"")</f>
        <v/>
      </c>
      <c r="D24" s="11" t="str">
        <f ca="1">IFERROR(VLOOKUP($A24,Data!$AA$2:$AV$51,4,FALSE),"")</f>
        <v/>
      </c>
      <c r="E24" s="11" t="str">
        <f ca="1">IFERROR(VLOOKUP($A24,Data!$AA$2:$AV$51,5,FALSE),"")</f>
        <v/>
      </c>
      <c r="F24" s="11" t="str">
        <f ca="1">IFERROR(VLOOKUP($A24,Data!$AA$2:$AV$51,6,FALSE),"")</f>
        <v/>
      </c>
      <c r="G24" s="11" t="str">
        <f ca="1">IFERROR(VLOOKUP($A24,Data!$AA$2:$AV$51,7,FALSE),"")</f>
        <v/>
      </c>
      <c r="H24" s="11" t="str">
        <f ca="1">IFERROR(VLOOKUP($A24,Data!$AA$2:$AV$51,8,FALSE),"")</f>
        <v/>
      </c>
      <c r="I24" s="11" t="str">
        <f ca="1">IFERROR(VLOOKUP($A24,Data!$AA$2:$AV$51,9,FALSE),"")</f>
        <v/>
      </c>
      <c r="J24" s="11" t="str">
        <f ca="1">IFERROR(VLOOKUP($A24,Data!$AA$2:$AV$51,10,FALSE),"")</f>
        <v/>
      </c>
      <c r="K24" s="11" t="str">
        <f ca="1">IFERROR(VLOOKUP($A24,Data!$AA$2:$AV$51,11,FALSE),"")</f>
        <v/>
      </c>
      <c r="L24" s="11" t="str">
        <f ca="1">IFERROR(VLOOKUP($A24,Data!$AA$2:$AV$51,12,FALSE),"")</f>
        <v/>
      </c>
      <c r="M24" s="11" t="str">
        <f ca="1">IFERROR(VLOOKUP($A24,Data!$AA$2:$AV$51,13,FALSE),"")</f>
        <v/>
      </c>
      <c r="N24" s="12" t="str">
        <f ca="1">IFERROR(VLOOKUP($A24,Data!$AA$2:$AV$51,14,FALSE),"")</f>
        <v/>
      </c>
      <c r="O24" s="12" t="str">
        <f ca="1">IFERROR(VLOOKUP($A24,Data!$AA$2:$AV$51,15,FALSE),"")</f>
        <v/>
      </c>
      <c r="P24" s="12" t="str">
        <f ca="1">IFERROR(VLOOKUP($A24,Data!$AA$2:$AV$51,16,FALSE),"")</f>
        <v/>
      </c>
      <c r="Q24" s="12" t="str">
        <f ca="1">IFERROR(VLOOKUP($A24,Data!$AA$2:$AV$51,17,FALSE),"")</f>
        <v/>
      </c>
      <c r="R24" s="12" t="str">
        <f ca="1">IFERROR(VLOOKUP($A24,Data!$AA$2:$AV$51,18,FALSE),"")</f>
        <v/>
      </c>
      <c r="S24" s="12" t="str">
        <f ca="1">IFERROR(VLOOKUP($A24,Data!$AA$2:$AV$51,19,FALSE),"")</f>
        <v/>
      </c>
      <c r="T24" s="12" t="str">
        <f ca="1">IFERROR(VLOOKUP($A24,Data!$AA$2:$AV$51,20,FALSE),"")</f>
        <v/>
      </c>
      <c r="U24" s="12" t="str">
        <f ca="1">IFERROR(VLOOKUP($A24,Data!$AA$2:$AV$51,21,FALSE),"")</f>
        <v/>
      </c>
      <c r="V24" s="12" t="str">
        <f ca="1">IFERROR(VLOOKUP($A24,Data!$AA$2:$AV$51,22,FALSE),"")</f>
        <v/>
      </c>
    </row>
    <row r="25" spans="1:22" x14ac:dyDescent="0.25">
      <c r="A25" s="11">
        <f t="shared" si="0"/>
        <v>24</v>
      </c>
      <c r="B25" s="11" t="str">
        <f ca="1">IFERROR(VLOOKUP($A25,Data!$AA$2:$AV$51,2,FALSE),"")</f>
        <v/>
      </c>
      <c r="C25" s="11" t="str">
        <f ca="1">IFERROR(VLOOKUP($A25,Data!$AA$2:$AV$51,3,FALSE),"")</f>
        <v/>
      </c>
      <c r="D25" s="11" t="str">
        <f ca="1">IFERROR(VLOOKUP($A25,Data!$AA$2:$AV$51,4,FALSE),"")</f>
        <v/>
      </c>
      <c r="E25" s="11" t="str">
        <f ca="1">IFERROR(VLOOKUP($A25,Data!$AA$2:$AV$51,5,FALSE),"")</f>
        <v/>
      </c>
      <c r="F25" s="11" t="str">
        <f ca="1">IFERROR(VLOOKUP($A25,Data!$AA$2:$AV$51,6,FALSE),"")</f>
        <v/>
      </c>
      <c r="G25" s="11" t="str">
        <f ca="1">IFERROR(VLOOKUP($A25,Data!$AA$2:$AV$51,7,FALSE),"")</f>
        <v/>
      </c>
      <c r="H25" s="11" t="str">
        <f ca="1">IFERROR(VLOOKUP($A25,Data!$AA$2:$AV$51,8,FALSE),"")</f>
        <v/>
      </c>
      <c r="I25" s="11" t="str">
        <f ca="1">IFERROR(VLOOKUP($A25,Data!$AA$2:$AV$51,9,FALSE),"")</f>
        <v/>
      </c>
      <c r="J25" s="11" t="str">
        <f ca="1">IFERROR(VLOOKUP($A25,Data!$AA$2:$AV$51,10,FALSE),"")</f>
        <v/>
      </c>
      <c r="K25" s="11" t="str">
        <f ca="1">IFERROR(VLOOKUP($A25,Data!$AA$2:$AV$51,11,FALSE),"")</f>
        <v/>
      </c>
      <c r="L25" s="11" t="str">
        <f ca="1">IFERROR(VLOOKUP($A25,Data!$AA$2:$AV$51,12,FALSE),"")</f>
        <v/>
      </c>
      <c r="M25" s="11" t="str">
        <f ca="1">IFERROR(VLOOKUP($A25,Data!$AA$2:$AV$51,13,FALSE),"")</f>
        <v/>
      </c>
      <c r="N25" s="12" t="str">
        <f ca="1">IFERROR(VLOOKUP($A25,Data!$AA$2:$AV$51,14,FALSE),"")</f>
        <v/>
      </c>
      <c r="O25" s="12" t="str">
        <f ca="1">IFERROR(VLOOKUP($A25,Data!$AA$2:$AV$51,15,FALSE),"")</f>
        <v/>
      </c>
      <c r="P25" s="12" t="str">
        <f ca="1">IFERROR(VLOOKUP($A25,Data!$AA$2:$AV$51,16,FALSE),"")</f>
        <v/>
      </c>
      <c r="Q25" s="12" t="str">
        <f ca="1">IFERROR(VLOOKUP($A25,Data!$AA$2:$AV$51,17,FALSE),"")</f>
        <v/>
      </c>
      <c r="R25" s="12" t="str">
        <f ca="1">IFERROR(VLOOKUP($A25,Data!$AA$2:$AV$51,18,FALSE),"")</f>
        <v/>
      </c>
      <c r="S25" s="12" t="str">
        <f ca="1">IFERROR(VLOOKUP($A25,Data!$AA$2:$AV$51,19,FALSE),"")</f>
        <v/>
      </c>
      <c r="T25" s="12" t="str">
        <f ca="1">IFERROR(VLOOKUP($A25,Data!$AA$2:$AV$51,20,FALSE),"")</f>
        <v/>
      </c>
      <c r="U25" s="12" t="str">
        <f ca="1">IFERROR(VLOOKUP($A25,Data!$AA$2:$AV$51,21,FALSE),"")</f>
        <v/>
      </c>
      <c r="V25" s="12" t="str">
        <f ca="1">IFERROR(VLOOKUP($A25,Data!$AA$2:$AV$51,22,FALSE),"")</f>
        <v/>
      </c>
    </row>
    <row r="26" spans="1:22" x14ac:dyDescent="0.25">
      <c r="A26" s="11">
        <f t="shared" si="0"/>
        <v>25</v>
      </c>
      <c r="B26" s="11" t="str">
        <f ca="1">IFERROR(VLOOKUP($A26,Data!$AA$2:$AV$51,2,FALSE),"")</f>
        <v/>
      </c>
      <c r="C26" s="11" t="str">
        <f ca="1">IFERROR(VLOOKUP($A26,Data!$AA$2:$AV$51,3,FALSE),"")</f>
        <v/>
      </c>
      <c r="D26" s="11" t="str">
        <f ca="1">IFERROR(VLOOKUP($A26,Data!$AA$2:$AV$51,4,FALSE),"")</f>
        <v/>
      </c>
      <c r="E26" s="11" t="str">
        <f ca="1">IFERROR(VLOOKUP($A26,Data!$AA$2:$AV$51,5,FALSE),"")</f>
        <v/>
      </c>
      <c r="F26" s="11" t="str">
        <f ca="1">IFERROR(VLOOKUP($A26,Data!$AA$2:$AV$51,6,FALSE),"")</f>
        <v/>
      </c>
      <c r="G26" s="11" t="str">
        <f ca="1">IFERROR(VLOOKUP($A26,Data!$AA$2:$AV$51,7,FALSE),"")</f>
        <v/>
      </c>
      <c r="H26" s="11" t="str">
        <f ca="1">IFERROR(VLOOKUP($A26,Data!$AA$2:$AV$51,8,FALSE),"")</f>
        <v/>
      </c>
      <c r="I26" s="11" t="str">
        <f ca="1">IFERROR(VLOOKUP($A26,Data!$AA$2:$AV$51,9,FALSE),"")</f>
        <v/>
      </c>
      <c r="J26" s="11" t="str">
        <f ca="1">IFERROR(VLOOKUP($A26,Data!$AA$2:$AV$51,10,FALSE),"")</f>
        <v/>
      </c>
      <c r="K26" s="11" t="str">
        <f ca="1">IFERROR(VLOOKUP($A26,Data!$AA$2:$AV$51,11,FALSE),"")</f>
        <v/>
      </c>
      <c r="L26" s="11" t="str">
        <f ca="1">IFERROR(VLOOKUP($A26,Data!$AA$2:$AV$51,12,FALSE),"")</f>
        <v/>
      </c>
      <c r="M26" s="11" t="str">
        <f ca="1">IFERROR(VLOOKUP($A26,Data!$AA$2:$AV$51,13,FALSE),"")</f>
        <v/>
      </c>
      <c r="N26" s="12" t="str">
        <f ca="1">IFERROR(VLOOKUP($A26,Data!$AA$2:$AV$51,14,FALSE),"")</f>
        <v/>
      </c>
      <c r="O26" s="12" t="str">
        <f ca="1">IFERROR(VLOOKUP($A26,Data!$AA$2:$AV$51,15,FALSE),"")</f>
        <v/>
      </c>
      <c r="P26" s="12" t="str">
        <f ca="1">IFERROR(VLOOKUP($A26,Data!$AA$2:$AV$51,16,FALSE),"")</f>
        <v/>
      </c>
      <c r="Q26" s="12" t="str">
        <f ca="1">IFERROR(VLOOKUP($A26,Data!$AA$2:$AV$51,17,FALSE),"")</f>
        <v/>
      </c>
      <c r="R26" s="12" t="str">
        <f ca="1">IFERROR(VLOOKUP($A26,Data!$AA$2:$AV$51,18,FALSE),"")</f>
        <v/>
      </c>
      <c r="S26" s="12" t="str">
        <f ca="1">IFERROR(VLOOKUP($A26,Data!$AA$2:$AV$51,19,FALSE),"")</f>
        <v/>
      </c>
      <c r="T26" s="12" t="str">
        <f ca="1">IFERROR(VLOOKUP($A26,Data!$AA$2:$AV$51,20,FALSE),"")</f>
        <v/>
      </c>
      <c r="U26" s="12" t="str">
        <f ca="1">IFERROR(VLOOKUP($A26,Data!$AA$2:$AV$51,21,FALSE),"")</f>
        <v/>
      </c>
      <c r="V26" s="12" t="str">
        <f ca="1">IFERROR(VLOOKUP($A26,Data!$AA$2:$AV$51,22,FALSE),"")</f>
        <v/>
      </c>
    </row>
    <row r="27" spans="1:22" x14ac:dyDescent="0.25">
      <c r="A27" s="11">
        <f t="shared" si="0"/>
        <v>26</v>
      </c>
      <c r="B27" s="11" t="str">
        <f ca="1">IFERROR(VLOOKUP($A27,Data!$AA$2:$AV$51,2,FALSE),"")</f>
        <v/>
      </c>
      <c r="C27" s="11" t="str">
        <f ca="1">IFERROR(VLOOKUP($A27,Data!$AA$2:$AV$51,3,FALSE),"")</f>
        <v/>
      </c>
      <c r="D27" s="11" t="str">
        <f ca="1">IFERROR(VLOOKUP($A27,Data!$AA$2:$AV$51,4,FALSE),"")</f>
        <v/>
      </c>
      <c r="E27" s="11" t="str">
        <f ca="1">IFERROR(VLOOKUP($A27,Data!$AA$2:$AV$51,5,FALSE),"")</f>
        <v/>
      </c>
      <c r="F27" s="11" t="str">
        <f ca="1">IFERROR(VLOOKUP($A27,Data!$AA$2:$AV$51,6,FALSE),"")</f>
        <v/>
      </c>
      <c r="G27" s="11" t="str">
        <f ca="1">IFERROR(VLOOKUP($A27,Data!$AA$2:$AV$51,7,FALSE),"")</f>
        <v/>
      </c>
      <c r="H27" s="11" t="str">
        <f ca="1">IFERROR(VLOOKUP($A27,Data!$AA$2:$AV$51,8,FALSE),"")</f>
        <v/>
      </c>
      <c r="I27" s="11" t="str">
        <f ca="1">IFERROR(VLOOKUP($A27,Data!$AA$2:$AV$51,9,FALSE),"")</f>
        <v/>
      </c>
      <c r="J27" s="11" t="str">
        <f ca="1">IFERROR(VLOOKUP($A27,Data!$AA$2:$AV$51,10,FALSE),"")</f>
        <v/>
      </c>
      <c r="K27" s="11" t="str">
        <f ca="1">IFERROR(VLOOKUP($A27,Data!$AA$2:$AV$51,11,FALSE),"")</f>
        <v/>
      </c>
      <c r="L27" s="11" t="str">
        <f ca="1">IFERROR(VLOOKUP($A27,Data!$AA$2:$AV$51,12,FALSE),"")</f>
        <v/>
      </c>
      <c r="M27" s="11" t="str">
        <f ca="1">IFERROR(VLOOKUP($A27,Data!$AA$2:$AV$51,13,FALSE),"")</f>
        <v/>
      </c>
      <c r="N27" s="12" t="str">
        <f ca="1">IFERROR(VLOOKUP($A27,Data!$AA$2:$AV$51,14,FALSE),"")</f>
        <v/>
      </c>
      <c r="O27" s="12" t="str">
        <f ca="1">IFERROR(VLOOKUP($A27,Data!$AA$2:$AV$51,15,FALSE),"")</f>
        <v/>
      </c>
      <c r="P27" s="12" t="str">
        <f ca="1">IFERROR(VLOOKUP($A27,Data!$AA$2:$AV$51,16,FALSE),"")</f>
        <v/>
      </c>
      <c r="Q27" s="12" t="str">
        <f ca="1">IFERROR(VLOOKUP($A27,Data!$AA$2:$AV$51,17,FALSE),"")</f>
        <v/>
      </c>
      <c r="R27" s="12" t="str">
        <f ca="1">IFERROR(VLOOKUP($A27,Data!$AA$2:$AV$51,18,FALSE),"")</f>
        <v/>
      </c>
      <c r="S27" s="12" t="str">
        <f ca="1">IFERROR(VLOOKUP($A27,Data!$AA$2:$AV$51,19,FALSE),"")</f>
        <v/>
      </c>
      <c r="T27" s="12" t="str">
        <f ca="1">IFERROR(VLOOKUP($A27,Data!$AA$2:$AV$51,20,FALSE),"")</f>
        <v/>
      </c>
      <c r="U27" s="12" t="str">
        <f ca="1">IFERROR(VLOOKUP($A27,Data!$AA$2:$AV$51,21,FALSE),"")</f>
        <v/>
      </c>
      <c r="V27" s="12" t="str">
        <f ca="1">IFERROR(VLOOKUP($A27,Data!$AA$2:$AV$51,22,FALSE),"")</f>
        <v/>
      </c>
    </row>
    <row r="28" spans="1:22" x14ac:dyDescent="0.25">
      <c r="A28" s="11">
        <f t="shared" si="0"/>
        <v>27</v>
      </c>
      <c r="B28" s="11" t="str">
        <f ca="1">IFERROR(VLOOKUP($A28,Data!$AA$2:$AV$51,2,FALSE),"")</f>
        <v/>
      </c>
      <c r="C28" s="11" t="str">
        <f ca="1">IFERROR(VLOOKUP($A28,Data!$AA$2:$AV$51,3,FALSE),"")</f>
        <v/>
      </c>
      <c r="D28" s="11" t="str">
        <f ca="1">IFERROR(VLOOKUP($A28,Data!$AA$2:$AV$51,4,FALSE),"")</f>
        <v/>
      </c>
      <c r="E28" s="11" t="str">
        <f ca="1">IFERROR(VLOOKUP($A28,Data!$AA$2:$AV$51,5,FALSE),"")</f>
        <v/>
      </c>
      <c r="F28" s="11" t="str">
        <f ca="1">IFERROR(VLOOKUP($A28,Data!$AA$2:$AV$51,6,FALSE),"")</f>
        <v/>
      </c>
      <c r="G28" s="11" t="str">
        <f ca="1">IFERROR(VLOOKUP($A28,Data!$AA$2:$AV$51,7,FALSE),"")</f>
        <v/>
      </c>
      <c r="H28" s="11" t="str">
        <f ca="1">IFERROR(VLOOKUP($A28,Data!$AA$2:$AV$51,8,FALSE),"")</f>
        <v/>
      </c>
      <c r="I28" s="11" t="str">
        <f ca="1">IFERROR(VLOOKUP($A28,Data!$AA$2:$AV$51,9,FALSE),"")</f>
        <v/>
      </c>
      <c r="J28" s="11" t="str">
        <f ca="1">IFERROR(VLOOKUP($A28,Data!$AA$2:$AV$51,10,FALSE),"")</f>
        <v/>
      </c>
      <c r="K28" s="11" t="str">
        <f ca="1">IFERROR(VLOOKUP($A28,Data!$AA$2:$AV$51,11,FALSE),"")</f>
        <v/>
      </c>
      <c r="L28" s="11" t="str">
        <f ca="1">IFERROR(VLOOKUP($A28,Data!$AA$2:$AV$51,12,FALSE),"")</f>
        <v/>
      </c>
      <c r="M28" s="11" t="str">
        <f ca="1">IFERROR(VLOOKUP($A28,Data!$AA$2:$AV$51,13,FALSE),"")</f>
        <v/>
      </c>
      <c r="N28" s="12" t="str">
        <f ca="1">IFERROR(VLOOKUP($A28,Data!$AA$2:$AV$51,14,FALSE),"")</f>
        <v/>
      </c>
      <c r="O28" s="12" t="str">
        <f ca="1">IFERROR(VLOOKUP($A28,Data!$AA$2:$AV$51,15,FALSE),"")</f>
        <v/>
      </c>
      <c r="P28" s="12" t="str">
        <f ca="1">IFERROR(VLOOKUP($A28,Data!$AA$2:$AV$51,16,FALSE),"")</f>
        <v/>
      </c>
      <c r="Q28" s="12" t="str">
        <f ca="1">IFERROR(VLOOKUP($A28,Data!$AA$2:$AV$51,17,FALSE),"")</f>
        <v/>
      </c>
      <c r="R28" s="12" t="str">
        <f ca="1">IFERROR(VLOOKUP($A28,Data!$AA$2:$AV$51,18,FALSE),"")</f>
        <v/>
      </c>
      <c r="S28" s="12" t="str">
        <f ca="1">IFERROR(VLOOKUP($A28,Data!$AA$2:$AV$51,19,FALSE),"")</f>
        <v/>
      </c>
      <c r="T28" s="12" t="str">
        <f ca="1">IFERROR(VLOOKUP($A28,Data!$AA$2:$AV$51,20,FALSE),"")</f>
        <v/>
      </c>
      <c r="U28" s="12" t="str">
        <f ca="1">IFERROR(VLOOKUP($A28,Data!$AA$2:$AV$51,21,FALSE),"")</f>
        <v/>
      </c>
      <c r="V28" s="12" t="str">
        <f ca="1">IFERROR(VLOOKUP($A28,Data!$AA$2:$AV$51,22,FALSE),"")</f>
        <v/>
      </c>
    </row>
    <row r="29" spans="1:22" x14ac:dyDescent="0.25">
      <c r="A29" s="11">
        <f t="shared" si="0"/>
        <v>28</v>
      </c>
      <c r="B29" s="11" t="str">
        <f ca="1">IFERROR(VLOOKUP($A29,Data!$AA$2:$AV$51,2,FALSE),"")</f>
        <v/>
      </c>
      <c r="C29" s="11" t="str">
        <f ca="1">IFERROR(VLOOKUP($A29,Data!$AA$2:$AV$51,3,FALSE),"")</f>
        <v/>
      </c>
      <c r="D29" s="11" t="str">
        <f ca="1">IFERROR(VLOOKUP($A29,Data!$AA$2:$AV$51,4,FALSE),"")</f>
        <v/>
      </c>
      <c r="E29" s="11" t="str">
        <f ca="1">IFERROR(VLOOKUP($A29,Data!$AA$2:$AV$51,5,FALSE),"")</f>
        <v/>
      </c>
      <c r="F29" s="11" t="str">
        <f ca="1">IFERROR(VLOOKUP($A29,Data!$AA$2:$AV$51,6,FALSE),"")</f>
        <v/>
      </c>
      <c r="G29" s="11" t="str">
        <f ca="1">IFERROR(VLOOKUP($A29,Data!$AA$2:$AV$51,7,FALSE),"")</f>
        <v/>
      </c>
      <c r="H29" s="11" t="str">
        <f ca="1">IFERROR(VLOOKUP($A29,Data!$AA$2:$AV$51,8,FALSE),"")</f>
        <v/>
      </c>
      <c r="I29" s="11" t="str">
        <f ca="1">IFERROR(VLOOKUP($A29,Data!$AA$2:$AV$51,9,FALSE),"")</f>
        <v/>
      </c>
      <c r="J29" s="11" t="str">
        <f ca="1">IFERROR(VLOOKUP($A29,Data!$AA$2:$AV$51,10,FALSE),"")</f>
        <v/>
      </c>
      <c r="K29" s="11" t="str">
        <f ca="1">IFERROR(VLOOKUP($A29,Data!$AA$2:$AV$51,11,FALSE),"")</f>
        <v/>
      </c>
      <c r="L29" s="11" t="str">
        <f ca="1">IFERROR(VLOOKUP($A29,Data!$AA$2:$AV$51,12,FALSE),"")</f>
        <v/>
      </c>
      <c r="M29" s="11" t="str">
        <f ca="1">IFERROR(VLOOKUP($A29,Data!$AA$2:$AV$51,13,FALSE),"")</f>
        <v/>
      </c>
      <c r="N29" s="12" t="str">
        <f ca="1">IFERROR(VLOOKUP($A29,Data!$AA$2:$AV$51,14,FALSE),"")</f>
        <v/>
      </c>
      <c r="O29" s="12" t="str">
        <f ca="1">IFERROR(VLOOKUP($A29,Data!$AA$2:$AV$51,15,FALSE),"")</f>
        <v/>
      </c>
      <c r="P29" s="12" t="str">
        <f ca="1">IFERROR(VLOOKUP($A29,Data!$AA$2:$AV$51,16,FALSE),"")</f>
        <v/>
      </c>
      <c r="Q29" s="12" t="str">
        <f ca="1">IFERROR(VLOOKUP($A29,Data!$AA$2:$AV$51,17,FALSE),"")</f>
        <v/>
      </c>
      <c r="R29" s="12" t="str">
        <f ca="1">IFERROR(VLOOKUP($A29,Data!$AA$2:$AV$51,18,FALSE),"")</f>
        <v/>
      </c>
      <c r="S29" s="12" t="str">
        <f ca="1">IFERROR(VLOOKUP($A29,Data!$AA$2:$AV$51,19,FALSE),"")</f>
        <v/>
      </c>
      <c r="T29" s="12" t="str">
        <f ca="1">IFERROR(VLOOKUP($A29,Data!$AA$2:$AV$51,20,FALSE),"")</f>
        <v/>
      </c>
      <c r="U29" s="12" t="str">
        <f ca="1">IFERROR(VLOOKUP($A29,Data!$AA$2:$AV$51,21,FALSE),"")</f>
        <v/>
      </c>
      <c r="V29" s="12" t="str">
        <f ca="1">IFERROR(VLOOKUP($A29,Data!$AA$2:$AV$51,22,FALSE),"")</f>
        <v/>
      </c>
    </row>
    <row r="30" spans="1:22" x14ac:dyDescent="0.25">
      <c r="A30" s="11">
        <f t="shared" si="0"/>
        <v>29</v>
      </c>
      <c r="B30" s="11" t="str">
        <f ca="1">IFERROR(VLOOKUP($A30,Data!$AA$2:$AV$51,2,FALSE),"")</f>
        <v/>
      </c>
      <c r="C30" s="11" t="str">
        <f ca="1">IFERROR(VLOOKUP($A30,Data!$AA$2:$AV$51,3,FALSE),"")</f>
        <v/>
      </c>
      <c r="D30" s="11" t="str">
        <f ca="1">IFERROR(VLOOKUP($A30,Data!$AA$2:$AV$51,4,FALSE),"")</f>
        <v/>
      </c>
      <c r="E30" s="11" t="str">
        <f ca="1">IFERROR(VLOOKUP($A30,Data!$AA$2:$AV$51,5,FALSE),"")</f>
        <v/>
      </c>
      <c r="F30" s="11" t="str">
        <f ca="1">IFERROR(VLOOKUP($A30,Data!$AA$2:$AV$51,6,FALSE),"")</f>
        <v/>
      </c>
      <c r="G30" s="11" t="str">
        <f ca="1">IFERROR(VLOOKUP($A30,Data!$AA$2:$AV$51,7,FALSE),"")</f>
        <v/>
      </c>
      <c r="H30" s="11" t="str">
        <f ca="1">IFERROR(VLOOKUP($A30,Data!$AA$2:$AV$51,8,FALSE),"")</f>
        <v/>
      </c>
      <c r="I30" s="11" t="str">
        <f ca="1">IFERROR(VLOOKUP($A30,Data!$AA$2:$AV$51,9,FALSE),"")</f>
        <v/>
      </c>
      <c r="J30" s="11" t="str">
        <f ca="1">IFERROR(VLOOKUP($A30,Data!$AA$2:$AV$51,10,FALSE),"")</f>
        <v/>
      </c>
      <c r="K30" s="11" t="str">
        <f ca="1">IFERROR(VLOOKUP($A30,Data!$AA$2:$AV$51,11,FALSE),"")</f>
        <v/>
      </c>
      <c r="L30" s="11" t="str">
        <f ca="1">IFERROR(VLOOKUP($A30,Data!$AA$2:$AV$51,12,FALSE),"")</f>
        <v/>
      </c>
      <c r="M30" s="11" t="str">
        <f ca="1">IFERROR(VLOOKUP($A30,Data!$AA$2:$AV$51,13,FALSE),"")</f>
        <v/>
      </c>
      <c r="N30" s="12" t="str">
        <f ca="1">IFERROR(VLOOKUP($A30,Data!$AA$2:$AV$51,14,FALSE),"")</f>
        <v/>
      </c>
      <c r="O30" s="12" t="str">
        <f ca="1">IFERROR(VLOOKUP($A30,Data!$AA$2:$AV$51,15,FALSE),"")</f>
        <v/>
      </c>
      <c r="P30" s="12" t="str">
        <f ca="1">IFERROR(VLOOKUP($A30,Data!$AA$2:$AV$51,16,FALSE),"")</f>
        <v/>
      </c>
      <c r="Q30" s="12" t="str">
        <f ca="1">IFERROR(VLOOKUP($A30,Data!$AA$2:$AV$51,17,FALSE),"")</f>
        <v/>
      </c>
      <c r="R30" s="12" t="str">
        <f ca="1">IFERROR(VLOOKUP($A30,Data!$AA$2:$AV$51,18,FALSE),"")</f>
        <v/>
      </c>
      <c r="S30" s="12" t="str">
        <f ca="1">IFERROR(VLOOKUP($A30,Data!$AA$2:$AV$51,19,FALSE),"")</f>
        <v/>
      </c>
      <c r="T30" s="12" t="str">
        <f ca="1">IFERROR(VLOOKUP($A30,Data!$AA$2:$AV$51,20,FALSE),"")</f>
        <v/>
      </c>
      <c r="U30" s="12" t="str">
        <f ca="1">IFERROR(VLOOKUP($A30,Data!$AA$2:$AV$51,21,FALSE),"")</f>
        <v/>
      </c>
      <c r="V30" s="12" t="str">
        <f ca="1">IFERROR(VLOOKUP($A30,Data!$AA$2:$AV$51,22,FALSE),"")</f>
        <v/>
      </c>
    </row>
    <row r="31" spans="1:22" x14ac:dyDescent="0.25">
      <c r="A31" s="11">
        <f t="shared" si="0"/>
        <v>30</v>
      </c>
      <c r="B31" s="11" t="str">
        <f ca="1">IFERROR(VLOOKUP($A31,Data!$AA$2:$AV$51,2,FALSE),"")</f>
        <v/>
      </c>
      <c r="C31" s="11" t="str">
        <f ca="1">IFERROR(VLOOKUP($A31,Data!$AA$2:$AV$51,3,FALSE),"")</f>
        <v/>
      </c>
      <c r="D31" s="11" t="str">
        <f ca="1">IFERROR(VLOOKUP($A31,Data!$AA$2:$AV$51,4,FALSE),"")</f>
        <v/>
      </c>
      <c r="E31" s="11" t="str">
        <f ca="1">IFERROR(VLOOKUP($A31,Data!$AA$2:$AV$51,5,FALSE),"")</f>
        <v/>
      </c>
      <c r="F31" s="11" t="str">
        <f ca="1">IFERROR(VLOOKUP($A31,Data!$AA$2:$AV$51,6,FALSE),"")</f>
        <v/>
      </c>
      <c r="G31" s="11" t="str">
        <f ca="1">IFERROR(VLOOKUP($A31,Data!$AA$2:$AV$51,7,FALSE),"")</f>
        <v/>
      </c>
      <c r="H31" s="11" t="str">
        <f ca="1">IFERROR(VLOOKUP($A31,Data!$AA$2:$AV$51,8,FALSE),"")</f>
        <v/>
      </c>
      <c r="I31" s="11" t="str">
        <f ca="1">IFERROR(VLOOKUP($A31,Data!$AA$2:$AV$51,9,FALSE),"")</f>
        <v/>
      </c>
      <c r="J31" s="11" t="str">
        <f ca="1">IFERROR(VLOOKUP($A31,Data!$AA$2:$AV$51,10,FALSE),"")</f>
        <v/>
      </c>
      <c r="K31" s="11" t="str">
        <f ca="1">IFERROR(VLOOKUP($A31,Data!$AA$2:$AV$51,11,FALSE),"")</f>
        <v/>
      </c>
      <c r="L31" s="11" t="str">
        <f ca="1">IFERROR(VLOOKUP($A31,Data!$AA$2:$AV$51,12,FALSE),"")</f>
        <v/>
      </c>
      <c r="M31" s="11" t="str">
        <f ca="1">IFERROR(VLOOKUP($A31,Data!$AA$2:$AV$51,13,FALSE),"")</f>
        <v/>
      </c>
      <c r="N31" s="12" t="str">
        <f ca="1">IFERROR(VLOOKUP($A31,Data!$AA$2:$AV$51,14,FALSE),"")</f>
        <v/>
      </c>
      <c r="O31" s="12" t="str">
        <f ca="1">IFERROR(VLOOKUP($A31,Data!$AA$2:$AV$51,15,FALSE),"")</f>
        <v/>
      </c>
      <c r="P31" s="12" t="str">
        <f ca="1">IFERROR(VLOOKUP($A31,Data!$AA$2:$AV$51,16,FALSE),"")</f>
        <v/>
      </c>
      <c r="Q31" s="12" t="str">
        <f ca="1">IFERROR(VLOOKUP($A31,Data!$AA$2:$AV$51,17,FALSE),"")</f>
        <v/>
      </c>
      <c r="R31" s="12" t="str">
        <f ca="1">IFERROR(VLOOKUP($A31,Data!$AA$2:$AV$51,18,FALSE),"")</f>
        <v/>
      </c>
      <c r="S31" s="12" t="str">
        <f ca="1">IFERROR(VLOOKUP($A31,Data!$AA$2:$AV$51,19,FALSE),"")</f>
        <v/>
      </c>
      <c r="T31" s="12" t="str">
        <f ca="1">IFERROR(VLOOKUP($A31,Data!$AA$2:$AV$51,20,FALSE),"")</f>
        <v/>
      </c>
      <c r="U31" s="12" t="str">
        <f ca="1">IFERROR(VLOOKUP($A31,Data!$AA$2:$AV$51,21,FALSE),"")</f>
        <v/>
      </c>
      <c r="V31" s="12" t="str">
        <f ca="1">IFERROR(VLOOKUP($A31,Data!$AA$2:$AV$51,22,FALSE),"")</f>
        <v/>
      </c>
    </row>
    <row r="32" spans="1:22" x14ac:dyDescent="0.25">
      <c r="A32" s="11">
        <f t="shared" si="0"/>
        <v>31</v>
      </c>
      <c r="B32" s="11" t="str">
        <f ca="1">IFERROR(VLOOKUP($A32,Data!$AA$2:$AV$51,2,FALSE),"")</f>
        <v/>
      </c>
      <c r="C32" s="11" t="str">
        <f ca="1">IFERROR(VLOOKUP($A32,Data!$AA$2:$AV$51,3,FALSE),"")</f>
        <v/>
      </c>
      <c r="D32" s="11" t="str">
        <f ca="1">IFERROR(VLOOKUP($A32,Data!$AA$2:$AV$51,4,FALSE),"")</f>
        <v/>
      </c>
      <c r="E32" s="11" t="str">
        <f ca="1">IFERROR(VLOOKUP($A32,Data!$AA$2:$AV$51,5,FALSE),"")</f>
        <v/>
      </c>
      <c r="F32" s="11" t="str">
        <f ca="1">IFERROR(VLOOKUP($A32,Data!$AA$2:$AV$51,6,FALSE),"")</f>
        <v/>
      </c>
      <c r="G32" s="11" t="str">
        <f ca="1">IFERROR(VLOOKUP($A32,Data!$AA$2:$AV$51,7,FALSE),"")</f>
        <v/>
      </c>
      <c r="H32" s="11" t="str">
        <f ca="1">IFERROR(VLOOKUP($A32,Data!$AA$2:$AV$51,8,FALSE),"")</f>
        <v/>
      </c>
      <c r="I32" s="11" t="str">
        <f ca="1">IFERROR(VLOOKUP($A32,Data!$AA$2:$AV$51,9,FALSE),"")</f>
        <v/>
      </c>
      <c r="J32" s="11" t="str">
        <f ca="1">IFERROR(VLOOKUP($A32,Data!$AA$2:$AV$51,10,FALSE),"")</f>
        <v/>
      </c>
      <c r="K32" s="11" t="str">
        <f ca="1">IFERROR(VLOOKUP($A32,Data!$AA$2:$AV$51,11,FALSE),"")</f>
        <v/>
      </c>
      <c r="L32" s="11" t="str">
        <f ca="1">IFERROR(VLOOKUP($A32,Data!$AA$2:$AV$51,12,FALSE),"")</f>
        <v/>
      </c>
      <c r="M32" s="11" t="str">
        <f ca="1">IFERROR(VLOOKUP($A32,Data!$AA$2:$AV$51,13,FALSE),"")</f>
        <v/>
      </c>
      <c r="N32" s="12" t="str">
        <f ca="1">IFERROR(VLOOKUP($A32,Data!$AA$2:$AV$51,14,FALSE),"")</f>
        <v/>
      </c>
      <c r="O32" s="12" t="str">
        <f ca="1">IFERROR(VLOOKUP($A32,Data!$AA$2:$AV$51,15,FALSE),"")</f>
        <v/>
      </c>
      <c r="P32" s="12" t="str">
        <f ca="1">IFERROR(VLOOKUP($A32,Data!$AA$2:$AV$51,16,FALSE),"")</f>
        <v/>
      </c>
      <c r="Q32" s="12" t="str">
        <f ca="1">IFERROR(VLOOKUP($A32,Data!$AA$2:$AV$51,17,FALSE),"")</f>
        <v/>
      </c>
      <c r="R32" s="12" t="str">
        <f ca="1">IFERROR(VLOOKUP($A32,Data!$AA$2:$AV$51,18,FALSE),"")</f>
        <v/>
      </c>
      <c r="S32" s="12" t="str">
        <f ca="1">IFERROR(VLOOKUP($A32,Data!$AA$2:$AV$51,19,FALSE),"")</f>
        <v/>
      </c>
      <c r="T32" s="12" t="str">
        <f ca="1">IFERROR(VLOOKUP($A32,Data!$AA$2:$AV$51,20,FALSE),"")</f>
        <v/>
      </c>
      <c r="U32" s="12" t="str">
        <f ca="1">IFERROR(VLOOKUP($A32,Data!$AA$2:$AV$51,21,FALSE),"")</f>
        <v/>
      </c>
      <c r="V32" s="12" t="str">
        <f ca="1">IFERROR(VLOOKUP($A32,Data!$AA$2:$AV$51,22,FALSE),"")</f>
        <v/>
      </c>
    </row>
    <row r="33" spans="1:22" x14ac:dyDescent="0.25">
      <c r="A33" s="11">
        <f t="shared" si="0"/>
        <v>32</v>
      </c>
      <c r="B33" s="11" t="str">
        <f ca="1">IFERROR(VLOOKUP($A33,Data!$AA$2:$AV$51,2,FALSE),"")</f>
        <v/>
      </c>
      <c r="C33" s="11" t="str">
        <f ca="1">IFERROR(VLOOKUP($A33,Data!$AA$2:$AV$51,3,FALSE),"")</f>
        <v/>
      </c>
      <c r="D33" s="11" t="str">
        <f ca="1">IFERROR(VLOOKUP($A33,Data!$AA$2:$AV$51,4,FALSE),"")</f>
        <v/>
      </c>
      <c r="E33" s="11" t="str">
        <f ca="1">IFERROR(VLOOKUP($A33,Data!$AA$2:$AV$51,5,FALSE),"")</f>
        <v/>
      </c>
      <c r="F33" s="11" t="str">
        <f ca="1">IFERROR(VLOOKUP($A33,Data!$AA$2:$AV$51,6,FALSE),"")</f>
        <v/>
      </c>
      <c r="G33" s="11" t="str">
        <f ca="1">IFERROR(VLOOKUP($A33,Data!$AA$2:$AV$51,7,FALSE),"")</f>
        <v/>
      </c>
      <c r="H33" s="11" t="str">
        <f ca="1">IFERROR(VLOOKUP($A33,Data!$AA$2:$AV$51,8,FALSE),"")</f>
        <v/>
      </c>
      <c r="I33" s="11" t="str">
        <f ca="1">IFERROR(VLOOKUP($A33,Data!$AA$2:$AV$51,9,FALSE),"")</f>
        <v/>
      </c>
      <c r="J33" s="11" t="str">
        <f ca="1">IFERROR(VLOOKUP($A33,Data!$AA$2:$AV$51,10,FALSE),"")</f>
        <v/>
      </c>
      <c r="K33" s="11" t="str">
        <f ca="1">IFERROR(VLOOKUP($A33,Data!$AA$2:$AV$51,11,FALSE),"")</f>
        <v/>
      </c>
      <c r="L33" s="11" t="str">
        <f ca="1">IFERROR(VLOOKUP($A33,Data!$AA$2:$AV$51,12,FALSE),"")</f>
        <v/>
      </c>
      <c r="M33" s="11" t="str">
        <f ca="1">IFERROR(VLOOKUP($A33,Data!$AA$2:$AV$51,13,FALSE),"")</f>
        <v/>
      </c>
      <c r="N33" s="12" t="str">
        <f ca="1">IFERROR(VLOOKUP($A33,Data!$AA$2:$AV$51,14,FALSE),"")</f>
        <v/>
      </c>
      <c r="O33" s="12" t="str">
        <f ca="1">IFERROR(VLOOKUP($A33,Data!$AA$2:$AV$51,15,FALSE),"")</f>
        <v/>
      </c>
      <c r="P33" s="12" t="str">
        <f ca="1">IFERROR(VLOOKUP($A33,Data!$AA$2:$AV$51,16,FALSE),"")</f>
        <v/>
      </c>
      <c r="Q33" s="12" t="str">
        <f ca="1">IFERROR(VLOOKUP($A33,Data!$AA$2:$AV$51,17,FALSE),"")</f>
        <v/>
      </c>
      <c r="R33" s="12" t="str">
        <f ca="1">IFERROR(VLOOKUP($A33,Data!$AA$2:$AV$51,18,FALSE),"")</f>
        <v/>
      </c>
      <c r="S33" s="12" t="str">
        <f ca="1">IFERROR(VLOOKUP($A33,Data!$AA$2:$AV$51,19,FALSE),"")</f>
        <v/>
      </c>
      <c r="T33" s="12" t="str">
        <f ca="1">IFERROR(VLOOKUP($A33,Data!$AA$2:$AV$51,20,FALSE),"")</f>
        <v/>
      </c>
      <c r="U33" s="12" t="str">
        <f ca="1">IFERROR(VLOOKUP($A33,Data!$AA$2:$AV$51,21,FALSE),"")</f>
        <v/>
      </c>
      <c r="V33" s="12" t="str">
        <f ca="1">IFERROR(VLOOKUP($A33,Data!$AA$2:$AV$51,22,FALSE),"")</f>
        <v/>
      </c>
    </row>
    <row r="34" spans="1:22" x14ac:dyDescent="0.25">
      <c r="A34" s="11">
        <f t="shared" si="0"/>
        <v>33</v>
      </c>
      <c r="B34" s="11" t="str">
        <f ca="1">IFERROR(VLOOKUP($A34,Data!$AA$2:$AV$51,2,FALSE),"")</f>
        <v/>
      </c>
      <c r="C34" s="11" t="str">
        <f ca="1">IFERROR(VLOOKUP($A34,Data!$AA$2:$AV$51,3,FALSE),"")</f>
        <v/>
      </c>
      <c r="D34" s="11" t="str">
        <f ca="1">IFERROR(VLOOKUP($A34,Data!$AA$2:$AV$51,4,FALSE),"")</f>
        <v/>
      </c>
      <c r="E34" s="11" t="str">
        <f ca="1">IFERROR(VLOOKUP($A34,Data!$AA$2:$AV$51,5,FALSE),"")</f>
        <v/>
      </c>
      <c r="F34" s="11" t="str">
        <f ca="1">IFERROR(VLOOKUP($A34,Data!$AA$2:$AV$51,6,FALSE),"")</f>
        <v/>
      </c>
      <c r="G34" s="11" t="str">
        <f ca="1">IFERROR(VLOOKUP($A34,Data!$AA$2:$AV$51,7,FALSE),"")</f>
        <v/>
      </c>
      <c r="H34" s="11" t="str">
        <f ca="1">IFERROR(VLOOKUP($A34,Data!$AA$2:$AV$51,8,FALSE),"")</f>
        <v/>
      </c>
      <c r="I34" s="11" t="str">
        <f ca="1">IFERROR(VLOOKUP($A34,Data!$AA$2:$AV$51,9,FALSE),"")</f>
        <v/>
      </c>
      <c r="J34" s="11" t="str">
        <f ca="1">IFERROR(VLOOKUP($A34,Data!$AA$2:$AV$51,10,FALSE),"")</f>
        <v/>
      </c>
      <c r="K34" s="11" t="str">
        <f ca="1">IFERROR(VLOOKUP($A34,Data!$AA$2:$AV$51,11,FALSE),"")</f>
        <v/>
      </c>
      <c r="L34" s="11" t="str">
        <f ca="1">IFERROR(VLOOKUP($A34,Data!$AA$2:$AV$51,12,FALSE),"")</f>
        <v/>
      </c>
      <c r="M34" s="11" t="str">
        <f ca="1">IFERROR(VLOOKUP($A34,Data!$AA$2:$AV$51,13,FALSE),"")</f>
        <v/>
      </c>
      <c r="N34" s="12" t="str">
        <f ca="1">IFERROR(VLOOKUP($A34,Data!$AA$2:$AV$51,14,FALSE),"")</f>
        <v/>
      </c>
      <c r="O34" s="12" t="str">
        <f ca="1">IFERROR(VLOOKUP($A34,Data!$AA$2:$AV$51,15,FALSE),"")</f>
        <v/>
      </c>
      <c r="P34" s="12" t="str">
        <f ca="1">IFERROR(VLOOKUP($A34,Data!$AA$2:$AV$51,16,FALSE),"")</f>
        <v/>
      </c>
      <c r="Q34" s="12" t="str">
        <f ca="1">IFERROR(VLOOKUP($A34,Data!$AA$2:$AV$51,17,FALSE),"")</f>
        <v/>
      </c>
      <c r="R34" s="12" t="str">
        <f ca="1">IFERROR(VLOOKUP($A34,Data!$AA$2:$AV$51,18,FALSE),"")</f>
        <v/>
      </c>
      <c r="S34" s="12" t="str">
        <f ca="1">IFERROR(VLOOKUP($A34,Data!$AA$2:$AV$51,19,FALSE),"")</f>
        <v/>
      </c>
      <c r="T34" s="12" t="str">
        <f ca="1">IFERROR(VLOOKUP($A34,Data!$AA$2:$AV$51,20,FALSE),"")</f>
        <v/>
      </c>
      <c r="U34" s="12" t="str">
        <f ca="1">IFERROR(VLOOKUP($A34,Data!$AA$2:$AV$51,21,FALSE),"")</f>
        <v/>
      </c>
      <c r="V34" s="12" t="str">
        <f ca="1">IFERROR(VLOOKUP($A34,Data!$AA$2:$AV$51,22,FALSE),"")</f>
        <v/>
      </c>
    </row>
    <row r="35" spans="1:22" x14ac:dyDescent="0.25">
      <c r="A35" s="11">
        <f t="shared" si="0"/>
        <v>34</v>
      </c>
      <c r="B35" s="11" t="str">
        <f ca="1">IFERROR(VLOOKUP($A35,Data!$AA$2:$AV$51,2,FALSE),"")</f>
        <v/>
      </c>
      <c r="C35" s="11" t="str">
        <f ca="1">IFERROR(VLOOKUP($A35,Data!$AA$2:$AV$51,3,FALSE),"")</f>
        <v/>
      </c>
      <c r="D35" s="11" t="str">
        <f ca="1">IFERROR(VLOOKUP($A35,Data!$AA$2:$AV$51,4,FALSE),"")</f>
        <v/>
      </c>
      <c r="E35" s="11" t="str">
        <f ca="1">IFERROR(VLOOKUP($A35,Data!$AA$2:$AV$51,5,FALSE),"")</f>
        <v/>
      </c>
      <c r="F35" s="11" t="str">
        <f ca="1">IFERROR(VLOOKUP($A35,Data!$AA$2:$AV$51,6,FALSE),"")</f>
        <v/>
      </c>
      <c r="G35" s="11" t="str">
        <f ca="1">IFERROR(VLOOKUP($A35,Data!$AA$2:$AV$51,7,FALSE),"")</f>
        <v/>
      </c>
      <c r="H35" s="11" t="str">
        <f ca="1">IFERROR(VLOOKUP($A35,Data!$AA$2:$AV$51,8,FALSE),"")</f>
        <v/>
      </c>
      <c r="I35" s="11" t="str">
        <f ca="1">IFERROR(VLOOKUP($A35,Data!$AA$2:$AV$51,9,FALSE),"")</f>
        <v/>
      </c>
      <c r="J35" s="11" t="str">
        <f ca="1">IFERROR(VLOOKUP($A35,Data!$AA$2:$AV$51,10,FALSE),"")</f>
        <v/>
      </c>
      <c r="K35" s="11" t="str">
        <f ca="1">IFERROR(VLOOKUP($A35,Data!$AA$2:$AV$51,11,FALSE),"")</f>
        <v/>
      </c>
      <c r="L35" s="11" t="str">
        <f ca="1">IFERROR(VLOOKUP($A35,Data!$AA$2:$AV$51,12,FALSE),"")</f>
        <v/>
      </c>
      <c r="M35" s="11" t="str">
        <f ca="1">IFERROR(VLOOKUP($A35,Data!$AA$2:$AV$51,13,FALSE),"")</f>
        <v/>
      </c>
      <c r="N35" s="12" t="str">
        <f ca="1">IFERROR(VLOOKUP($A35,Data!$AA$2:$AV$51,14,FALSE),"")</f>
        <v/>
      </c>
      <c r="O35" s="12" t="str">
        <f ca="1">IFERROR(VLOOKUP($A35,Data!$AA$2:$AV$51,15,FALSE),"")</f>
        <v/>
      </c>
      <c r="P35" s="12" t="str">
        <f ca="1">IFERROR(VLOOKUP($A35,Data!$AA$2:$AV$51,16,FALSE),"")</f>
        <v/>
      </c>
      <c r="Q35" s="12" t="str">
        <f ca="1">IFERROR(VLOOKUP($A35,Data!$AA$2:$AV$51,17,FALSE),"")</f>
        <v/>
      </c>
      <c r="R35" s="12" t="str">
        <f ca="1">IFERROR(VLOOKUP($A35,Data!$AA$2:$AV$51,18,FALSE),"")</f>
        <v/>
      </c>
      <c r="S35" s="12" t="str">
        <f ca="1">IFERROR(VLOOKUP($A35,Data!$AA$2:$AV$51,19,FALSE),"")</f>
        <v/>
      </c>
      <c r="T35" s="12" t="str">
        <f ca="1">IFERROR(VLOOKUP($A35,Data!$AA$2:$AV$51,20,FALSE),"")</f>
        <v/>
      </c>
      <c r="U35" s="12" t="str">
        <f ca="1">IFERROR(VLOOKUP($A35,Data!$AA$2:$AV$51,21,FALSE),"")</f>
        <v/>
      </c>
      <c r="V35" s="12" t="str">
        <f ca="1">IFERROR(VLOOKUP($A35,Data!$AA$2:$AV$51,22,FALSE),"")</f>
        <v/>
      </c>
    </row>
    <row r="36" spans="1:22" x14ac:dyDescent="0.25">
      <c r="A36" s="11">
        <f t="shared" si="0"/>
        <v>35</v>
      </c>
      <c r="B36" s="11" t="str">
        <f ca="1">IFERROR(VLOOKUP($A36,Data!$AA$2:$AV$51,2,FALSE),"")</f>
        <v/>
      </c>
      <c r="C36" s="11" t="str">
        <f ca="1">IFERROR(VLOOKUP($A36,Data!$AA$2:$AV$51,3,FALSE),"")</f>
        <v/>
      </c>
      <c r="D36" s="11" t="str">
        <f ca="1">IFERROR(VLOOKUP($A36,Data!$AA$2:$AV$51,4,FALSE),"")</f>
        <v/>
      </c>
      <c r="E36" s="11" t="str">
        <f ca="1">IFERROR(VLOOKUP($A36,Data!$AA$2:$AV$51,5,FALSE),"")</f>
        <v/>
      </c>
      <c r="F36" s="11" t="str">
        <f ca="1">IFERROR(VLOOKUP($A36,Data!$AA$2:$AV$51,6,FALSE),"")</f>
        <v/>
      </c>
      <c r="G36" s="11" t="str">
        <f ca="1">IFERROR(VLOOKUP($A36,Data!$AA$2:$AV$51,7,FALSE),"")</f>
        <v/>
      </c>
      <c r="H36" s="11" t="str">
        <f ca="1">IFERROR(VLOOKUP($A36,Data!$AA$2:$AV$51,8,FALSE),"")</f>
        <v/>
      </c>
      <c r="I36" s="11" t="str">
        <f ca="1">IFERROR(VLOOKUP($A36,Data!$AA$2:$AV$51,9,FALSE),"")</f>
        <v/>
      </c>
      <c r="J36" s="11" t="str">
        <f ca="1">IFERROR(VLOOKUP($A36,Data!$AA$2:$AV$51,10,FALSE),"")</f>
        <v/>
      </c>
      <c r="K36" s="11" t="str">
        <f ca="1">IFERROR(VLOOKUP($A36,Data!$AA$2:$AV$51,11,FALSE),"")</f>
        <v/>
      </c>
      <c r="L36" s="11" t="str">
        <f ca="1">IFERROR(VLOOKUP($A36,Data!$AA$2:$AV$51,12,FALSE),"")</f>
        <v/>
      </c>
      <c r="M36" s="11" t="str">
        <f ca="1">IFERROR(VLOOKUP($A36,Data!$AA$2:$AV$51,13,FALSE),"")</f>
        <v/>
      </c>
      <c r="N36" s="12" t="str">
        <f ca="1">IFERROR(VLOOKUP($A36,Data!$AA$2:$AV$51,14,FALSE),"")</f>
        <v/>
      </c>
      <c r="O36" s="12" t="str">
        <f ca="1">IFERROR(VLOOKUP($A36,Data!$AA$2:$AV$51,15,FALSE),"")</f>
        <v/>
      </c>
      <c r="P36" s="12" t="str">
        <f ca="1">IFERROR(VLOOKUP($A36,Data!$AA$2:$AV$51,16,FALSE),"")</f>
        <v/>
      </c>
      <c r="Q36" s="12" t="str">
        <f ca="1">IFERROR(VLOOKUP($A36,Data!$AA$2:$AV$51,17,FALSE),"")</f>
        <v/>
      </c>
      <c r="R36" s="12" t="str">
        <f ca="1">IFERROR(VLOOKUP($A36,Data!$AA$2:$AV$51,18,FALSE),"")</f>
        <v/>
      </c>
      <c r="S36" s="12" t="str">
        <f ca="1">IFERROR(VLOOKUP($A36,Data!$AA$2:$AV$51,19,FALSE),"")</f>
        <v/>
      </c>
      <c r="T36" s="12" t="str">
        <f ca="1">IFERROR(VLOOKUP($A36,Data!$AA$2:$AV$51,20,FALSE),"")</f>
        <v/>
      </c>
      <c r="U36" s="12" t="str">
        <f ca="1">IFERROR(VLOOKUP($A36,Data!$AA$2:$AV$51,21,FALSE),"")</f>
        <v/>
      </c>
      <c r="V36" s="12" t="str">
        <f ca="1">IFERROR(VLOOKUP($A36,Data!$AA$2:$AV$51,22,FALSE),"")</f>
        <v/>
      </c>
    </row>
    <row r="37" spans="1:22" x14ac:dyDescent="0.25">
      <c r="A37" s="11">
        <f t="shared" si="0"/>
        <v>36</v>
      </c>
      <c r="B37" s="11" t="str">
        <f ca="1">IFERROR(VLOOKUP($A37,Data!$AA$2:$AV$51,2,FALSE),"")</f>
        <v/>
      </c>
      <c r="C37" s="11" t="str">
        <f ca="1">IFERROR(VLOOKUP($A37,Data!$AA$2:$AV$51,3,FALSE),"")</f>
        <v/>
      </c>
      <c r="D37" s="11" t="str">
        <f ca="1">IFERROR(VLOOKUP($A37,Data!$AA$2:$AV$51,4,FALSE),"")</f>
        <v/>
      </c>
      <c r="E37" s="11" t="str">
        <f ca="1">IFERROR(VLOOKUP($A37,Data!$AA$2:$AV$51,5,FALSE),"")</f>
        <v/>
      </c>
      <c r="F37" s="11" t="str">
        <f ca="1">IFERROR(VLOOKUP($A37,Data!$AA$2:$AV$51,6,FALSE),"")</f>
        <v/>
      </c>
      <c r="G37" s="11" t="str">
        <f ca="1">IFERROR(VLOOKUP($A37,Data!$AA$2:$AV$51,7,FALSE),"")</f>
        <v/>
      </c>
      <c r="H37" s="11" t="str">
        <f ca="1">IFERROR(VLOOKUP($A37,Data!$AA$2:$AV$51,8,FALSE),"")</f>
        <v/>
      </c>
      <c r="I37" s="11" t="str">
        <f ca="1">IFERROR(VLOOKUP($A37,Data!$AA$2:$AV$51,9,FALSE),"")</f>
        <v/>
      </c>
      <c r="J37" s="11" t="str">
        <f ca="1">IFERROR(VLOOKUP($A37,Data!$AA$2:$AV$51,10,FALSE),"")</f>
        <v/>
      </c>
      <c r="K37" s="11" t="str">
        <f ca="1">IFERROR(VLOOKUP($A37,Data!$AA$2:$AV$51,11,FALSE),"")</f>
        <v/>
      </c>
      <c r="L37" s="11" t="str">
        <f ca="1">IFERROR(VLOOKUP($A37,Data!$AA$2:$AV$51,12,FALSE),"")</f>
        <v/>
      </c>
      <c r="M37" s="11" t="str">
        <f ca="1">IFERROR(VLOOKUP($A37,Data!$AA$2:$AV$51,13,FALSE),"")</f>
        <v/>
      </c>
      <c r="N37" s="12" t="str">
        <f ca="1">IFERROR(VLOOKUP($A37,Data!$AA$2:$AV$51,14,FALSE),"")</f>
        <v/>
      </c>
      <c r="O37" s="12" t="str">
        <f ca="1">IFERROR(VLOOKUP($A37,Data!$AA$2:$AV$51,15,FALSE),"")</f>
        <v/>
      </c>
      <c r="P37" s="12" t="str">
        <f ca="1">IFERROR(VLOOKUP($A37,Data!$AA$2:$AV$51,16,FALSE),"")</f>
        <v/>
      </c>
      <c r="Q37" s="12" t="str">
        <f ca="1">IFERROR(VLOOKUP($A37,Data!$AA$2:$AV$51,17,FALSE),"")</f>
        <v/>
      </c>
      <c r="R37" s="12" t="str">
        <f ca="1">IFERROR(VLOOKUP($A37,Data!$AA$2:$AV$51,18,FALSE),"")</f>
        <v/>
      </c>
      <c r="S37" s="12" t="str">
        <f ca="1">IFERROR(VLOOKUP($A37,Data!$AA$2:$AV$51,19,FALSE),"")</f>
        <v/>
      </c>
      <c r="T37" s="12" t="str">
        <f ca="1">IFERROR(VLOOKUP($A37,Data!$AA$2:$AV$51,20,FALSE),"")</f>
        <v/>
      </c>
      <c r="U37" s="12" t="str">
        <f ca="1">IFERROR(VLOOKUP($A37,Data!$AA$2:$AV$51,21,FALSE),"")</f>
        <v/>
      </c>
      <c r="V37" s="12" t="str">
        <f ca="1">IFERROR(VLOOKUP($A37,Data!$AA$2:$AV$51,22,FALSE),"")</f>
        <v/>
      </c>
    </row>
    <row r="38" spans="1:22" x14ac:dyDescent="0.25">
      <c r="A38" s="11">
        <f t="shared" si="0"/>
        <v>37</v>
      </c>
      <c r="B38" s="11" t="str">
        <f ca="1">IFERROR(VLOOKUP($A38,Data!$AA$2:$AV$51,2,FALSE),"")</f>
        <v/>
      </c>
      <c r="C38" s="11" t="str">
        <f ca="1">IFERROR(VLOOKUP($A38,Data!$AA$2:$AV$51,3,FALSE),"")</f>
        <v/>
      </c>
      <c r="D38" s="11" t="str">
        <f ca="1">IFERROR(VLOOKUP($A38,Data!$AA$2:$AV$51,4,FALSE),"")</f>
        <v/>
      </c>
      <c r="E38" s="11" t="str">
        <f ca="1">IFERROR(VLOOKUP($A38,Data!$AA$2:$AV$51,5,FALSE),"")</f>
        <v/>
      </c>
      <c r="F38" s="11" t="str">
        <f ca="1">IFERROR(VLOOKUP($A38,Data!$AA$2:$AV$51,6,FALSE),"")</f>
        <v/>
      </c>
      <c r="G38" s="11" t="str">
        <f ca="1">IFERROR(VLOOKUP($A38,Data!$AA$2:$AV$51,7,FALSE),"")</f>
        <v/>
      </c>
      <c r="H38" s="11" t="str">
        <f ca="1">IFERROR(VLOOKUP($A38,Data!$AA$2:$AV$51,8,FALSE),"")</f>
        <v/>
      </c>
      <c r="I38" s="11" t="str">
        <f ca="1">IFERROR(VLOOKUP($A38,Data!$AA$2:$AV$51,9,FALSE),"")</f>
        <v/>
      </c>
      <c r="J38" s="11" t="str">
        <f ca="1">IFERROR(VLOOKUP($A38,Data!$AA$2:$AV$51,10,FALSE),"")</f>
        <v/>
      </c>
      <c r="K38" s="11" t="str">
        <f ca="1">IFERROR(VLOOKUP($A38,Data!$AA$2:$AV$51,11,FALSE),"")</f>
        <v/>
      </c>
      <c r="L38" s="11" t="str">
        <f ca="1">IFERROR(VLOOKUP($A38,Data!$AA$2:$AV$51,12,FALSE),"")</f>
        <v/>
      </c>
      <c r="M38" s="11" t="str">
        <f ca="1">IFERROR(VLOOKUP($A38,Data!$AA$2:$AV$51,13,FALSE),"")</f>
        <v/>
      </c>
      <c r="N38" s="12" t="str">
        <f ca="1">IFERROR(VLOOKUP($A38,Data!$AA$2:$AV$51,14,FALSE),"")</f>
        <v/>
      </c>
      <c r="O38" s="12" t="str">
        <f ca="1">IFERROR(VLOOKUP($A38,Data!$AA$2:$AV$51,15,FALSE),"")</f>
        <v/>
      </c>
      <c r="P38" s="12" t="str">
        <f ca="1">IFERROR(VLOOKUP($A38,Data!$AA$2:$AV$51,16,FALSE),"")</f>
        <v/>
      </c>
      <c r="Q38" s="12" t="str">
        <f ca="1">IFERROR(VLOOKUP($A38,Data!$AA$2:$AV$51,17,FALSE),"")</f>
        <v/>
      </c>
      <c r="R38" s="12" t="str">
        <f ca="1">IFERROR(VLOOKUP($A38,Data!$AA$2:$AV$51,18,FALSE),"")</f>
        <v/>
      </c>
      <c r="S38" s="12" t="str">
        <f ca="1">IFERROR(VLOOKUP($A38,Data!$AA$2:$AV$51,19,FALSE),"")</f>
        <v/>
      </c>
      <c r="T38" s="12" t="str">
        <f ca="1">IFERROR(VLOOKUP($A38,Data!$AA$2:$AV$51,20,FALSE),"")</f>
        <v/>
      </c>
      <c r="U38" s="12" t="str">
        <f ca="1">IFERROR(VLOOKUP($A38,Data!$AA$2:$AV$51,21,FALSE),"")</f>
        <v/>
      </c>
      <c r="V38" s="12" t="str">
        <f ca="1">IFERROR(VLOOKUP($A38,Data!$AA$2:$AV$51,22,FALSE),"")</f>
        <v/>
      </c>
    </row>
    <row r="39" spans="1:22" x14ac:dyDescent="0.25">
      <c r="A39" s="11">
        <f t="shared" si="0"/>
        <v>38</v>
      </c>
      <c r="B39" s="11" t="str">
        <f ca="1">IFERROR(VLOOKUP($A39,Data!$AA$2:$AV$51,2,FALSE),"")</f>
        <v/>
      </c>
      <c r="C39" s="11" t="str">
        <f ca="1">IFERROR(VLOOKUP($A39,Data!$AA$2:$AV$51,3,FALSE),"")</f>
        <v/>
      </c>
      <c r="D39" s="11" t="str">
        <f ca="1">IFERROR(VLOOKUP($A39,Data!$AA$2:$AV$51,4,FALSE),"")</f>
        <v/>
      </c>
      <c r="E39" s="11" t="str">
        <f ca="1">IFERROR(VLOOKUP($A39,Data!$AA$2:$AV$51,5,FALSE),"")</f>
        <v/>
      </c>
      <c r="F39" s="11" t="str">
        <f ca="1">IFERROR(VLOOKUP($A39,Data!$AA$2:$AV$51,6,FALSE),"")</f>
        <v/>
      </c>
      <c r="G39" s="11" t="str">
        <f ca="1">IFERROR(VLOOKUP($A39,Data!$AA$2:$AV$51,7,FALSE),"")</f>
        <v/>
      </c>
      <c r="H39" s="11" t="str">
        <f ca="1">IFERROR(VLOOKUP($A39,Data!$AA$2:$AV$51,8,FALSE),"")</f>
        <v/>
      </c>
      <c r="I39" s="11" t="str">
        <f ca="1">IFERROR(VLOOKUP($A39,Data!$AA$2:$AV$51,9,FALSE),"")</f>
        <v/>
      </c>
      <c r="J39" s="11" t="str">
        <f ca="1">IFERROR(VLOOKUP($A39,Data!$AA$2:$AV$51,10,FALSE),"")</f>
        <v/>
      </c>
      <c r="K39" s="11" t="str">
        <f ca="1">IFERROR(VLOOKUP($A39,Data!$AA$2:$AV$51,11,FALSE),"")</f>
        <v/>
      </c>
      <c r="L39" s="11" t="str">
        <f ca="1">IFERROR(VLOOKUP($A39,Data!$AA$2:$AV$51,12,FALSE),"")</f>
        <v/>
      </c>
      <c r="M39" s="11" t="str">
        <f ca="1">IFERROR(VLOOKUP($A39,Data!$AA$2:$AV$51,13,FALSE),"")</f>
        <v/>
      </c>
      <c r="N39" s="12" t="str">
        <f ca="1">IFERROR(VLOOKUP($A39,Data!$AA$2:$AV$51,14,FALSE),"")</f>
        <v/>
      </c>
      <c r="O39" s="12" t="str">
        <f ca="1">IFERROR(VLOOKUP($A39,Data!$AA$2:$AV$51,15,FALSE),"")</f>
        <v/>
      </c>
      <c r="P39" s="12" t="str">
        <f ca="1">IFERROR(VLOOKUP($A39,Data!$AA$2:$AV$51,16,FALSE),"")</f>
        <v/>
      </c>
      <c r="Q39" s="12" t="str">
        <f ca="1">IFERROR(VLOOKUP($A39,Data!$AA$2:$AV$51,17,FALSE),"")</f>
        <v/>
      </c>
      <c r="R39" s="12" t="str">
        <f ca="1">IFERROR(VLOOKUP($A39,Data!$AA$2:$AV$51,18,FALSE),"")</f>
        <v/>
      </c>
      <c r="S39" s="12" t="str">
        <f ca="1">IFERROR(VLOOKUP($A39,Data!$AA$2:$AV$51,19,FALSE),"")</f>
        <v/>
      </c>
      <c r="T39" s="12" t="str">
        <f ca="1">IFERROR(VLOOKUP($A39,Data!$AA$2:$AV$51,20,FALSE),"")</f>
        <v/>
      </c>
      <c r="U39" s="12" t="str">
        <f ca="1">IFERROR(VLOOKUP($A39,Data!$AA$2:$AV$51,21,FALSE),"")</f>
        <v/>
      </c>
      <c r="V39" s="12" t="str">
        <f ca="1">IFERROR(VLOOKUP($A39,Data!$AA$2:$AV$51,22,FALSE),"")</f>
        <v/>
      </c>
    </row>
    <row r="40" spans="1:22" x14ac:dyDescent="0.25">
      <c r="A40" s="11">
        <f t="shared" si="0"/>
        <v>39</v>
      </c>
      <c r="B40" s="11" t="str">
        <f ca="1">IFERROR(VLOOKUP($A40,Data!$AA$2:$AV$51,2,FALSE),"")</f>
        <v/>
      </c>
      <c r="C40" s="11" t="str">
        <f ca="1">IFERROR(VLOOKUP($A40,Data!$AA$2:$AV$51,3,FALSE),"")</f>
        <v/>
      </c>
      <c r="D40" s="11" t="str">
        <f ca="1">IFERROR(VLOOKUP($A40,Data!$AA$2:$AV$51,4,FALSE),"")</f>
        <v/>
      </c>
      <c r="E40" s="11" t="str">
        <f ca="1">IFERROR(VLOOKUP($A40,Data!$AA$2:$AV$51,5,FALSE),"")</f>
        <v/>
      </c>
      <c r="F40" s="11" t="str">
        <f ca="1">IFERROR(VLOOKUP($A40,Data!$AA$2:$AV$51,6,FALSE),"")</f>
        <v/>
      </c>
      <c r="G40" s="11" t="str">
        <f ca="1">IFERROR(VLOOKUP($A40,Data!$AA$2:$AV$51,7,FALSE),"")</f>
        <v/>
      </c>
      <c r="H40" s="11" t="str">
        <f ca="1">IFERROR(VLOOKUP($A40,Data!$AA$2:$AV$51,8,FALSE),"")</f>
        <v/>
      </c>
      <c r="I40" s="11" t="str">
        <f ca="1">IFERROR(VLOOKUP($A40,Data!$AA$2:$AV$51,9,FALSE),"")</f>
        <v/>
      </c>
      <c r="J40" s="11" t="str">
        <f ca="1">IFERROR(VLOOKUP($A40,Data!$AA$2:$AV$51,10,FALSE),"")</f>
        <v/>
      </c>
      <c r="K40" s="11" t="str">
        <f ca="1">IFERROR(VLOOKUP($A40,Data!$AA$2:$AV$51,11,FALSE),"")</f>
        <v/>
      </c>
      <c r="L40" s="11" t="str">
        <f ca="1">IFERROR(VLOOKUP($A40,Data!$AA$2:$AV$51,12,FALSE),"")</f>
        <v/>
      </c>
      <c r="M40" s="11" t="str">
        <f ca="1">IFERROR(VLOOKUP($A40,Data!$AA$2:$AV$51,13,FALSE),"")</f>
        <v/>
      </c>
      <c r="N40" s="12" t="str">
        <f ca="1">IFERROR(VLOOKUP($A40,Data!$AA$2:$AV$51,14,FALSE),"")</f>
        <v/>
      </c>
      <c r="O40" s="12" t="str">
        <f ca="1">IFERROR(VLOOKUP($A40,Data!$AA$2:$AV$51,15,FALSE),"")</f>
        <v/>
      </c>
      <c r="P40" s="12" t="str">
        <f ca="1">IFERROR(VLOOKUP($A40,Data!$AA$2:$AV$51,16,FALSE),"")</f>
        <v/>
      </c>
      <c r="Q40" s="12" t="str">
        <f ca="1">IFERROR(VLOOKUP($A40,Data!$AA$2:$AV$51,17,FALSE),"")</f>
        <v/>
      </c>
      <c r="R40" s="12" t="str">
        <f ca="1">IFERROR(VLOOKUP($A40,Data!$AA$2:$AV$51,18,FALSE),"")</f>
        <v/>
      </c>
      <c r="S40" s="12" t="str">
        <f ca="1">IFERROR(VLOOKUP($A40,Data!$AA$2:$AV$51,19,FALSE),"")</f>
        <v/>
      </c>
      <c r="T40" s="12" t="str">
        <f ca="1">IFERROR(VLOOKUP($A40,Data!$AA$2:$AV$51,20,FALSE),"")</f>
        <v/>
      </c>
      <c r="U40" s="12" t="str">
        <f ca="1">IFERROR(VLOOKUP($A40,Data!$AA$2:$AV$51,21,FALSE),"")</f>
        <v/>
      </c>
      <c r="V40" s="12" t="str">
        <f ca="1">IFERROR(VLOOKUP($A40,Data!$AA$2:$AV$51,22,FALSE),"")</f>
        <v/>
      </c>
    </row>
    <row r="41" spans="1:22" x14ac:dyDescent="0.25">
      <c r="A41" s="11">
        <f t="shared" si="0"/>
        <v>40</v>
      </c>
      <c r="B41" s="11" t="str">
        <f ca="1">IFERROR(VLOOKUP($A41,Data!$AA$2:$AV$51,2,FALSE),"")</f>
        <v/>
      </c>
      <c r="C41" s="11" t="str">
        <f ca="1">IFERROR(VLOOKUP($A41,Data!$AA$2:$AV$51,3,FALSE),"")</f>
        <v/>
      </c>
      <c r="D41" s="11" t="str">
        <f ca="1">IFERROR(VLOOKUP($A41,Data!$AA$2:$AV$51,4,FALSE),"")</f>
        <v/>
      </c>
      <c r="E41" s="11" t="str">
        <f ca="1">IFERROR(VLOOKUP($A41,Data!$AA$2:$AV$51,5,FALSE),"")</f>
        <v/>
      </c>
      <c r="F41" s="11" t="str">
        <f ca="1">IFERROR(VLOOKUP($A41,Data!$AA$2:$AV$51,6,FALSE),"")</f>
        <v/>
      </c>
      <c r="G41" s="11" t="str">
        <f ca="1">IFERROR(VLOOKUP($A41,Data!$AA$2:$AV$51,7,FALSE),"")</f>
        <v/>
      </c>
      <c r="H41" s="11" t="str">
        <f ca="1">IFERROR(VLOOKUP($A41,Data!$AA$2:$AV$51,8,FALSE),"")</f>
        <v/>
      </c>
      <c r="I41" s="11" t="str">
        <f ca="1">IFERROR(VLOOKUP($A41,Data!$AA$2:$AV$51,9,FALSE),"")</f>
        <v/>
      </c>
      <c r="J41" s="11" t="str">
        <f ca="1">IFERROR(VLOOKUP($A41,Data!$AA$2:$AV$51,10,FALSE),"")</f>
        <v/>
      </c>
      <c r="K41" s="11" t="str">
        <f ca="1">IFERROR(VLOOKUP($A41,Data!$AA$2:$AV$51,11,FALSE),"")</f>
        <v/>
      </c>
      <c r="L41" s="11" t="str">
        <f ca="1">IFERROR(VLOOKUP($A41,Data!$AA$2:$AV$51,12,FALSE),"")</f>
        <v/>
      </c>
      <c r="M41" s="11" t="str">
        <f ca="1">IFERROR(VLOOKUP($A41,Data!$AA$2:$AV$51,13,FALSE),"")</f>
        <v/>
      </c>
      <c r="N41" s="12" t="str">
        <f ca="1">IFERROR(VLOOKUP($A41,Data!$AA$2:$AV$51,14,FALSE),"")</f>
        <v/>
      </c>
      <c r="O41" s="12" t="str">
        <f ca="1">IFERROR(VLOOKUP($A41,Data!$AA$2:$AV$51,15,FALSE),"")</f>
        <v/>
      </c>
      <c r="P41" s="12" t="str">
        <f ca="1">IFERROR(VLOOKUP($A41,Data!$AA$2:$AV$51,16,FALSE),"")</f>
        <v/>
      </c>
      <c r="Q41" s="12" t="str">
        <f ca="1">IFERROR(VLOOKUP($A41,Data!$AA$2:$AV$51,17,FALSE),"")</f>
        <v/>
      </c>
      <c r="R41" s="12" t="str">
        <f ca="1">IFERROR(VLOOKUP($A41,Data!$AA$2:$AV$51,18,FALSE),"")</f>
        <v/>
      </c>
      <c r="S41" s="12" t="str">
        <f ca="1">IFERROR(VLOOKUP($A41,Data!$AA$2:$AV$51,19,FALSE),"")</f>
        <v/>
      </c>
      <c r="T41" s="12" t="str">
        <f ca="1">IFERROR(VLOOKUP($A41,Data!$AA$2:$AV$51,20,FALSE),"")</f>
        <v/>
      </c>
      <c r="U41" s="12" t="str">
        <f ca="1">IFERROR(VLOOKUP($A41,Data!$AA$2:$AV$51,21,FALSE),"")</f>
        <v/>
      </c>
      <c r="V41" s="12" t="str">
        <f ca="1">IFERROR(VLOOKUP($A41,Data!$AA$2:$AV$51,22,FALSE),"")</f>
        <v/>
      </c>
    </row>
    <row r="42" spans="1:22" x14ac:dyDescent="0.25">
      <c r="A42" s="11">
        <f t="shared" si="0"/>
        <v>41</v>
      </c>
      <c r="B42" s="11" t="str">
        <f ca="1">IFERROR(VLOOKUP($A42,Data!$AA$2:$AV$51,2,FALSE),"")</f>
        <v/>
      </c>
      <c r="C42" s="11" t="str">
        <f ca="1">IFERROR(VLOOKUP($A42,Data!$AA$2:$AV$51,3,FALSE),"")</f>
        <v/>
      </c>
      <c r="D42" s="11" t="str">
        <f ca="1">IFERROR(VLOOKUP($A42,Data!$AA$2:$AV$51,4,FALSE),"")</f>
        <v/>
      </c>
      <c r="E42" s="11" t="str">
        <f ca="1">IFERROR(VLOOKUP($A42,Data!$AA$2:$AV$51,5,FALSE),"")</f>
        <v/>
      </c>
      <c r="F42" s="11" t="str">
        <f ca="1">IFERROR(VLOOKUP($A42,Data!$AA$2:$AV$51,6,FALSE),"")</f>
        <v/>
      </c>
      <c r="G42" s="11" t="str">
        <f ca="1">IFERROR(VLOOKUP($A42,Data!$AA$2:$AV$51,7,FALSE),"")</f>
        <v/>
      </c>
      <c r="H42" s="11" t="str">
        <f ca="1">IFERROR(VLOOKUP($A42,Data!$AA$2:$AV$51,8,FALSE),"")</f>
        <v/>
      </c>
      <c r="I42" s="11" t="str">
        <f ca="1">IFERROR(VLOOKUP($A42,Data!$AA$2:$AV$51,9,FALSE),"")</f>
        <v/>
      </c>
      <c r="J42" s="11" t="str">
        <f ca="1">IFERROR(VLOOKUP($A42,Data!$AA$2:$AV$51,10,FALSE),"")</f>
        <v/>
      </c>
      <c r="K42" s="11" t="str">
        <f ca="1">IFERROR(VLOOKUP($A42,Data!$AA$2:$AV$51,11,FALSE),"")</f>
        <v/>
      </c>
      <c r="L42" s="11" t="str">
        <f ca="1">IFERROR(VLOOKUP($A42,Data!$AA$2:$AV$51,12,FALSE),"")</f>
        <v/>
      </c>
      <c r="M42" s="11" t="str">
        <f ca="1">IFERROR(VLOOKUP($A42,Data!$AA$2:$AV$51,13,FALSE),"")</f>
        <v/>
      </c>
      <c r="N42" s="12" t="str">
        <f ca="1">IFERROR(VLOOKUP($A42,Data!$AA$2:$AV$51,14,FALSE),"")</f>
        <v/>
      </c>
      <c r="O42" s="12" t="str">
        <f ca="1">IFERROR(VLOOKUP($A42,Data!$AA$2:$AV$51,15,FALSE),"")</f>
        <v/>
      </c>
      <c r="P42" s="12" t="str">
        <f ca="1">IFERROR(VLOOKUP($A42,Data!$AA$2:$AV$51,16,FALSE),"")</f>
        <v/>
      </c>
      <c r="Q42" s="12" t="str">
        <f ca="1">IFERROR(VLOOKUP($A42,Data!$AA$2:$AV$51,17,FALSE),"")</f>
        <v/>
      </c>
      <c r="R42" s="12" t="str">
        <f ca="1">IFERROR(VLOOKUP($A42,Data!$AA$2:$AV$51,18,FALSE),"")</f>
        <v/>
      </c>
      <c r="S42" s="12" t="str">
        <f ca="1">IFERROR(VLOOKUP($A42,Data!$AA$2:$AV$51,19,FALSE),"")</f>
        <v/>
      </c>
      <c r="T42" s="12" t="str">
        <f ca="1">IFERROR(VLOOKUP($A42,Data!$AA$2:$AV$51,20,FALSE),"")</f>
        <v/>
      </c>
      <c r="U42" s="12" t="str">
        <f ca="1">IFERROR(VLOOKUP($A42,Data!$AA$2:$AV$51,21,FALSE),"")</f>
        <v/>
      </c>
      <c r="V42" s="12" t="str">
        <f ca="1">IFERROR(VLOOKUP($A42,Data!$AA$2:$AV$51,22,FALSE),"")</f>
        <v/>
      </c>
    </row>
    <row r="43" spans="1:22" x14ac:dyDescent="0.25">
      <c r="A43" s="11">
        <f t="shared" si="0"/>
        <v>42</v>
      </c>
      <c r="B43" s="11" t="str">
        <f ca="1">IFERROR(VLOOKUP($A43,Data!$AA$2:$AV$51,2,FALSE),"")</f>
        <v/>
      </c>
      <c r="C43" s="11" t="str">
        <f ca="1">IFERROR(VLOOKUP($A43,Data!$AA$2:$AV$51,3,FALSE),"")</f>
        <v/>
      </c>
      <c r="D43" s="11" t="str">
        <f ca="1">IFERROR(VLOOKUP($A43,Data!$AA$2:$AV$51,4,FALSE),"")</f>
        <v/>
      </c>
      <c r="E43" s="11" t="str">
        <f ca="1">IFERROR(VLOOKUP($A43,Data!$AA$2:$AV$51,5,FALSE),"")</f>
        <v/>
      </c>
      <c r="F43" s="11" t="str">
        <f ca="1">IFERROR(VLOOKUP($A43,Data!$AA$2:$AV$51,6,FALSE),"")</f>
        <v/>
      </c>
      <c r="G43" s="11" t="str">
        <f ca="1">IFERROR(VLOOKUP($A43,Data!$AA$2:$AV$51,7,FALSE),"")</f>
        <v/>
      </c>
      <c r="H43" s="11" t="str">
        <f ca="1">IFERROR(VLOOKUP($A43,Data!$AA$2:$AV$51,8,FALSE),"")</f>
        <v/>
      </c>
      <c r="I43" s="11" t="str">
        <f ca="1">IFERROR(VLOOKUP($A43,Data!$AA$2:$AV$51,9,FALSE),"")</f>
        <v/>
      </c>
      <c r="J43" s="11" t="str">
        <f ca="1">IFERROR(VLOOKUP($A43,Data!$AA$2:$AV$51,10,FALSE),"")</f>
        <v/>
      </c>
      <c r="K43" s="11" t="str">
        <f ca="1">IFERROR(VLOOKUP($A43,Data!$AA$2:$AV$51,11,FALSE),"")</f>
        <v/>
      </c>
      <c r="L43" s="11" t="str">
        <f ca="1">IFERROR(VLOOKUP($A43,Data!$AA$2:$AV$51,12,FALSE),"")</f>
        <v/>
      </c>
      <c r="M43" s="11" t="str">
        <f ca="1">IFERROR(VLOOKUP($A43,Data!$AA$2:$AV$51,13,FALSE),"")</f>
        <v/>
      </c>
      <c r="N43" s="12" t="str">
        <f ca="1">IFERROR(VLOOKUP($A43,Data!$AA$2:$AV$51,14,FALSE),"")</f>
        <v/>
      </c>
      <c r="O43" s="12" t="str">
        <f ca="1">IFERROR(VLOOKUP($A43,Data!$AA$2:$AV$51,15,FALSE),"")</f>
        <v/>
      </c>
      <c r="P43" s="12" t="str">
        <f ca="1">IFERROR(VLOOKUP($A43,Data!$AA$2:$AV$51,16,FALSE),"")</f>
        <v/>
      </c>
      <c r="Q43" s="12" t="str">
        <f ca="1">IFERROR(VLOOKUP($A43,Data!$AA$2:$AV$51,17,FALSE),"")</f>
        <v/>
      </c>
      <c r="R43" s="12" t="str">
        <f ca="1">IFERROR(VLOOKUP($A43,Data!$AA$2:$AV$51,18,FALSE),"")</f>
        <v/>
      </c>
      <c r="S43" s="12" t="str">
        <f ca="1">IFERROR(VLOOKUP($A43,Data!$AA$2:$AV$51,19,FALSE),"")</f>
        <v/>
      </c>
      <c r="T43" s="12" t="str">
        <f ca="1">IFERROR(VLOOKUP($A43,Data!$AA$2:$AV$51,20,FALSE),"")</f>
        <v/>
      </c>
      <c r="U43" s="12" t="str">
        <f ca="1">IFERROR(VLOOKUP($A43,Data!$AA$2:$AV$51,21,FALSE),"")</f>
        <v/>
      </c>
      <c r="V43" s="12" t="str">
        <f ca="1">IFERROR(VLOOKUP($A43,Data!$AA$2:$AV$51,22,FALSE),"")</f>
        <v/>
      </c>
    </row>
    <row r="44" spans="1:22" x14ac:dyDescent="0.25">
      <c r="A44" s="11">
        <f t="shared" si="0"/>
        <v>43</v>
      </c>
      <c r="B44" s="11" t="str">
        <f ca="1">IFERROR(VLOOKUP($A44,Data!$AA$2:$AV$51,2,FALSE),"")</f>
        <v/>
      </c>
      <c r="C44" s="11" t="str">
        <f ca="1">IFERROR(VLOOKUP($A44,Data!$AA$2:$AV$51,3,FALSE),"")</f>
        <v/>
      </c>
      <c r="D44" s="11" t="str">
        <f ca="1">IFERROR(VLOOKUP($A44,Data!$AA$2:$AV$51,4,FALSE),"")</f>
        <v/>
      </c>
      <c r="E44" s="11" t="str">
        <f ca="1">IFERROR(VLOOKUP($A44,Data!$AA$2:$AV$51,5,FALSE),"")</f>
        <v/>
      </c>
      <c r="F44" s="11" t="str">
        <f ca="1">IFERROR(VLOOKUP($A44,Data!$AA$2:$AV$51,6,FALSE),"")</f>
        <v/>
      </c>
      <c r="G44" s="11" t="str">
        <f ca="1">IFERROR(VLOOKUP($A44,Data!$AA$2:$AV$51,7,FALSE),"")</f>
        <v/>
      </c>
      <c r="H44" s="11" t="str">
        <f ca="1">IFERROR(VLOOKUP($A44,Data!$AA$2:$AV$51,8,FALSE),"")</f>
        <v/>
      </c>
      <c r="I44" s="11" t="str">
        <f ca="1">IFERROR(VLOOKUP($A44,Data!$AA$2:$AV$51,9,FALSE),"")</f>
        <v/>
      </c>
      <c r="J44" s="11" t="str">
        <f ca="1">IFERROR(VLOOKUP($A44,Data!$AA$2:$AV$51,10,FALSE),"")</f>
        <v/>
      </c>
      <c r="K44" s="11" t="str">
        <f ca="1">IFERROR(VLOOKUP($A44,Data!$AA$2:$AV$51,11,FALSE),"")</f>
        <v/>
      </c>
      <c r="L44" s="11" t="str">
        <f ca="1">IFERROR(VLOOKUP($A44,Data!$AA$2:$AV$51,12,FALSE),"")</f>
        <v/>
      </c>
      <c r="M44" s="11" t="str">
        <f ca="1">IFERROR(VLOOKUP($A44,Data!$AA$2:$AV$51,13,FALSE),"")</f>
        <v/>
      </c>
      <c r="N44" s="12" t="str">
        <f ca="1">IFERROR(VLOOKUP($A44,Data!$AA$2:$AV$51,14,FALSE),"")</f>
        <v/>
      </c>
      <c r="O44" s="12" t="str">
        <f ca="1">IFERROR(VLOOKUP($A44,Data!$AA$2:$AV$51,15,FALSE),"")</f>
        <v/>
      </c>
      <c r="P44" s="12" t="str">
        <f ca="1">IFERROR(VLOOKUP($A44,Data!$AA$2:$AV$51,16,FALSE),"")</f>
        <v/>
      </c>
      <c r="Q44" s="12" t="str">
        <f ca="1">IFERROR(VLOOKUP($A44,Data!$AA$2:$AV$51,17,FALSE),"")</f>
        <v/>
      </c>
      <c r="R44" s="12" t="str">
        <f ca="1">IFERROR(VLOOKUP($A44,Data!$AA$2:$AV$51,18,FALSE),"")</f>
        <v/>
      </c>
      <c r="S44" s="12" t="str">
        <f ca="1">IFERROR(VLOOKUP($A44,Data!$AA$2:$AV$51,19,FALSE),"")</f>
        <v/>
      </c>
      <c r="T44" s="12" t="str">
        <f ca="1">IFERROR(VLOOKUP($A44,Data!$AA$2:$AV$51,20,FALSE),"")</f>
        <v/>
      </c>
      <c r="U44" s="12" t="str">
        <f ca="1">IFERROR(VLOOKUP($A44,Data!$AA$2:$AV$51,21,FALSE),"")</f>
        <v/>
      </c>
      <c r="V44" s="12" t="str">
        <f ca="1">IFERROR(VLOOKUP($A44,Data!$AA$2:$AV$51,22,FALSE),"")</f>
        <v/>
      </c>
    </row>
    <row r="45" spans="1:22" x14ac:dyDescent="0.25">
      <c r="A45" s="11">
        <f t="shared" si="0"/>
        <v>44</v>
      </c>
      <c r="B45" s="11" t="str">
        <f ca="1">IFERROR(VLOOKUP($A45,Data!$AA$2:$AV$51,2,FALSE),"")</f>
        <v/>
      </c>
      <c r="C45" s="11" t="str">
        <f ca="1">IFERROR(VLOOKUP($A45,Data!$AA$2:$AV$51,3,FALSE),"")</f>
        <v/>
      </c>
      <c r="D45" s="11" t="str">
        <f ca="1">IFERROR(VLOOKUP($A45,Data!$AA$2:$AV$51,4,FALSE),"")</f>
        <v/>
      </c>
      <c r="E45" s="11" t="str">
        <f ca="1">IFERROR(VLOOKUP($A45,Data!$AA$2:$AV$51,5,FALSE),"")</f>
        <v/>
      </c>
      <c r="F45" s="11" t="str">
        <f ca="1">IFERROR(VLOOKUP($A45,Data!$AA$2:$AV$51,6,FALSE),"")</f>
        <v/>
      </c>
      <c r="G45" s="11" t="str">
        <f ca="1">IFERROR(VLOOKUP($A45,Data!$AA$2:$AV$51,7,FALSE),"")</f>
        <v/>
      </c>
      <c r="H45" s="11" t="str">
        <f ca="1">IFERROR(VLOOKUP($A45,Data!$AA$2:$AV$51,8,FALSE),"")</f>
        <v/>
      </c>
      <c r="I45" s="11" t="str">
        <f ca="1">IFERROR(VLOOKUP($A45,Data!$AA$2:$AV$51,9,FALSE),"")</f>
        <v/>
      </c>
      <c r="J45" s="11" t="str">
        <f ca="1">IFERROR(VLOOKUP($A45,Data!$AA$2:$AV$51,10,FALSE),"")</f>
        <v/>
      </c>
      <c r="K45" s="11" t="str">
        <f ca="1">IFERROR(VLOOKUP($A45,Data!$AA$2:$AV$51,11,FALSE),"")</f>
        <v/>
      </c>
      <c r="L45" s="11" t="str">
        <f ca="1">IFERROR(VLOOKUP($A45,Data!$AA$2:$AV$51,12,FALSE),"")</f>
        <v/>
      </c>
      <c r="M45" s="11" t="str">
        <f ca="1">IFERROR(VLOOKUP($A45,Data!$AA$2:$AV$51,13,FALSE),"")</f>
        <v/>
      </c>
      <c r="N45" s="12" t="str">
        <f ca="1">IFERROR(VLOOKUP($A45,Data!$AA$2:$AV$51,14,FALSE),"")</f>
        <v/>
      </c>
      <c r="O45" s="12" t="str">
        <f ca="1">IFERROR(VLOOKUP($A45,Data!$AA$2:$AV$51,15,FALSE),"")</f>
        <v/>
      </c>
      <c r="P45" s="12" t="str">
        <f ca="1">IFERROR(VLOOKUP($A45,Data!$AA$2:$AV$51,16,FALSE),"")</f>
        <v/>
      </c>
      <c r="Q45" s="12" t="str">
        <f ca="1">IFERROR(VLOOKUP($A45,Data!$AA$2:$AV$51,17,FALSE),"")</f>
        <v/>
      </c>
      <c r="R45" s="12" t="str">
        <f ca="1">IFERROR(VLOOKUP($A45,Data!$AA$2:$AV$51,18,FALSE),"")</f>
        <v/>
      </c>
      <c r="S45" s="12" t="str">
        <f ca="1">IFERROR(VLOOKUP($A45,Data!$AA$2:$AV$51,19,FALSE),"")</f>
        <v/>
      </c>
      <c r="T45" s="12" t="str">
        <f ca="1">IFERROR(VLOOKUP($A45,Data!$AA$2:$AV$51,20,FALSE),"")</f>
        <v/>
      </c>
      <c r="U45" s="12" t="str">
        <f ca="1">IFERROR(VLOOKUP($A45,Data!$AA$2:$AV$51,21,FALSE),"")</f>
        <v/>
      </c>
      <c r="V45" s="12" t="str">
        <f ca="1">IFERROR(VLOOKUP($A45,Data!$AA$2:$AV$51,22,FALSE),"")</f>
        <v/>
      </c>
    </row>
    <row r="46" spans="1:22" x14ac:dyDescent="0.25">
      <c r="A46" s="11">
        <f t="shared" si="0"/>
        <v>45</v>
      </c>
      <c r="B46" s="11" t="str">
        <f ca="1">IFERROR(VLOOKUP($A46,Data!$AA$2:$AV$51,2,FALSE),"")</f>
        <v/>
      </c>
      <c r="C46" s="11" t="str">
        <f ca="1">IFERROR(VLOOKUP($A46,Data!$AA$2:$AV$51,3,FALSE),"")</f>
        <v/>
      </c>
      <c r="D46" s="11" t="str">
        <f ca="1">IFERROR(VLOOKUP($A46,Data!$AA$2:$AV$51,4,FALSE),"")</f>
        <v/>
      </c>
      <c r="E46" s="11" t="str">
        <f ca="1">IFERROR(VLOOKUP($A46,Data!$AA$2:$AV$51,5,FALSE),"")</f>
        <v/>
      </c>
      <c r="F46" s="11" t="str">
        <f ca="1">IFERROR(VLOOKUP($A46,Data!$AA$2:$AV$51,6,FALSE),"")</f>
        <v/>
      </c>
      <c r="G46" s="11" t="str">
        <f ca="1">IFERROR(VLOOKUP($A46,Data!$AA$2:$AV$51,7,FALSE),"")</f>
        <v/>
      </c>
      <c r="H46" s="11" t="str">
        <f ca="1">IFERROR(VLOOKUP($A46,Data!$AA$2:$AV$51,8,FALSE),"")</f>
        <v/>
      </c>
      <c r="I46" s="11" t="str">
        <f ca="1">IFERROR(VLOOKUP($A46,Data!$AA$2:$AV$51,9,FALSE),"")</f>
        <v/>
      </c>
      <c r="J46" s="11" t="str">
        <f ca="1">IFERROR(VLOOKUP($A46,Data!$AA$2:$AV$51,10,FALSE),"")</f>
        <v/>
      </c>
      <c r="K46" s="11" t="str">
        <f ca="1">IFERROR(VLOOKUP($A46,Data!$AA$2:$AV$51,11,FALSE),"")</f>
        <v/>
      </c>
      <c r="L46" s="11" t="str">
        <f ca="1">IFERROR(VLOOKUP($A46,Data!$AA$2:$AV$51,12,FALSE),"")</f>
        <v/>
      </c>
      <c r="M46" s="11" t="str">
        <f ca="1">IFERROR(VLOOKUP($A46,Data!$AA$2:$AV$51,13,FALSE),"")</f>
        <v/>
      </c>
      <c r="N46" s="12" t="str">
        <f ca="1">IFERROR(VLOOKUP($A46,Data!$AA$2:$AV$51,14,FALSE),"")</f>
        <v/>
      </c>
      <c r="O46" s="12" t="str">
        <f ca="1">IFERROR(VLOOKUP($A46,Data!$AA$2:$AV$51,15,FALSE),"")</f>
        <v/>
      </c>
      <c r="P46" s="12" t="str">
        <f ca="1">IFERROR(VLOOKUP($A46,Data!$AA$2:$AV$51,16,FALSE),"")</f>
        <v/>
      </c>
      <c r="Q46" s="12" t="str">
        <f ca="1">IFERROR(VLOOKUP($A46,Data!$AA$2:$AV$51,17,FALSE),"")</f>
        <v/>
      </c>
      <c r="R46" s="12" t="str">
        <f ca="1">IFERROR(VLOOKUP($A46,Data!$AA$2:$AV$51,18,FALSE),"")</f>
        <v/>
      </c>
      <c r="S46" s="12" t="str">
        <f ca="1">IFERROR(VLOOKUP($A46,Data!$AA$2:$AV$51,19,FALSE),"")</f>
        <v/>
      </c>
      <c r="T46" s="12" t="str">
        <f ca="1">IFERROR(VLOOKUP($A46,Data!$AA$2:$AV$51,20,FALSE),"")</f>
        <v/>
      </c>
      <c r="U46" s="12" t="str">
        <f ca="1">IFERROR(VLOOKUP($A46,Data!$AA$2:$AV$51,21,FALSE),"")</f>
        <v/>
      </c>
      <c r="V46" s="12" t="str">
        <f ca="1">IFERROR(VLOOKUP($A46,Data!$AA$2:$AV$51,22,FALSE),"")</f>
        <v/>
      </c>
    </row>
    <row r="47" spans="1:22" x14ac:dyDescent="0.25">
      <c r="A47" s="11">
        <f t="shared" si="0"/>
        <v>46</v>
      </c>
      <c r="B47" s="11" t="str">
        <f ca="1">IFERROR(VLOOKUP($A47,Data!$AA$2:$AV$51,2,FALSE),"")</f>
        <v/>
      </c>
      <c r="C47" s="11" t="str">
        <f ca="1">IFERROR(VLOOKUP($A47,Data!$AA$2:$AV$51,3,FALSE),"")</f>
        <v/>
      </c>
      <c r="D47" s="11" t="str">
        <f ca="1">IFERROR(VLOOKUP($A47,Data!$AA$2:$AV$51,4,FALSE),"")</f>
        <v/>
      </c>
      <c r="E47" s="11" t="str">
        <f ca="1">IFERROR(VLOOKUP($A47,Data!$AA$2:$AV$51,5,FALSE),"")</f>
        <v/>
      </c>
      <c r="F47" s="11" t="str">
        <f ca="1">IFERROR(VLOOKUP($A47,Data!$AA$2:$AV$51,6,FALSE),"")</f>
        <v/>
      </c>
      <c r="G47" s="11" t="str">
        <f ca="1">IFERROR(VLOOKUP($A47,Data!$AA$2:$AV$51,7,FALSE),"")</f>
        <v/>
      </c>
      <c r="H47" s="11" t="str">
        <f ca="1">IFERROR(VLOOKUP($A47,Data!$AA$2:$AV$51,8,FALSE),"")</f>
        <v/>
      </c>
      <c r="I47" s="11" t="str">
        <f ca="1">IFERROR(VLOOKUP($A47,Data!$AA$2:$AV$51,9,FALSE),"")</f>
        <v/>
      </c>
      <c r="J47" s="11" t="str">
        <f ca="1">IFERROR(VLOOKUP($A47,Data!$AA$2:$AV$51,10,FALSE),"")</f>
        <v/>
      </c>
      <c r="K47" s="11" t="str">
        <f ca="1">IFERROR(VLOOKUP($A47,Data!$AA$2:$AV$51,11,FALSE),"")</f>
        <v/>
      </c>
      <c r="L47" s="11" t="str">
        <f ca="1">IFERROR(VLOOKUP($A47,Data!$AA$2:$AV$51,12,FALSE),"")</f>
        <v/>
      </c>
      <c r="M47" s="11" t="str">
        <f ca="1">IFERROR(VLOOKUP($A47,Data!$AA$2:$AV$51,13,FALSE),"")</f>
        <v/>
      </c>
      <c r="N47" s="12" t="str">
        <f ca="1">IFERROR(VLOOKUP($A47,Data!$AA$2:$AV$51,14,FALSE),"")</f>
        <v/>
      </c>
      <c r="O47" s="12" t="str">
        <f ca="1">IFERROR(VLOOKUP($A47,Data!$AA$2:$AV$51,15,FALSE),"")</f>
        <v/>
      </c>
      <c r="P47" s="12" t="str">
        <f ca="1">IFERROR(VLOOKUP($A47,Data!$AA$2:$AV$51,16,FALSE),"")</f>
        <v/>
      </c>
      <c r="Q47" s="12" t="str">
        <f ca="1">IFERROR(VLOOKUP($A47,Data!$AA$2:$AV$51,17,FALSE),"")</f>
        <v/>
      </c>
      <c r="R47" s="12" t="str">
        <f ca="1">IFERROR(VLOOKUP($A47,Data!$AA$2:$AV$51,18,FALSE),"")</f>
        <v/>
      </c>
      <c r="S47" s="12" t="str">
        <f ca="1">IFERROR(VLOOKUP($A47,Data!$AA$2:$AV$51,19,FALSE),"")</f>
        <v/>
      </c>
      <c r="T47" s="12" t="str">
        <f ca="1">IFERROR(VLOOKUP($A47,Data!$AA$2:$AV$51,20,FALSE),"")</f>
        <v/>
      </c>
      <c r="U47" s="12" t="str">
        <f ca="1">IFERROR(VLOOKUP($A47,Data!$AA$2:$AV$51,21,FALSE),"")</f>
        <v/>
      </c>
      <c r="V47" s="12" t="str">
        <f ca="1">IFERROR(VLOOKUP($A47,Data!$AA$2:$AV$51,22,FALSE),"")</f>
        <v/>
      </c>
    </row>
    <row r="48" spans="1:22" x14ac:dyDescent="0.25">
      <c r="A48" s="11">
        <f t="shared" si="0"/>
        <v>47</v>
      </c>
      <c r="B48" s="11" t="str">
        <f ca="1">IFERROR(VLOOKUP($A48,Data!$AA$2:$AV$51,2,FALSE),"")</f>
        <v/>
      </c>
      <c r="C48" s="11" t="str">
        <f ca="1">IFERROR(VLOOKUP($A48,Data!$AA$2:$AV$51,3,FALSE),"")</f>
        <v/>
      </c>
      <c r="D48" s="11" t="str">
        <f ca="1">IFERROR(VLOOKUP($A48,Data!$AA$2:$AV$51,4,FALSE),"")</f>
        <v/>
      </c>
      <c r="E48" s="11" t="str">
        <f ca="1">IFERROR(VLOOKUP($A48,Data!$AA$2:$AV$51,5,FALSE),"")</f>
        <v/>
      </c>
      <c r="F48" s="11" t="str">
        <f ca="1">IFERROR(VLOOKUP($A48,Data!$AA$2:$AV$51,6,FALSE),"")</f>
        <v/>
      </c>
      <c r="G48" s="11" t="str">
        <f ca="1">IFERROR(VLOOKUP($A48,Data!$AA$2:$AV$51,7,FALSE),"")</f>
        <v/>
      </c>
      <c r="H48" s="11" t="str">
        <f ca="1">IFERROR(VLOOKUP($A48,Data!$AA$2:$AV$51,8,FALSE),"")</f>
        <v/>
      </c>
      <c r="I48" s="11" t="str">
        <f ca="1">IFERROR(VLOOKUP($A48,Data!$AA$2:$AV$51,9,FALSE),"")</f>
        <v/>
      </c>
      <c r="J48" s="11" t="str">
        <f ca="1">IFERROR(VLOOKUP($A48,Data!$AA$2:$AV$51,10,FALSE),"")</f>
        <v/>
      </c>
      <c r="K48" s="11" t="str">
        <f ca="1">IFERROR(VLOOKUP($A48,Data!$AA$2:$AV$51,11,FALSE),"")</f>
        <v/>
      </c>
      <c r="L48" s="11" t="str">
        <f ca="1">IFERROR(VLOOKUP($A48,Data!$AA$2:$AV$51,12,FALSE),"")</f>
        <v/>
      </c>
      <c r="M48" s="11" t="str">
        <f ca="1">IFERROR(VLOOKUP($A48,Data!$AA$2:$AV$51,13,FALSE),"")</f>
        <v/>
      </c>
      <c r="N48" s="12" t="str">
        <f ca="1">IFERROR(VLOOKUP($A48,Data!$AA$2:$AV$51,14,FALSE),"")</f>
        <v/>
      </c>
      <c r="O48" s="12" t="str">
        <f ca="1">IFERROR(VLOOKUP($A48,Data!$AA$2:$AV$51,15,FALSE),"")</f>
        <v/>
      </c>
      <c r="P48" s="12" t="str">
        <f ca="1">IFERROR(VLOOKUP($A48,Data!$AA$2:$AV$51,16,FALSE),"")</f>
        <v/>
      </c>
      <c r="Q48" s="12" t="str">
        <f ca="1">IFERROR(VLOOKUP($A48,Data!$AA$2:$AV$51,17,FALSE),"")</f>
        <v/>
      </c>
      <c r="R48" s="12" t="str">
        <f ca="1">IFERROR(VLOOKUP($A48,Data!$AA$2:$AV$51,18,FALSE),"")</f>
        <v/>
      </c>
      <c r="S48" s="12" t="str">
        <f ca="1">IFERROR(VLOOKUP($A48,Data!$AA$2:$AV$51,19,FALSE),"")</f>
        <v/>
      </c>
      <c r="T48" s="12" t="str">
        <f ca="1">IFERROR(VLOOKUP($A48,Data!$AA$2:$AV$51,20,FALSE),"")</f>
        <v/>
      </c>
      <c r="U48" s="12" t="str">
        <f ca="1">IFERROR(VLOOKUP($A48,Data!$AA$2:$AV$51,21,FALSE),"")</f>
        <v/>
      </c>
      <c r="V48" s="12" t="str">
        <f ca="1">IFERROR(VLOOKUP($A48,Data!$AA$2:$AV$51,22,FALSE),"")</f>
        <v/>
      </c>
    </row>
    <row r="49" spans="1:22" x14ac:dyDescent="0.25">
      <c r="A49" s="11">
        <f t="shared" si="0"/>
        <v>48</v>
      </c>
      <c r="B49" s="11" t="str">
        <f ca="1">IFERROR(VLOOKUP($A49,Data!$AA$2:$AV$51,2,FALSE),"")</f>
        <v/>
      </c>
      <c r="C49" s="11" t="str">
        <f ca="1">IFERROR(VLOOKUP($A49,Data!$AA$2:$AV$51,3,FALSE),"")</f>
        <v/>
      </c>
      <c r="D49" s="11" t="str">
        <f ca="1">IFERROR(VLOOKUP($A49,Data!$AA$2:$AV$51,4,FALSE),"")</f>
        <v/>
      </c>
      <c r="E49" s="11" t="str">
        <f ca="1">IFERROR(VLOOKUP($A49,Data!$AA$2:$AV$51,5,FALSE),"")</f>
        <v/>
      </c>
      <c r="F49" s="11" t="str">
        <f ca="1">IFERROR(VLOOKUP($A49,Data!$AA$2:$AV$51,6,FALSE),"")</f>
        <v/>
      </c>
      <c r="G49" s="11" t="str">
        <f ca="1">IFERROR(VLOOKUP($A49,Data!$AA$2:$AV$51,7,FALSE),"")</f>
        <v/>
      </c>
      <c r="H49" s="11" t="str">
        <f ca="1">IFERROR(VLOOKUP($A49,Data!$AA$2:$AV$51,8,FALSE),"")</f>
        <v/>
      </c>
      <c r="I49" s="11" t="str">
        <f ca="1">IFERROR(VLOOKUP($A49,Data!$AA$2:$AV$51,9,FALSE),"")</f>
        <v/>
      </c>
      <c r="J49" s="11" t="str">
        <f ca="1">IFERROR(VLOOKUP($A49,Data!$AA$2:$AV$51,10,FALSE),"")</f>
        <v/>
      </c>
      <c r="K49" s="11" t="str">
        <f ca="1">IFERROR(VLOOKUP($A49,Data!$AA$2:$AV$51,11,FALSE),"")</f>
        <v/>
      </c>
      <c r="L49" s="11" t="str">
        <f ca="1">IFERROR(VLOOKUP($A49,Data!$AA$2:$AV$51,12,FALSE),"")</f>
        <v/>
      </c>
      <c r="M49" s="11" t="str">
        <f ca="1">IFERROR(VLOOKUP($A49,Data!$AA$2:$AV$51,13,FALSE),"")</f>
        <v/>
      </c>
      <c r="N49" s="12" t="str">
        <f ca="1">IFERROR(VLOOKUP($A49,Data!$AA$2:$AV$51,14,FALSE),"")</f>
        <v/>
      </c>
      <c r="O49" s="12" t="str">
        <f ca="1">IFERROR(VLOOKUP($A49,Data!$AA$2:$AV$51,15,FALSE),"")</f>
        <v/>
      </c>
      <c r="P49" s="12" t="str">
        <f ca="1">IFERROR(VLOOKUP($A49,Data!$AA$2:$AV$51,16,FALSE),"")</f>
        <v/>
      </c>
      <c r="Q49" s="12" t="str">
        <f ca="1">IFERROR(VLOOKUP($A49,Data!$AA$2:$AV$51,17,FALSE),"")</f>
        <v/>
      </c>
      <c r="R49" s="12" t="str">
        <f ca="1">IFERROR(VLOOKUP($A49,Data!$AA$2:$AV$51,18,FALSE),"")</f>
        <v/>
      </c>
      <c r="S49" s="12" t="str">
        <f ca="1">IFERROR(VLOOKUP($A49,Data!$AA$2:$AV$51,19,FALSE),"")</f>
        <v/>
      </c>
      <c r="T49" s="12" t="str">
        <f ca="1">IFERROR(VLOOKUP($A49,Data!$AA$2:$AV$51,20,FALSE),"")</f>
        <v/>
      </c>
      <c r="U49" s="12" t="str">
        <f ca="1">IFERROR(VLOOKUP($A49,Data!$AA$2:$AV$51,21,FALSE),"")</f>
        <v/>
      </c>
      <c r="V49" s="12" t="str">
        <f ca="1">IFERROR(VLOOKUP($A49,Data!$AA$2:$AV$51,22,FALSE),"")</f>
        <v/>
      </c>
    </row>
    <row r="50" spans="1:22" x14ac:dyDescent="0.25">
      <c r="A50" s="11">
        <f t="shared" si="0"/>
        <v>49</v>
      </c>
      <c r="B50" s="11" t="str">
        <f ca="1">IFERROR(VLOOKUP($A50,Data!$AA$2:$AV$51,2,FALSE),"")</f>
        <v/>
      </c>
      <c r="C50" s="11" t="str">
        <f ca="1">IFERROR(VLOOKUP($A50,Data!$AA$2:$AV$51,3,FALSE),"")</f>
        <v/>
      </c>
      <c r="D50" s="11" t="str">
        <f ca="1">IFERROR(VLOOKUP($A50,Data!$AA$2:$AV$51,4,FALSE),"")</f>
        <v/>
      </c>
      <c r="E50" s="11" t="str">
        <f ca="1">IFERROR(VLOOKUP($A50,Data!$AA$2:$AV$51,5,FALSE),"")</f>
        <v/>
      </c>
      <c r="F50" s="11" t="str">
        <f ca="1">IFERROR(VLOOKUP($A50,Data!$AA$2:$AV$51,6,FALSE),"")</f>
        <v/>
      </c>
      <c r="G50" s="11" t="str">
        <f ca="1">IFERROR(VLOOKUP($A50,Data!$AA$2:$AV$51,7,FALSE),"")</f>
        <v/>
      </c>
      <c r="H50" s="11" t="str">
        <f ca="1">IFERROR(VLOOKUP($A50,Data!$AA$2:$AV$51,8,FALSE),"")</f>
        <v/>
      </c>
      <c r="I50" s="11" t="str">
        <f ca="1">IFERROR(VLOOKUP($A50,Data!$AA$2:$AV$51,9,FALSE),"")</f>
        <v/>
      </c>
      <c r="J50" s="11" t="str">
        <f ca="1">IFERROR(VLOOKUP($A50,Data!$AA$2:$AV$51,10,FALSE),"")</f>
        <v/>
      </c>
      <c r="K50" s="11" t="str">
        <f ca="1">IFERROR(VLOOKUP($A50,Data!$AA$2:$AV$51,11,FALSE),"")</f>
        <v/>
      </c>
      <c r="L50" s="11" t="str">
        <f ca="1">IFERROR(VLOOKUP($A50,Data!$AA$2:$AV$51,12,FALSE),"")</f>
        <v/>
      </c>
      <c r="M50" s="11" t="str">
        <f ca="1">IFERROR(VLOOKUP($A50,Data!$AA$2:$AV$51,13,FALSE),"")</f>
        <v/>
      </c>
      <c r="N50" s="12" t="str">
        <f ca="1">IFERROR(VLOOKUP($A50,Data!$AA$2:$AV$51,14,FALSE),"")</f>
        <v/>
      </c>
      <c r="O50" s="12" t="str">
        <f ca="1">IFERROR(VLOOKUP($A50,Data!$AA$2:$AV$51,15,FALSE),"")</f>
        <v/>
      </c>
      <c r="P50" s="12" t="str">
        <f ca="1">IFERROR(VLOOKUP($A50,Data!$AA$2:$AV$51,16,FALSE),"")</f>
        <v/>
      </c>
      <c r="Q50" s="12" t="str">
        <f ca="1">IFERROR(VLOOKUP($A50,Data!$AA$2:$AV$51,17,FALSE),"")</f>
        <v/>
      </c>
      <c r="R50" s="12" t="str">
        <f ca="1">IFERROR(VLOOKUP($A50,Data!$AA$2:$AV$51,18,FALSE),"")</f>
        <v/>
      </c>
      <c r="S50" s="12" t="str">
        <f ca="1">IFERROR(VLOOKUP($A50,Data!$AA$2:$AV$51,19,FALSE),"")</f>
        <v/>
      </c>
      <c r="T50" s="12" t="str">
        <f ca="1">IFERROR(VLOOKUP($A50,Data!$AA$2:$AV$51,20,FALSE),"")</f>
        <v/>
      </c>
      <c r="U50" s="12" t="str">
        <f ca="1">IFERROR(VLOOKUP($A50,Data!$AA$2:$AV$51,21,FALSE),"")</f>
        <v/>
      </c>
      <c r="V50" s="12" t="str">
        <f ca="1">IFERROR(VLOOKUP($A50,Data!$AA$2:$AV$51,22,FALSE),"")</f>
        <v/>
      </c>
    </row>
    <row r="51" spans="1:22" x14ac:dyDescent="0.25">
      <c r="A51" s="11">
        <f t="shared" si="0"/>
        <v>50</v>
      </c>
      <c r="B51" s="11" t="str">
        <f ca="1">IFERROR(VLOOKUP($A51,Data!$AA$2:$AV$51,2,FALSE),"")</f>
        <v/>
      </c>
      <c r="C51" s="11" t="str">
        <f ca="1">IFERROR(VLOOKUP($A51,Data!$AA$2:$AV$51,3,FALSE),"")</f>
        <v/>
      </c>
      <c r="D51" s="11" t="str">
        <f ca="1">IFERROR(VLOOKUP($A51,Data!$AA$2:$AV$51,4,FALSE),"")</f>
        <v/>
      </c>
      <c r="E51" s="11" t="str">
        <f ca="1">IFERROR(VLOOKUP($A51,Data!$AA$2:$AV$51,5,FALSE),"")</f>
        <v/>
      </c>
      <c r="F51" s="11" t="str">
        <f ca="1">IFERROR(VLOOKUP($A51,Data!$AA$2:$AV$51,6,FALSE),"")</f>
        <v/>
      </c>
      <c r="G51" s="11" t="str">
        <f ca="1">IFERROR(VLOOKUP($A51,Data!$AA$2:$AV$51,7,FALSE),"")</f>
        <v/>
      </c>
      <c r="H51" s="11" t="str">
        <f ca="1">IFERROR(VLOOKUP($A51,Data!$AA$2:$AV$51,8,FALSE),"")</f>
        <v/>
      </c>
      <c r="I51" s="11" t="str">
        <f ca="1">IFERROR(VLOOKUP($A51,Data!$AA$2:$AV$51,9,FALSE),"")</f>
        <v/>
      </c>
      <c r="J51" s="11" t="str">
        <f ca="1">IFERROR(VLOOKUP($A51,Data!$AA$2:$AV$51,10,FALSE),"")</f>
        <v/>
      </c>
      <c r="K51" s="11" t="str">
        <f ca="1">IFERROR(VLOOKUP($A51,Data!$AA$2:$AV$51,11,FALSE),"")</f>
        <v/>
      </c>
      <c r="L51" s="11" t="str">
        <f ca="1">IFERROR(VLOOKUP($A51,Data!$AA$2:$AV$51,12,FALSE),"")</f>
        <v/>
      </c>
      <c r="M51" s="11" t="str">
        <f ca="1">IFERROR(VLOOKUP($A51,Data!$AA$2:$AV$51,13,FALSE),"")</f>
        <v/>
      </c>
      <c r="N51" s="12" t="str">
        <f ca="1">IFERROR(VLOOKUP($A51,Data!$AA$2:$AV$51,14,FALSE),"")</f>
        <v/>
      </c>
      <c r="O51" s="12" t="str">
        <f ca="1">IFERROR(VLOOKUP($A51,Data!$AA$2:$AV$51,15,FALSE),"")</f>
        <v/>
      </c>
      <c r="P51" s="12" t="str">
        <f ca="1">IFERROR(VLOOKUP($A51,Data!$AA$2:$AV$51,16,FALSE),"")</f>
        <v/>
      </c>
      <c r="Q51" s="12" t="str">
        <f ca="1">IFERROR(VLOOKUP($A51,Data!$AA$2:$AV$51,17,FALSE),"")</f>
        <v/>
      </c>
      <c r="R51" s="12" t="str">
        <f ca="1">IFERROR(VLOOKUP($A51,Data!$AA$2:$AV$51,18,FALSE),"")</f>
        <v/>
      </c>
      <c r="S51" s="12" t="str">
        <f ca="1">IFERROR(VLOOKUP($A51,Data!$AA$2:$AV$51,19,FALSE),"")</f>
        <v/>
      </c>
      <c r="T51" s="12" t="str">
        <f ca="1">IFERROR(VLOOKUP($A51,Data!$AA$2:$AV$51,20,FALSE),"")</f>
        <v/>
      </c>
      <c r="U51" s="12" t="str">
        <f ca="1">IFERROR(VLOOKUP($A51,Data!$AA$2:$AV$51,21,FALSE),"")</f>
        <v/>
      </c>
      <c r="V51" s="12" t="str">
        <f ca="1">IFERROR(VLOOKUP($A51,Data!$AA$2:$AV$51,22,FALSE),"")</f>
        <v/>
      </c>
    </row>
    <row r="52" spans="1:22" x14ac:dyDescent="0.25">
      <c r="N52" s="12" t="str">
        <f ca="1">IFERROR(VLOOKUP($A52,Data!$AA$2:$AV$51,14,FALSE),"")</f>
        <v/>
      </c>
      <c r="Q52" s="12" t="str">
        <f ca="1">IFERROR(VLOOKUP($A52,Data!$AA$2:$AV$51,17,FALSE),"")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1"/>
  <sheetViews>
    <sheetView topLeftCell="Z1" workbookViewId="0">
      <selection activeCell="AB3" sqref="AB3"/>
    </sheetView>
  </sheetViews>
  <sheetFormatPr defaultColWidth="11.6328125" defaultRowHeight="15" x14ac:dyDescent="0.25"/>
  <cols>
    <col min="1" max="1" width="11.6328125" style="2"/>
    <col min="2" max="2" width="18.6328125" style="2" customWidth="1"/>
    <col min="3" max="3" width="12.6328125" style="2" customWidth="1"/>
    <col min="4" max="5" width="15.6328125" style="2" customWidth="1"/>
    <col min="6" max="6" width="18.6328125" style="2" customWidth="1"/>
    <col min="7" max="10" width="11.6328125" style="2"/>
    <col min="11" max="11" width="16.6328125" style="2" customWidth="1"/>
    <col min="12" max="13" width="11.6328125" style="2"/>
    <col min="14" max="16" width="11.6328125" style="4"/>
    <col min="17" max="19" width="11.6328125" style="2"/>
    <col min="20" max="21" width="28.6328125" style="2" customWidth="1"/>
    <col min="22" max="22" width="11.6328125" style="2"/>
    <col min="23" max="23" width="16.08984375" style="2" customWidth="1"/>
    <col min="24" max="24" width="14.1796875" style="2" customWidth="1"/>
    <col min="25" max="25" width="15.54296875" style="7" customWidth="1"/>
    <col min="26" max="26" width="26.6328125" style="2" customWidth="1"/>
    <col min="27" max="27" width="7.7265625" style="2" customWidth="1"/>
    <col min="28" max="30" width="20.453125" style="2" customWidth="1"/>
    <col min="31" max="31" width="16.54296875" style="2" customWidth="1"/>
    <col min="32" max="32" width="20.453125" style="2" customWidth="1"/>
    <col min="33" max="33" width="11.90625" style="2" customWidth="1"/>
    <col min="34" max="34" width="9.81640625" style="2" customWidth="1"/>
    <col min="35" max="45" width="11.90625" style="2" customWidth="1"/>
    <col min="46" max="48" width="28.6328125" style="2" customWidth="1"/>
    <col min="49" max="16384" width="11.6328125" style="2"/>
  </cols>
  <sheetData>
    <row r="1" spans="1:4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29</v>
      </c>
      <c r="X1" s="2" t="s">
        <v>29</v>
      </c>
      <c r="Y1" s="7" t="s">
        <v>20</v>
      </c>
      <c r="Z1" s="2" t="s">
        <v>30</v>
      </c>
      <c r="AA1" s="2" t="s">
        <v>31</v>
      </c>
      <c r="AB1" s="1" t="str">
        <f>B1</f>
        <v>AccountName</v>
      </c>
      <c r="AC1" s="1" t="str">
        <f>C1</f>
        <v>FCMNumber</v>
      </c>
      <c r="AD1" s="1" t="str">
        <f>D1</f>
        <v>EnteredByUser</v>
      </c>
      <c r="AE1" s="1" t="str">
        <f>E1</f>
        <v>OriginalOrderID</v>
      </c>
      <c r="AF1" s="1" t="str">
        <f>F1</f>
        <v>OrderID</v>
      </c>
      <c r="AG1" s="1" t="str">
        <f>G1</f>
        <v>Side</v>
      </c>
      <c r="AH1" s="1" t="str">
        <f>H1</f>
        <v>Qty</v>
      </c>
      <c r="AI1" s="1" t="str">
        <f>I1</f>
        <v>FillQty</v>
      </c>
      <c r="AJ1" s="1" t="str">
        <f t="shared" ref="AJ1:AR1" si="0">J1</f>
        <v>RmngQty</v>
      </c>
      <c r="AK1" s="1" t="str">
        <f t="shared" si="0"/>
        <v>Instrument</v>
      </c>
      <c r="AL1" s="1" t="str">
        <f t="shared" si="0"/>
        <v>Type</v>
      </c>
      <c r="AM1" s="1" t="str">
        <f t="shared" si="0"/>
        <v>Status</v>
      </c>
      <c r="AN1" s="1" t="str">
        <f t="shared" si="0"/>
        <v>LimitPrice</v>
      </c>
      <c r="AO1" s="1" t="str">
        <f t="shared" si="0"/>
        <v>StopPrice</v>
      </c>
      <c r="AP1" s="1" t="str">
        <f t="shared" si="0"/>
        <v>AvgFillPrice</v>
      </c>
      <c r="AQ1" s="1" t="str">
        <f t="shared" si="0"/>
        <v>Duration</v>
      </c>
      <c r="AR1" s="1" t="str">
        <f t="shared" si="0"/>
        <v>GTD</v>
      </c>
      <c r="AS1" s="1" t="str">
        <f>S1</f>
        <v>GTT</v>
      </c>
      <c r="AT1" s="1" t="str">
        <f>T1</f>
        <v>PlaceTime</v>
      </c>
      <c r="AU1" s="1" t="str">
        <f>U1</f>
        <v>StatusTime</v>
      </c>
      <c r="AV1" s="1" t="str">
        <f>V1</f>
        <v>Comment</v>
      </c>
    </row>
    <row r="2" spans="1:48" x14ac:dyDescent="0.25">
      <c r="A2" s="2">
        <f t="array" ref="A2">TRANSPOSE(IFERROR(_xll.CQGXLOrderData(, "Count",,,,,"AA",,),""))</f>
        <v>13</v>
      </c>
      <c r="B2" s="2" t="str">
        <f t="array" ref="B2:V2">IFERROR(_xll.CQGXLOrderData(, "AccountName,FCMNumber,EnteredByUser,OriginalOrderID,OrderID,Side,Qty,FillQty,RmngQty,Instrument,Type,Status,LimitPrice,StopPrice,AvgFillPrice,Duration,GTD,GTT,PlaceTime,StatusTime,Comment",,,,,"AA",0,1),"")</f>
        <v>SIMThom Spreader</v>
      </c>
      <c r="C2" s="2" t="str">
        <v>PSspread300</v>
      </c>
      <c r="D2" s="2" t="str">
        <v>thomstage</v>
      </c>
      <c r="E2" s="2">
        <v>1097137620</v>
      </c>
      <c r="F2" s="2" t="str">
        <v>CQG_1099224760</v>
      </c>
      <c r="G2" s="2" t="str">
        <v>Buy</v>
      </c>
      <c r="H2" s="2">
        <v>5</v>
      </c>
      <c r="I2" s="2">
        <v>0</v>
      </c>
      <c r="J2" s="2">
        <v>5</v>
      </c>
      <c r="K2" s="2" t="str">
        <v>F.US.EPM20</v>
      </c>
      <c r="L2" s="2" t="str">
        <v>LMT</v>
      </c>
      <c r="M2" s="2" t="str">
        <v>AckCancel</v>
      </c>
      <c r="N2" s="4">
        <v>2865.25</v>
      </c>
      <c r="O2" s="4" t="str">
        <v/>
      </c>
      <c r="P2" s="4">
        <v>0</v>
      </c>
      <c r="Q2" s="2" t="str">
        <v>GTC</v>
      </c>
      <c r="R2" s="2" t="str">
        <v/>
      </c>
      <c r="S2" s="2" t="str">
        <v/>
      </c>
      <c r="T2" s="2" t="str">
        <v>2020-May-07 19:40:30.232000</v>
      </c>
      <c r="U2" s="2" t="str">
        <v>2020-May-10 22:15:33.232000</v>
      </c>
      <c r="V2" s="2" t="str">
        <v/>
      </c>
      <c r="W2" s="5" t="str">
        <f>IFERROR(LEFT(U2,LEN(U2)-16),"")</f>
        <v>2020-May-10</v>
      </c>
      <c r="X2" s="6">
        <f>IFERROR(DATE(LEFT(W2,4)*1,IF(LEFT(RIGHT(W2,LEN(W2)-5),3)="Jan",1,IF(LEFT(RIGHT(W2,LEN(W2)-5),3)="Feb",2,IF(LEFT(RIGHT(W2,LEN(W2)-5),3)="Mar",3,IF(LEFT(RIGHT(W2,LEN(W2)-5),3)="Apr",4,IF(LEFT(RIGHT(W2,LEN(W2)-5),3)="May",5,IF(LEFT(RIGHT(W2,LEN(W2)-5),3)="Jun",6,IF(LEFT(RIGHT(W2,LEN(W2)-5),3)="Jul",7,IF(LEFT(RIGHT(W2,LEN(W2)-5),3)="Aug",8,IF(LEFT(RIGHT(W2,LEN(W2)-5),3)="Sep",9,IF(LEFT(RIGHT(W2,LEN(W2)-5),3)="Oct",10,IF(LEFT(RIGHT(W2,LEN(W2)-5),3)="Nov",11,IF(LEFT(RIGHT(W2,LEN(W2)-5),3)="Dec",12)))))))))))),RIGHT(W2,2)*1),"")</f>
        <v>43961</v>
      </c>
      <c r="Y2" s="7">
        <f>IFERROR(RIGHT(U2,15)*1,"")</f>
        <v>0.92746796296296286</v>
      </c>
      <c r="Z2" s="8">
        <f>IFERROR((X2&amp;Y2)*1,"")</f>
        <v>439610.92746796203</v>
      </c>
      <c r="AA2" s="2">
        <f ca="1">IFERROR(RANK(Z2,$Z$2:$Z$51)+COUNTIF($Z$2:Z2,Z2)-1,"")</f>
        <v>9</v>
      </c>
      <c r="AB2" s="2" t="str">
        <f>IF(B2="","",B2)</f>
        <v>SIMThom Spreader</v>
      </c>
      <c r="AC2" s="2" t="str">
        <f>IF(C2="","",C2)</f>
        <v>PSspread300</v>
      </c>
      <c r="AD2" s="2" t="str">
        <f>IF(D2="","",D2)</f>
        <v>thomstage</v>
      </c>
      <c r="AE2" s="2">
        <f>IF(E2="","",E2)</f>
        <v>1097137620</v>
      </c>
      <c r="AF2" s="2" t="str">
        <f>IF(F2="","",F2)</f>
        <v>CQG_1099224760</v>
      </c>
      <c r="AG2" s="2" t="str">
        <f>IF(G2="","",G2)</f>
        <v>Buy</v>
      </c>
      <c r="AH2" s="2">
        <f>IF(H2="","",H2)</f>
        <v>5</v>
      </c>
      <c r="AI2" s="2">
        <f>IF(I2="","",I2)</f>
        <v>0</v>
      </c>
      <c r="AJ2" s="2">
        <f t="shared" ref="AJ2:AV17" si="1">IF(J2="","",J2)</f>
        <v>5</v>
      </c>
      <c r="AK2" s="2" t="str">
        <f t="shared" si="1"/>
        <v>F.US.EPM20</v>
      </c>
      <c r="AL2" s="2" t="str">
        <f t="shared" si="1"/>
        <v>LMT</v>
      </c>
      <c r="AM2" s="2" t="str">
        <f t="shared" si="1"/>
        <v>AckCancel</v>
      </c>
      <c r="AN2" s="2">
        <f t="shared" si="1"/>
        <v>2865.25</v>
      </c>
      <c r="AO2" s="2" t="str">
        <f t="shared" si="1"/>
        <v/>
      </c>
      <c r="AP2" s="2">
        <f t="shared" si="1"/>
        <v>0</v>
      </c>
      <c r="AQ2" s="2" t="str">
        <f t="shared" si="1"/>
        <v>GTC</v>
      </c>
      <c r="AR2" s="2" t="str">
        <f t="shared" si="1"/>
        <v/>
      </c>
      <c r="AS2" s="2" t="str">
        <f>IF(S2="","",S2)</f>
        <v/>
      </c>
      <c r="AT2" s="2" t="str">
        <f>IF(T2="","",T2)</f>
        <v>2020-May-07 19:40:30.232000</v>
      </c>
      <c r="AU2" s="2" t="str">
        <f>IF(U2="","",U2)</f>
        <v>2020-May-10 22:15:33.232000</v>
      </c>
      <c r="AV2" s="2" t="str">
        <f>IF(V2="","",V2)</f>
        <v/>
      </c>
    </row>
    <row r="3" spans="1:48" x14ac:dyDescent="0.25">
      <c r="B3" s="2" t="str">
        <f t="array" ref="B3:V3">IFERROR(_xll.CQGXLOrderData(, "AccountName,FCMNumber,EnteredByUser,OriginalOrderID,OrderID,Side,Qty,FillQty,RmngQty,Instrument,Type,Status,LimitPrice,StopPrice,AvgFillPrice,Duration,GTD,GTT,PlaceTime,StatusTime,Comment",,,,,"AA",1,2),"")</f>
        <v>SIMThom Spreader</v>
      </c>
      <c r="C3" s="2" t="str">
        <v>PSspread300</v>
      </c>
      <c r="D3" s="2" t="str">
        <v>thomstage</v>
      </c>
      <c r="E3" s="2">
        <v>1097561122</v>
      </c>
      <c r="F3" s="2" t="str">
        <v>CQG_1099204805</v>
      </c>
      <c r="G3" s="2" t="str">
        <v>Sell</v>
      </c>
      <c r="H3" s="2">
        <v>5</v>
      </c>
      <c r="I3" s="2">
        <v>0</v>
      </c>
      <c r="J3" s="2">
        <v>5</v>
      </c>
      <c r="K3" s="2" t="str">
        <v>F.US.EPM20</v>
      </c>
      <c r="L3" s="2" t="str">
        <v>LMT</v>
      </c>
      <c r="M3" s="2" t="str">
        <v>AckCancel</v>
      </c>
      <c r="N3" s="4">
        <v>2950</v>
      </c>
      <c r="O3" s="4" t="str">
        <v/>
      </c>
      <c r="P3" s="4">
        <v>0</v>
      </c>
      <c r="Q3" s="2" t="str">
        <v>GTC</v>
      </c>
      <c r="R3" s="2" t="str">
        <v/>
      </c>
      <c r="S3" s="2" t="str">
        <v/>
      </c>
      <c r="T3" s="2" t="str">
        <v>2020-May-08 15:41:48.935000</v>
      </c>
      <c r="U3" s="2" t="str">
        <v>2020-May-10 22:15:35.437000</v>
      </c>
      <c r="V3" s="2" t="str">
        <v/>
      </c>
      <c r="W3" s="5" t="str">
        <f t="shared" ref="W3:W50" si="2">IFERROR(LEFT(U3,LEN(U3)-16),"")</f>
        <v>2020-May-10</v>
      </c>
      <c r="X3" s="6">
        <f t="shared" ref="X3:X51" si="3">IFERROR(DATE(LEFT(W3,4)*1,IF(LEFT(RIGHT(W3,LEN(W3)-5),3)="Jan",1,IF(LEFT(RIGHT(W3,LEN(W3)-5),3)="Feb",2,IF(LEFT(RIGHT(W3,LEN(W3)-5),3)="Mar",3,IF(LEFT(RIGHT(W3,LEN(W3)-5),3)="Apr",4,IF(LEFT(RIGHT(W3,LEN(W3)-5),3)="May",5,IF(LEFT(RIGHT(W3,LEN(W3)-5),3)="Jun",6,IF(LEFT(RIGHT(W3,LEN(W3)-5),3)="Jul",7,IF(LEFT(RIGHT(W3,LEN(W3)-5),3)="Aug",8,IF(LEFT(RIGHT(W3,LEN(W3)-5),3)="Sep",9,IF(LEFT(RIGHT(W3,LEN(W3)-5),3)="Oct",10,IF(LEFT(RIGHT(W3,LEN(W3)-5),3)="Nov",11,IF(LEFT(RIGHT(W3,LEN(W3)-5),3)="Dec",12)))))))))))),RIGHT(W3,2)*1),"")</f>
        <v>43961</v>
      </c>
      <c r="Y3" s="7">
        <f>IFERROR(RIGHT(U3,15)*1,"")</f>
        <v>0.92749348379629637</v>
      </c>
      <c r="Z3" s="8">
        <f t="shared" ref="Z3:Z51" si="4">IFERROR((X3&amp;Y3)*1,"")</f>
        <v>439610.927493483</v>
      </c>
      <c r="AA3" s="2">
        <f ca="1">IFERROR(RANK(Z3,$Z$2:$Z$51)+COUNTIF($Z$2:Z3,Z3)-1,"")</f>
        <v>8</v>
      </c>
      <c r="AB3" s="2" t="str">
        <f t="shared" ref="AB3:AG51" si="5">IF(B3="","",B3)</f>
        <v>SIMThom Spreader</v>
      </c>
      <c r="AC3" s="2" t="str">
        <f t="shared" si="5"/>
        <v>PSspread300</v>
      </c>
      <c r="AD3" s="2" t="str">
        <f t="shared" si="5"/>
        <v>thomstage</v>
      </c>
      <c r="AE3" s="2">
        <f t="shared" si="5"/>
        <v>1097561122</v>
      </c>
      <c r="AF3" s="2" t="str">
        <f t="shared" si="5"/>
        <v>CQG_1099204805</v>
      </c>
      <c r="AG3" s="2" t="str">
        <f t="shared" si="5"/>
        <v>Sell</v>
      </c>
      <c r="AH3" s="2">
        <f t="shared" ref="AH3:AI51" si="6">IF(H3="","",H3)</f>
        <v>5</v>
      </c>
      <c r="AI3" s="2">
        <f t="shared" si="6"/>
        <v>0</v>
      </c>
      <c r="AJ3" s="2">
        <f t="shared" si="1"/>
        <v>5</v>
      </c>
      <c r="AK3" s="2" t="str">
        <f t="shared" si="1"/>
        <v>F.US.EPM20</v>
      </c>
      <c r="AL3" s="2" t="str">
        <f t="shared" si="1"/>
        <v>LMT</v>
      </c>
      <c r="AM3" s="2" t="str">
        <f t="shared" si="1"/>
        <v>AckCancel</v>
      </c>
      <c r="AN3" s="2">
        <f t="shared" si="1"/>
        <v>2950</v>
      </c>
      <c r="AO3" s="2" t="str">
        <f t="shared" si="1"/>
        <v/>
      </c>
      <c r="AP3" s="2">
        <f t="shared" si="1"/>
        <v>0</v>
      </c>
      <c r="AQ3" s="2" t="str">
        <f t="shared" si="1"/>
        <v>GTC</v>
      </c>
      <c r="AR3" s="2" t="str">
        <f t="shared" si="1"/>
        <v/>
      </c>
      <c r="AS3" s="2" t="str">
        <f t="shared" si="1"/>
        <v/>
      </c>
      <c r="AT3" s="2" t="str">
        <f t="shared" si="1"/>
        <v>2020-May-08 15:41:48.935000</v>
      </c>
      <c r="AU3" s="2" t="str">
        <f t="shared" si="1"/>
        <v>2020-May-10 22:15:35.437000</v>
      </c>
      <c r="AV3" s="2" t="str">
        <f t="shared" si="1"/>
        <v/>
      </c>
    </row>
    <row r="4" spans="1:48" x14ac:dyDescent="0.25">
      <c r="B4" s="2" t="str">
        <f t="array" ref="B4:V4">IFERROR(_xll.CQGXLOrderData(, "AccountName,FCMNumber,EnteredByUser,OriginalOrderID,OrderID,Side,Qty,FillQty,RmngQty,Instrument,Type,Status,LimitPrice,StopPrice,AvgFillPrice,Duration,GTD,GTT,PlaceTime,StatusTime,Comment",,,,,"AA",2,3),"")</f>
        <v>SIMThom Spreader</v>
      </c>
      <c r="C4" s="2" t="str">
        <v>PSspread300</v>
      </c>
      <c r="D4" s="2" t="str">
        <v>thomstage</v>
      </c>
      <c r="E4" s="2">
        <v>1097565692</v>
      </c>
      <c r="F4" s="2" t="str">
        <v>CQG_1099224761</v>
      </c>
      <c r="G4" s="2" t="str">
        <v>Buy</v>
      </c>
      <c r="H4" s="2">
        <v>5</v>
      </c>
      <c r="I4" s="2">
        <v>0</v>
      </c>
      <c r="J4" s="2">
        <v>5</v>
      </c>
      <c r="K4" s="2" t="str">
        <v>F.US.EPM20</v>
      </c>
      <c r="L4" s="2" t="str">
        <v>LMT</v>
      </c>
      <c r="M4" s="2" t="str">
        <v>AckCancel</v>
      </c>
      <c r="N4" s="4">
        <v>2869</v>
      </c>
      <c r="O4" s="4" t="str">
        <v/>
      </c>
      <c r="P4" s="4">
        <v>0</v>
      </c>
      <c r="Q4" s="2" t="str">
        <v>GTC</v>
      </c>
      <c r="R4" s="2" t="str">
        <v/>
      </c>
      <c r="S4" s="2" t="str">
        <v/>
      </c>
      <c r="T4" s="2" t="str">
        <v>2020-May-08 14:14:19.608000</v>
      </c>
      <c r="U4" s="2" t="str">
        <v>2020-May-10 22:15:33.232000</v>
      </c>
      <c r="V4" s="2" t="str">
        <v/>
      </c>
      <c r="W4" s="5" t="str">
        <f t="shared" si="2"/>
        <v>2020-May-10</v>
      </c>
      <c r="X4" s="6">
        <f t="shared" si="3"/>
        <v>43961</v>
      </c>
      <c r="Y4" s="7">
        <f>IFERROR(RIGHT(U4,15)*1,"")</f>
        <v>0.92746796296296286</v>
      </c>
      <c r="Z4" s="8">
        <f t="shared" si="4"/>
        <v>439610.92746796203</v>
      </c>
      <c r="AA4" s="2">
        <f ca="1">IFERROR(RANK(Z4,$Z$2:$Z$51)+COUNTIF($Z$2:Z4,Z4)-1,"")</f>
        <v>10</v>
      </c>
      <c r="AB4" s="2" t="str">
        <f t="shared" si="5"/>
        <v>SIMThom Spreader</v>
      </c>
      <c r="AC4" s="2" t="str">
        <f t="shared" si="5"/>
        <v>PSspread300</v>
      </c>
      <c r="AD4" s="2" t="str">
        <f t="shared" si="5"/>
        <v>thomstage</v>
      </c>
      <c r="AE4" s="2">
        <f t="shared" si="5"/>
        <v>1097565692</v>
      </c>
      <c r="AF4" s="2" t="str">
        <f t="shared" si="5"/>
        <v>CQG_1099224761</v>
      </c>
      <c r="AG4" s="2" t="str">
        <f t="shared" si="5"/>
        <v>Buy</v>
      </c>
      <c r="AH4" s="2">
        <f t="shared" si="6"/>
        <v>5</v>
      </c>
      <c r="AI4" s="2">
        <f t="shared" si="6"/>
        <v>0</v>
      </c>
      <c r="AJ4" s="2">
        <f t="shared" si="1"/>
        <v>5</v>
      </c>
      <c r="AK4" s="2" t="str">
        <f t="shared" si="1"/>
        <v>F.US.EPM20</v>
      </c>
      <c r="AL4" s="2" t="str">
        <f t="shared" si="1"/>
        <v>LMT</v>
      </c>
      <c r="AM4" s="2" t="str">
        <f t="shared" si="1"/>
        <v>AckCancel</v>
      </c>
      <c r="AN4" s="2">
        <f t="shared" si="1"/>
        <v>2869</v>
      </c>
      <c r="AO4" s="2" t="str">
        <f t="shared" si="1"/>
        <v/>
      </c>
      <c r="AP4" s="2">
        <f t="shared" si="1"/>
        <v>0</v>
      </c>
      <c r="AQ4" s="2" t="str">
        <f t="shared" si="1"/>
        <v>GTC</v>
      </c>
      <c r="AR4" s="2" t="str">
        <f t="shared" si="1"/>
        <v/>
      </c>
      <c r="AS4" s="2" t="str">
        <f t="shared" si="1"/>
        <v/>
      </c>
      <c r="AT4" s="2" t="str">
        <f t="shared" si="1"/>
        <v>2020-May-08 14:14:19.608000</v>
      </c>
      <c r="AU4" s="2" t="str">
        <f t="shared" si="1"/>
        <v>2020-May-10 22:15:33.232000</v>
      </c>
      <c r="AV4" s="2" t="str">
        <f t="shared" si="1"/>
        <v/>
      </c>
    </row>
    <row r="5" spans="1:48" x14ac:dyDescent="0.25">
      <c r="B5" s="2" t="str">
        <f t="array" ref="B5:V5">IFERROR(_xll.CQGXLOrderData(, "AccountName,FCMNumber,EnteredByUser,OriginalOrderID,OrderID,Side,Qty,FillQty,RmngQty,Instrument,Type,Status,LimitPrice,StopPrice,AvgFillPrice,Duration,GTD,GTT,PlaceTime,StatusTime,Comment",,,,,"AA",3,4),"")</f>
        <v>SIMThom Spreader</v>
      </c>
      <c r="C5" s="2" t="str">
        <v>PSspread300</v>
      </c>
      <c r="D5" s="2" t="str">
        <v>thomstage</v>
      </c>
      <c r="E5" s="2">
        <v>1099194747</v>
      </c>
      <c r="F5" s="2" t="str">
        <v>CQG_1099194747</v>
      </c>
      <c r="G5" s="2" t="str">
        <v>Buy</v>
      </c>
      <c r="H5" s="2">
        <v>2</v>
      </c>
      <c r="I5" s="2">
        <v>2</v>
      </c>
      <c r="J5" s="2">
        <v>0</v>
      </c>
      <c r="K5" s="2" t="str">
        <v>F.US.EPM20</v>
      </c>
      <c r="L5" s="2" t="str">
        <v>MKT</v>
      </c>
      <c r="M5" s="2" t="str">
        <v>Fill</v>
      </c>
      <c r="N5" s="4" t="str">
        <v/>
      </c>
      <c r="O5" s="4" t="str">
        <v/>
      </c>
      <c r="P5" s="4">
        <v>2918.5</v>
      </c>
      <c r="Q5" s="2" t="str">
        <v>Day</v>
      </c>
      <c r="R5" s="2" t="str">
        <v/>
      </c>
      <c r="S5" s="2" t="str">
        <v/>
      </c>
      <c r="T5" s="2" t="str">
        <v>2020-May-10 22:00:58.688000</v>
      </c>
      <c r="U5" s="2" t="str">
        <v>2020-May-10 22:00:58.726000</v>
      </c>
      <c r="V5" s="2" t="str">
        <v/>
      </c>
      <c r="W5" s="5" t="str">
        <f t="shared" si="2"/>
        <v>2020-May-10</v>
      </c>
      <c r="X5" s="6">
        <f t="shared" si="3"/>
        <v>43961</v>
      </c>
      <c r="Y5" s="7">
        <f>IFERROR(RIGHT(U5,15)*1,"")</f>
        <v>0.91734636574074069</v>
      </c>
      <c r="Z5" s="8">
        <f t="shared" si="4"/>
        <v>439610.91734636499</v>
      </c>
      <c r="AA5" s="2">
        <f ca="1">IFERROR(RANK(Z5,$Z$2:$Z$51)+COUNTIF($Z$2:Z5,Z5)-1,"")</f>
        <v>13</v>
      </c>
      <c r="AB5" s="2" t="str">
        <f t="shared" si="5"/>
        <v>SIMThom Spreader</v>
      </c>
      <c r="AC5" s="2" t="str">
        <f t="shared" si="5"/>
        <v>PSspread300</v>
      </c>
      <c r="AD5" s="2" t="str">
        <f t="shared" si="5"/>
        <v>thomstage</v>
      </c>
      <c r="AE5" s="2">
        <f t="shared" si="5"/>
        <v>1099194747</v>
      </c>
      <c r="AF5" s="2" t="str">
        <f t="shared" si="5"/>
        <v>CQG_1099194747</v>
      </c>
      <c r="AG5" s="2" t="str">
        <f t="shared" si="5"/>
        <v>Buy</v>
      </c>
      <c r="AH5" s="2">
        <f t="shared" si="6"/>
        <v>2</v>
      </c>
      <c r="AI5" s="2">
        <f t="shared" si="6"/>
        <v>2</v>
      </c>
      <c r="AJ5" s="2">
        <f t="shared" si="1"/>
        <v>0</v>
      </c>
      <c r="AK5" s="2" t="str">
        <f t="shared" si="1"/>
        <v>F.US.EPM20</v>
      </c>
      <c r="AL5" s="2" t="str">
        <f t="shared" si="1"/>
        <v>MKT</v>
      </c>
      <c r="AM5" s="2" t="str">
        <f t="shared" si="1"/>
        <v>Fill</v>
      </c>
      <c r="AN5" s="2" t="str">
        <f t="shared" si="1"/>
        <v/>
      </c>
      <c r="AO5" s="2" t="str">
        <f t="shared" si="1"/>
        <v/>
      </c>
      <c r="AP5" s="2">
        <f t="shared" si="1"/>
        <v>2918.5</v>
      </c>
      <c r="AQ5" s="2" t="str">
        <f t="shared" si="1"/>
        <v>Day</v>
      </c>
      <c r="AR5" s="2" t="str">
        <f t="shared" si="1"/>
        <v/>
      </c>
      <c r="AS5" s="2" t="str">
        <f t="shared" si="1"/>
        <v/>
      </c>
      <c r="AT5" s="2" t="str">
        <f t="shared" si="1"/>
        <v>2020-May-10 22:00:58.688000</v>
      </c>
      <c r="AU5" s="2" t="str">
        <f t="shared" si="1"/>
        <v>2020-May-10 22:00:58.726000</v>
      </c>
      <c r="AV5" s="2" t="str">
        <f t="shared" si="1"/>
        <v/>
      </c>
    </row>
    <row r="6" spans="1:48" x14ac:dyDescent="0.25">
      <c r="B6" s="2" t="str">
        <f t="array" ref="B6:V6">IFERROR(_xll.CQGXLOrderData(, "AccountName,FCMNumber,EnteredByUser,OriginalOrderID,OrderID,Side,Qty,FillQty,RmngQty,Instrument,Type,Status,LimitPrice,StopPrice,AvgFillPrice,Duration,GTD,GTT,PlaceTime,StatusTime,Comment",,,,,"AA",4,5),"")</f>
        <v>SIMThom Spreader</v>
      </c>
      <c r="C6" s="2" t="str">
        <v>PSspread300</v>
      </c>
      <c r="D6" s="2" t="str">
        <v>thomstage</v>
      </c>
      <c r="E6" s="2">
        <v>1099194775</v>
      </c>
      <c r="F6" s="2" t="str">
        <v>CQG_1099194775</v>
      </c>
      <c r="G6" s="2" t="str">
        <v>Sell</v>
      </c>
      <c r="H6" s="2">
        <v>5</v>
      </c>
      <c r="I6" s="2">
        <v>5</v>
      </c>
      <c r="J6" s="2">
        <v>0</v>
      </c>
      <c r="K6" s="2" t="str">
        <v>F.US.EPM20</v>
      </c>
      <c r="L6" s="2" t="str">
        <v>LMT</v>
      </c>
      <c r="M6" s="2" t="str">
        <v>Fill</v>
      </c>
      <c r="N6" s="4">
        <v>2918.75</v>
      </c>
      <c r="O6" s="4" t="str">
        <v/>
      </c>
      <c r="P6" s="4">
        <v>2918.75</v>
      </c>
      <c r="Q6" s="2" t="str">
        <v>Day</v>
      </c>
      <c r="R6" s="2" t="str">
        <v/>
      </c>
      <c r="S6" s="2" t="str">
        <v/>
      </c>
      <c r="T6" s="2" t="str">
        <v>2020-May-10 22:08:48.907000</v>
      </c>
      <c r="U6" s="2" t="str">
        <v>2020-May-10 22:14:32.313000</v>
      </c>
      <c r="V6" s="2" t="str">
        <v/>
      </c>
      <c r="W6" s="5" t="str">
        <f t="shared" si="2"/>
        <v>2020-May-10</v>
      </c>
      <c r="X6" s="6">
        <f t="shared" si="3"/>
        <v>43961</v>
      </c>
      <c r="Y6" s="7">
        <f>IFERROR(RIGHT(U6,15)*1,"")</f>
        <v>0.92676288194444434</v>
      </c>
      <c r="Z6" s="8">
        <f t="shared" si="4"/>
        <v>439610.92676288099</v>
      </c>
      <c r="AA6" s="2">
        <f ca="1">IFERROR(RANK(Z6,$Z$2:$Z$51)+COUNTIF($Z$2:Z6,Z6)-1,"")</f>
        <v>11</v>
      </c>
      <c r="AB6" s="2" t="str">
        <f t="shared" si="5"/>
        <v>SIMThom Spreader</v>
      </c>
      <c r="AC6" s="2" t="str">
        <f t="shared" si="5"/>
        <v>PSspread300</v>
      </c>
      <c r="AD6" s="2" t="str">
        <f t="shared" si="5"/>
        <v>thomstage</v>
      </c>
      <c r="AE6" s="2">
        <f t="shared" si="5"/>
        <v>1099194775</v>
      </c>
      <c r="AF6" s="2" t="str">
        <f t="shared" si="5"/>
        <v>CQG_1099194775</v>
      </c>
      <c r="AG6" s="2" t="str">
        <f t="shared" si="5"/>
        <v>Sell</v>
      </c>
      <c r="AH6" s="2">
        <f t="shared" si="6"/>
        <v>5</v>
      </c>
      <c r="AI6" s="2">
        <f t="shared" si="6"/>
        <v>5</v>
      </c>
      <c r="AJ6" s="2">
        <f t="shared" si="1"/>
        <v>0</v>
      </c>
      <c r="AK6" s="2" t="str">
        <f t="shared" si="1"/>
        <v>F.US.EPM20</v>
      </c>
      <c r="AL6" s="2" t="str">
        <f t="shared" si="1"/>
        <v>LMT</v>
      </c>
      <c r="AM6" s="2" t="str">
        <f t="shared" si="1"/>
        <v>Fill</v>
      </c>
      <c r="AN6" s="2">
        <f t="shared" si="1"/>
        <v>2918.75</v>
      </c>
      <c r="AO6" s="2" t="str">
        <f t="shared" si="1"/>
        <v/>
      </c>
      <c r="AP6" s="2">
        <f t="shared" si="1"/>
        <v>2918.75</v>
      </c>
      <c r="AQ6" s="2" t="str">
        <f t="shared" si="1"/>
        <v>Day</v>
      </c>
      <c r="AR6" s="2" t="str">
        <f t="shared" si="1"/>
        <v/>
      </c>
      <c r="AS6" s="2" t="str">
        <f t="shared" si="1"/>
        <v/>
      </c>
      <c r="AT6" s="2" t="str">
        <f t="shared" si="1"/>
        <v>2020-May-10 22:08:48.907000</v>
      </c>
      <c r="AU6" s="2" t="str">
        <f t="shared" si="1"/>
        <v>2020-May-10 22:14:32.313000</v>
      </c>
      <c r="AV6" s="2" t="str">
        <f t="shared" si="1"/>
        <v/>
      </c>
    </row>
    <row r="7" spans="1:48" x14ac:dyDescent="0.25">
      <c r="B7" s="2" t="str">
        <f t="array" ref="B7:V7">IFERROR(_xll.CQGXLOrderData(, "AccountName,FCMNumber,EnteredByUser,OriginalOrderID,OrderID,Side,Qty,FillQty,RmngQty,Instrument,Type,Status,LimitPrice,StopPrice,AvgFillPrice,Duration,GTD,GTT,PlaceTime,StatusTime,Comment",,,,,"AA",5,6),"")</f>
        <v>SIMThom Spreader</v>
      </c>
      <c r="C7" s="2" t="str">
        <v>PSspread300</v>
      </c>
      <c r="D7" s="2" t="str">
        <v>thomstage</v>
      </c>
      <c r="E7" s="2">
        <v>1099214734</v>
      </c>
      <c r="F7" s="2" t="str">
        <v>CQG_1099194759</v>
      </c>
      <c r="G7" s="2" t="str">
        <v>Buy</v>
      </c>
      <c r="H7" s="2">
        <v>3</v>
      </c>
      <c r="I7" s="2">
        <v>3</v>
      </c>
      <c r="J7" s="2">
        <v>0</v>
      </c>
      <c r="K7" s="2" t="str">
        <v>F.US.EPM20</v>
      </c>
      <c r="L7" s="2" t="str">
        <v>LMT</v>
      </c>
      <c r="M7" s="2" t="str">
        <v>Fill</v>
      </c>
      <c r="N7" s="4">
        <v>2917</v>
      </c>
      <c r="O7" s="4" t="str">
        <v/>
      </c>
      <c r="P7" s="4">
        <v>2917</v>
      </c>
      <c r="Q7" s="2" t="str">
        <v>Day</v>
      </c>
      <c r="R7" s="2" t="str">
        <v/>
      </c>
      <c r="S7" s="2" t="str">
        <v/>
      </c>
      <c r="T7" s="2" t="str">
        <v>2020-May-10 22:02:25.273000</v>
      </c>
      <c r="U7" s="2" t="str">
        <v>2020-May-10 22:06:31.556000</v>
      </c>
      <c r="V7" s="2" t="str">
        <v/>
      </c>
      <c r="W7" s="5" t="str">
        <f t="shared" si="2"/>
        <v>2020-May-10</v>
      </c>
      <c r="X7" s="6">
        <f t="shared" si="3"/>
        <v>43961</v>
      </c>
      <c r="Y7" s="7">
        <f>IFERROR(RIGHT(U7,15)*1,"")</f>
        <v>0.92119856481481488</v>
      </c>
      <c r="Z7" s="8">
        <f t="shared" si="4"/>
        <v>439610.921198564</v>
      </c>
      <c r="AA7" s="2">
        <f ca="1">IFERROR(RANK(Z7,$Z$2:$Z$51)+COUNTIF($Z$2:Z7,Z7)-1,"")</f>
        <v>12</v>
      </c>
      <c r="AB7" s="2" t="str">
        <f t="shared" si="5"/>
        <v>SIMThom Spreader</v>
      </c>
      <c r="AC7" s="2" t="str">
        <f t="shared" si="5"/>
        <v>PSspread300</v>
      </c>
      <c r="AD7" s="2" t="str">
        <f t="shared" si="5"/>
        <v>thomstage</v>
      </c>
      <c r="AE7" s="2">
        <f t="shared" si="5"/>
        <v>1099214734</v>
      </c>
      <c r="AF7" s="2" t="str">
        <f t="shared" si="5"/>
        <v>CQG_1099194759</v>
      </c>
      <c r="AG7" s="2" t="str">
        <f t="shared" si="5"/>
        <v>Buy</v>
      </c>
      <c r="AH7" s="2">
        <f t="shared" si="6"/>
        <v>3</v>
      </c>
      <c r="AI7" s="2">
        <f t="shared" si="6"/>
        <v>3</v>
      </c>
      <c r="AJ7" s="2">
        <f t="shared" si="1"/>
        <v>0</v>
      </c>
      <c r="AK7" s="2" t="str">
        <f t="shared" si="1"/>
        <v>F.US.EPM20</v>
      </c>
      <c r="AL7" s="2" t="str">
        <f t="shared" si="1"/>
        <v>LMT</v>
      </c>
      <c r="AM7" s="2" t="str">
        <f t="shared" si="1"/>
        <v>Fill</v>
      </c>
      <c r="AN7" s="2">
        <f t="shared" si="1"/>
        <v>2917</v>
      </c>
      <c r="AO7" s="2" t="str">
        <f t="shared" si="1"/>
        <v/>
      </c>
      <c r="AP7" s="2">
        <f t="shared" si="1"/>
        <v>2917</v>
      </c>
      <c r="AQ7" s="2" t="str">
        <f t="shared" si="1"/>
        <v>Day</v>
      </c>
      <c r="AR7" s="2" t="str">
        <f t="shared" si="1"/>
        <v/>
      </c>
      <c r="AS7" s="2" t="str">
        <f t="shared" si="1"/>
        <v/>
      </c>
      <c r="AT7" s="2" t="str">
        <f t="shared" si="1"/>
        <v>2020-May-10 22:02:25.273000</v>
      </c>
      <c r="AU7" s="2" t="str">
        <f t="shared" si="1"/>
        <v>2020-May-10 22:06:31.556000</v>
      </c>
      <c r="AV7" s="2" t="str">
        <f t="shared" si="1"/>
        <v/>
      </c>
    </row>
    <row r="8" spans="1:48" x14ac:dyDescent="0.25">
      <c r="B8" s="2" t="str">
        <f t="array" ref="B8:V8">IFERROR(_xll.CQGXLOrderData(, "AccountName,FCMNumber,EnteredByUser,OriginalOrderID,OrderID,Side,Qty,FillQty,RmngQty,Instrument,Type,Status,LimitPrice,StopPrice,AvgFillPrice,Duration,GTD,GTT,PlaceTime,StatusTime,Comment",,,,,"AA",6,7),"")</f>
        <v>SIMThom Spreader</v>
      </c>
      <c r="C8" s="2" t="str">
        <v>PSspread300</v>
      </c>
      <c r="D8" s="2" t="str">
        <v>thomstage</v>
      </c>
      <c r="E8" s="2">
        <v>1099214843</v>
      </c>
      <c r="F8" s="2" t="str">
        <v>CQG_1099214843</v>
      </c>
      <c r="G8" s="2" t="str">
        <v>Sell</v>
      </c>
      <c r="H8" s="2">
        <v>1</v>
      </c>
      <c r="I8" s="2">
        <v>1</v>
      </c>
      <c r="J8" s="2">
        <v>0</v>
      </c>
      <c r="K8" s="2" t="str">
        <v>C.US.EPM2029250</v>
      </c>
      <c r="L8" s="2" t="str">
        <v>MKT</v>
      </c>
      <c r="M8" s="2" t="str">
        <v>Fill</v>
      </c>
      <c r="N8" s="4" t="str">
        <v/>
      </c>
      <c r="O8" s="4" t="str">
        <v/>
      </c>
      <c r="P8" s="4">
        <v>96</v>
      </c>
      <c r="Q8" s="2" t="str">
        <v>Day</v>
      </c>
      <c r="R8" s="2" t="str">
        <v/>
      </c>
      <c r="S8" s="2" t="str">
        <v/>
      </c>
      <c r="T8" s="2" t="str">
        <v>2020-May-10 22:38:13.682000</v>
      </c>
      <c r="U8" s="2" t="str">
        <v>2020-May-10 22:38:15.788000</v>
      </c>
      <c r="V8" s="2" t="str">
        <v/>
      </c>
      <c r="W8" s="5" t="str">
        <f t="shared" si="2"/>
        <v>2020-May-10</v>
      </c>
      <c r="X8" s="6">
        <f t="shared" si="3"/>
        <v>43961</v>
      </c>
      <c r="Y8" s="7">
        <f>IFERROR(RIGHT(U8,15)*1,"")</f>
        <v>0.94323828703703694</v>
      </c>
      <c r="Z8" s="8">
        <f t="shared" si="4"/>
        <v>439610.943238287</v>
      </c>
      <c r="AA8" s="2">
        <f ca="1">IFERROR(RANK(Z8,$Z$2:$Z$51)+COUNTIF($Z$2:Z8,Z8)-1,"")</f>
        <v>4</v>
      </c>
      <c r="AB8" s="2" t="str">
        <f t="shared" si="5"/>
        <v>SIMThom Spreader</v>
      </c>
      <c r="AC8" s="2" t="str">
        <f t="shared" si="5"/>
        <v>PSspread300</v>
      </c>
      <c r="AD8" s="2" t="str">
        <f t="shared" si="5"/>
        <v>thomstage</v>
      </c>
      <c r="AE8" s="2">
        <f t="shared" si="5"/>
        <v>1099214843</v>
      </c>
      <c r="AF8" s="2" t="str">
        <f t="shared" si="5"/>
        <v>CQG_1099214843</v>
      </c>
      <c r="AG8" s="2" t="str">
        <f t="shared" si="5"/>
        <v>Sell</v>
      </c>
      <c r="AH8" s="2">
        <f t="shared" si="6"/>
        <v>1</v>
      </c>
      <c r="AI8" s="2">
        <f t="shared" si="6"/>
        <v>1</v>
      </c>
      <c r="AJ8" s="2">
        <f t="shared" si="1"/>
        <v>0</v>
      </c>
      <c r="AK8" s="2" t="str">
        <f t="shared" si="1"/>
        <v>C.US.EPM2029250</v>
      </c>
      <c r="AL8" s="2" t="str">
        <f t="shared" si="1"/>
        <v>MKT</v>
      </c>
      <c r="AM8" s="2" t="str">
        <f t="shared" si="1"/>
        <v>Fill</v>
      </c>
      <c r="AN8" s="2" t="str">
        <f t="shared" si="1"/>
        <v/>
      </c>
      <c r="AO8" s="2" t="str">
        <f t="shared" si="1"/>
        <v/>
      </c>
      <c r="AP8" s="2">
        <f t="shared" si="1"/>
        <v>96</v>
      </c>
      <c r="AQ8" s="2" t="str">
        <f t="shared" si="1"/>
        <v>Day</v>
      </c>
      <c r="AR8" s="2" t="str">
        <f t="shared" si="1"/>
        <v/>
      </c>
      <c r="AS8" s="2" t="str">
        <f t="shared" si="1"/>
        <v/>
      </c>
      <c r="AT8" s="2" t="str">
        <f t="shared" si="1"/>
        <v>2020-May-10 22:38:13.682000</v>
      </c>
      <c r="AU8" s="2" t="str">
        <f t="shared" si="1"/>
        <v>2020-May-10 22:38:15.788000</v>
      </c>
      <c r="AV8" s="2" t="str">
        <f t="shared" si="1"/>
        <v/>
      </c>
    </row>
    <row r="9" spans="1:48" x14ac:dyDescent="0.25">
      <c r="B9" s="2" t="str">
        <f t="array" ref="B9:V9">IFERROR(_xll.CQGXLOrderData(, "AccountName,FCMNumber,EnteredByUser,OriginalOrderID,OrderID,Side,Qty,FillQty,RmngQty,Instrument,Type,Status,LimitPrice,StopPrice,AvgFillPrice,Duration,GTD,GTT,PlaceTime,StatusTime,Comment",,,,,"AA",7,8),"")</f>
        <v>SIMThom Spreader</v>
      </c>
      <c r="C9" s="2" t="str">
        <v>PSspread300</v>
      </c>
      <c r="D9" s="2" t="str">
        <v>thomstage</v>
      </c>
      <c r="E9" s="2">
        <v>1099224834</v>
      </c>
      <c r="F9" s="2" t="str">
        <v>CQG_1099224834</v>
      </c>
      <c r="G9" s="2" t="str">
        <v>Sell</v>
      </c>
      <c r="H9" s="2">
        <v>2</v>
      </c>
      <c r="I9" s="2">
        <v>2</v>
      </c>
      <c r="J9" s="2">
        <v>0</v>
      </c>
      <c r="K9" s="2" t="str">
        <v>C.US.EPM2029400</v>
      </c>
      <c r="L9" s="2" t="str">
        <v>MKT</v>
      </c>
      <c r="M9" s="2" t="str">
        <v>Fill</v>
      </c>
      <c r="N9" s="4" t="str">
        <v/>
      </c>
      <c r="O9" s="4" t="str">
        <v/>
      </c>
      <c r="P9" s="4">
        <v>87.25</v>
      </c>
      <c r="Q9" s="2" t="str">
        <v>Day</v>
      </c>
      <c r="R9" s="2" t="str">
        <v/>
      </c>
      <c r="S9" s="2" t="str">
        <v/>
      </c>
      <c r="T9" s="2" t="str">
        <v>2020-May-10 22:38:03.702000</v>
      </c>
      <c r="U9" s="2" t="str">
        <v>2020-May-10 22:38:04.794000</v>
      </c>
      <c r="V9" s="2" t="str">
        <v/>
      </c>
      <c r="W9" s="5" t="str">
        <f t="shared" si="2"/>
        <v>2020-May-10</v>
      </c>
      <c r="X9" s="6">
        <f t="shared" si="3"/>
        <v>43961</v>
      </c>
      <c r="Y9" s="7">
        <f>IFERROR(RIGHT(U9,15)*1,"")</f>
        <v>0.94311104166666659</v>
      </c>
      <c r="Z9" s="8">
        <f t="shared" si="4"/>
        <v>439610.94311104098</v>
      </c>
      <c r="AA9" s="2">
        <f ca="1">IFERROR(RANK(Z9,$Z$2:$Z$51)+COUNTIF($Z$2:Z9,Z9)-1,"")</f>
        <v>5</v>
      </c>
      <c r="AB9" s="2" t="str">
        <f t="shared" si="5"/>
        <v>SIMThom Spreader</v>
      </c>
      <c r="AC9" s="2" t="str">
        <f t="shared" si="5"/>
        <v>PSspread300</v>
      </c>
      <c r="AD9" s="2" t="str">
        <f t="shared" si="5"/>
        <v>thomstage</v>
      </c>
      <c r="AE9" s="2">
        <f t="shared" si="5"/>
        <v>1099224834</v>
      </c>
      <c r="AF9" s="2" t="str">
        <f t="shared" si="5"/>
        <v>CQG_1099224834</v>
      </c>
      <c r="AG9" s="2" t="str">
        <f t="shared" si="5"/>
        <v>Sell</v>
      </c>
      <c r="AH9" s="2">
        <f t="shared" si="6"/>
        <v>2</v>
      </c>
      <c r="AI9" s="2">
        <f t="shared" si="6"/>
        <v>2</v>
      </c>
      <c r="AJ9" s="2">
        <f t="shared" si="1"/>
        <v>0</v>
      </c>
      <c r="AK9" s="2" t="str">
        <f t="shared" si="1"/>
        <v>C.US.EPM2029400</v>
      </c>
      <c r="AL9" s="2" t="str">
        <f t="shared" si="1"/>
        <v>MKT</v>
      </c>
      <c r="AM9" s="2" t="str">
        <f t="shared" si="1"/>
        <v>Fill</v>
      </c>
      <c r="AN9" s="2" t="str">
        <f t="shared" si="1"/>
        <v/>
      </c>
      <c r="AO9" s="2" t="str">
        <f t="shared" si="1"/>
        <v/>
      </c>
      <c r="AP9" s="2">
        <f t="shared" si="1"/>
        <v>87.25</v>
      </c>
      <c r="AQ9" s="2" t="str">
        <f t="shared" si="1"/>
        <v>Day</v>
      </c>
      <c r="AR9" s="2" t="str">
        <f t="shared" si="1"/>
        <v/>
      </c>
      <c r="AS9" s="2" t="str">
        <f t="shared" si="1"/>
        <v/>
      </c>
      <c r="AT9" s="2" t="str">
        <f t="shared" si="1"/>
        <v>2020-May-10 22:38:03.702000</v>
      </c>
      <c r="AU9" s="2" t="str">
        <f t="shared" si="1"/>
        <v>2020-May-10 22:38:04.794000</v>
      </c>
      <c r="AV9" s="2" t="str">
        <f t="shared" si="1"/>
        <v/>
      </c>
    </row>
    <row r="10" spans="1:48" x14ac:dyDescent="0.25">
      <c r="B10" s="2" t="str">
        <f t="array" ref="B10:V10">IFERROR(_xll.CQGXLOrderData(, "AccountName,FCMNumber,EnteredByUser,OriginalOrderID,OrderID,Side,Qty,FillQty,RmngQty,Instrument,Type,Status,LimitPrice,StopPrice,AvgFillPrice,Duration,GTD,GTT,PlaceTime,StatusTime,Comment",,,,,"AA",8,9),"")</f>
        <v>SIMThom Spreader</v>
      </c>
      <c r="C10" s="2" t="str">
        <v>PSspread300</v>
      </c>
      <c r="D10" s="2" t="str">
        <v>thomstage</v>
      </c>
      <c r="E10" s="2">
        <v>1099244838</v>
      </c>
      <c r="F10" s="2" t="str">
        <v>CQG_1099244838</v>
      </c>
      <c r="G10" s="2" t="str">
        <v>Buy</v>
      </c>
      <c r="H10" s="2">
        <v>1</v>
      </c>
      <c r="I10" s="2">
        <v>1</v>
      </c>
      <c r="J10" s="2">
        <v>0</v>
      </c>
      <c r="K10" s="2" t="str">
        <v>C.US.EPM2029250</v>
      </c>
      <c r="L10" s="2" t="str">
        <v>MKT</v>
      </c>
      <c r="M10" s="2" t="str">
        <v>Fill</v>
      </c>
      <c r="N10" s="4" t="str">
        <v/>
      </c>
      <c r="O10" s="4" t="str">
        <v/>
      </c>
      <c r="P10" s="4">
        <v>97</v>
      </c>
      <c r="Q10" s="2" t="str">
        <v>Day</v>
      </c>
      <c r="R10" s="2" t="str">
        <v/>
      </c>
      <c r="S10" s="2" t="str">
        <v/>
      </c>
      <c r="T10" s="2" t="str">
        <v>2020-May-10 22:33:21.370000</v>
      </c>
      <c r="U10" s="2" t="str">
        <v>2020-May-10 22:33:23.410000</v>
      </c>
      <c r="V10" s="2" t="str">
        <v/>
      </c>
      <c r="W10" s="5" t="str">
        <f t="shared" si="2"/>
        <v>2020-May-10</v>
      </c>
      <c r="X10" s="6">
        <f t="shared" si="3"/>
        <v>43961</v>
      </c>
      <c r="Y10" s="7">
        <f>IFERROR(RIGHT(U10,15)*1,"")</f>
        <v>0.93985428240740732</v>
      </c>
      <c r="Z10" s="8">
        <f t="shared" si="4"/>
        <v>439610.93985428201</v>
      </c>
      <c r="AA10" s="2">
        <f ca="1">IFERROR(RANK(Z10,$Z$2:$Z$51)+COUNTIF($Z$2:Z10,Z10)-1,"")</f>
        <v>7</v>
      </c>
      <c r="AB10" s="2" t="str">
        <f t="shared" si="5"/>
        <v>SIMThom Spreader</v>
      </c>
      <c r="AC10" s="2" t="str">
        <f t="shared" si="5"/>
        <v>PSspread300</v>
      </c>
      <c r="AD10" s="2" t="str">
        <f t="shared" si="5"/>
        <v>thomstage</v>
      </c>
      <c r="AE10" s="2">
        <f t="shared" si="5"/>
        <v>1099244838</v>
      </c>
      <c r="AF10" s="2" t="str">
        <f t="shared" si="5"/>
        <v>CQG_1099244838</v>
      </c>
      <c r="AG10" s="2" t="str">
        <f t="shared" si="5"/>
        <v>Buy</v>
      </c>
      <c r="AH10" s="2">
        <f t="shared" si="6"/>
        <v>1</v>
      </c>
      <c r="AI10" s="2">
        <f t="shared" si="6"/>
        <v>1</v>
      </c>
      <c r="AJ10" s="2">
        <f t="shared" si="1"/>
        <v>0</v>
      </c>
      <c r="AK10" s="2" t="str">
        <f t="shared" si="1"/>
        <v>C.US.EPM2029250</v>
      </c>
      <c r="AL10" s="2" t="str">
        <f t="shared" si="1"/>
        <v>MKT</v>
      </c>
      <c r="AM10" s="2" t="str">
        <f t="shared" si="1"/>
        <v>Fill</v>
      </c>
      <c r="AN10" s="2" t="str">
        <f t="shared" si="1"/>
        <v/>
      </c>
      <c r="AO10" s="2" t="str">
        <f t="shared" si="1"/>
        <v/>
      </c>
      <c r="AP10" s="2">
        <f t="shared" si="1"/>
        <v>97</v>
      </c>
      <c r="AQ10" s="2" t="str">
        <f t="shared" si="1"/>
        <v>Day</v>
      </c>
      <c r="AR10" s="2" t="str">
        <f t="shared" si="1"/>
        <v/>
      </c>
      <c r="AS10" s="2" t="str">
        <f t="shared" si="1"/>
        <v/>
      </c>
      <c r="AT10" s="2" t="str">
        <f t="shared" si="1"/>
        <v>2020-May-10 22:33:21.370000</v>
      </c>
      <c r="AU10" s="2" t="str">
        <f t="shared" si="1"/>
        <v>2020-May-10 22:33:23.410000</v>
      </c>
      <c r="AV10" s="2" t="str">
        <f t="shared" si="1"/>
        <v/>
      </c>
    </row>
    <row r="11" spans="1:48" x14ac:dyDescent="0.25">
      <c r="B11" s="2" t="str">
        <f t="array" ref="B11:V11">IFERROR(_xll.CQGXLOrderData(, "AccountName,FCMNumber,EnteredByUser,OriginalOrderID,OrderID,Side,Qty,FillQty,RmngQty,Instrument,Type,Status,LimitPrice,StopPrice,AvgFillPrice,Duration,GTD,GTT,PlaceTime,StatusTime,Comment",,,,,"AA",9,10),"")</f>
        <v>SIMThom Spreader</v>
      </c>
      <c r="C11" s="2" t="str">
        <v>PSspread300</v>
      </c>
      <c r="D11" s="2" t="str">
        <v>thomstage</v>
      </c>
      <c r="E11" s="2">
        <v>1099244844</v>
      </c>
      <c r="F11" s="2" t="str">
        <v>CQG_1099244844</v>
      </c>
      <c r="G11" s="2" t="str">
        <v>Buy</v>
      </c>
      <c r="H11" s="2">
        <v>2</v>
      </c>
      <c r="I11" s="2">
        <v>2</v>
      </c>
      <c r="J11" s="2">
        <v>0</v>
      </c>
      <c r="K11" s="2" t="str">
        <v>C.US.EPM2029400</v>
      </c>
      <c r="L11" s="2" t="str">
        <v>MKT</v>
      </c>
      <c r="M11" s="2" t="str">
        <v>Fill</v>
      </c>
      <c r="N11" s="4" t="str">
        <v/>
      </c>
      <c r="O11" s="4" t="str">
        <v/>
      </c>
      <c r="P11" s="4">
        <v>87.75</v>
      </c>
      <c r="Q11" s="2" t="str">
        <v>Day</v>
      </c>
      <c r="R11" s="2" t="str">
        <v/>
      </c>
      <c r="S11" s="2" t="str">
        <v/>
      </c>
      <c r="T11" s="2" t="str">
        <v>2020-May-10 22:34:19.077000</v>
      </c>
      <c r="U11" s="2" t="str">
        <v>2020-May-10 22:34:21.907000</v>
      </c>
      <c r="V11" s="2" t="str">
        <v/>
      </c>
      <c r="W11" s="5" t="str">
        <f t="shared" si="2"/>
        <v>2020-May-10</v>
      </c>
      <c r="X11" s="6">
        <f t="shared" si="3"/>
        <v>43961</v>
      </c>
      <c r="Y11" s="7">
        <f>IFERROR(RIGHT(U11,15)*1,"")</f>
        <v>0.94053133101851849</v>
      </c>
      <c r="Z11" s="8">
        <f t="shared" si="4"/>
        <v>439610.940531331</v>
      </c>
      <c r="AA11" s="2">
        <f ca="1">IFERROR(RANK(Z11,$Z$2:$Z$51)+COUNTIF($Z$2:Z11,Z11)-1,"")</f>
        <v>6</v>
      </c>
      <c r="AB11" s="2" t="str">
        <f t="shared" si="5"/>
        <v>SIMThom Spreader</v>
      </c>
      <c r="AC11" s="2" t="str">
        <f t="shared" si="5"/>
        <v>PSspread300</v>
      </c>
      <c r="AD11" s="2" t="str">
        <f t="shared" si="5"/>
        <v>thomstage</v>
      </c>
      <c r="AE11" s="2">
        <f t="shared" si="5"/>
        <v>1099244844</v>
      </c>
      <c r="AF11" s="2" t="str">
        <f t="shared" si="5"/>
        <v>CQG_1099244844</v>
      </c>
      <c r="AG11" s="2" t="str">
        <f t="shared" si="5"/>
        <v>Buy</v>
      </c>
      <c r="AH11" s="2">
        <f t="shared" si="6"/>
        <v>2</v>
      </c>
      <c r="AI11" s="2">
        <f t="shared" si="6"/>
        <v>2</v>
      </c>
      <c r="AJ11" s="2">
        <f t="shared" si="1"/>
        <v>0</v>
      </c>
      <c r="AK11" s="2" t="str">
        <f t="shared" si="1"/>
        <v>C.US.EPM2029400</v>
      </c>
      <c r="AL11" s="2" t="str">
        <f t="shared" si="1"/>
        <v>MKT</v>
      </c>
      <c r="AM11" s="2" t="str">
        <f t="shared" si="1"/>
        <v>Fill</v>
      </c>
      <c r="AN11" s="2" t="str">
        <f t="shared" si="1"/>
        <v/>
      </c>
      <c r="AO11" s="2" t="str">
        <f t="shared" si="1"/>
        <v/>
      </c>
      <c r="AP11" s="2">
        <f t="shared" si="1"/>
        <v>87.75</v>
      </c>
      <c r="AQ11" s="2" t="str">
        <f t="shared" si="1"/>
        <v>Day</v>
      </c>
      <c r="AR11" s="2" t="str">
        <f t="shared" si="1"/>
        <v/>
      </c>
      <c r="AS11" s="2" t="str">
        <f t="shared" si="1"/>
        <v/>
      </c>
      <c r="AT11" s="2" t="str">
        <f t="shared" si="1"/>
        <v>2020-May-10 22:34:19.077000</v>
      </c>
      <c r="AU11" s="2" t="str">
        <f t="shared" si="1"/>
        <v>2020-May-10 22:34:21.907000</v>
      </c>
      <c r="AV11" s="2" t="str">
        <f t="shared" si="1"/>
        <v/>
      </c>
    </row>
    <row r="12" spans="1:48" x14ac:dyDescent="0.25">
      <c r="B12" s="2" t="str">
        <f t="array" ref="B12:V12">IFERROR(_xll.CQGXLOrderData(, "AccountName,FCMNumber,EnteredByUser,OriginalOrderID,OrderID,Side,Qty,FillQty,RmngQty,Instrument,Type,Status,LimitPrice,StopPrice,AvgFillPrice,Duration,GTD,GTT,PlaceTime,StatusTime,Comment",,,,,"AA",10,11),"")</f>
        <v>SIMThom Spreader</v>
      </c>
      <c r="C12" s="2" t="str">
        <v>PSspread300</v>
      </c>
      <c r="D12" s="2" t="str">
        <v>thomstage</v>
      </c>
      <c r="E12" s="2">
        <v>1099400857</v>
      </c>
      <c r="F12" s="2" t="str">
        <v>CQG_1099410773</v>
      </c>
      <c r="G12" s="2" t="str">
        <v>Sell</v>
      </c>
      <c r="H12" s="2">
        <v>4</v>
      </c>
      <c r="I12" s="2">
        <v>0</v>
      </c>
      <c r="J12" s="2">
        <v>4</v>
      </c>
      <c r="K12" s="2" t="str">
        <v>F.US.EPM20</v>
      </c>
      <c r="L12" s="2" t="str">
        <v>LMT</v>
      </c>
      <c r="M12" s="2" t="str">
        <v>AckCancel</v>
      </c>
      <c r="N12" s="4">
        <v>2900.25</v>
      </c>
      <c r="O12" s="4" t="str">
        <v/>
      </c>
      <c r="P12" s="4">
        <v>0</v>
      </c>
      <c r="Q12" s="2" t="str">
        <v>Day</v>
      </c>
      <c r="R12" s="2" t="str">
        <v/>
      </c>
      <c r="S12" s="2" t="str">
        <v/>
      </c>
      <c r="T12" s="2" t="str">
        <v>2020-May-11 12:25:14.230000</v>
      </c>
      <c r="U12" s="2" t="str">
        <v>2020-May-11 12:28:49.222000</v>
      </c>
      <c r="V12" s="2" t="str">
        <v/>
      </c>
      <c r="W12" s="5" t="str">
        <f t="shared" si="2"/>
        <v>2020-May-11</v>
      </c>
      <c r="X12" s="6">
        <f t="shared" si="3"/>
        <v>43962</v>
      </c>
      <c r="Y12" s="7">
        <f>IFERROR(RIGHT(U12,15)*1,"")</f>
        <v>0.52001414351851849</v>
      </c>
      <c r="Z12" s="8">
        <f t="shared" si="4"/>
        <v>439620.52001414303</v>
      </c>
      <c r="AA12" s="2">
        <f ca="1">IFERROR(RANK(Z12,$Z$2:$Z$51)+COUNTIF($Z$2:Z12,Z12)-1,"")</f>
        <v>2</v>
      </c>
      <c r="AB12" s="2" t="str">
        <f t="shared" si="5"/>
        <v>SIMThom Spreader</v>
      </c>
      <c r="AC12" s="2" t="str">
        <f t="shared" si="5"/>
        <v>PSspread300</v>
      </c>
      <c r="AD12" s="2" t="str">
        <f t="shared" si="5"/>
        <v>thomstage</v>
      </c>
      <c r="AE12" s="2">
        <f t="shared" si="5"/>
        <v>1099400857</v>
      </c>
      <c r="AF12" s="2" t="str">
        <f t="shared" si="5"/>
        <v>CQG_1099410773</v>
      </c>
      <c r="AG12" s="2" t="str">
        <f t="shared" si="5"/>
        <v>Sell</v>
      </c>
      <c r="AH12" s="2">
        <f t="shared" si="6"/>
        <v>4</v>
      </c>
      <c r="AI12" s="2">
        <f t="shared" si="6"/>
        <v>0</v>
      </c>
      <c r="AJ12" s="2">
        <f t="shared" si="1"/>
        <v>4</v>
      </c>
      <c r="AK12" s="2" t="str">
        <f t="shared" si="1"/>
        <v>F.US.EPM20</v>
      </c>
      <c r="AL12" s="2" t="str">
        <f t="shared" si="1"/>
        <v>LMT</v>
      </c>
      <c r="AM12" s="2" t="str">
        <f t="shared" si="1"/>
        <v>AckCancel</v>
      </c>
      <c r="AN12" s="2">
        <f t="shared" si="1"/>
        <v>2900.25</v>
      </c>
      <c r="AO12" s="2" t="str">
        <f t="shared" si="1"/>
        <v/>
      </c>
      <c r="AP12" s="2">
        <f t="shared" si="1"/>
        <v>0</v>
      </c>
      <c r="AQ12" s="2" t="str">
        <f t="shared" si="1"/>
        <v>Day</v>
      </c>
      <c r="AR12" s="2" t="str">
        <f t="shared" si="1"/>
        <v/>
      </c>
      <c r="AS12" s="2" t="str">
        <f t="shared" si="1"/>
        <v/>
      </c>
      <c r="AT12" s="2" t="str">
        <f t="shared" si="1"/>
        <v>2020-May-11 12:25:14.230000</v>
      </c>
      <c r="AU12" s="2" t="str">
        <f t="shared" si="1"/>
        <v>2020-May-11 12:28:49.222000</v>
      </c>
      <c r="AV12" s="2" t="str">
        <f t="shared" si="1"/>
        <v/>
      </c>
    </row>
    <row r="13" spans="1:48" x14ac:dyDescent="0.25">
      <c r="B13" s="2" t="str">
        <f t="array" ref="B13:V13">IFERROR(_xll.CQGXLOrderData(, "AccountName,FCMNumber,EnteredByUser,OriginalOrderID,OrderID,Side,Qty,FillQty,RmngQty,Instrument,Type,Status,LimitPrice,StopPrice,AvgFillPrice,Duration,GTD,GTT,PlaceTime,StatusTime,Comment",,,,,"AA",11,12),"")</f>
        <v>SIMThom Spreader</v>
      </c>
      <c r="C13" s="2" t="str">
        <v>PSspread300</v>
      </c>
      <c r="D13" s="2" t="str">
        <v>thomstage</v>
      </c>
      <c r="E13" s="2">
        <v>1099420482</v>
      </c>
      <c r="F13" s="2" t="str">
        <v>CQG_1099420482</v>
      </c>
      <c r="G13" s="2" t="str">
        <v>Sell</v>
      </c>
      <c r="H13" s="2">
        <v>4</v>
      </c>
      <c r="I13" s="2">
        <v>4</v>
      </c>
      <c r="J13" s="2">
        <v>0</v>
      </c>
      <c r="K13" s="2" t="str">
        <v>F.US.EPM20</v>
      </c>
      <c r="L13" s="2" t="str">
        <v>STP</v>
      </c>
      <c r="M13" s="2" t="str">
        <v>Fill</v>
      </c>
      <c r="N13" s="4" t="str">
        <v/>
      </c>
      <c r="O13" s="4">
        <v>2895.5</v>
      </c>
      <c r="P13" s="4">
        <v>2895.5</v>
      </c>
      <c r="Q13" s="2" t="str">
        <v>Day</v>
      </c>
      <c r="R13" s="2" t="str">
        <v/>
      </c>
      <c r="S13" s="2" t="str">
        <v/>
      </c>
      <c r="T13" s="2" t="str">
        <v>2020-May-11 12:29:03.450000</v>
      </c>
      <c r="U13" s="2" t="str">
        <v>2020-May-11 12:29:15.110000</v>
      </c>
      <c r="V13" s="2" t="str">
        <v/>
      </c>
      <c r="W13" s="5" t="str">
        <f t="shared" si="2"/>
        <v>2020-May-11</v>
      </c>
      <c r="X13" s="6">
        <f t="shared" si="3"/>
        <v>43962</v>
      </c>
      <c r="Y13" s="7">
        <f>IFERROR(RIGHT(U13,15)*1,"")</f>
        <v>0.52031377314814808</v>
      </c>
      <c r="Z13" s="8">
        <f t="shared" si="4"/>
        <v>439620.52031377301</v>
      </c>
      <c r="AA13" s="2">
        <f ca="1">IFERROR(RANK(Z13,$Z$2:$Z$51)+COUNTIF($Z$2:Z13,Z13)-1,"")</f>
        <v>1</v>
      </c>
      <c r="AB13" s="2" t="str">
        <f t="shared" si="5"/>
        <v>SIMThom Spreader</v>
      </c>
      <c r="AC13" s="2" t="str">
        <f t="shared" si="5"/>
        <v>PSspread300</v>
      </c>
      <c r="AD13" s="2" t="str">
        <f t="shared" si="5"/>
        <v>thomstage</v>
      </c>
      <c r="AE13" s="2">
        <f t="shared" si="5"/>
        <v>1099420482</v>
      </c>
      <c r="AF13" s="2" t="str">
        <f t="shared" si="5"/>
        <v>CQG_1099420482</v>
      </c>
      <c r="AG13" s="2" t="str">
        <f t="shared" ref="AG13:AI61" si="7">IF(G13="","",G13)</f>
        <v>Sell</v>
      </c>
      <c r="AH13" s="2">
        <f t="shared" si="7"/>
        <v>4</v>
      </c>
      <c r="AI13" s="2">
        <f t="shared" si="7"/>
        <v>4</v>
      </c>
      <c r="AJ13" s="2">
        <f t="shared" si="1"/>
        <v>0</v>
      </c>
      <c r="AK13" s="2" t="str">
        <f t="shared" si="1"/>
        <v>F.US.EPM20</v>
      </c>
      <c r="AL13" s="2" t="str">
        <f t="shared" si="1"/>
        <v>STP</v>
      </c>
      <c r="AM13" s="2" t="str">
        <f t="shared" si="1"/>
        <v>Fill</v>
      </c>
      <c r="AN13" s="2" t="str">
        <f t="shared" si="1"/>
        <v/>
      </c>
      <c r="AO13" s="2">
        <f t="shared" si="1"/>
        <v>2895.5</v>
      </c>
      <c r="AP13" s="2">
        <f t="shared" si="1"/>
        <v>2895.5</v>
      </c>
      <c r="AQ13" s="2" t="str">
        <f t="shared" si="1"/>
        <v>Day</v>
      </c>
      <c r="AR13" s="2" t="str">
        <f t="shared" si="1"/>
        <v/>
      </c>
      <c r="AS13" s="2" t="str">
        <f t="shared" si="1"/>
        <v/>
      </c>
      <c r="AT13" s="2" t="str">
        <f t="shared" si="1"/>
        <v>2020-May-11 12:29:03.450000</v>
      </c>
      <c r="AU13" s="2" t="str">
        <f t="shared" si="1"/>
        <v>2020-May-11 12:29:15.110000</v>
      </c>
      <c r="AV13" s="2" t="str">
        <f t="shared" si="1"/>
        <v/>
      </c>
    </row>
    <row r="14" spans="1:48" x14ac:dyDescent="0.25">
      <c r="B14" s="2" t="str">
        <f t="array" ref="B14:V14">IFERROR(_xll.CQGXLOrderData(, "AccountName,FCMNumber,EnteredByUser,OriginalOrderID,OrderID,Side,Qty,FillQty,RmngQty,Instrument,Type,Status,LimitPrice,StopPrice,AvgFillPrice,Duration,GTD,GTT,PlaceTime,StatusTime,Comment",,,,,"AA",12,13),"")</f>
        <v>SIMThom Spreader</v>
      </c>
      <c r="C14" s="2" t="str">
        <v>PSspread300</v>
      </c>
      <c r="D14" s="2" t="str">
        <v>thomstage</v>
      </c>
      <c r="E14" s="2">
        <v>1099430737</v>
      </c>
      <c r="F14" s="2" t="str">
        <v>CQG_1099430737</v>
      </c>
      <c r="G14" s="2" t="str">
        <v>Buy</v>
      </c>
      <c r="H14" s="2">
        <v>4</v>
      </c>
      <c r="I14" s="2">
        <v>4</v>
      </c>
      <c r="J14" s="2">
        <v>0</v>
      </c>
      <c r="K14" s="2" t="str">
        <v>F.US.EPM20</v>
      </c>
      <c r="L14" s="2" t="str">
        <v>MKT</v>
      </c>
      <c r="M14" s="2" t="str">
        <v>Fill</v>
      </c>
      <c r="N14" s="4" t="str">
        <v/>
      </c>
      <c r="O14" s="4" t="str">
        <v/>
      </c>
      <c r="P14" s="4">
        <v>2899.25</v>
      </c>
      <c r="Q14" s="2" t="str">
        <v>Day</v>
      </c>
      <c r="R14" s="2" t="str">
        <v/>
      </c>
      <c r="S14" s="2" t="str">
        <v/>
      </c>
      <c r="T14" s="2" t="str">
        <v>2020-May-11 12:24:30.711000</v>
      </c>
      <c r="U14" s="2" t="str">
        <v>2020-May-11 12:24:30.714000</v>
      </c>
      <c r="V14" s="2" t="str">
        <v/>
      </c>
      <c r="W14" s="5" t="str">
        <f t="shared" si="2"/>
        <v>2020-May-11</v>
      </c>
      <c r="X14" s="6">
        <f t="shared" si="3"/>
        <v>43962</v>
      </c>
      <c r="Y14" s="7">
        <f>IFERROR(RIGHT(U14,15)*1,"")</f>
        <v>0.51702215277777774</v>
      </c>
      <c r="Z14" s="8">
        <f t="shared" si="4"/>
        <v>439620.51702215202</v>
      </c>
      <c r="AA14" s="2">
        <f ca="1">IFERROR(RANK(Z14,$Z$2:$Z$51)+COUNTIF($Z$2:Z14,Z14)-1,"")</f>
        <v>3</v>
      </c>
      <c r="AB14" s="2" t="str">
        <f t="shared" si="5"/>
        <v>SIMThom Spreader</v>
      </c>
      <c r="AC14" s="2" t="str">
        <f t="shared" si="5"/>
        <v>PSspread300</v>
      </c>
      <c r="AD14" s="2" t="str">
        <f t="shared" si="5"/>
        <v>thomstage</v>
      </c>
      <c r="AE14" s="2">
        <f t="shared" si="5"/>
        <v>1099430737</v>
      </c>
      <c r="AF14" s="2" t="str">
        <f t="shared" si="5"/>
        <v>CQG_1099430737</v>
      </c>
      <c r="AG14" s="2" t="str">
        <f t="shared" si="7"/>
        <v>Buy</v>
      </c>
      <c r="AH14" s="2">
        <f t="shared" si="7"/>
        <v>4</v>
      </c>
      <c r="AI14" s="2">
        <f t="shared" si="7"/>
        <v>4</v>
      </c>
      <c r="AJ14" s="2">
        <f t="shared" si="1"/>
        <v>0</v>
      </c>
      <c r="AK14" s="2" t="str">
        <f t="shared" si="1"/>
        <v>F.US.EPM20</v>
      </c>
      <c r="AL14" s="2" t="str">
        <f t="shared" si="1"/>
        <v>MKT</v>
      </c>
      <c r="AM14" s="2" t="str">
        <f t="shared" si="1"/>
        <v>Fill</v>
      </c>
      <c r="AN14" s="2" t="str">
        <f t="shared" si="1"/>
        <v/>
      </c>
      <c r="AO14" s="2" t="str">
        <f t="shared" si="1"/>
        <v/>
      </c>
      <c r="AP14" s="2">
        <f t="shared" si="1"/>
        <v>2899.25</v>
      </c>
      <c r="AQ14" s="2" t="str">
        <f t="shared" si="1"/>
        <v>Day</v>
      </c>
      <c r="AR14" s="2" t="str">
        <f t="shared" si="1"/>
        <v/>
      </c>
      <c r="AS14" s="2" t="str">
        <f t="shared" si="1"/>
        <v/>
      </c>
      <c r="AT14" s="2" t="str">
        <f t="shared" si="1"/>
        <v>2020-May-11 12:24:30.711000</v>
      </c>
      <c r="AU14" s="2" t="str">
        <f t="shared" si="1"/>
        <v>2020-May-11 12:24:30.714000</v>
      </c>
      <c r="AV14" s="2" t="str">
        <f t="shared" si="1"/>
        <v/>
      </c>
    </row>
    <row r="15" spans="1:48" x14ac:dyDescent="0.25">
      <c r="W15" s="5" t="str">
        <f t="shared" si="2"/>
        <v/>
      </c>
      <c r="X15" s="6" t="str">
        <f t="shared" si="3"/>
        <v/>
      </c>
      <c r="Y15" s="7" t="str">
        <f>IFERROR(RIGHT(U15,15)*1,"")</f>
        <v/>
      </c>
      <c r="Z15" s="8" t="str">
        <f t="shared" si="4"/>
        <v/>
      </c>
      <c r="AA15" s="2" t="str">
        <f>IFERROR(RANK(Z15,$Z$2:$Z$51)+COUNTIF($Z$2:Z15,Z15)-1,"")</f>
        <v/>
      </c>
      <c r="AB15" s="2" t="str">
        <f t="shared" si="5"/>
        <v/>
      </c>
      <c r="AC15" s="2" t="str">
        <f t="shared" si="5"/>
        <v/>
      </c>
      <c r="AD15" s="2" t="str">
        <f t="shared" si="5"/>
        <v/>
      </c>
      <c r="AE15" s="2" t="str">
        <f t="shared" si="5"/>
        <v/>
      </c>
      <c r="AF15" s="2" t="str">
        <f t="shared" si="5"/>
        <v/>
      </c>
      <c r="AG15" s="2" t="str">
        <f t="shared" si="7"/>
        <v/>
      </c>
      <c r="AH15" s="2" t="str">
        <f t="shared" si="7"/>
        <v/>
      </c>
      <c r="AI15" s="2" t="str">
        <f t="shared" si="7"/>
        <v/>
      </c>
      <c r="AJ15" s="2" t="str">
        <f t="shared" si="1"/>
        <v/>
      </c>
      <c r="AK15" s="2" t="str">
        <f t="shared" si="1"/>
        <v/>
      </c>
      <c r="AL15" s="2" t="str">
        <f t="shared" si="1"/>
        <v/>
      </c>
      <c r="AM15" s="2" t="str">
        <f t="shared" si="1"/>
        <v/>
      </c>
      <c r="AN15" s="2" t="str">
        <f t="shared" si="1"/>
        <v/>
      </c>
      <c r="AO15" s="2" t="str">
        <f t="shared" si="1"/>
        <v/>
      </c>
      <c r="AP15" s="2" t="str">
        <f t="shared" si="1"/>
        <v/>
      </c>
      <c r="AQ15" s="2" t="str">
        <f t="shared" si="1"/>
        <v/>
      </c>
      <c r="AR15" s="2" t="str">
        <f t="shared" si="1"/>
        <v/>
      </c>
      <c r="AS15" s="2" t="str">
        <f t="shared" si="1"/>
        <v/>
      </c>
      <c r="AT15" s="2" t="str">
        <f t="shared" si="1"/>
        <v/>
      </c>
      <c r="AU15" s="2" t="str">
        <f t="shared" si="1"/>
        <v/>
      </c>
      <c r="AV15" s="2" t="str">
        <f t="shared" si="1"/>
        <v/>
      </c>
    </row>
    <row r="16" spans="1:48" x14ac:dyDescent="0.25">
      <c r="W16" s="5" t="str">
        <f t="shared" si="2"/>
        <v/>
      </c>
      <c r="X16" s="6" t="str">
        <f t="shared" si="3"/>
        <v/>
      </c>
      <c r="Y16" s="7" t="str">
        <f>IFERROR(RIGHT(U16,15)*1,"")</f>
        <v/>
      </c>
      <c r="Z16" s="8" t="str">
        <f t="shared" si="4"/>
        <v/>
      </c>
      <c r="AA16" s="2" t="str">
        <f>IFERROR(RANK(Z16,$Z$2:$Z$51)+COUNTIF($Z$2:Z16,Z16)-1,"")</f>
        <v/>
      </c>
      <c r="AB16" s="2" t="str">
        <f t="shared" si="5"/>
        <v/>
      </c>
      <c r="AC16" s="2" t="str">
        <f t="shared" si="5"/>
        <v/>
      </c>
      <c r="AD16" s="2" t="str">
        <f t="shared" si="5"/>
        <v/>
      </c>
      <c r="AE16" s="2" t="str">
        <f t="shared" si="5"/>
        <v/>
      </c>
      <c r="AF16" s="2" t="str">
        <f t="shared" si="5"/>
        <v/>
      </c>
      <c r="AG16" s="2" t="str">
        <f t="shared" si="7"/>
        <v/>
      </c>
      <c r="AH16" s="2" t="str">
        <f t="shared" si="7"/>
        <v/>
      </c>
      <c r="AI16" s="2" t="str">
        <f t="shared" si="7"/>
        <v/>
      </c>
      <c r="AJ16" s="2" t="str">
        <f t="shared" si="1"/>
        <v/>
      </c>
      <c r="AK16" s="2" t="str">
        <f t="shared" si="1"/>
        <v/>
      </c>
      <c r="AL16" s="2" t="str">
        <f t="shared" si="1"/>
        <v/>
      </c>
      <c r="AM16" s="2" t="str">
        <f t="shared" si="1"/>
        <v/>
      </c>
      <c r="AN16" s="2" t="str">
        <f t="shared" si="1"/>
        <v/>
      </c>
      <c r="AO16" s="2" t="str">
        <f t="shared" si="1"/>
        <v/>
      </c>
      <c r="AP16" s="2" t="str">
        <f t="shared" si="1"/>
        <v/>
      </c>
      <c r="AQ16" s="2" t="str">
        <f t="shared" si="1"/>
        <v/>
      </c>
      <c r="AR16" s="2" t="str">
        <f t="shared" si="1"/>
        <v/>
      </c>
      <c r="AS16" s="2" t="str">
        <f t="shared" si="1"/>
        <v/>
      </c>
      <c r="AT16" s="2" t="str">
        <f t="shared" si="1"/>
        <v/>
      </c>
      <c r="AU16" s="2" t="str">
        <f t="shared" si="1"/>
        <v/>
      </c>
      <c r="AV16" s="2" t="str">
        <f t="shared" si="1"/>
        <v/>
      </c>
    </row>
    <row r="17" spans="23:48" x14ac:dyDescent="0.25">
      <c r="W17" s="5" t="str">
        <f t="shared" si="2"/>
        <v/>
      </c>
      <c r="X17" s="6" t="str">
        <f t="shared" si="3"/>
        <v/>
      </c>
      <c r="Y17" s="7" t="str">
        <f>IFERROR(RIGHT(U17,15)*1,"")</f>
        <v/>
      </c>
      <c r="Z17" s="8" t="str">
        <f t="shared" si="4"/>
        <v/>
      </c>
      <c r="AA17" s="2" t="str">
        <f>IFERROR(RANK(Z17,$Z$2:$Z$51)+COUNTIF($Z$2:Z17,Z17)-1,"")</f>
        <v/>
      </c>
      <c r="AB17" s="2" t="str">
        <f t="shared" si="5"/>
        <v/>
      </c>
      <c r="AC17" s="2" t="str">
        <f t="shared" si="5"/>
        <v/>
      </c>
      <c r="AD17" s="2" t="str">
        <f t="shared" si="5"/>
        <v/>
      </c>
      <c r="AE17" s="2" t="str">
        <f t="shared" si="5"/>
        <v/>
      </c>
      <c r="AF17" s="2" t="str">
        <f t="shared" si="5"/>
        <v/>
      </c>
      <c r="AG17" s="2" t="str">
        <f t="shared" si="7"/>
        <v/>
      </c>
      <c r="AH17" s="2" t="str">
        <f t="shared" si="7"/>
        <v/>
      </c>
      <c r="AI17" s="2" t="str">
        <f t="shared" si="7"/>
        <v/>
      </c>
      <c r="AJ17" s="2" t="str">
        <f t="shared" si="1"/>
        <v/>
      </c>
      <c r="AK17" s="2" t="str">
        <f t="shared" si="1"/>
        <v/>
      </c>
      <c r="AL17" s="2" t="str">
        <f t="shared" si="1"/>
        <v/>
      </c>
      <c r="AM17" s="2" t="str">
        <f t="shared" si="1"/>
        <v/>
      </c>
      <c r="AN17" s="2" t="str">
        <f t="shared" si="1"/>
        <v/>
      </c>
      <c r="AO17" s="2" t="str">
        <f t="shared" si="1"/>
        <v/>
      </c>
      <c r="AP17" s="2" t="str">
        <f t="shared" si="1"/>
        <v/>
      </c>
      <c r="AQ17" s="2" t="str">
        <f t="shared" si="1"/>
        <v/>
      </c>
      <c r="AR17" s="2" t="str">
        <f t="shared" si="1"/>
        <v/>
      </c>
      <c r="AS17" s="2" t="str">
        <f t="shared" si="1"/>
        <v/>
      </c>
      <c r="AT17" s="2" t="str">
        <f t="shared" si="1"/>
        <v/>
      </c>
      <c r="AU17" s="2" t="str">
        <f t="shared" si="1"/>
        <v/>
      </c>
      <c r="AV17" s="2" t="str">
        <f t="shared" si="1"/>
        <v/>
      </c>
    </row>
    <row r="18" spans="23:48" x14ac:dyDescent="0.25">
      <c r="W18" s="5" t="str">
        <f t="shared" si="2"/>
        <v/>
      </c>
      <c r="X18" s="6" t="str">
        <f t="shared" si="3"/>
        <v/>
      </c>
      <c r="Y18" s="7" t="str">
        <f>IFERROR(RIGHT(U18,15)*1,"")</f>
        <v/>
      </c>
      <c r="Z18" s="8" t="str">
        <f t="shared" si="4"/>
        <v/>
      </c>
      <c r="AA18" s="2" t="str">
        <f>IFERROR(RANK(Z18,$Z$2:$Z$51)+COUNTIF($Z$2:Z18,Z18)-1,"")</f>
        <v/>
      </c>
      <c r="AB18" s="2" t="str">
        <f t="shared" si="5"/>
        <v/>
      </c>
      <c r="AC18" s="2" t="str">
        <f t="shared" si="5"/>
        <v/>
      </c>
      <c r="AD18" s="2" t="str">
        <f t="shared" si="5"/>
        <v/>
      </c>
      <c r="AE18" s="2" t="str">
        <f t="shared" si="5"/>
        <v/>
      </c>
      <c r="AF18" s="2" t="str">
        <f t="shared" si="5"/>
        <v/>
      </c>
      <c r="AG18" s="2" t="str">
        <f t="shared" si="7"/>
        <v/>
      </c>
      <c r="AH18" s="2" t="str">
        <f t="shared" si="7"/>
        <v/>
      </c>
      <c r="AI18" s="2" t="str">
        <f t="shared" si="7"/>
        <v/>
      </c>
      <c r="AJ18" s="2" t="str">
        <f t="shared" ref="AJ18:AJ66" si="8">IF(J18="","",J18)</f>
        <v/>
      </c>
      <c r="AK18" s="2" t="str">
        <f t="shared" ref="AK18:AK66" si="9">IF(K18="","",K18)</f>
        <v/>
      </c>
      <c r="AL18" s="2" t="str">
        <f t="shared" ref="AL18:AL66" si="10">IF(L18="","",L18)</f>
        <v/>
      </c>
      <c r="AM18" s="2" t="str">
        <f t="shared" ref="AM18:AM66" si="11">IF(M18="","",M18)</f>
        <v/>
      </c>
      <c r="AN18" s="2" t="str">
        <f t="shared" ref="AN18:AN66" si="12">IF(N18="","",N18)</f>
        <v/>
      </c>
      <c r="AO18" s="2" t="str">
        <f t="shared" ref="AO18:AO66" si="13">IF(O18="","",O18)</f>
        <v/>
      </c>
      <c r="AP18" s="2" t="str">
        <f t="shared" ref="AP18:AP66" si="14">IF(P18="","",P18)</f>
        <v/>
      </c>
      <c r="AQ18" s="2" t="str">
        <f t="shared" ref="AQ18:AQ66" si="15">IF(Q18="","",Q18)</f>
        <v/>
      </c>
      <c r="AR18" s="2" t="str">
        <f t="shared" ref="AR18:AV66" si="16">IF(R18="","",R18)</f>
        <v/>
      </c>
      <c r="AS18" s="2" t="str">
        <f t="shared" si="16"/>
        <v/>
      </c>
      <c r="AT18" s="2" t="str">
        <f t="shared" si="16"/>
        <v/>
      </c>
      <c r="AU18" s="2" t="str">
        <f t="shared" si="16"/>
        <v/>
      </c>
      <c r="AV18" s="2" t="str">
        <f t="shared" si="16"/>
        <v/>
      </c>
    </row>
    <row r="19" spans="23:48" x14ac:dyDescent="0.25">
      <c r="W19" s="5" t="str">
        <f t="shared" si="2"/>
        <v/>
      </c>
      <c r="X19" s="6" t="str">
        <f t="shared" si="3"/>
        <v/>
      </c>
      <c r="Y19" s="7" t="str">
        <f>IFERROR(RIGHT(U19,15)*1,"")</f>
        <v/>
      </c>
      <c r="Z19" s="8" t="str">
        <f t="shared" si="4"/>
        <v/>
      </c>
      <c r="AA19" s="2" t="str">
        <f>IFERROR(RANK(Z19,$Z$2:$Z$51)+COUNTIF($Z$2:Z19,Z19)-1,"")</f>
        <v/>
      </c>
      <c r="AB19" s="2" t="str">
        <f t="shared" si="5"/>
        <v/>
      </c>
      <c r="AC19" s="2" t="str">
        <f t="shared" si="5"/>
        <v/>
      </c>
      <c r="AD19" s="2" t="str">
        <f t="shared" si="5"/>
        <v/>
      </c>
      <c r="AE19" s="2" t="str">
        <f t="shared" si="5"/>
        <v/>
      </c>
      <c r="AF19" s="2" t="str">
        <f t="shared" si="5"/>
        <v/>
      </c>
      <c r="AG19" s="2" t="str">
        <f t="shared" si="7"/>
        <v/>
      </c>
      <c r="AH19" s="2" t="str">
        <f t="shared" si="7"/>
        <v/>
      </c>
      <c r="AI19" s="2" t="str">
        <f t="shared" si="7"/>
        <v/>
      </c>
      <c r="AJ19" s="2" t="str">
        <f t="shared" si="8"/>
        <v/>
      </c>
      <c r="AK19" s="2" t="str">
        <f t="shared" si="9"/>
        <v/>
      </c>
      <c r="AL19" s="2" t="str">
        <f t="shared" si="10"/>
        <v/>
      </c>
      <c r="AM19" s="2" t="str">
        <f t="shared" si="11"/>
        <v/>
      </c>
      <c r="AN19" s="2" t="str">
        <f t="shared" si="12"/>
        <v/>
      </c>
      <c r="AO19" s="2" t="str">
        <f t="shared" si="13"/>
        <v/>
      </c>
      <c r="AP19" s="2" t="str">
        <f t="shared" si="14"/>
        <v/>
      </c>
      <c r="AQ19" s="2" t="str">
        <f t="shared" si="15"/>
        <v/>
      </c>
      <c r="AR19" s="2" t="str">
        <f t="shared" si="16"/>
        <v/>
      </c>
      <c r="AS19" s="2" t="str">
        <f t="shared" si="16"/>
        <v/>
      </c>
      <c r="AT19" s="2" t="str">
        <f t="shared" si="16"/>
        <v/>
      </c>
      <c r="AU19" s="2" t="str">
        <f t="shared" si="16"/>
        <v/>
      </c>
      <c r="AV19" s="2" t="str">
        <f t="shared" si="16"/>
        <v/>
      </c>
    </row>
    <row r="20" spans="23:48" x14ac:dyDescent="0.25">
      <c r="W20" s="5" t="str">
        <f t="shared" si="2"/>
        <v/>
      </c>
      <c r="X20" s="6" t="str">
        <f t="shared" si="3"/>
        <v/>
      </c>
      <c r="Y20" s="7" t="str">
        <f>IFERROR(RIGHT(U20,15)*1,"")</f>
        <v/>
      </c>
      <c r="Z20" s="8" t="str">
        <f t="shared" si="4"/>
        <v/>
      </c>
      <c r="AA20" s="2" t="str">
        <f>IFERROR(RANK(Z20,$Z$2:$Z$51)+COUNTIF($Z$2:Z20,Z20)-1,"")</f>
        <v/>
      </c>
      <c r="AB20" s="2" t="str">
        <f t="shared" si="5"/>
        <v/>
      </c>
      <c r="AC20" s="2" t="str">
        <f t="shared" si="5"/>
        <v/>
      </c>
      <c r="AD20" s="2" t="str">
        <f t="shared" si="5"/>
        <v/>
      </c>
      <c r="AE20" s="2" t="str">
        <f t="shared" si="5"/>
        <v/>
      </c>
      <c r="AF20" s="2" t="str">
        <f t="shared" si="5"/>
        <v/>
      </c>
      <c r="AG20" s="2" t="str">
        <f t="shared" si="7"/>
        <v/>
      </c>
      <c r="AH20" s="2" t="str">
        <f t="shared" si="7"/>
        <v/>
      </c>
      <c r="AI20" s="2" t="str">
        <f t="shared" si="7"/>
        <v/>
      </c>
      <c r="AJ20" s="2" t="str">
        <f t="shared" si="8"/>
        <v/>
      </c>
      <c r="AK20" s="2" t="str">
        <f t="shared" si="9"/>
        <v/>
      </c>
      <c r="AL20" s="2" t="str">
        <f t="shared" si="10"/>
        <v/>
      </c>
      <c r="AM20" s="2" t="str">
        <f t="shared" si="11"/>
        <v/>
      </c>
      <c r="AN20" s="2" t="str">
        <f t="shared" si="12"/>
        <v/>
      </c>
      <c r="AO20" s="2" t="str">
        <f t="shared" si="13"/>
        <v/>
      </c>
      <c r="AP20" s="2" t="str">
        <f t="shared" si="14"/>
        <v/>
      </c>
      <c r="AQ20" s="2" t="str">
        <f t="shared" si="15"/>
        <v/>
      </c>
      <c r="AR20" s="2" t="str">
        <f t="shared" si="16"/>
        <v/>
      </c>
      <c r="AS20" s="2" t="str">
        <f t="shared" si="16"/>
        <v/>
      </c>
      <c r="AT20" s="2" t="str">
        <f t="shared" si="16"/>
        <v/>
      </c>
      <c r="AU20" s="2" t="str">
        <f t="shared" si="16"/>
        <v/>
      </c>
      <c r="AV20" s="2" t="str">
        <f t="shared" si="16"/>
        <v/>
      </c>
    </row>
    <row r="21" spans="23:48" x14ac:dyDescent="0.25">
      <c r="W21" s="5" t="str">
        <f t="shared" si="2"/>
        <v/>
      </c>
      <c r="X21" s="6" t="str">
        <f t="shared" si="3"/>
        <v/>
      </c>
      <c r="Y21" s="7" t="str">
        <f>IFERROR(RIGHT(U21,15)*1,"")</f>
        <v/>
      </c>
      <c r="Z21" s="8" t="str">
        <f t="shared" si="4"/>
        <v/>
      </c>
      <c r="AA21" s="2" t="str">
        <f>IFERROR(RANK(Z21,$Z$2:$Z$51)+COUNTIF($Z$2:Z21,Z21)-1,"")</f>
        <v/>
      </c>
      <c r="AB21" s="2" t="str">
        <f t="shared" si="5"/>
        <v/>
      </c>
      <c r="AC21" s="2" t="str">
        <f t="shared" si="5"/>
        <v/>
      </c>
      <c r="AD21" s="2" t="str">
        <f t="shared" si="5"/>
        <v/>
      </c>
      <c r="AE21" s="2" t="str">
        <f t="shared" si="5"/>
        <v/>
      </c>
      <c r="AF21" s="2" t="str">
        <f t="shared" si="5"/>
        <v/>
      </c>
      <c r="AG21" s="2" t="str">
        <f t="shared" si="7"/>
        <v/>
      </c>
      <c r="AH21" s="2" t="str">
        <f t="shared" si="7"/>
        <v/>
      </c>
      <c r="AI21" s="2" t="str">
        <f t="shared" si="7"/>
        <v/>
      </c>
      <c r="AJ21" s="2" t="str">
        <f t="shared" si="8"/>
        <v/>
      </c>
      <c r="AK21" s="2" t="str">
        <f t="shared" si="9"/>
        <v/>
      </c>
      <c r="AL21" s="2" t="str">
        <f t="shared" si="10"/>
        <v/>
      </c>
      <c r="AM21" s="2" t="str">
        <f t="shared" si="11"/>
        <v/>
      </c>
      <c r="AN21" s="2" t="str">
        <f t="shared" si="12"/>
        <v/>
      </c>
      <c r="AO21" s="2" t="str">
        <f t="shared" si="13"/>
        <v/>
      </c>
      <c r="AP21" s="2" t="str">
        <f t="shared" si="14"/>
        <v/>
      </c>
      <c r="AQ21" s="2" t="str">
        <f t="shared" si="15"/>
        <v/>
      </c>
      <c r="AR21" s="2" t="str">
        <f t="shared" si="16"/>
        <v/>
      </c>
      <c r="AS21" s="2" t="str">
        <f t="shared" si="16"/>
        <v/>
      </c>
      <c r="AT21" s="2" t="str">
        <f t="shared" si="16"/>
        <v/>
      </c>
      <c r="AU21" s="2" t="str">
        <f t="shared" si="16"/>
        <v/>
      </c>
      <c r="AV21" s="2" t="str">
        <f t="shared" si="16"/>
        <v/>
      </c>
    </row>
    <row r="22" spans="23:48" x14ac:dyDescent="0.25">
      <c r="W22" s="5" t="str">
        <f t="shared" si="2"/>
        <v/>
      </c>
      <c r="X22" s="6" t="str">
        <f t="shared" si="3"/>
        <v/>
      </c>
      <c r="Y22" s="7" t="str">
        <f>IFERROR(RIGHT(U22,15)*1,"")</f>
        <v/>
      </c>
      <c r="Z22" s="8" t="str">
        <f t="shared" si="4"/>
        <v/>
      </c>
      <c r="AA22" s="2" t="str">
        <f>IFERROR(RANK(Z22,$Z$2:$Z$51)+COUNTIF($Z$2:Z22,Z22)-1,"")</f>
        <v/>
      </c>
      <c r="AB22" s="2" t="str">
        <f t="shared" si="5"/>
        <v/>
      </c>
      <c r="AC22" s="2" t="str">
        <f t="shared" si="5"/>
        <v/>
      </c>
      <c r="AD22" s="2" t="str">
        <f t="shared" si="5"/>
        <v/>
      </c>
      <c r="AE22" s="2" t="str">
        <f t="shared" si="5"/>
        <v/>
      </c>
      <c r="AF22" s="2" t="str">
        <f t="shared" si="5"/>
        <v/>
      </c>
      <c r="AG22" s="2" t="str">
        <f t="shared" si="7"/>
        <v/>
      </c>
      <c r="AH22" s="2" t="str">
        <f t="shared" si="7"/>
        <v/>
      </c>
      <c r="AI22" s="2" t="str">
        <f t="shared" si="7"/>
        <v/>
      </c>
      <c r="AJ22" s="2" t="str">
        <f t="shared" si="8"/>
        <v/>
      </c>
      <c r="AK22" s="2" t="str">
        <f t="shared" si="9"/>
        <v/>
      </c>
      <c r="AL22" s="2" t="str">
        <f t="shared" si="10"/>
        <v/>
      </c>
      <c r="AM22" s="2" t="str">
        <f t="shared" si="11"/>
        <v/>
      </c>
      <c r="AN22" s="2" t="str">
        <f t="shared" si="12"/>
        <v/>
      </c>
      <c r="AO22" s="2" t="str">
        <f t="shared" si="13"/>
        <v/>
      </c>
      <c r="AP22" s="2" t="str">
        <f t="shared" si="14"/>
        <v/>
      </c>
      <c r="AQ22" s="2" t="str">
        <f t="shared" si="15"/>
        <v/>
      </c>
      <c r="AR22" s="2" t="str">
        <f t="shared" si="16"/>
        <v/>
      </c>
      <c r="AS22" s="2" t="str">
        <f t="shared" si="16"/>
        <v/>
      </c>
      <c r="AT22" s="2" t="str">
        <f t="shared" si="16"/>
        <v/>
      </c>
      <c r="AU22" s="2" t="str">
        <f t="shared" si="16"/>
        <v/>
      </c>
      <c r="AV22" s="2" t="str">
        <f t="shared" si="16"/>
        <v/>
      </c>
    </row>
    <row r="23" spans="23:48" x14ac:dyDescent="0.25">
      <c r="W23" s="5" t="str">
        <f t="shared" si="2"/>
        <v/>
      </c>
      <c r="X23" s="6" t="str">
        <f t="shared" si="3"/>
        <v/>
      </c>
      <c r="Y23" s="7" t="str">
        <f>IFERROR(RIGHT(U23,15)*1,"")</f>
        <v/>
      </c>
      <c r="Z23" s="8" t="str">
        <f t="shared" si="4"/>
        <v/>
      </c>
      <c r="AA23" s="2" t="str">
        <f>IFERROR(RANK(Z23,$Z$2:$Z$51)+COUNTIF($Z$2:Z23,Z23)-1,"")</f>
        <v/>
      </c>
      <c r="AB23" s="2" t="str">
        <f t="shared" si="5"/>
        <v/>
      </c>
      <c r="AC23" s="2" t="str">
        <f t="shared" si="5"/>
        <v/>
      </c>
      <c r="AD23" s="2" t="str">
        <f t="shared" si="5"/>
        <v/>
      </c>
      <c r="AE23" s="2" t="str">
        <f t="shared" si="5"/>
        <v/>
      </c>
      <c r="AF23" s="2" t="str">
        <f t="shared" si="5"/>
        <v/>
      </c>
      <c r="AG23" s="2" t="str">
        <f t="shared" si="7"/>
        <v/>
      </c>
      <c r="AH23" s="2" t="str">
        <f t="shared" si="7"/>
        <v/>
      </c>
      <c r="AI23" s="2" t="str">
        <f t="shared" si="7"/>
        <v/>
      </c>
      <c r="AJ23" s="2" t="str">
        <f t="shared" si="8"/>
        <v/>
      </c>
      <c r="AK23" s="2" t="str">
        <f t="shared" si="9"/>
        <v/>
      </c>
      <c r="AL23" s="2" t="str">
        <f t="shared" si="10"/>
        <v/>
      </c>
      <c r="AM23" s="2" t="str">
        <f t="shared" si="11"/>
        <v/>
      </c>
      <c r="AN23" s="2" t="str">
        <f t="shared" si="12"/>
        <v/>
      </c>
      <c r="AO23" s="2" t="str">
        <f t="shared" si="13"/>
        <v/>
      </c>
      <c r="AP23" s="2" t="str">
        <f t="shared" si="14"/>
        <v/>
      </c>
      <c r="AQ23" s="2" t="str">
        <f t="shared" si="15"/>
        <v/>
      </c>
      <c r="AR23" s="2" t="str">
        <f t="shared" si="16"/>
        <v/>
      </c>
      <c r="AS23" s="2" t="str">
        <f t="shared" si="16"/>
        <v/>
      </c>
      <c r="AT23" s="2" t="str">
        <f t="shared" si="16"/>
        <v/>
      </c>
      <c r="AU23" s="2" t="str">
        <f t="shared" si="16"/>
        <v/>
      </c>
      <c r="AV23" s="2" t="str">
        <f t="shared" si="16"/>
        <v/>
      </c>
    </row>
    <row r="24" spans="23:48" x14ac:dyDescent="0.25">
      <c r="W24" s="5" t="str">
        <f t="shared" si="2"/>
        <v/>
      </c>
      <c r="X24" s="6" t="str">
        <f t="shared" si="3"/>
        <v/>
      </c>
      <c r="Y24" s="7" t="str">
        <f>IFERROR(RIGHT(U24,15)*1,"")</f>
        <v/>
      </c>
      <c r="Z24" s="8" t="str">
        <f t="shared" si="4"/>
        <v/>
      </c>
      <c r="AA24" s="2" t="str">
        <f>IFERROR(RANK(Z24,$Z$2:$Z$51)+COUNTIF($Z$2:Z24,Z24)-1,"")</f>
        <v/>
      </c>
      <c r="AB24" s="2" t="str">
        <f t="shared" si="5"/>
        <v/>
      </c>
      <c r="AC24" s="2" t="str">
        <f t="shared" si="5"/>
        <v/>
      </c>
      <c r="AD24" s="2" t="str">
        <f t="shared" si="5"/>
        <v/>
      </c>
      <c r="AE24" s="2" t="str">
        <f t="shared" si="5"/>
        <v/>
      </c>
      <c r="AF24" s="2" t="str">
        <f t="shared" si="5"/>
        <v/>
      </c>
      <c r="AG24" s="2" t="str">
        <f t="shared" si="7"/>
        <v/>
      </c>
      <c r="AH24" s="2" t="str">
        <f t="shared" si="7"/>
        <v/>
      </c>
      <c r="AI24" s="2" t="str">
        <f t="shared" si="7"/>
        <v/>
      </c>
      <c r="AJ24" s="2" t="str">
        <f t="shared" si="8"/>
        <v/>
      </c>
      <c r="AK24" s="2" t="str">
        <f t="shared" si="9"/>
        <v/>
      </c>
      <c r="AL24" s="2" t="str">
        <f t="shared" si="10"/>
        <v/>
      </c>
      <c r="AM24" s="2" t="str">
        <f t="shared" si="11"/>
        <v/>
      </c>
      <c r="AN24" s="2" t="str">
        <f t="shared" si="12"/>
        <v/>
      </c>
      <c r="AO24" s="2" t="str">
        <f t="shared" si="13"/>
        <v/>
      </c>
      <c r="AP24" s="2" t="str">
        <f t="shared" si="14"/>
        <v/>
      </c>
      <c r="AQ24" s="2" t="str">
        <f t="shared" si="15"/>
        <v/>
      </c>
      <c r="AR24" s="2" t="str">
        <f t="shared" si="16"/>
        <v/>
      </c>
      <c r="AS24" s="2" t="str">
        <f t="shared" si="16"/>
        <v/>
      </c>
      <c r="AT24" s="2" t="str">
        <f t="shared" si="16"/>
        <v/>
      </c>
      <c r="AU24" s="2" t="str">
        <f t="shared" si="16"/>
        <v/>
      </c>
      <c r="AV24" s="2" t="str">
        <f t="shared" si="16"/>
        <v/>
      </c>
    </row>
    <row r="25" spans="23:48" x14ac:dyDescent="0.25">
      <c r="W25" s="5" t="str">
        <f t="shared" si="2"/>
        <v/>
      </c>
      <c r="X25" s="6" t="str">
        <f t="shared" si="3"/>
        <v/>
      </c>
      <c r="Y25" s="7" t="str">
        <f>IFERROR(RIGHT(U25,15)*1,"")</f>
        <v/>
      </c>
      <c r="Z25" s="8" t="str">
        <f t="shared" si="4"/>
        <v/>
      </c>
      <c r="AA25" s="2" t="str">
        <f>IFERROR(RANK(Z25,$Z$2:$Z$51)+COUNTIF($Z$2:Z25,Z25)-1,"")</f>
        <v/>
      </c>
      <c r="AB25" s="2" t="str">
        <f t="shared" si="5"/>
        <v/>
      </c>
      <c r="AC25" s="2" t="str">
        <f t="shared" si="5"/>
        <v/>
      </c>
      <c r="AD25" s="2" t="str">
        <f t="shared" si="5"/>
        <v/>
      </c>
      <c r="AE25" s="2" t="str">
        <f t="shared" si="5"/>
        <v/>
      </c>
      <c r="AF25" s="2" t="str">
        <f t="shared" si="5"/>
        <v/>
      </c>
      <c r="AG25" s="2" t="str">
        <f t="shared" si="7"/>
        <v/>
      </c>
      <c r="AH25" s="2" t="str">
        <f t="shared" si="7"/>
        <v/>
      </c>
      <c r="AI25" s="2" t="str">
        <f t="shared" si="7"/>
        <v/>
      </c>
      <c r="AJ25" s="2" t="str">
        <f t="shared" si="8"/>
        <v/>
      </c>
      <c r="AK25" s="2" t="str">
        <f t="shared" si="9"/>
        <v/>
      </c>
      <c r="AL25" s="2" t="str">
        <f t="shared" si="10"/>
        <v/>
      </c>
      <c r="AM25" s="2" t="str">
        <f t="shared" si="11"/>
        <v/>
      </c>
      <c r="AN25" s="2" t="str">
        <f t="shared" si="12"/>
        <v/>
      </c>
      <c r="AO25" s="2" t="str">
        <f t="shared" si="13"/>
        <v/>
      </c>
      <c r="AP25" s="2" t="str">
        <f t="shared" si="14"/>
        <v/>
      </c>
      <c r="AQ25" s="2" t="str">
        <f t="shared" si="15"/>
        <v/>
      </c>
      <c r="AR25" s="2" t="str">
        <f t="shared" si="16"/>
        <v/>
      </c>
      <c r="AS25" s="2" t="str">
        <f t="shared" si="16"/>
        <v/>
      </c>
      <c r="AT25" s="2" t="str">
        <f t="shared" si="16"/>
        <v/>
      </c>
      <c r="AU25" s="2" t="str">
        <f t="shared" si="16"/>
        <v/>
      </c>
      <c r="AV25" s="2" t="str">
        <f t="shared" si="16"/>
        <v/>
      </c>
    </row>
    <row r="26" spans="23:48" x14ac:dyDescent="0.25">
      <c r="W26" s="5" t="str">
        <f t="shared" si="2"/>
        <v/>
      </c>
      <c r="X26" s="6" t="str">
        <f t="shared" si="3"/>
        <v/>
      </c>
      <c r="Y26" s="7" t="str">
        <f>IFERROR(RIGHT(U26,15)*1,"")</f>
        <v/>
      </c>
      <c r="Z26" s="8" t="str">
        <f t="shared" si="4"/>
        <v/>
      </c>
      <c r="AA26" s="2" t="str">
        <f>IFERROR(RANK(Z26,$Z$2:$Z$51)+COUNTIF($Z$2:Z26,Z26)-1,"")</f>
        <v/>
      </c>
      <c r="AB26" s="2" t="str">
        <f t="shared" si="5"/>
        <v/>
      </c>
      <c r="AC26" s="2" t="str">
        <f t="shared" si="5"/>
        <v/>
      </c>
      <c r="AD26" s="2" t="str">
        <f t="shared" si="5"/>
        <v/>
      </c>
      <c r="AE26" s="2" t="str">
        <f t="shared" si="5"/>
        <v/>
      </c>
      <c r="AF26" s="2" t="str">
        <f t="shared" si="5"/>
        <v/>
      </c>
      <c r="AG26" s="2" t="str">
        <f t="shared" si="7"/>
        <v/>
      </c>
      <c r="AH26" s="2" t="str">
        <f t="shared" si="7"/>
        <v/>
      </c>
      <c r="AI26" s="2" t="str">
        <f t="shared" si="7"/>
        <v/>
      </c>
      <c r="AJ26" s="2" t="str">
        <f t="shared" si="8"/>
        <v/>
      </c>
      <c r="AK26" s="2" t="str">
        <f t="shared" si="9"/>
        <v/>
      </c>
      <c r="AL26" s="2" t="str">
        <f t="shared" si="10"/>
        <v/>
      </c>
      <c r="AM26" s="2" t="str">
        <f t="shared" si="11"/>
        <v/>
      </c>
      <c r="AN26" s="2" t="str">
        <f t="shared" si="12"/>
        <v/>
      </c>
      <c r="AO26" s="2" t="str">
        <f t="shared" si="13"/>
        <v/>
      </c>
      <c r="AP26" s="2" t="str">
        <f t="shared" si="14"/>
        <v/>
      </c>
      <c r="AQ26" s="2" t="str">
        <f t="shared" si="15"/>
        <v/>
      </c>
      <c r="AR26" s="2" t="str">
        <f t="shared" si="16"/>
        <v/>
      </c>
      <c r="AS26" s="2" t="str">
        <f t="shared" si="16"/>
        <v/>
      </c>
      <c r="AT26" s="2" t="str">
        <f t="shared" si="16"/>
        <v/>
      </c>
      <c r="AU26" s="2" t="str">
        <f t="shared" si="16"/>
        <v/>
      </c>
      <c r="AV26" s="2" t="str">
        <f t="shared" si="16"/>
        <v/>
      </c>
    </row>
    <row r="27" spans="23:48" x14ac:dyDescent="0.25">
      <c r="W27" s="5" t="str">
        <f t="shared" si="2"/>
        <v/>
      </c>
      <c r="X27" s="6" t="str">
        <f t="shared" si="3"/>
        <v/>
      </c>
      <c r="Y27" s="7" t="str">
        <f>IFERROR(RIGHT(U27,15)*1,"")</f>
        <v/>
      </c>
      <c r="Z27" s="8" t="str">
        <f t="shared" si="4"/>
        <v/>
      </c>
      <c r="AA27" s="2" t="str">
        <f>IFERROR(RANK(Z27,$Z$2:$Z$51)+COUNTIF($Z$2:Z27,Z27)-1,"")</f>
        <v/>
      </c>
      <c r="AB27" s="2" t="str">
        <f t="shared" si="5"/>
        <v/>
      </c>
      <c r="AC27" s="2" t="str">
        <f t="shared" si="5"/>
        <v/>
      </c>
      <c r="AD27" s="2" t="str">
        <f t="shared" si="5"/>
        <v/>
      </c>
      <c r="AE27" s="2" t="str">
        <f t="shared" si="5"/>
        <v/>
      </c>
      <c r="AF27" s="2" t="str">
        <f t="shared" si="5"/>
        <v/>
      </c>
      <c r="AG27" s="2" t="str">
        <f t="shared" si="7"/>
        <v/>
      </c>
      <c r="AH27" s="2" t="str">
        <f t="shared" si="7"/>
        <v/>
      </c>
      <c r="AI27" s="2" t="str">
        <f t="shared" si="7"/>
        <v/>
      </c>
      <c r="AJ27" s="2" t="str">
        <f t="shared" si="8"/>
        <v/>
      </c>
      <c r="AK27" s="2" t="str">
        <f t="shared" si="9"/>
        <v/>
      </c>
      <c r="AL27" s="2" t="str">
        <f t="shared" si="10"/>
        <v/>
      </c>
      <c r="AM27" s="2" t="str">
        <f t="shared" si="11"/>
        <v/>
      </c>
      <c r="AN27" s="2" t="str">
        <f t="shared" si="12"/>
        <v/>
      </c>
      <c r="AO27" s="2" t="str">
        <f t="shared" si="13"/>
        <v/>
      </c>
      <c r="AP27" s="2" t="str">
        <f t="shared" si="14"/>
        <v/>
      </c>
      <c r="AQ27" s="2" t="str">
        <f t="shared" si="15"/>
        <v/>
      </c>
      <c r="AR27" s="2" t="str">
        <f t="shared" si="16"/>
        <v/>
      </c>
      <c r="AS27" s="2" t="str">
        <f t="shared" si="16"/>
        <v/>
      </c>
      <c r="AT27" s="2" t="str">
        <f t="shared" si="16"/>
        <v/>
      </c>
      <c r="AU27" s="2" t="str">
        <f t="shared" si="16"/>
        <v/>
      </c>
      <c r="AV27" s="2" t="str">
        <f t="shared" si="16"/>
        <v/>
      </c>
    </row>
    <row r="28" spans="23:48" x14ac:dyDescent="0.25">
      <c r="W28" s="5" t="str">
        <f t="shared" si="2"/>
        <v/>
      </c>
      <c r="X28" s="6" t="str">
        <f t="shared" si="3"/>
        <v/>
      </c>
      <c r="Y28" s="7" t="str">
        <f>IFERROR(RIGHT(U28,15)*1,"")</f>
        <v/>
      </c>
      <c r="Z28" s="8" t="str">
        <f t="shared" si="4"/>
        <v/>
      </c>
      <c r="AA28" s="2" t="str">
        <f>IFERROR(RANK(Z28,$Z$2:$Z$51)+COUNTIF($Z$2:Z28,Z28)-1,"")</f>
        <v/>
      </c>
      <c r="AB28" s="2" t="str">
        <f t="shared" si="5"/>
        <v/>
      </c>
      <c r="AC28" s="2" t="str">
        <f t="shared" si="5"/>
        <v/>
      </c>
      <c r="AD28" s="2" t="str">
        <f t="shared" si="5"/>
        <v/>
      </c>
      <c r="AE28" s="2" t="str">
        <f t="shared" si="5"/>
        <v/>
      </c>
      <c r="AF28" s="2" t="str">
        <f t="shared" si="5"/>
        <v/>
      </c>
      <c r="AG28" s="2" t="str">
        <f t="shared" si="7"/>
        <v/>
      </c>
      <c r="AH28" s="2" t="str">
        <f t="shared" si="7"/>
        <v/>
      </c>
      <c r="AI28" s="2" t="str">
        <f t="shared" si="7"/>
        <v/>
      </c>
      <c r="AJ28" s="2" t="str">
        <f t="shared" si="8"/>
        <v/>
      </c>
      <c r="AK28" s="2" t="str">
        <f t="shared" si="9"/>
        <v/>
      </c>
      <c r="AL28" s="2" t="str">
        <f t="shared" si="10"/>
        <v/>
      </c>
      <c r="AM28" s="2" t="str">
        <f t="shared" si="11"/>
        <v/>
      </c>
      <c r="AN28" s="2" t="str">
        <f t="shared" si="12"/>
        <v/>
      </c>
      <c r="AO28" s="2" t="str">
        <f t="shared" si="13"/>
        <v/>
      </c>
      <c r="AP28" s="2" t="str">
        <f t="shared" si="14"/>
        <v/>
      </c>
      <c r="AQ28" s="2" t="str">
        <f t="shared" si="15"/>
        <v/>
      </c>
      <c r="AR28" s="2" t="str">
        <f t="shared" si="16"/>
        <v/>
      </c>
      <c r="AS28" s="2" t="str">
        <f t="shared" si="16"/>
        <v/>
      </c>
      <c r="AT28" s="2" t="str">
        <f t="shared" si="16"/>
        <v/>
      </c>
      <c r="AU28" s="2" t="str">
        <f t="shared" si="16"/>
        <v/>
      </c>
      <c r="AV28" s="2" t="str">
        <f t="shared" si="16"/>
        <v/>
      </c>
    </row>
    <row r="29" spans="23:48" x14ac:dyDescent="0.25">
      <c r="W29" s="5" t="str">
        <f t="shared" si="2"/>
        <v/>
      </c>
      <c r="X29" s="6" t="str">
        <f t="shared" si="3"/>
        <v/>
      </c>
      <c r="Y29" s="7" t="str">
        <f>IFERROR(RIGHT(U29,15)*1,"")</f>
        <v/>
      </c>
      <c r="Z29" s="8" t="str">
        <f t="shared" si="4"/>
        <v/>
      </c>
      <c r="AA29" s="2" t="str">
        <f>IFERROR(RANK(Z29,$Z$2:$Z$51)+COUNTIF($Z$2:Z29,Z29)-1,"")</f>
        <v/>
      </c>
      <c r="AB29" s="2" t="str">
        <f t="shared" si="5"/>
        <v/>
      </c>
      <c r="AC29" s="2" t="str">
        <f t="shared" si="5"/>
        <v/>
      </c>
      <c r="AD29" s="2" t="str">
        <f t="shared" si="5"/>
        <v/>
      </c>
      <c r="AE29" s="2" t="str">
        <f t="shared" si="5"/>
        <v/>
      </c>
      <c r="AF29" s="2" t="str">
        <f t="shared" si="5"/>
        <v/>
      </c>
      <c r="AG29" s="2" t="str">
        <f t="shared" si="7"/>
        <v/>
      </c>
      <c r="AH29" s="2" t="str">
        <f t="shared" si="7"/>
        <v/>
      </c>
      <c r="AI29" s="2" t="str">
        <f t="shared" si="7"/>
        <v/>
      </c>
      <c r="AJ29" s="2" t="str">
        <f t="shared" si="8"/>
        <v/>
      </c>
      <c r="AK29" s="2" t="str">
        <f t="shared" si="9"/>
        <v/>
      </c>
      <c r="AL29" s="2" t="str">
        <f t="shared" si="10"/>
        <v/>
      </c>
      <c r="AM29" s="2" t="str">
        <f t="shared" si="11"/>
        <v/>
      </c>
      <c r="AN29" s="2" t="str">
        <f t="shared" si="12"/>
        <v/>
      </c>
      <c r="AO29" s="2" t="str">
        <f t="shared" si="13"/>
        <v/>
      </c>
      <c r="AP29" s="2" t="str">
        <f t="shared" si="14"/>
        <v/>
      </c>
      <c r="AQ29" s="2" t="str">
        <f t="shared" si="15"/>
        <v/>
      </c>
      <c r="AR29" s="2" t="str">
        <f t="shared" si="16"/>
        <v/>
      </c>
      <c r="AS29" s="2" t="str">
        <f t="shared" si="16"/>
        <v/>
      </c>
      <c r="AT29" s="2" t="str">
        <f t="shared" si="16"/>
        <v/>
      </c>
      <c r="AU29" s="2" t="str">
        <f t="shared" si="16"/>
        <v/>
      </c>
      <c r="AV29" s="2" t="str">
        <f t="shared" si="16"/>
        <v/>
      </c>
    </row>
    <row r="30" spans="23:48" x14ac:dyDescent="0.25">
      <c r="W30" s="5" t="str">
        <f t="shared" si="2"/>
        <v/>
      </c>
      <c r="X30" s="6" t="str">
        <f t="shared" si="3"/>
        <v/>
      </c>
      <c r="Y30" s="7" t="str">
        <f>IFERROR(RIGHT(U30,15)*1,"")</f>
        <v/>
      </c>
      <c r="Z30" s="8" t="str">
        <f t="shared" si="4"/>
        <v/>
      </c>
      <c r="AA30" s="2" t="str">
        <f>IFERROR(RANK(Z30,$Z$2:$Z$51)+COUNTIF($Z$2:Z30,Z30)-1,"")</f>
        <v/>
      </c>
      <c r="AB30" s="2" t="str">
        <f t="shared" si="5"/>
        <v/>
      </c>
      <c r="AC30" s="2" t="str">
        <f t="shared" si="5"/>
        <v/>
      </c>
      <c r="AD30" s="2" t="str">
        <f t="shared" si="5"/>
        <v/>
      </c>
      <c r="AE30" s="2" t="str">
        <f t="shared" si="5"/>
        <v/>
      </c>
      <c r="AF30" s="2" t="str">
        <f t="shared" si="5"/>
        <v/>
      </c>
      <c r="AG30" s="2" t="str">
        <f t="shared" si="7"/>
        <v/>
      </c>
      <c r="AH30" s="2" t="str">
        <f t="shared" si="7"/>
        <v/>
      </c>
      <c r="AI30" s="2" t="str">
        <f t="shared" si="7"/>
        <v/>
      </c>
      <c r="AJ30" s="2" t="str">
        <f t="shared" si="8"/>
        <v/>
      </c>
      <c r="AK30" s="2" t="str">
        <f t="shared" si="9"/>
        <v/>
      </c>
      <c r="AL30" s="2" t="str">
        <f t="shared" si="10"/>
        <v/>
      </c>
      <c r="AM30" s="2" t="str">
        <f t="shared" si="11"/>
        <v/>
      </c>
      <c r="AN30" s="2" t="str">
        <f t="shared" si="12"/>
        <v/>
      </c>
      <c r="AO30" s="2" t="str">
        <f t="shared" si="13"/>
        <v/>
      </c>
      <c r="AP30" s="2" t="str">
        <f t="shared" si="14"/>
        <v/>
      </c>
      <c r="AQ30" s="2" t="str">
        <f t="shared" si="15"/>
        <v/>
      </c>
      <c r="AR30" s="2" t="str">
        <f t="shared" si="16"/>
        <v/>
      </c>
      <c r="AS30" s="2" t="str">
        <f t="shared" si="16"/>
        <v/>
      </c>
      <c r="AT30" s="2" t="str">
        <f t="shared" si="16"/>
        <v/>
      </c>
      <c r="AU30" s="2" t="str">
        <f t="shared" si="16"/>
        <v/>
      </c>
      <c r="AV30" s="2" t="str">
        <f t="shared" si="16"/>
        <v/>
      </c>
    </row>
    <row r="31" spans="23:48" x14ac:dyDescent="0.25">
      <c r="W31" s="5" t="str">
        <f t="shared" si="2"/>
        <v/>
      </c>
      <c r="X31" s="6" t="str">
        <f t="shared" si="3"/>
        <v/>
      </c>
      <c r="Y31" s="7" t="str">
        <f>IFERROR(RIGHT(U31,15)*1,"")</f>
        <v/>
      </c>
      <c r="Z31" s="8" t="str">
        <f t="shared" si="4"/>
        <v/>
      </c>
      <c r="AA31" s="2" t="str">
        <f>IFERROR(RANK(Z31,$Z$2:$Z$51)+COUNTIF($Z$2:Z31,Z31)-1,"")</f>
        <v/>
      </c>
      <c r="AB31" s="2" t="str">
        <f t="shared" si="5"/>
        <v/>
      </c>
      <c r="AC31" s="2" t="str">
        <f t="shared" si="5"/>
        <v/>
      </c>
      <c r="AD31" s="2" t="str">
        <f t="shared" si="5"/>
        <v/>
      </c>
      <c r="AE31" s="2" t="str">
        <f t="shared" si="5"/>
        <v/>
      </c>
      <c r="AF31" s="2" t="str">
        <f t="shared" si="5"/>
        <v/>
      </c>
      <c r="AG31" s="2" t="str">
        <f t="shared" si="7"/>
        <v/>
      </c>
      <c r="AH31" s="2" t="str">
        <f t="shared" si="7"/>
        <v/>
      </c>
      <c r="AI31" s="2" t="str">
        <f t="shared" si="7"/>
        <v/>
      </c>
      <c r="AJ31" s="2" t="str">
        <f t="shared" si="8"/>
        <v/>
      </c>
      <c r="AK31" s="2" t="str">
        <f t="shared" si="9"/>
        <v/>
      </c>
      <c r="AL31" s="2" t="str">
        <f t="shared" si="10"/>
        <v/>
      </c>
      <c r="AM31" s="2" t="str">
        <f t="shared" si="11"/>
        <v/>
      </c>
      <c r="AN31" s="2" t="str">
        <f t="shared" si="12"/>
        <v/>
      </c>
      <c r="AO31" s="2" t="str">
        <f t="shared" si="13"/>
        <v/>
      </c>
      <c r="AP31" s="2" t="str">
        <f t="shared" si="14"/>
        <v/>
      </c>
      <c r="AQ31" s="2" t="str">
        <f t="shared" si="15"/>
        <v/>
      </c>
      <c r="AR31" s="2" t="str">
        <f t="shared" si="16"/>
        <v/>
      </c>
      <c r="AS31" s="2" t="str">
        <f t="shared" si="16"/>
        <v/>
      </c>
      <c r="AT31" s="2" t="str">
        <f t="shared" si="16"/>
        <v/>
      </c>
      <c r="AU31" s="2" t="str">
        <f t="shared" si="16"/>
        <v/>
      </c>
      <c r="AV31" s="2" t="str">
        <f t="shared" si="16"/>
        <v/>
      </c>
    </row>
    <row r="32" spans="23:48" x14ac:dyDescent="0.25">
      <c r="W32" s="5" t="str">
        <f t="shared" si="2"/>
        <v/>
      </c>
      <c r="X32" s="6" t="str">
        <f t="shared" si="3"/>
        <v/>
      </c>
      <c r="Y32" s="7" t="str">
        <f>IFERROR(RIGHT(U32,15)*1,"")</f>
        <v/>
      </c>
      <c r="Z32" s="8" t="str">
        <f t="shared" si="4"/>
        <v/>
      </c>
      <c r="AA32" s="2" t="str">
        <f>IFERROR(RANK(Z32,$Z$2:$Z$51)+COUNTIF($Z$2:Z32,Z32)-1,"")</f>
        <v/>
      </c>
      <c r="AB32" s="2" t="str">
        <f t="shared" si="5"/>
        <v/>
      </c>
      <c r="AC32" s="2" t="str">
        <f t="shared" si="5"/>
        <v/>
      </c>
      <c r="AD32" s="2" t="str">
        <f t="shared" si="5"/>
        <v/>
      </c>
      <c r="AE32" s="2" t="str">
        <f t="shared" si="5"/>
        <v/>
      </c>
      <c r="AF32" s="2" t="str">
        <f t="shared" si="5"/>
        <v/>
      </c>
      <c r="AG32" s="2" t="str">
        <f t="shared" si="7"/>
        <v/>
      </c>
      <c r="AH32" s="2" t="str">
        <f t="shared" si="7"/>
        <v/>
      </c>
      <c r="AI32" s="2" t="str">
        <f t="shared" si="7"/>
        <v/>
      </c>
      <c r="AJ32" s="2" t="str">
        <f t="shared" si="8"/>
        <v/>
      </c>
      <c r="AK32" s="2" t="str">
        <f t="shared" si="9"/>
        <v/>
      </c>
      <c r="AL32" s="2" t="str">
        <f t="shared" si="10"/>
        <v/>
      </c>
      <c r="AM32" s="2" t="str">
        <f t="shared" si="11"/>
        <v/>
      </c>
      <c r="AN32" s="2" t="str">
        <f t="shared" si="12"/>
        <v/>
      </c>
      <c r="AO32" s="2" t="str">
        <f t="shared" si="13"/>
        <v/>
      </c>
      <c r="AP32" s="2" t="str">
        <f t="shared" si="14"/>
        <v/>
      </c>
      <c r="AQ32" s="2" t="str">
        <f t="shared" si="15"/>
        <v/>
      </c>
      <c r="AR32" s="2" t="str">
        <f t="shared" si="16"/>
        <v/>
      </c>
      <c r="AS32" s="2" t="str">
        <f t="shared" si="16"/>
        <v/>
      </c>
      <c r="AT32" s="2" t="str">
        <f t="shared" si="16"/>
        <v/>
      </c>
      <c r="AU32" s="2" t="str">
        <f t="shared" si="16"/>
        <v/>
      </c>
      <c r="AV32" s="2" t="str">
        <f t="shared" si="16"/>
        <v/>
      </c>
    </row>
    <row r="33" spans="23:48" x14ac:dyDescent="0.25">
      <c r="W33" s="5" t="str">
        <f t="shared" si="2"/>
        <v/>
      </c>
      <c r="X33" s="6" t="str">
        <f t="shared" si="3"/>
        <v/>
      </c>
      <c r="Y33" s="7" t="str">
        <f>IFERROR(RIGHT(U33,15)*1,"")</f>
        <v/>
      </c>
      <c r="Z33" s="8" t="str">
        <f t="shared" si="4"/>
        <v/>
      </c>
      <c r="AA33" s="2" t="str">
        <f>IFERROR(RANK(Z33,$Z$2:$Z$51)+COUNTIF($Z$2:Z33,Z33)-1,"")</f>
        <v/>
      </c>
      <c r="AB33" s="2" t="str">
        <f t="shared" si="5"/>
        <v/>
      </c>
      <c r="AC33" s="2" t="str">
        <f t="shared" si="5"/>
        <v/>
      </c>
      <c r="AD33" s="2" t="str">
        <f t="shared" si="5"/>
        <v/>
      </c>
      <c r="AE33" s="2" t="str">
        <f t="shared" si="5"/>
        <v/>
      </c>
      <c r="AF33" s="2" t="str">
        <f t="shared" si="5"/>
        <v/>
      </c>
      <c r="AG33" s="2" t="str">
        <f t="shared" si="7"/>
        <v/>
      </c>
      <c r="AH33" s="2" t="str">
        <f t="shared" si="7"/>
        <v/>
      </c>
      <c r="AI33" s="2" t="str">
        <f t="shared" si="7"/>
        <v/>
      </c>
      <c r="AJ33" s="2" t="str">
        <f t="shared" si="8"/>
        <v/>
      </c>
      <c r="AK33" s="2" t="str">
        <f t="shared" si="9"/>
        <v/>
      </c>
      <c r="AL33" s="2" t="str">
        <f t="shared" si="10"/>
        <v/>
      </c>
      <c r="AM33" s="2" t="str">
        <f t="shared" si="11"/>
        <v/>
      </c>
      <c r="AN33" s="2" t="str">
        <f t="shared" si="12"/>
        <v/>
      </c>
      <c r="AO33" s="2" t="str">
        <f t="shared" si="13"/>
        <v/>
      </c>
      <c r="AP33" s="2" t="str">
        <f t="shared" si="14"/>
        <v/>
      </c>
      <c r="AQ33" s="2" t="str">
        <f t="shared" si="15"/>
        <v/>
      </c>
      <c r="AR33" s="2" t="str">
        <f t="shared" si="16"/>
        <v/>
      </c>
      <c r="AS33" s="2" t="str">
        <f t="shared" si="16"/>
        <v/>
      </c>
      <c r="AT33" s="2" t="str">
        <f t="shared" si="16"/>
        <v/>
      </c>
      <c r="AU33" s="2" t="str">
        <f t="shared" si="16"/>
        <v/>
      </c>
      <c r="AV33" s="2" t="str">
        <f t="shared" si="16"/>
        <v/>
      </c>
    </row>
    <row r="34" spans="23:48" x14ac:dyDescent="0.25">
      <c r="W34" s="5" t="str">
        <f t="shared" si="2"/>
        <v/>
      </c>
      <c r="X34" s="6" t="str">
        <f t="shared" si="3"/>
        <v/>
      </c>
      <c r="Y34" s="7" t="str">
        <f>IFERROR(RIGHT(U34,15)*1,"")</f>
        <v/>
      </c>
      <c r="Z34" s="8" t="str">
        <f t="shared" si="4"/>
        <v/>
      </c>
      <c r="AA34" s="2" t="str">
        <f>IFERROR(RANK(Z34,$Z$2:$Z$51)+COUNTIF($Z$2:Z34,Z34)-1,"")</f>
        <v/>
      </c>
      <c r="AB34" s="2" t="str">
        <f t="shared" si="5"/>
        <v/>
      </c>
      <c r="AC34" s="2" t="str">
        <f t="shared" si="5"/>
        <v/>
      </c>
      <c r="AD34" s="2" t="str">
        <f t="shared" si="5"/>
        <v/>
      </c>
      <c r="AE34" s="2" t="str">
        <f t="shared" si="5"/>
        <v/>
      </c>
      <c r="AF34" s="2" t="str">
        <f t="shared" si="5"/>
        <v/>
      </c>
      <c r="AG34" s="2" t="str">
        <f t="shared" si="7"/>
        <v/>
      </c>
      <c r="AH34" s="2" t="str">
        <f t="shared" si="7"/>
        <v/>
      </c>
      <c r="AI34" s="2" t="str">
        <f t="shared" si="7"/>
        <v/>
      </c>
      <c r="AJ34" s="2" t="str">
        <f t="shared" si="8"/>
        <v/>
      </c>
      <c r="AK34" s="2" t="str">
        <f t="shared" si="9"/>
        <v/>
      </c>
      <c r="AL34" s="2" t="str">
        <f t="shared" si="10"/>
        <v/>
      </c>
      <c r="AM34" s="2" t="str">
        <f t="shared" si="11"/>
        <v/>
      </c>
      <c r="AN34" s="2" t="str">
        <f t="shared" si="12"/>
        <v/>
      </c>
      <c r="AO34" s="2" t="str">
        <f t="shared" si="13"/>
        <v/>
      </c>
      <c r="AP34" s="2" t="str">
        <f t="shared" si="14"/>
        <v/>
      </c>
      <c r="AQ34" s="2" t="str">
        <f t="shared" si="15"/>
        <v/>
      </c>
      <c r="AR34" s="2" t="str">
        <f t="shared" si="16"/>
        <v/>
      </c>
      <c r="AS34" s="2" t="str">
        <f t="shared" si="16"/>
        <v/>
      </c>
      <c r="AT34" s="2" t="str">
        <f t="shared" si="16"/>
        <v/>
      </c>
      <c r="AU34" s="2" t="str">
        <f t="shared" si="16"/>
        <v/>
      </c>
      <c r="AV34" s="2" t="str">
        <f t="shared" si="16"/>
        <v/>
      </c>
    </row>
    <row r="35" spans="23:48" x14ac:dyDescent="0.25">
      <c r="W35" s="5" t="str">
        <f t="shared" si="2"/>
        <v/>
      </c>
      <c r="X35" s="6" t="str">
        <f t="shared" si="3"/>
        <v/>
      </c>
      <c r="Y35" s="7" t="str">
        <f>IFERROR(RIGHT(U35,15)*1,"")</f>
        <v/>
      </c>
      <c r="Z35" s="8" t="str">
        <f t="shared" si="4"/>
        <v/>
      </c>
      <c r="AA35" s="2" t="str">
        <f>IFERROR(RANK(Z35,$Z$2:$Z$51)+COUNTIF($Z$2:Z35,Z35)-1,"")</f>
        <v/>
      </c>
      <c r="AB35" s="2" t="str">
        <f t="shared" si="5"/>
        <v/>
      </c>
      <c r="AC35" s="2" t="str">
        <f t="shared" si="5"/>
        <v/>
      </c>
      <c r="AD35" s="2" t="str">
        <f t="shared" si="5"/>
        <v/>
      </c>
      <c r="AE35" s="2" t="str">
        <f t="shared" si="5"/>
        <v/>
      </c>
      <c r="AF35" s="2" t="str">
        <f t="shared" si="5"/>
        <v/>
      </c>
      <c r="AG35" s="2" t="str">
        <f t="shared" si="7"/>
        <v/>
      </c>
      <c r="AH35" s="2" t="str">
        <f t="shared" si="7"/>
        <v/>
      </c>
      <c r="AI35" s="2" t="str">
        <f t="shared" si="7"/>
        <v/>
      </c>
      <c r="AJ35" s="2" t="str">
        <f t="shared" si="8"/>
        <v/>
      </c>
      <c r="AK35" s="2" t="str">
        <f t="shared" si="9"/>
        <v/>
      </c>
      <c r="AL35" s="2" t="str">
        <f t="shared" si="10"/>
        <v/>
      </c>
      <c r="AM35" s="2" t="str">
        <f t="shared" si="11"/>
        <v/>
      </c>
      <c r="AN35" s="2" t="str">
        <f t="shared" si="12"/>
        <v/>
      </c>
      <c r="AO35" s="2" t="str">
        <f t="shared" si="13"/>
        <v/>
      </c>
      <c r="AP35" s="2" t="str">
        <f t="shared" si="14"/>
        <v/>
      </c>
      <c r="AQ35" s="2" t="str">
        <f t="shared" si="15"/>
        <v/>
      </c>
      <c r="AR35" s="2" t="str">
        <f t="shared" si="16"/>
        <v/>
      </c>
      <c r="AS35" s="2" t="str">
        <f t="shared" si="16"/>
        <v/>
      </c>
      <c r="AT35" s="2" t="str">
        <f t="shared" si="16"/>
        <v/>
      </c>
      <c r="AU35" s="2" t="str">
        <f t="shared" si="16"/>
        <v/>
      </c>
      <c r="AV35" s="2" t="str">
        <f t="shared" si="16"/>
        <v/>
      </c>
    </row>
    <row r="36" spans="23:48" x14ac:dyDescent="0.25">
      <c r="W36" s="5" t="str">
        <f t="shared" si="2"/>
        <v/>
      </c>
      <c r="X36" s="6" t="str">
        <f t="shared" si="3"/>
        <v/>
      </c>
      <c r="Y36" s="7" t="str">
        <f>IFERROR(RIGHT(U36,15)*1,"")</f>
        <v/>
      </c>
      <c r="Z36" s="8" t="str">
        <f t="shared" si="4"/>
        <v/>
      </c>
      <c r="AA36" s="2" t="str">
        <f>IFERROR(RANK(Z36,$Z$2:$Z$51)+COUNTIF($Z$2:Z36,Z36)-1,"")</f>
        <v/>
      </c>
      <c r="AB36" s="2" t="str">
        <f t="shared" si="5"/>
        <v/>
      </c>
      <c r="AC36" s="2" t="str">
        <f t="shared" si="5"/>
        <v/>
      </c>
      <c r="AD36" s="2" t="str">
        <f t="shared" si="5"/>
        <v/>
      </c>
      <c r="AE36" s="2" t="str">
        <f t="shared" si="5"/>
        <v/>
      </c>
      <c r="AF36" s="2" t="str">
        <f t="shared" si="5"/>
        <v/>
      </c>
      <c r="AG36" s="2" t="str">
        <f t="shared" si="7"/>
        <v/>
      </c>
      <c r="AH36" s="2" t="str">
        <f t="shared" si="7"/>
        <v/>
      </c>
      <c r="AI36" s="2" t="str">
        <f t="shared" si="7"/>
        <v/>
      </c>
      <c r="AJ36" s="2" t="str">
        <f t="shared" si="8"/>
        <v/>
      </c>
      <c r="AK36" s="2" t="str">
        <f t="shared" si="9"/>
        <v/>
      </c>
      <c r="AL36" s="2" t="str">
        <f t="shared" si="10"/>
        <v/>
      </c>
      <c r="AM36" s="2" t="str">
        <f t="shared" si="11"/>
        <v/>
      </c>
      <c r="AN36" s="2" t="str">
        <f t="shared" si="12"/>
        <v/>
      </c>
      <c r="AO36" s="2" t="str">
        <f t="shared" si="13"/>
        <v/>
      </c>
      <c r="AP36" s="2" t="str">
        <f t="shared" si="14"/>
        <v/>
      </c>
      <c r="AQ36" s="2" t="str">
        <f t="shared" si="15"/>
        <v/>
      </c>
      <c r="AR36" s="2" t="str">
        <f t="shared" si="16"/>
        <v/>
      </c>
      <c r="AS36" s="2" t="str">
        <f t="shared" si="16"/>
        <v/>
      </c>
      <c r="AT36" s="2" t="str">
        <f t="shared" si="16"/>
        <v/>
      </c>
      <c r="AU36" s="2" t="str">
        <f t="shared" si="16"/>
        <v/>
      </c>
      <c r="AV36" s="2" t="str">
        <f t="shared" si="16"/>
        <v/>
      </c>
    </row>
    <row r="37" spans="23:48" x14ac:dyDescent="0.25">
      <c r="W37" s="5" t="str">
        <f t="shared" si="2"/>
        <v/>
      </c>
      <c r="X37" s="6" t="str">
        <f t="shared" si="3"/>
        <v/>
      </c>
      <c r="Y37" s="7" t="str">
        <f>IFERROR(RIGHT(U37,15)*1,"")</f>
        <v/>
      </c>
      <c r="Z37" s="8" t="str">
        <f t="shared" si="4"/>
        <v/>
      </c>
      <c r="AA37" s="2" t="str">
        <f>IFERROR(RANK(Z37,$Z$2:$Z$51)+COUNTIF($Z$2:Z37,Z37)-1,"")</f>
        <v/>
      </c>
      <c r="AB37" s="2" t="str">
        <f t="shared" si="5"/>
        <v/>
      </c>
      <c r="AC37" s="2" t="str">
        <f t="shared" si="5"/>
        <v/>
      </c>
      <c r="AD37" s="2" t="str">
        <f t="shared" si="5"/>
        <v/>
      </c>
      <c r="AE37" s="2" t="str">
        <f t="shared" si="5"/>
        <v/>
      </c>
      <c r="AF37" s="2" t="str">
        <f t="shared" si="5"/>
        <v/>
      </c>
      <c r="AG37" s="2" t="str">
        <f t="shared" si="7"/>
        <v/>
      </c>
      <c r="AH37" s="2" t="str">
        <f t="shared" si="7"/>
        <v/>
      </c>
      <c r="AI37" s="2" t="str">
        <f t="shared" si="7"/>
        <v/>
      </c>
      <c r="AJ37" s="2" t="str">
        <f t="shared" si="8"/>
        <v/>
      </c>
      <c r="AK37" s="2" t="str">
        <f t="shared" si="9"/>
        <v/>
      </c>
      <c r="AL37" s="2" t="str">
        <f t="shared" si="10"/>
        <v/>
      </c>
      <c r="AM37" s="2" t="str">
        <f t="shared" si="11"/>
        <v/>
      </c>
      <c r="AN37" s="2" t="str">
        <f t="shared" si="12"/>
        <v/>
      </c>
      <c r="AO37" s="2" t="str">
        <f t="shared" si="13"/>
        <v/>
      </c>
      <c r="AP37" s="2" t="str">
        <f t="shared" si="14"/>
        <v/>
      </c>
      <c r="AQ37" s="2" t="str">
        <f t="shared" si="15"/>
        <v/>
      </c>
      <c r="AR37" s="2" t="str">
        <f t="shared" si="16"/>
        <v/>
      </c>
      <c r="AS37" s="2" t="str">
        <f t="shared" si="16"/>
        <v/>
      </c>
      <c r="AT37" s="2" t="str">
        <f t="shared" si="16"/>
        <v/>
      </c>
      <c r="AU37" s="2" t="str">
        <f t="shared" si="16"/>
        <v/>
      </c>
      <c r="AV37" s="2" t="str">
        <f t="shared" si="16"/>
        <v/>
      </c>
    </row>
    <row r="38" spans="23:48" x14ac:dyDescent="0.25">
      <c r="W38" s="5" t="str">
        <f t="shared" si="2"/>
        <v/>
      </c>
      <c r="X38" s="6" t="str">
        <f t="shared" si="3"/>
        <v/>
      </c>
      <c r="Y38" s="7" t="str">
        <f>IFERROR(RIGHT(U38,15)*1,"")</f>
        <v/>
      </c>
      <c r="Z38" s="8" t="str">
        <f t="shared" si="4"/>
        <v/>
      </c>
      <c r="AA38" s="2" t="str">
        <f>IFERROR(RANK(Z38,$Z$2:$Z$51)+COUNTIF($Z$2:Z38,Z38)-1,"")</f>
        <v/>
      </c>
      <c r="AB38" s="2" t="str">
        <f t="shared" si="5"/>
        <v/>
      </c>
      <c r="AC38" s="2" t="str">
        <f t="shared" si="5"/>
        <v/>
      </c>
      <c r="AD38" s="2" t="str">
        <f t="shared" si="5"/>
        <v/>
      </c>
      <c r="AE38" s="2" t="str">
        <f t="shared" si="5"/>
        <v/>
      </c>
      <c r="AF38" s="2" t="str">
        <f t="shared" si="5"/>
        <v/>
      </c>
      <c r="AG38" s="2" t="str">
        <f t="shared" si="7"/>
        <v/>
      </c>
      <c r="AH38" s="2" t="str">
        <f t="shared" si="7"/>
        <v/>
      </c>
      <c r="AI38" s="2" t="str">
        <f t="shared" si="7"/>
        <v/>
      </c>
      <c r="AJ38" s="2" t="str">
        <f t="shared" si="8"/>
        <v/>
      </c>
      <c r="AK38" s="2" t="str">
        <f t="shared" si="9"/>
        <v/>
      </c>
      <c r="AL38" s="2" t="str">
        <f t="shared" si="10"/>
        <v/>
      </c>
      <c r="AM38" s="2" t="str">
        <f t="shared" si="11"/>
        <v/>
      </c>
      <c r="AN38" s="2" t="str">
        <f t="shared" si="12"/>
        <v/>
      </c>
      <c r="AO38" s="2" t="str">
        <f t="shared" si="13"/>
        <v/>
      </c>
      <c r="AP38" s="2" t="str">
        <f t="shared" si="14"/>
        <v/>
      </c>
      <c r="AQ38" s="2" t="str">
        <f t="shared" si="15"/>
        <v/>
      </c>
      <c r="AR38" s="2" t="str">
        <f t="shared" si="16"/>
        <v/>
      </c>
      <c r="AS38" s="2" t="str">
        <f t="shared" si="16"/>
        <v/>
      </c>
      <c r="AT38" s="2" t="str">
        <f t="shared" si="16"/>
        <v/>
      </c>
      <c r="AU38" s="2" t="str">
        <f t="shared" si="16"/>
        <v/>
      </c>
      <c r="AV38" s="2" t="str">
        <f t="shared" si="16"/>
        <v/>
      </c>
    </row>
    <row r="39" spans="23:48" x14ac:dyDescent="0.25">
      <c r="W39" s="5" t="str">
        <f t="shared" si="2"/>
        <v/>
      </c>
      <c r="X39" s="6" t="str">
        <f t="shared" si="3"/>
        <v/>
      </c>
      <c r="Y39" s="7" t="str">
        <f>IFERROR(RIGHT(U39,15)*1,"")</f>
        <v/>
      </c>
      <c r="Z39" s="8" t="str">
        <f t="shared" si="4"/>
        <v/>
      </c>
      <c r="AA39" s="2" t="str">
        <f>IFERROR(RANK(Z39,$Z$2:$Z$51)+COUNTIF($Z$2:Z39,Z39)-1,"")</f>
        <v/>
      </c>
      <c r="AB39" s="2" t="str">
        <f t="shared" si="5"/>
        <v/>
      </c>
      <c r="AC39" s="2" t="str">
        <f t="shared" si="5"/>
        <v/>
      </c>
      <c r="AD39" s="2" t="str">
        <f t="shared" si="5"/>
        <v/>
      </c>
      <c r="AE39" s="2" t="str">
        <f t="shared" si="5"/>
        <v/>
      </c>
      <c r="AF39" s="2" t="str">
        <f t="shared" si="5"/>
        <v/>
      </c>
      <c r="AG39" s="2" t="str">
        <f t="shared" si="7"/>
        <v/>
      </c>
      <c r="AH39" s="2" t="str">
        <f t="shared" si="7"/>
        <v/>
      </c>
      <c r="AI39" s="2" t="str">
        <f t="shared" si="7"/>
        <v/>
      </c>
      <c r="AJ39" s="2" t="str">
        <f t="shared" si="8"/>
        <v/>
      </c>
      <c r="AK39" s="2" t="str">
        <f t="shared" si="9"/>
        <v/>
      </c>
      <c r="AL39" s="2" t="str">
        <f t="shared" si="10"/>
        <v/>
      </c>
      <c r="AM39" s="2" t="str">
        <f t="shared" si="11"/>
        <v/>
      </c>
      <c r="AN39" s="2" t="str">
        <f t="shared" si="12"/>
        <v/>
      </c>
      <c r="AO39" s="2" t="str">
        <f t="shared" si="13"/>
        <v/>
      </c>
      <c r="AP39" s="2" t="str">
        <f t="shared" si="14"/>
        <v/>
      </c>
      <c r="AQ39" s="2" t="str">
        <f t="shared" si="15"/>
        <v/>
      </c>
      <c r="AR39" s="2" t="str">
        <f t="shared" si="16"/>
        <v/>
      </c>
      <c r="AS39" s="2" t="str">
        <f t="shared" si="16"/>
        <v/>
      </c>
      <c r="AT39" s="2" t="str">
        <f t="shared" si="16"/>
        <v/>
      </c>
      <c r="AU39" s="2" t="str">
        <f t="shared" si="16"/>
        <v/>
      </c>
      <c r="AV39" s="2" t="str">
        <f t="shared" si="16"/>
        <v/>
      </c>
    </row>
    <row r="40" spans="23:48" x14ac:dyDescent="0.25">
      <c r="W40" s="5" t="str">
        <f t="shared" si="2"/>
        <v/>
      </c>
      <c r="X40" s="6" t="str">
        <f t="shared" si="3"/>
        <v/>
      </c>
      <c r="Y40" s="7" t="str">
        <f>IFERROR(RIGHT(U40,15)*1,"")</f>
        <v/>
      </c>
      <c r="Z40" s="8" t="str">
        <f t="shared" si="4"/>
        <v/>
      </c>
      <c r="AA40" s="2" t="str">
        <f>IFERROR(RANK(Z40,$Z$2:$Z$51)+COUNTIF($Z$2:Z40,Z40)-1,"")</f>
        <v/>
      </c>
      <c r="AB40" s="2" t="str">
        <f t="shared" si="5"/>
        <v/>
      </c>
      <c r="AC40" s="2" t="str">
        <f t="shared" si="5"/>
        <v/>
      </c>
      <c r="AD40" s="2" t="str">
        <f t="shared" si="5"/>
        <v/>
      </c>
      <c r="AE40" s="2" t="str">
        <f t="shared" si="5"/>
        <v/>
      </c>
      <c r="AF40" s="2" t="str">
        <f t="shared" si="5"/>
        <v/>
      </c>
      <c r="AG40" s="2" t="str">
        <f t="shared" si="7"/>
        <v/>
      </c>
      <c r="AH40" s="2" t="str">
        <f t="shared" si="7"/>
        <v/>
      </c>
      <c r="AI40" s="2" t="str">
        <f t="shared" si="7"/>
        <v/>
      </c>
      <c r="AJ40" s="2" t="str">
        <f t="shared" si="8"/>
        <v/>
      </c>
      <c r="AK40" s="2" t="str">
        <f t="shared" si="9"/>
        <v/>
      </c>
      <c r="AL40" s="2" t="str">
        <f t="shared" si="10"/>
        <v/>
      </c>
      <c r="AM40" s="2" t="str">
        <f t="shared" si="11"/>
        <v/>
      </c>
      <c r="AN40" s="2" t="str">
        <f t="shared" si="12"/>
        <v/>
      </c>
      <c r="AO40" s="2" t="str">
        <f t="shared" si="13"/>
        <v/>
      </c>
      <c r="AP40" s="2" t="str">
        <f t="shared" si="14"/>
        <v/>
      </c>
      <c r="AQ40" s="2" t="str">
        <f t="shared" si="15"/>
        <v/>
      </c>
      <c r="AR40" s="2" t="str">
        <f t="shared" si="16"/>
        <v/>
      </c>
      <c r="AS40" s="2" t="str">
        <f t="shared" si="16"/>
        <v/>
      </c>
      <c r="AT40" s="2" t="str">
        <f t="shared" si="16"/>
        <v/>
      </c>
      <c r="AU40" s="2" t="str">
        <f t="shared" si="16"/>
        <v/>
      </c>
      <c r="AV40" s="2" t="str">
        <f t="shared" si="16"/>
        <v/>
      </c>
    </row>
    <row r="41" spans="23:48" x14ac:dyDescent="0.25">
      <c r="W41" s="5" t="str">
        <f t="shared" si="2"/>
        <v/>
      </c>
      <c r="X41" s="6" t="str">
        <f t="shared" si="3"/>
        <v/>
      </c>
      <c r="Y41" s="7" t="str">
        <f>IFERROR(RIGHT(U41,15)*1,"")</f>
        <v/>
      </c>
      <c r="Z41" s="8" t="str">
        <f t="shared" si="4"/>
        <v/>
      </c>
      <c r="AA41" s="2" t="str">
        <f>IFERROR(RANK(Z41,$Z$2:$Z$51)+COUNTIF($Z$2:Z41,Z41)-1,"")</f>
        <v/>
      </c>
      <c r="AB41" s="2" t="str">
        <f t="shared" si="5"/>
        <v/>
      </c>
      <c r="AC41" s="2" t="str">
        <f t="shared" si="5"/>
        <v/>
      </c>
      <c r="AD41" s="2" t="str">
        <f t="shared" si="5"/>
        <v/>
      </c>
      <c r="AE41" s="2" t="str">
        <f t="shared" si="5"/>
        <v/>
      </c>
      <c r="AF41" s="2" t="str">
        <f t="shared" si="5"/>
        <v/>
      </c>
      <c r="AG41" s="2" t="str">
        <f t="shared" si="7"/>
        <v/>
      </c>
      <c r="AH41" s="2" t="str">
        <f t="shared" si="7"/>
        <v/>
      </c>
      <c r="AI41" s="2" t="str">
        <f t="shared" si="7"/>
        <v/>
      </c>
      <c r="AJ41" s="2" t="str">
        <f t="shared" si="8"/>
        <v/>
      </c>
      <c r="AK41" s="2" t="str">
        <f t="shared" si="9"/>
        <v/>
      </c>
      <c r="AL41" s="2" t="str">
        <f t="shared" si="10"/>
        <v/>
      </c>
      <c r="AM41" s="2" t="str">
        <f t="shared" si="11"/>
        <v/>
      </c>
      <c r="AN41" s="2" t="str">
        <f t="shared" si="12"/>
        <v/>
      </c>
      <c r="AO41" s="2" t="str">
        <f t="shared" si="13"/>
        <v/>
      </c>
      <c r="AP41" s="2" t="str">
        <f t="shared" si="14"/>
        <v/>
      </c>
      <c r="AQ41" s="2" t="str">
        <f t="shared" si="15"/>
        <v/>
      </c>
      <c r="AR41" s="2" t="str">
        <f t="shared" si="16"/>
        <v/>
      </c>
      <c r="AS41" s="2" t="str">
        <f t="shared" si="16"/>
        <v/>
      </c>
      <c r="AT41" s="2" t="str">
        <f t="shared" si="16"/>
        <v/>
      </c>
      <c r="AU41" s="2" t="str">
        <f t="shared" si="16"/>
        <v/>
      </c>
      <c r="AV41" s="2" t="str">
        <f t="shared" si="16"/>
        <v/>
      </c>
    </row>
    <row r="42" spans="23:48" x14ac:dyDescent="0.25">
      <c r="W42" s="5" t="str">
        <f t="shared" si="2"/>
        <v/>
      </c>
      <c r="X42" s="6" t="str">
        <f t="shared" si="3"/>
        <v/>
      </c>
      <c r="Y42" s="7" t="str">
        <f>IFERROR(RIGHT(U42,15)*1,"")</f>
        <v/>
      </c>
      <c r="Z42" s="8" t="str">
        <f t="shared" si="4"/>
        <v/>
      </c>
      <c r="AA42" s="2" t="str">
        <f>IFERROR(RANK(Z42,$Z$2:$Z$51)+COUNTIF($Z$2:Z42,Z42)-1,"")</f>
        <v/>
      </c>
      <c r="AB42" s="2" t="str">
        <f t="shared" si="5"/>
        <v/>
      </c>
      <c r="AC42" s="2" t="str">
        <f t="shared" si="5"/>
        <v/>
      </c>
      <c r="AD42" s="2" t="str">
        <f t="shared" si="5"/>
        <v/>
      </c>
      <c r="AE42" s="2" t="str">
        <f t="shared" si="5"/>
        <v/>
      </c>
      <c r="AF42" s="2" t="str">
        <f t="shared" si="5"/>
        <v/>
      </c>
      <c r="AG42" s="2" t="str">
        <f t="shared" si="7"/>
        <v/>
      </c>
      <c r="AH42" s="2" t="str">
        <f t="shared" si="7"/>
        <v/>
      </c>
      <c r="AI42" s="2" t="str">
        <f t="shared" si="7"/>
        <v/>
      </c>
      <c r="AJ42" s="2" t="str">
        <f t="shared" si="8"/>
        <v/>
      </c>
      <c r="AK42" s="2" t="str">
        <f t="shared" si="9"/>
        <v/>
      </c>
      <c r="AL42" s="2" t="str">
        <f t="shared" si="10"/>
        <v/>
      </c>
      <c r="AM42" s="2" t="str">
        <f t="shared" si="11"/>
        <v/>
      </c>
      <c r="AN42" s="2" t="str">
        <f t="shared" si="12"/>
        <v/>
      </c>
      <c r="AO42" s="2" t="str">
        <f t="shared" si="13"/>
        <v/>
      </c>
      <c r="AP42" s="2" t="str">
        <f t="shared" si="14"/>
        <v/>
      </c>
      <c r="AQ42" s="2" t="str">
        <f t="shared" si="15"/>
        <v/>
      </c>
      <c r="AR42" s="2" t="str">
        <f t="shared" si="16"/>
        <v/>
      </c>
      <c r="AS42" s="2" t="str">
        <f t="shared" si="16"/>
        <v/>
      </c>
      <c r="AT42" s="2" t="str">
        <f t="shared" si="16"/>
        <v/>
      </c>
      <c r="AU42" s="2" t="str">
        <f t="shared" si="16"/>
        <v/>
      </c>
      <c r="AV42" s="2" t="str">
        <f t="shared" si="16"/>
        <v/>
      </c>
    </row>
    <row r="43" spans="23:48" x14ac:dyDescent="0.25">
      <c r="W43" s="5" t="str">
        <f t="shared" si="2"/>
        <v/>
      </c>
      <c r="X43" s="6" t="str">
        <f t="shared" si="3"/>
        <v/>
      </c>
      <c r="Y43" s="7" t="str">
        <f>IFERROR(RIGHT(U43,15)*1,"")</f>
        <v/>
      </c>
      <c r="Z43" s="8" t="str">
        <f t="shared" si="4"/>
        <v/>
      </c>
      <c r="AA43" s="2" t="str">
        <f>IFERROR(RANK(Z43,$Z$2:$Z$51)+COUNTIF($Z$2:Z43,Z43)-1,"")</f>
        <v/>
      </c>
      <c r="AB43" s="2" t="str">
        <f t="shared" si="5"/>
        <v/>
      </c>
      <c r="AC43" s="2" t="str">
        <f t="shared" si="5"/>
        <v/>
      </c>
      <c r="AD43" s="2" t="str">
        <f t="shared" si="5"/>
        <v/>
      </c>
      <c r="AE43" s="2" t="str">
        <f t="shared" si="5"/>
        <v/>
      </c>
      <c r="AF43" s="2" t="str">
        <f t="shared" si="5"/>
        <v/>
      </c>
      <c r="AG43" s="2" t="str">
        <f t="shared" si="7"/>
        <v/>
      </c>
      <c r="AH43" s="2" t="str">
        <f t="shared" si="7"/>
        <v/>
      </c>
      <c r="AI43" s="2" t="str">
        <f t="shared" si="7"/>
        <v/>
      </c>
      <c r="AJ43" s="2" t="str">
        <f t="shared" si="8"/>
        <v/>
      </c>
      <c r="AK43" s="2" t="str">
        <f t="shared" si="9"/>
        <v/>
      </c>
      <c r="AL43" s="2" t="str">
        <f t="shared" si="10"/>
        <v/>
      </c>
      <c r="AM43" s="2" t="str">
        <f t="shared" si="11"/>
        <v/>
      </c>
      <c r="AN43" s="2" t="str">
        <f t="shared" si="12"/>
        <v/>
      </c>
      <c r="AO43" s="2" t="str">
        <f t="shared" si="13"/>
        <v/>
      </c>
      <c r="AP43" s="2" t="str">
        <f t="shared" si="14"/>
        <v/>
      </c>
      <c r="AQ43" s="2" t="str">
        <f t="shared" si="15"/>
        <v/>
      </c>
      <c r="AR43" s="2" t="str">
        <f t="shared" si="16"/>
        <v/>
      </c>
      <c r="AS43" s="2" t="str">
        <f t="shared" si="16"/>
        <v/>
      </c>
      <c r="AT43" s="2" t="str">
        <f t="shared" si="16"/>
        <v/>
      </c>
      <c r="AU43" s="2" t="str">
        <f t="shared" si="16"/>
        <v/>
      </c>
      <c r="AV43" s="2" t="str">
        <f t="shared" si="16"/>
        <v/>
      </c>
    </row>
    <row r="44" spans="23:48" x14ac:dyDescent="0.25">
      <c r="W44" s="5" t="str">
        <f t="shared" si="2"/>
        <v/>
      </c>
      <c r="X44" s="6" t="str">
        <f t="shared" si="3"/>
        <v/>
      </c>
      <c r="Y44" s="7" t="str">
        <f>IFERROR(RIGHT(U44,15)*1,"")</f>
        <v/>
      </c>
      <c r="Z44" s="8" t="str">
        <f t="shared" si="4"/>
        <v/>
      </c>
      <c r="AA44" s="2" t="str">
        <f>IFERROR(RANK(Z44,$Z$2:$Z$51)+COUNTIF($Z$2:Z44,Z44)-1,"")</f>
        <v/>
      </c>
      <c r="AB44" s="2" t="str">
        <f t="shared" si="5"/>
        <v/>
      </c>
      <c r="AC44" s="2" t="str">
        <f t="shared" si="5"/>
        <v/>
      </c>
      <c r="AD44" s="2" t="str">
        <f t="shared" si="5"/>
        <v/>
      </c>
      <c r="AE44" s="2" t="str">
        <f t="shared" si="5"/>
        <v/>
      </c>
      <c r="AF44" s="2" t="str">
        <f t="shared" si="5"/>
        <v/>
      </c>
      <c r="AG44" s="2" t="str">
        <f t="shared" si="7"/>
        <v/>
      </c>
      <c r="AH44" s="2" t="str">
        <f t="shared" si="7"/>
        <v/>
      </c>
      <c r="AI44" s="2" t="str">
        <f t="shared" si="7"/>
        <v/>
      </c>
      <c r="AJ44" s="2" t="str">
        <f t="shared" si="8"/>
        <v/>
      </c>
      <c r="AK44" s="2" t="str">
        <f t="shared" si="9"/>
        <v/>
      </c>
      <c r="AL44" s="2" t="str">
        <f t="shared" si="10"/>
        <v/>
      </c>
      <c r="AM44" s="2" t="str">
        <f t="shared" si="11"/>
        <v/>
      </c>
      <c r="AN44" s="2" t="str">
        <f t="shared" si="12"/>
        <v/>
      </c>
      <c r="AO44" s="2" t="str">
        <f t="shared" si="13"/>
        <v/>
      </c>
      <c r="AP44" s="2" t="str">
        <f t="shared" si="14"/>
        <v/>
      </c>
      <c r="AQ44" s="2" t="str">
        <f t="shared" si="15"/>
        <v/>
      </c>
      <c r="AR44" s="2" t="str">
        <f t="shared" si="16"/>
        <v/>
      </c>
      <c r="AS44" s="2" t="str">
        <f t="shared" si="16"/>
        <v/>
      </c>
      <c r="AT44" s="2" t="str">
        <f t="shared" si="16"/>
        <v/>
      </c>
      <c r="AU44" s="2" t="str">
        <f t="shared" si="16"/>
        <v/>
      </c>
      <c r="AV44" s="2" t="str">
        <f t="shared" si="16"/>
        <v/>
      </c>
    </row>
    <row r="45" spans="23:48" x14ac:dyDescent="0.25">
      <c r="W45" s="5" t="str">
        <f t="shared" si="2"/>
        <v/>
      </c>
      <c r="X45" s="6" t="str">
        <f t="shared" si="3"/>
        <v/>
      </c>
      <c r="Y45" s="7" t="str">
        <f>IFERROR(RIGHT(U45,15)*1,"")</f>
        <v/>
      </c>
      <c r="Z45" s="8" t="str">
        <f t="shared" si="4"/>
        <v/>
      </c>
      <c r="AA45" s="2" t="str">
        <f>IFERROR(RANK(Z45,$Z$2:$Z$51)+COUNTIF($Z$2:Z45,Z45)-1,"")</f>
        <v/>
      </c>
      <c r="AB45" s="2" t="str">
        <f t="shared" si="5"/>
        <v/>
      </c>
      <c r="AC45" s="2" t="str">
        <f t="shared" si="5"/>
        <v/>
      </c>
      <c r="AD45" s="2" t="str">
        <f t="shared" si="5"/>
        <v/>
      </c>
      <c r="AE45" s="2" t="str">
        <f t="shared" si="5"/>
        <v/>
      </c>
      <c r="AF45" s="2" t="str">
        <f t="shared" si="5"/>
        <v/>
      </c>
      <c r="AG45" s="2" t="str">
        <f t="shared" si="7"/>
        <v/>
      </c>
      <c r="AH45" s="2" t="str">
        <f t="shared" si="7"/>
        <v/>
      </c>
      <c r="AI45" s="2" t="str">
        <f t="shared" si="7"/>
        <v/>
      </c>
      <c r="AJ45" s="2" t="str">
        <f t="shared" si="8"/>
        <v/>
      </c>
      <c r="AK45" s="2" t="str">
        <f t="shared" si="9"/>
        <v/>
      </c>
      <c r="AL45" s="2" t="str">
        <f t="shared" si="10"/>
        <v/>
      </c>
      <c r="AM45" s="2" t="str">
        <f t="shared" si="11"/>
        <v/>
      </c>
      <c r="AN45" s="2" t="str">
        <f t="shared" si="12"/>
        <v/>
      </c>
      <c r="AO45" s="2" t="str">
        <f t="shared" si="13"/>
        <v/>
      </c>
      <c r="AP45" s="2" t="str">
        <f t="shared" si="14"/>
        <v/>
      </c>
      <c r="AQ45" s="2" t="str">
        <f t="shared" si="15"/>
        <v/>
      </c>
      <c r="AR45" s="2" t="str">
        <f t="shared" si="16"/>
        <v/>
      </c>
      <c r="AS45" s="2" t="str">
        <f t="shared" si="16"/>
        <v/>
      </c>
      <c r="AT45" s="2" t="str">
        <f t="shared" si="16"/>
        <v/>
      </c>
      <c r="AU45" s="2" t="str">
        <f t="shared" si="16"/>
        <v/>
      </c>
      <c r="AV45" s="2" t="str">
        <f t="shared" si="16"/>
        <v/>
      </c>
    </row>
    <row r="46" spans="23:48" x14ac:dyDescent="0.25">
      <c r="W46" s="5" t="str">
        <f t="shared" si="2"/>
        <v/>
      </c>
      <c r="X46" s="6" t="str">
        <f t="shared" si="3"/>
        <v/>
      </c>
      <c r="Y46" s="7" t="str">
        <f>IFERROR(RIGHT(U46,15)*1,"")</f>
        <v/>
      </c>
      <c r="Z46" s="8" t="str">
        <f t="shared" si="4"/>
        <v/>
      </c>
      <c r="AA46" s="2" t="str">
        <f>IFERROR(RANK(Z46,$Z$2:$Z$51)+COUNTIF($Z$2:Z46,Z46)-1,"")</f>
        <v/>
      </c>
      <c r="AB46" s="2" t="str">
        <f t="shared" si="5"/>
        <v/>
      </c>
      <c r="AC46" s="2" t="str">
        <f t="shared" si="5"/>
        <v/>
      </c>
      <c r="AD46" s="2" t="str">
        <f t="shared" si="5"/>
        <v/>
      </c>
      <c r="AE46" s="2" t="str">
        <f t="shared" si="5"/>
        <v/>
      </c>
      <c r="AF46" s="2" t="str">
        <f t="shared" si="5"/>
        <v/>
      </c>
      <c r="AG46" s="2" t="str">
        <f t="shared" si="7"/>
        <v/>
      </c>
      <c r="AH46" s="2" t="str">
        <f t="shared" si="7"/>
        <v/>
      </c>
      <c r="AI46" s="2" t="str">
        <f t="shared" si="7"/>
        <v/>
      </c>
      <c r="AJ46" s="2" t="str">
        <f t="shared" si="8"/>
        <v/>
      </c>
      <c r="AK46" s="2" t="str">
        <f t="shared" si="9"/>
        <v/>
      </c>
      <c r="AL46" s="2" t="str">
        <f t="shared" si="10"/>
        <v/>
      </c>
      <c r="AM46" s="2" t="str">
        <f t="shared" si="11"/>
        <v/>
      </c>
      <c r="AN46" s="2" t="str">
        <f t="shared" si="12"/>
        <v/>
      </c>
      <c r="AO46" s="2" t="str">
        <f t="shared" si="13"/>
        <v/>
      </c>
      <c r="AP46" s="2" t="str">
        <f t="shared" si="14"/>
        <v/>
      </c>
      <c r="AQ46" s="2" t="str">
        <f t="shared" si="15"/>
        <v/>
      </c>
      <c r="AR46" s="2" t="str">
        <f t="shared" si="16"/>
        <v/>
      </c>
      <c r="AS46" s="2" t="str">
        <f t="shared" si="16"/>
        <v/>
      </c>
      <c r="AT46" s="2" t="str">
        <f t="shared" si="16"/>
        <v/>
      </c>
      <c r="AU46" s="2" t="str">
        <f t="shared" si="16"/>
        <v/>
      </c>
      <c r="AV46" s="2" t="str">
        <f t="shared" si="16"/>
        <v/>
      </c>
    </row>
    <row r="47" spans="23:48" x14ac:dyDescent="0.25">
      <c r="W47" s="5" t="str">
        <f t="shared" si="2"/>
        <v/>
      </c>
      <c r="X47" s="6" t="str">
        <f t="shared" si="3"/>
        <v/>
      </c>
      <c r="Y47" s="7" t="str">
        <f>IFERROR(RIGHT(U47,15)*1,"")</f>
        <v/>
      </c>
      <c r="Z47" s="8" t="str">
        <f t="shared" si="4"/>
        <v/>
      </c>
      <c r="AA47" s="2" t="str">
        <f>IFERROR(RANK(Z47,$Z$2:$Z$51)+COUNTIF($Z$2:Z47,Z47)-1,"")</f>
        <v/>
      </c>
      <c r="AB47" s="2" t="str">
        <f t="shared" si="5"/>
        <v/>
      </c>
      <c r="AC47" s="2" t="str">
        <f t="shared" si="5"/>
        <v/>
      </c>
      <c r="AD47" s="2" t="str">
        <f t="shared" si="5"/>
        <v/>
      </c>
      <c r="AE47" s="2" t="str">
        <f t="shared" si="5"/>
        <v/>
      </c>
      <c r="AF47" s="2" t="str">
        <f t="shared" si="5"/>
        <v/>
      </c>
      <c r="AG47" s="2" t="str">
        <f t="shared" si="7"/>
        <v/>
      </c>
      <c r="AH47" s="2" t="str">
        <f t="shared" si="7"/>
        <v/>
      </c>
      <c r="AI47" s="2" t="str">
        <f t="shared" si="7"/>
        <v/>
      </c>
      <c r="AJ47" s="2" t="str">
        <f t="shared" si="8"/>
        <v/>
      </c>
      <c r="AK47" s="2" t="str">
        <f t="shared" si="9"/>
        <v/>
      </c>
      <c r="AL47" s="2" t="str">
        <f t="shared" si="10"/>
        <v/>
      </c>
      <c r="AM47" s="2" t="str">
        <f t="shared" si="11"/>
        <v/>
      </c>
      <c r="AN47" s="2" t="str">
        <f t="shared" si="12"/>
        <v/>
      </c>
      <c r="AO47" s="2" t="str">
        <f t="shared" si="13"/>
        <v/>
      </c>
      <c r="AP47" s="2" t="str">
        <f t="shared" si="14"/>
        <v/>
      </c>
      <c r="AQ47" s="2" t="str">
        <f t="shared" si="15"/>
        <v/>
      </c>
      <c r="AR47" s="2" t="str">
        <f t="shared" si="16"/>
        <v/>
      </c>
      <c r="AS47" s="2" t="str">
        <f t="shared" si="16"/>
        <v/>
      </c>
      <c r="AT47" s="2" t="str">
        <f t="shared" si="16"/>
        <v/>
      </c>
      <c r="AU47" s="2" t="str">
        <f t="shared" si="16"/>
        <v/>
      </c>
      <c r="AV47" s="2" t="str">
        <f t="shared" si="16"/>
        <v/>
      </c>
    </row>
    <row r="48" spans="23:48" x14ac:dyDescent="0.25">
      <c r="W48" s="5" t="str">
        <f t="shared" si="2"/>
        <v/>
      </c>
      <c r="X48" s="6" t="str">
        <f t="shared" si="3"/>
        <v/>
      </c>
      <c r="Y48" s="7" t="str">
        <f>IFERROR(RIGHT(U48,15)*1,"")</f>
        <v/>
      </c>
      <c r="Z48" s="8" t="str">
        <f t="shared" si="4"/>
        <v/>
      </c>
      <c r="AA48" s="2" t="str">
        <f>IFERROR(RANK(Z48,$Z$2:$Z$51)+COUNTIF($Z$2:Z48,Z48)-1,"")</f>
        <v/>
      </c>
      <c r="AB48" s="2" t="str">
        <f t="shared" si="5"/>
        <v/>
      </c>
      <c r="AC48" s="2" t="str">
        <f t="shared" si="5"/>
        <v/>
      </c>
      <c r="AD48" s="2" t="str">
        <f t="shared" si="5"/>
        <v/>
      </c>
      <c r="AE48" s="2" t="str">
        <f t="shared" si="5"/>
        <v/>
      </c>
      <c r="AF48" s="2" t="str">
        <f t="shared" si="5"/>
        <v/>
      </c>
      <c r="AG48" s="2" t="str">
        <f t="shared" si="7"/>
        <v/>
      </c>
      <c r="AH48" s="2" t="str">
        <f t="shared" si="7"/>
        <v/>
      </c>
      <c r="AI48" s="2" t="str">
        <f t="shared" si="7"/>
        <v/>
      </c>
      <c r="AJ48" s="2" t="str">
        <f t="shared" si="8"/>
        <v/>
      </c>
      <c r="AK48" s="2" t="str">
        <f t="shared" si="9"/>
        <v/>
      </c>
      <c r="AL48" s="2" t="str">
        <f t="shared" si="10"/>
        <v/>
      </c>
      <c r="AM48" s="2" t="str">
        <f t="shared" si="11"/>
        <v/>
      </c>
      <c r="AN48" s="2" t="str">
        <f t="shared" si="12"/>
        <v/>
      </c>
      <c r="AO48" s="2" t="str">
        <f t="shared" si="13"/>
        <v/>
      </c>
      <c r="AP48" s="2" t="str">
        <f t="shared" si="14"/>
        <v/>
      </c>
      <c r="AQ48" s="2" t="str">
        <f t="shared" si="15"/>
        <v/>
      </c>
      <c r="AR48" s="2" t="str">
        <f t="shared" si="16"/>
        <v/>
      </c>
      <c r="AS48" s="2" t="str">
        <f t="shared" si="16"/>
        <v/>
      </c>
      <c r="AT48" s="2" t="str">
        <f t="shared" si="16"/>
        <v/>
      </c>
      <c r="AU48" s="2" t="str">
        <f t="shared" si="16"/>
        <v/>
      </c>
      <c r="AV48" s="2" t="str">
        <f t="shared" si="16"/>
        <v/>
      </c>
    </row>
    <row r="49" spans="23:48" x14ac:dyDescent="0.25">
      <c r="W49" s="5" t="str">
        <f t="shared" si="2"/>
        <v/>
      </c>
      <c r="X49" s="6" t="str">
        <f t="shared" si="3"/>
        <v/>
      </c>
      <c r="Y49" s="7" t="str">
        <f>IFERROR(RIGHT(U49,15)*1,"")</f>
        <v/>
      </c>
      <c r="Z49" s="8" t="str">
        <f t="shared" si="4"/>
        <v/>
      </c>
      <c r="AA49" s="2" t="str">
        <f>IFERROR(RANK(Z49,$Z$2:$Z$51)+COUNTIF($Z$2:Z49,Z49)-1,"")</f>
        <v/>
      </c>
      <c r="AB49" s="2" t="str">
        <f t="shared" si="5"/>
        <v/>
      </c>
      <c r="AC49" s="2" t="str">
        <f t="shared" si="5"/>
        <v/>
      </c>
      <c r="AD49" s="2" t="str">
        <f t="shared" si="5"/>
        <v/>
      </c>
      <c r="AE49" s="2" t="str">
        <f t="shared" si="5"/>
        <v/>
      </c>
      <c r="AF49" s="2" t="str">
        <f t="shared" si="5"/>
        <v/>
      </c>
      <c r="AG49" s="2" t="str">
        <f t="shared" si="7"/>
        <v/>
      </c>
      <c r="AH49" s="2" t="str">
        <f t="shared" si="7"/>
        <v/>
      </c>
      <c r="AI49" s="2" t="str">
        <f t="shared" si="7"/>
        <v/>
      </c>
      <c r="AJ49" s="2" t="str">
        <f t="shared" si="8"/>
        <v/>
      </c>
      <c r="AK49" s="2" t="str">
        <f t="shared" si="9"/>
        <v/>
      </c>
      <c r="AL49" s="2" t="str">
        <f t="shared" si="10"/>
        <v/>
      </c>
      <c r="AM49" s="2" t="str">
        <f t="shared" si="11"/>
        <v/>
      </c>
      <c r="AN49" s="2" t="str">
        <f t="shared" si="12"/>
        <v/>
      </c>
      <c r="AO49" s="2" t="str">
        <f t="shared" si="13"/>
        <v/>
      </c>
      <c r="AP49" s="2" t="str">
        <f t="shared" si="14"/>
        <v/>
      </c>
      <c r="AQ49" s="2" t="str">
        <f t="shared" si="15"/>
        <v/>
      </c>
      <c r="AR49" s="2" t="str">
        <f t="shared" si="16"/>
        <v/>
      </c>
      <c r="AS49" s="2" t="str">
        <f t="shared" si="16"/>
        <v/>
      </c>
      <c r="AT49" s="2" t="str">
        <f t="shared" si="16"/>
        <v/>
      </c>
      <c r="AU49" s="2" t="str">
        <f t="shared" si="16"/>
        <v/>
      </c>
      <c r="AV49" s="2" t="str">
        <f t="shared" si="16"/>
        <v/>
      </c>
    </row>
    <row r="50" spans="23:48" x14ac:dyDescent="0.25">
      <c r="W50" s="5" t="str">
        <f t="shared" si="2"/>
        <v/>
      </c>
      <c r="X50" s="6" t="str">
        <f t="shared" si="3"/>
        <v/>
      </c>
      <c r="Y50" s="7" t="str">
        <f>IFERROR(RIGHT(U50,15)*1,"")</f>
        <v/>
      </c>
      <c r="Z50" s="8" t="str">
        <f t="shared" si="4"/>
        <v/>
      </c>
      <c r="AA50" s="2" t="str">
        <f>IFERROR(RANK(Z50,$Z$2:$Z$51)+COUNTIF($Z$2:Z50,Z50)-1,"")</f>
        <v/>
      </c>
      <c r="AB50" s="2" t="str">
        <f t="shared" si="5"/>
        <v/>
      </c>
      <c r="AC50" s="2" t="str">
        <f t="shared" si="5"/>
        <v/>
      </c>
      <c r="AD50" s="2" t="str">
        <f t="shared" si="5"/>
        <v/>
      </c>
      <c r="AE50" s="2" t="str">
        <f t="shared" si="5"/>
        <v/>
      </c>
      <c r="AF50" s="2" t="str">
        <f t="shared" si="5"/>
        <v/>
      </c>
      <c r="AG50" s="2" t="str">
        <f t="shared" si="7"/>
        <v/>
      </c>
      <c r="AH50" s="2" t="str">
        <f t="shared" si="7"/>
        <v/>
      </c>
      <c r="AI50" s="2" t="str">
        <f t="shared" si="7"/>
        <v/>
      </c>
      <c r="AJ50" s="2" t="str">
        <f t="shared" si="8"/>
        <v/>
      </c>
      <c r="AK50" s="2" t="str">
        <f t="shared" si="9"/>
        <v/>
      </c>
      <c r="AL50" s="2" t="str">
        <f t="shared" si="10"/>
        <v/>
      </c>
      <c r="AM50" s="2" t="str">
        <f t="shared" si="11"/>
        <v/>
      </c>
      <c r="AN50" s="2" t="str">
        <f t="shared" si="12"/>
        <v/>
      </c>
      <c r="AO50" s="2" t="str">
        <f t="shared" si="13"/>
        <v/>
      </c>
      <c r="AP50" s="2" t="str">
        <f t="shared" si="14"/>
        <v/>
      </c>
      <c r="AQ50" s="2" t="str">
        <f t="shared" si="15"/>
        <v/>
      </c>
      <c r="AR50" s="2" t="str">
        <f t="shared" si="16"/>
        <v/>
      </c>
      <c r="AS50" s="2" t="str">
        <f t="shared" si="16"/>
        <v/>
      </c>
      <c r="AT50" s="2" t="str">
        <f t="shared" si="16"/>
        <v/>
      </c>
      <c r="AU50" s="2" t="str">
        <f t="shared" si="16"/>
        <v/>
      </c>
      <c r="AV50" s="2" t="str">
        <f t="shared" si="16"/>
        <v/>
      </c>
    </row>
    <row r="51" spans="23:48" x14ac:dyDescent="0.25">
      <c r="W51" s="5" t="str">
        <f ca="1">IFERROR(LEFT(U51,LEU(U51)-16),"")</f>
        <v/>
      </c>
      <c r="X51" s="6" t="str">
        <f t="shared" ca="1" si="3"/>
        <v/>
      </c>
      <c r="Y51" s="7" t="str">
        <f>IFERROR(RIGHT(U51,15)*1,"")</f>
        <v/>
      </c>
      <c r="Z51" s="8" t="str">
        <f t="shared" ca="1" si="4"/>
        <v/>
      </c>
      <c r="AA51" s="2" t="str">
        <f ca="1">IFERROR(RANK(Z51,$Z$2:$Z$51)+COUNTIF($Z$2:Z51,Z51)-1,"")</f>
        <v/>
      </c>
      <c r="AB51" s="2" t="str">
        <f t="shared" si="5"/>
        <v/>
      </c>
      <c r="AC51" s="2" t="str">
        <f t="shared" si="5"/>
        <v/>
      </c>
      <c r="AD51" s="2" t="str">
        <f t="shared" si="5"/>
        <v/>
      </c>
      <c r="AE51" s="2" t="str">
        <f t="shared" si="5"/>
        <v/>
      </c>
      <c r="AF51" s="2" t="str">
        <f t="shared" si="5"/>
        <v/>
      </c>
      <c r="AG51" s="2" t="str">
        <f t="shared" si="7"/>
        <v/>
      </c>
      <c r="AH51" s="2" t="str">
        <f t="shared" si="7"/>
        <v/>
      </c>
      <c r="AI51" s="2" t="str">
        <f t="shared" si="7"/>
        <v/>
      </c>
      <c r="AJ51" s="2" t="str">
        <f t="shared" si="8"/>
        <v/>
      </c>
      <c r="AK51" s="2" t="str">
        <f t="shared" si="9"/>
        <v/>
      </c>
      <c r="AL51" s="2" t="str">
        <f t="shared" si="10"/>
        <v/>
      </c>
      <c r="AM51" s="2" t="str">
        <f t="shared" si="11"/>
        <v/>
      </c>
      <c r="AN51" s="2" t="str">
        <f t="shared" si="12"/>
        <v/>
      </c>
      <c r="AO51" s="2" t="str">
        <f t="shared" si="13"/>
        <v/>
      </c>
      <c r="AP51" s="2" t="str">
        <f t="shared" si="14"/>
        <v/>
      </c>
      <c r="AQ51" s="2" t="str">
        <f t="shared" si="15"/>
        <v/>
      </c>
      <c r="AR51" s="2" t="str">
        <f t="shared" si="16"/>
        <v/>
      </c>
      <c r="AS51" s="2" t="str">
        <f t="shared" si="16"/>
        <v/>
      </c>
      <c r="AT51" s="2" t="str">
        <f t="shared" si="16"/>
        <v/>
      </c>
      <c r="AU51" s="2" t="str">
        <f t="shared" si="16"/>
        <v/>
      </c>
      <c r="AV51" s="2" t="str">
        <f t="shared" si="16"/>
        <v/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2020-05-11T13:39:54Z</dcterms:created>
  <dcterms:modified xsi:type="dcterms:W3CDTF">2020-05-11T14:53:24Z</dcterms:modified>
</cp:coreProperties>
</file>