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1570" windowHeight="9870"/>
  </bookViews>
  <sheets>
    <sheet name="Main" sheetId="3" r:id="rId1"/>
    <sheet name="Sheet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5" i="2" l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D55" i="2"/>
  <c r="AD56" i="2" s="1"/>
  <c r="AD57" i="2" s="1"/>
  <c r="AD58" i="2" s="1"/>
  <c r="AD59" i="2" s="1"/>
  <c r="AD60" i="2" s="1"/>
  <c r="AD61" i="2" s="1"/>
  <c r="AD62" i="2" s="1"/>
  <c r="AD63" i="2" s="1"/>
  <c r="AD64" i="2" s="1"/>
  <c r="AD65" i="2" s="1"/>
  <c r="AD66" i="2" s="1"/>
  <c r="AD67" i="2" s="1"/>
  <c r="AD68" i="2" s="1"/>
  <c r="AD69" i="2" s="1"/>
  <c r="AD70" i="2" s="1"/>
  <c r="AD71" i="2" s="1"/>
  <c r="AD72" i="2" s="1"/>
  <c r="AD73" i="2" s="1"/>
  <c r="AD74" i="2" s="1"/>
  <c r="AD75" i="2" s="1"/>
  <c r="AD76" i="2" s="1"/>
  <c r="AD77" i="2" s="1"/>
  <c r="AD78" i="2" s="1"/>
  <c r="AD79" i="2" s="1"/>
  <c r="AD80" i="2" s="1"/>
  <c r="AD81" i="2" s="1"/>
  <c r="AD82" i="2" s="1"/>
  <c r="AD83" i="2" s="1"/>
  <c r="AD84" i="2" s="1"/>
  <c r="AD85" i="2" s="1"/>
  <c r="AD86" i="2" s="1"/>
  <c r="AD87" i="2" s="1"/>
  <c r="AD88" i="2" s="1"/>
  <c r="AD89" i="2" s="1"/>
  <c r="AD90" i="2" s="1"/>
  <c r="AD91" i="2" s="1"/>
  <c r="AD92" i="2" s="1"/>
  <c r="AD93" i="2" s="1"/>
  <c r="AD94" i="2" s="1"/>
  <c r="AD95" i="2" s="1"/>
  <c r="AD96" i="2" s="1"/>
  <c r="AD97" i="2" s="1"/>
  <c r="AD98" i="2" s="1"/>
  <c r="AD99" i="2" s="1"/>
  <c r="AD100" i="2" s="1"/>
  <c r="AD101" i="2" s="1"/>
  <c r="AD102" i="2" s="1"/>
  <c r="AD103" i="2" s="1"/>
  <c r="AD104" i="2" s="1"/>
  <c r="W55" i="2"/>
  <c r="W56" i="2" s="1"/>
  <c r="W57" i="2" s="1"/>
  <c r="W58" i="2" s="1"/>
  <c r="W59" i="2" s="1"/>
  <c r="W60" i="2" s="1"/>
  <c r="W61" i="2" s="1"/>
  <c r="W62" i="2" s="1"/>
  <c r="W63" i="2" s="1"/>
  <c r="W64" i="2" s="1"/>
  <c r="W65" i="2" s="1"/>
  <c r="W66" i="2" s="1"/>
  <c r="W67" i="2" s="1"/>
  <c r="W68" i="2" s="1"/>
  <c r="W69" i="2" s="1"/>
  <c r="W70" i="2" s="1"/>
  <c r="W71" i="2" s="1"/>
  <c r="W72" i="2" s="1"/>
  <c r="W73" i="2" s="1"/>
  <c r="W74" i="2" s="1"/>
  <c r="W75" i="2" s="1"/>
  <c r="W76" i="2" s="1"/>
  <c r="W77" i="2" s="1"/>
  <c r="W78" i="2" s="1"/>
  <c r="W79" i="2" s="1"/>
  <c r="W80" i="2" s="1"/>
  <c r="W81" i="2" s="1"/>
  <c r="W82" i="2" s="1"/>
  <c r="W83" i="2" s="1"/>
  <c r="W84" i="2" s="1"/>
  <c r="W85" i="2" s="1"/>
  <c r="W86" i="2" s="1"/>
  <c r="W87" i="2" s="1"/>
  <c r="W88" i="2" s="1"/>
  <c r="W89" i="2" s="1"/>
  <c r="W90" i="2" s="1"/>
  <c r="W91" i="2" s="1"/>
  <c r="W92" i="2" s="1"/>
  <c r="W93" i="2" s="1"/>
  <c r="W94" i="2" s="1"/>
  <c r="W95" i="2" s="1"/>
  <c r="W96" i="2" s="1"/>
  <c r="W97" i="2" s="1"/>
  <c r="W98" i="2" s="1"/>
  <c r="W99" i="2" s="1"/>
  <c r="W100" i="2" s="1"/>
  <c r="W101" i="2" s="1"/>
  <c r="W102" i="2" s="1"/>
  <c r="W103" i="2" s="1"/>
  <c r="W104" i="2" s="1"/>
  <c r="Q55" i="2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J55" i="2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D55" i="2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AJ2" i="2"/>
  <c r="AJ3" i="2" s="1"/>
  <c r="AJ4" i="2" s="1"/>
  <c r="AJ5" i="2" s="1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D2" i="2"/>
  <c r="AD3" i="2" s="1"/>
  <c r="AD4" i="2" s="1"/>
  <c r="AD5" i="2" s="1"/>
  <c r="AD6" i="2" s="1"/>
  <c r="AD7" i="2" s="1"/>
  <c r="AD8" i="2" s="1"/>
  <c r="AD9" i="2" s="1"/>
  <c r="AD10" i="2" s="1"/>
  <c r="AD11" i="2" s="1"/>
  <c r="AD12" i="2" s="1"/>
  <c r="AD13" i="2" s="1"/>
  <c r="AD14" i="2" s="1"/>
  <c r="AD15" i="2" s="1"/>
  <c r="AD16" i="2" s="1"/>
  <c r="AD17" i="2" s="1"/>
  <c r="AD18" i="2" s="1"/>
  <c r="AD19" i="2" s="1"/>
  <c r="AD20" i="2" s="1"/>
  <c r="AD21" i="2" s="1"/>
  <c r="AD22" i="2" s="1"/>
  <c r="AD23" i="2" s="1"/>
  <c r="AD24" i="2" s="1"/>
  <c r="AD25" i="2" s="1"/>
  <c r="AD26" i="2" s="1"/>
  <c r="AD27" i="2" s="1"/>
  <c r="AD28" i="2" s="1"/>
  <c r="AD29" i="2" s="1"/>
  <c r="AD30" i="2" s="1"/>
  <c r="AD31" i="2" s="1"/>
  <c r="AD32" i="2" s="1"/>
  <c r="AD33" i="2" s="1"/>
  <c r="AD34" i="2" s="1"/>
  <c r="AD35" i="2" s="1"/>
  <c r="AD36" i="2" s="1"/>
  <c r="AD37" i="2" s="1"/>
  <c r="AD38" i="2" s="1"/>
  <c r="AD39" i="2" s="1"/>
  <c r="AD40" i="2" s="1"/>
  <c r="AD41" i="2" s="1"/>
  <c r="AD42" i="2" s="1"/>
  <c r="AD43" i="2" s="1"/>
  <c r="AD44" i="2" s="1"/>
  <c r="AD45" i="2" s="1"/>
  <c r="AD46" i="2" s="1"/>
  <c r="AD47" i="2" s="1"/>
  <c r="AD48" i="2" s="1"/>
  <c r="AD49" i="2" s="1"/>
  <c r="AD50" i="2" s="1"/>
  <c r="AD51" i="2" s="1"/>
  <c r="W2" i="2"/>
  <c r="W3" i="2" s="1"/>
  <c r="W4" i="2" s="1"/>
  <c r="W5" i="2" s="1"/>
  <c r="W6" i="2" s="1"/>
  <c r="W7" i="2" s="1"/>
  <c r="W8" i="2" s="1"/>
  <c r="W9" i="2" s="1"/>
  <c r="W10" i="2" s="1"/>
  <c r="W11" i="2" s="1"/>
  <c r="W12" i="2" s="1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H38" i="3"/>
  <c r="D38" i="3"/>
  <c r="B22" i="3"/>
  <c r="E53" i="2"/>
  <c r="X38" i="3"/>
  <c r="T38" i="3"/>
  <c r="R22" i="3"/>
  <c r="AE53" i="2"/>
  <c r="P38" i="3"/>
  <c r="L38" i="3"/>
  <c r="J22" i="3"/>
  <c r="R53" i="2"/>
  <c r="AI54" i="2" a="1"/>
  <c r="AC54" i="2" a="1"/>
  <c r="V54" i="2" a="1"/>
  <c r="P54" i="2" a="1"/>
  <c r="AC1" i="2" a="1"/>
  <c r="C54" i="2" a="1"/>
  <c r="AI1" i="2" a="1"/>
  <c r="I54" i="2" a="1"/>
  <c r="Q2" i="2" l="1"/>
  <c r="Q3" i="2" s="1"/>
  <c r="Q4" i="2" s="1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AI76" i="2"/>
  <c r="AC84" i="2"/>
  <c r="AI100" i="2"/>
  <c r="AC70" i="2"/>
  <c r="AI66" i="2"/>
  <c r="AC83" i="2"/>
  <c r="AC95" i="2"/>
  <c r="AC89" i="2"/>
  <c r="AC72" i="2"/>
  <c r="AI88" i="2"/>
  <c r="V74" i="2"/>
  <c r="P62" i="2"/>
  <c r="P76" i="2"/>
  <c r="V91" i="2"/>
  <c r="V71" i="2"/>
  <c r="P59" i="2"/>
  <c r="P103" i="2"/>
  <c r="P81" i="2"/>
  <c r="P82" i="2"/>
  <c r="P67" i="2"/>
  <c r="P94" i="2"/>
  <c r="P88" i="2"/>
  <c r="V72" i="2"/>
  <c r="P65" i="2"/>
  <c r="P77" i="2"/>
  <c r="V103" i="2"/>
  <c r="P93" i="2"/>
  <c r="P61" i="2"/>
  <c r="P90" i="2"/>
  <c r="AC74" i="2"/>
  <c r="AC80" i="2"/>
  <c r="AI60" i="2"/>
  <c r="AI58" i="2"/>
  <c r="AC67" i="2"/>
  <c r="AI73" i="2"/>
  <c r="AC92" i="2"/>
  <c r="AI78" i="2"/>
  <c r="AC88" i="2"/>
  <c r="AI80" i="2"/>
  <c r="AC58" i="2"/>
  <c r="AI99" i="2"/>
  <c r="AC61" i="2"/>
  <c r="AC63" i="2"/>
  <c r="AI68" i="2"/>
  <c r="AI97" i="2"/>
  <c r="AC82" i="2"/>
  <c r="AC76" i="2"/>
  <c r="AC93" i="2"/>
  <c r="AC75" i="2"/>
  <c r="AC87" i="2"/>
  <c r="AC102" i="2"/>
  <c r="AI104" i="2"/>
  <c r="AI61" i="2"/>
  <c r="AI69" i="2"/>
  <c r="AC94" i="2"/>
  <c r="P64" i="2"/>
  <c r="V56" i="2"/>
  <c r="V81" i="2"/>
  <c r="V61" i="2"/>
  <c r="P83" i="2"/>
  <c r="P86" i="2"/>
  <c r="P75" i="2"/>
  <c r="P74" i="2"/>
  <c r="V69" i="2"/>
  <c r="V55" i="2"/>
  <c r="P55" i="2"/>
  <c r="V102" i="2"/>
  <c r="P69" i="2"/>
  <c r="V104" i="2"/>
  <c r="V98" i="2"/>
  <c r="P85" i="2"/>
  <c r="V99" i="2"/>
  <c r="V73" i="2"/>
  <c r="P89" i="2"/>
  <c r="V64" i="2"/>
  <c r="P60" i="2"/>
  <c r="V63" i="2"/>
  <c r="V60" i="2"/>
  <c r="P91" i="2"/>
  <c r="V79" i="2"/>
  <c r="AI77" i="2"/>
  <c r="AC101" i="2"/>
  <c r="AI67" i="2"/>
  <c r="AC103" i="2"/>
  <c r="AC68" i="2"/>
  <c r="AC97" i="2"/>
  <c r="AI102" i="2"/>
  <c r="AC78" i="2"/>
  <c r="AI92" i="2"/>
  <c r="AC64" i="2"/>
  <c r="AI57" i="2"/>
  <c r="AI89" i="2"/>
  <c r="AC98" i="2"/>
  <c r="AI98" i="2"/>
  <c r="AI85" i="2"/>
  <c r="AC56" i="2"/>
  <c r="AC55" i="2"/>
  <c r="AI75" i="2"/>
  <c r="AC86" i="2"/>
  <c r="AI70" i="2"/>
  <c r="AC85" i="2"/>
  <c r="AI74" i="2"/>
  <c r="AC100" i="2"/>
  <c r="AI63" i="2"/>
  <c r="AC62" i="2"/>
  <c r="AI95" i="2"/>
  <c r="V94" i="2"/>
  <c r="P101" i="2"/>
  <c r="V58" i="2"/>
  <c r="P99" i="2"/>
  <c r="P79" i="2"/>
  <c r="P70" i="2"/>
  <c r="V75" i="2"/>
  <c r="P58" i="2"/>
  <c r="V95" i="2"/>
  <c r="P102" i="2"/>
  <c r="P54" i="2"/>
  <c r="AC59" i="2"/>
  <c r="AI59" i="2"/>
  <c r="AC66" i="2"/>
  <c r="AI62" i="2"/>
  <c r="AI56" i="2"/>
  <c r="AI71" i="2"/>
  <c r="AI101" i="2"/>
  <c r="AI103" i="2"/>
  <c r="AC104" i="2"/>
  <c r="AI90" i="2"/>
  <c r="AI72" i="2"/>
  <c r="AC81" i="2"/>
  <c r="AI83" i="2"/>
  <c r="AC79" i="2"/>
  <c r="AC60" i="2"/>
  <c r="AI79" i="2"/>
  <c r="AI91" i="2"/>
  <c r="AI54" i="2"/>
  <c r="AI86" i="2"/>
  <c r="AC96" i="2"/>
  <c r="AI84" i="2"/>
  <c r="AC54" i="2"/>
  <c r="AI65" i="2"/>
  <c r="AI96" i="2"/>
  <c r="AI81" i="2"/>
  <c r="P100" i="2"/>
  <c r="V65" i="2"/>
  <c r="V62" i="2"/>
  <c r="P104" i="2"/>
  <c r="P96" i="2"/>
  <c r="V89" i="2"/>
  <c r="P92" i="2"/>
  <c r="V93" i="2"/>
  <c r="V92" i="2"/>
  <c r="P66" i="2"/>
  <c r="P68" i="2"/>
  <c r="V96" i="2"/>
  <c r="P87" i="2"/>
  <c r="V87" i="2"/>
  <c r="P95" i="2"/>
  <c r="V78" i="2"/>
  <c r="V76" i="2"/>
  <c r="P56" i="2"/>
  <c r="V80" i="2"/>
  <c r="V88" i="2"/>
  <c r="V54" i="2"/>
  <c r="P97" i="2"/>
  <c r="V86" i="2"/>
  <c r="V68" i="2"/>
  <c r="P73" i="2"/>
  <c r="P57" i="2"/>
  <c r="AC77" i="2"/>
  <c r="AC57" i="2"/>
  <c r="AI93" i="2"/>
  <c r="AI87" i="2"/>
  <c r="AC99" i="2"/>
  <c r="AC69" i="2"/>
  <c r="AI55" i="2"/>
  <c r="AI82" i="2"/>
  <c r="AC73" i="2"/>
  <c r="AC71" i="2"/>
  <c r="AC90" i="2"/>
  <c r="AI64" i="2"/>
  <c r="AI94" i="2"/>
  <c r="AC65" i="2"/>
  <c r="AC91" i="2"/>
  <c r="V66" i="2"/>
  <c r="V82" i="2"/>
  <c r="P78" i="2"/>
  <c r="V101" i="2"/>
  <c r="V67" i="2"/>
  <c r="V57" i="2"/>
  <c r="V84" i="2"/>
  <c r="V90" i="2"/>
  <c r="P71" i="2"/>
  <c r="V97" i="2"/>
  <c r="V83" i="2"/>
  <c r="V85" i="2"/>
  <c r="P84" i="2"/>
  <c r="V77" i="2"/>
  <c r="P80" i="2"/>
  <c r="P72" i="2"/>
  <c r="P98" i="2"/>
  <c r="V59" i="2"/>
  <c r="V100" i="2"/>
  <c r="V70" i="2"/>
  <c r="P63" i="2"/>
  <c r="AI37" i="2"/>
  <c r="AI38" i="2"/>
  <c r="AI24" i="2"/>
  <c r="I83" i="2"/>
  <c r="C91" i="2"/>
  <c r="I101" i="2"/>
  <c r="I57" i="2"/>
  <c r="AC9" i="2"/>
  <c r="I56" i="2"/>
  <c r="C72" i="2"/>
  <c r="C84" i="2"/>
  <c r="AI43" i="2"/>
  <c r="AI47" i="2"/>
  <c r="C99" i="2"/>
  <c r="C97" i="2"/>
  <c r="AC3" i="2"/>
  <c r="I92" i="2"/>
  <c r="I78" i="2"/>
  <c r="C94" i="2"/>
  <c r="I65" i="2"/>
  <c r="I62" i="2"/>
  <c r="AI26" i="2"/>
  <c r="AC24" i="2"/>
  <c r="AC1" i="2"/>
  <c r="C66" i="2"/>
  <c r="I72" i="2"/>
  <c r="AI25" i="2"/>
  <c r="AC32" i="2"/>
  <c r="C61" i="2"/>
  <c r="C87" i="2"/>
  <c r="AI8" i="2"/>
  <c r="C63" i="2"/>
  <c r="AI35" i="2"/>
  <c r="I100" i="2"/>
  <c r="C57" i="2"/>
  <c r="I88" i="2"/>
  <c r="AC19" i="2"/>
  <c r="AC44" i="2"/>
  <c r="C93" i="2"/>
  <c r="AC50" i="2"/>
  <c r="I81" i="2"/>
  <c r="I87" i="2"/>
  <c r="I97" i="2"/>
  <c r="AC36" i="2"/>
  <c r="AI44" i="2"/>
  <c r="AI33" i="2"/>
  <c r="C62" i="2"/>
  <c r="AC7" i="2"/>
  <c r="AC48" i="2"/>
  <c r="AI29" i="2"/>
  <c r="AC8" i="2"/>
  <c r="AI2" i="2"/>
  <c r="AC37" i="2"/>
  <c r="I85" i="2"/>
  <c r="AI20" i="2"/>
  <c r="AI46" i="2"/>
  <c r="AC49" i="2"/>
  <c r="C70" i="2"/>
  <c r="AI6" i="2"/>
  <c r="C69" i="2"/>
  <c r="AI12" i="2"/>
  <c r="AC41" i="2"/>
  <c r="I60" i="2"/>
  <c r="I86" i="2"/>
  <c r="I99" i="2"/>
  <c r="C75" i="2"/>
  <c r="I98" i="2"/>
  <c r="AC31" i="2"/>
  <c r="C92" i="2"/>
  <c r="C96" i="2"/>
  <c r="I84" i="2"/>
  <c r="C73" i="2"/>
  <c r="C86" i="2"/>
  <c r="C65" i="2"/>
  <c r="I74" i="2"/>
  <c r="I61" i="2"/>
  <c r="AC12" i="2"/>
  <c r="I80" i="2"/>
  <c r="AI17" i="2"/>
  <c r="AC38" i="2"/>
  <c r="I77" i="2"/>
  <c r="I89" i="2"/>
  <c r="I73" i="2"/>
  <c r="AC46" i="2"/>
  <c r="AI41" i="2"/>
  <c r="AC2" i="2"/>
  <c r="I90" i="2"/>
  <c r="I69" i="2"/>
  <c r="AC16" i="2"/>
  <c r="C98" i="2"/>
  <c r="AC25" i="2"/>
  <c r="AC22" i="2"/>
  <c r="AC33" i="2"/>
  <c r="I94" i="2"/>
  <c r="I103" i="2"/>
  <c r="AC26" i="2"/>
  <c r="I79" i="2"/>
  <c r="AC10" i="2"/>
  <c r="I71" i="2"/>
  <c r="C76" i="2"/>
  <c r="C71" i="2"/>
  <c r="C83" i="2"/>
  <c r="I96" i="2"/>
  <c r="AI4" i="2"/>
  <c r="AC43" i="2"/>
  <c r="C79" i="2"/>
  <c r="AI34" i="2"/>
  <c r="AI11" i="2"/>
  <c r="C77" i="2"/>
  <c r="AI5" i="2"/>
  <c r="AI42" i="2"/>
  <c r="C85" i="2"/>
  <c r="AC11" i="2"/>
  <c r="AI22" i="2"/>
  <c r="AI13" i="2"/>
  <c r="AC13" i="2"/>
  <c r="AI28" i="2"/>
  <c r="AI21" i="2"/>
  <c r="AC27" i="2"/>
  <c r="I68" i="2"/>
  <c r="AI19" i="2"/>
  <c r="I76" i="2"/>
  <c r="C104" i="2"/>
  <c r="AI49" i="2"/>
  <c r="AI3" i="2"/>
  <c r="AC29" i="2"/>
  <c r="AI23" i="2"/>
  <c r="AC34" i="2"/>
  <c r="C89" i="2"/>
  <c r="AI31" i="2"/>
  <c r="AC5" i="2"/>
  <c r="AI51" i="2"/>
  <c r="AI27" i="2"/>
  <c r="AI9" i="2"/>
  <c r="AC45" i="2"/>
  <c r="AI7" i="2"/>
  <c r="AC15" i="2"/>
  <c r="AC17" i="2"/>
  <c r="I102" i="2"/>
  <c r="AI10" i="2"/>
  <c r="AI18" i="2"/>
  <c r="C102" i="2"/>
  <c r="AC4" i="2"/>
  <c r="AI16" i="2"/>
  <c r="AC51" i="2"/>
  <c r="AC18" i="2"/>
  <c r="C101" i="2"/>
  <c r="AI50" i="2"/>
  <c r="C64" i="2"/>
  <c r="AI36" i="2"/>
  <c r="I95" i="2"/>
  <c r="I93" i="2"/>
  <c r="C59" i="2"/>
  <c r="I82" i="2"/>
  <c r="I91" i="2"/>
  <c r="C54" i="2"/>
  <c r="C60" i="2"/>
  <c r="C82" i="2"/>
  <c r="AC42" i="2"/>
  <c r="AC23" i="2"/>
  <c r="AI1" i="2"/>
  <c r="I75" i="2"/>
  <c r="C58" i="2"/>
  <c r="C100" i="2"/>
  <c r="AC39" i="2"/>
  <c r="AC21" i="2"/>
  <c r="P1" i="2" a="1"/>
  <c r="AI30" i="2"/>
  <c r="C80" i="2"/>
  <c r="AC6" i="2"/>
  <c r="I67" i="2"/>
  <c r="I66" i="2"/>
  <c r="C78" i="2"/>
  <c r="I70" i="2"/>
  <c r="C67" i="2"/>
  <c r="AC28" i="2"/>
  <c r="C56" i="2"/>
  <c r="I104" i="2"/>
  <c r="AI48" i="2"/>
  <c r="I55" i="2"/>
  <c r="I59" i="2"/>
  <c r="C103" i="2"/>
  <c r="AC47" i="2"/>
  <c r="AI32" i="2"/>
  <c r="AC30" i="2"/>
  <c r="AC20" i="2"/>
  <c r="I64" i="2"/>
  <c r="C81" i="2"/>
  <c r="AC35" i="2"/>
  <c r="C88" i="2"/>
  <c r="AI39" i="2"/>
  <c r="I58" i="2"/>
  <c r="C55" i="2"/>
  <c r="AI15" i="2"/>
  <c r="AI45" i="2"/>
  <c r="I54" i="2"/>
  <c r="AC40" i="2"/>
  <c r="C95" i="2"/>
  <c r="AI40" i="2"/>
  <c r="C90" i="2"/>
  <c r="C68" i="2"/>
  <c r="C74" i="2"/>
  <c r="I63" i="2"/>
  <c r="AC14" i="2"/>
  <c r="AI14" i="2"/>
  <c r="V1" i="2" a="1"/>
  <c r="T99" i="2" l="1"/>
  <c r="AG102" i="2"/>
  <c r="AG101" i="2"/>
  <c r="T101" i="2"/>
  <c r="N57" i="2"/>
  <c r="AG61" i="2"/>
  <c r="AA60" i="2"/>
  <c r="N97" i="2"/>
  <c r="N54" i="2"/>
  <c r="N58" i="2"/>
  <c r="N99" i="2"/>
  <c r="AA104" i="2"/>
  <c r="T54" i="2"/>
  <c r="AA97" i="2"/>
  <c r="N61" i="2"/>
  <c r="AA100" i="2"/>
  <c r="G55" i="2"/>
  <c r="T64" i="2"/>
  <c r="AG2" i="2"/>
  <c r="N63" i="2"/>
  <c r="T59" i="2"/>
  <c r="AG104" i="2"/>
  <c r="AG1" i="2"/>
  <c r="T60" i="2"/>
  <c r="AG98" i="2"/>
  <c r="T58" i="2"/>
  <c r="AG56" i="2"/>
  <c r="T98" i="2"/>
  <c r="AA54" i="2"/>
  <c r="AA63" i="2"/>
  <c r="N96" i="2"/>
  <c r="T61" i="2"/>
  <c r="AA102" i="2"/>
  <c r="N102" i="2"/>
  <c r="N104" i="2"/>
  <c r="AA55" i="2"/>
  <c r="N60" i="2"/>
  <c r="T103" i="2"/>
  <c r="AA98" i="2"/>
  <c r="AG62" i="2"/>
  <c r="AA1" i="2"/>
  <c r="AG100" i="2"/>
  <c r="AA61" i="2"/>
  <c r="AA103" i="2"/>
  <c r="AA62" i="2"/>
  <c r="T104" i="2"/>
  <c r="G54" i="2"/>
  <c r="T55" i="2"/>
  <c r="AG58" i="2"/>
  <c r="N62" i="2"/>
  <c r="T63" i="2"/>
  <c r="AA57" i="2"/>
  <c r="AG103" i="2"/>
  <c r="N103" i="2"/>
  <c r="T62" i="2"/>
  <c r="N101" i="2"/>
  <c r="T97" i="2"/>
  <c r="AA96" i="2"/>
  <c r="AG99" i="2"/>
  <c r="A54" i="2"/>
  <c r="AG60" i="2"/>
  <c r="AA2" i="2"/>
  <c r="T56" i="2"/>
  <c r="AG57" i="2"/>
  <c r="T100" i="2"/>
  <c r="AA3" i="2"/>
  <c r="AG59" i="2"/>
  <c r="AA58" i="2"/>
  <c r="AA101" i="2"/>
  <c r="N98" i="2"/>
  <c r="A55" i="2"/>
  <c r="N64" i="2"/>
  <c r="T102" i="2"/>
  <c r="AG55" i="2"/>
  <c r="AA56" i="2"/>
  <c r="N59" i="2"/>
  <c r="N56" i="2"/>
  <c r="T96" i="2"/>
  <c r="AG96" i="2"/>
  <c r="AA59" i="2"/>
  <c r="N55" i="2"/>
  <c r="AG63" i="2"/>
  <c r="AG54" i="2"/>
  <c r="AG3" i="2"/>
  <c r="T57" i="2"/>
  <c r="AG97" i="2"/>
  <c r="N100" i="2"/>
  <c r="AA99" i="2"/>
  <c r="J2" i="2"/>
  <c r="D2" i="2"/>
  <c r="D3" i="2" s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AG64" i="2"/>
  <c r="AA6" i="2"/>
  <c r="AG4" i="2"/>
  <c r="AA64" i="2"/>
  <c r="G56" i="2"/>
  <c r="A56" i="2"/>
  <c r="AA5" i="2"/>
  <c r="AG5" i="2"/>
  <c r="A57" i="2"/>
  <c r="G57" i="2"/>
  <c r="AG6" i="2"/>
  <c r="AA4" i="2"/>
  <c r="AA95" i="2"/>
  <c r="AG75" i="2"/>
  <c r="AA94" i="2"/>
  <c r="AG92" i="2"/>
  <c r="AG85" i="2"/>
  <c r="AA67" i="2"/>
  <c r="AA69" i="2"/>
  <c r="AG77" i="2"/>
  <c r="AA91" i="2"/>
  <c r="AA84" i="2"/>
  <c r="AG78" i="2"/>
  <c r="AG69" i="2"/>
  <c r="AG76" i="2"/>
  <c r="AG84" i="2"/>
  <c r="N93" i="2"/>
  <c r="N77" i="2"/>
  <c r="N68" i="2"/>
  <c r="T83" i="2"/>
  <c r="N69" i="2"/>
  <c r="T70" i="2"/>
  <c r="N92" i="2"/>
  <c r="T81" i="2"/>
  <c r="N88" i="2"/>
  <c r="T73" i="2"/>
  <c r="T71" i="2"/>
  <c r="T92" i="2"/>
  <c r="T80" i="2"/>
  <c r="N65" i="2"/>
  <c r="N78" i="2"/>
  <c r="T84" i="2"/>
  <c r="T88" i="2"/>
  <c r="N95" i="2"/>
  <c r="T95" i="2"/>
  <c r="AA68" i="2"/>
  <c r="AG66" i="2"/>
  <c r="AA71" i="2"/>
  <c r="AG86" i="2"/>
  <c r="AA92" i="2"/>
  <c r="AG73" i="2"/>
  <c r="AG83" i="2"/>
  <c r="AA90" i="2"/>
  <c r="AA70" i="2"/>
  <c r="AG87" i="2"/>
  <c r="AA83" i="2"/>
  <c r="AA89" i="2"/>
  <c r="N90" i="2"/>
  <c r="N71" i="2"/>
  <c r="T85" i="2"/>
  <c r="T67" i="2"/>
  <c r="N76" i="2"/>
  <c r="T79" i="2"/>
  <c r="T76" i="2"/>
  <c r="N87" i="2"/>
  <c r="N94" i="2"/>
  <c r="AA79" i="2"/>
  <c r="AA81" i="2"/>
  <c r="AA75" i="2"/>
  <c r="N66" i="2"/>
  <c r="N79" i="2"/>
  <c r="T65" i="2"/>
  <c r="T94" i="2"/>
  <c r="T78" i="2"/>
  <c r="N75" i="2"/>
  <c r="N89" i="2"/>
  <c r="AG95" i="2"/>
  <c r="AA65" i="2"/>
  <c r="AG72" i="2"/>
  <c r="AA93" i="2"/>
  <c r="AG79" i="2"/>
  <c r="AG81" i="2"/>
  <c r="AA85" i="2"/>
  <c r="AG67" i="2"/>
  <c r="AG91" i="2"/>
  <c r="AG71" i="2"/>
  <c r="AG94" i="2"/>
  <c r="AA72" i="2"/>
  <c r="AG89" i="2"/>
  <c r="AA82" i="2"/>
  <c r="AA76" i="2"/>
  <c r="T72" i="2"/>
  <c r="N81" i="2"/>
  <c r="T77" i="2"/>
  <c r="AA74" i="2"/>
  <c r="N83" i="2"/>
  <c r="N91" i="2"/>
  <c r="N73" i="2"/>
  <c r="AA80" i="2"/>
  <c r="N72" i="2"/>
  <c r="T89" i="2"/>
  <c r="T90" i="2"/>
  <c r="T74" i="2"/>
  <c r="T86" i="2"/>
  <c r="AA73" i="2"/>
  <c r="N82" i="2"/>
  <c r="AG74" i="2"/>
  <c r="AG80" i="2"/>
  <c r="AA86" i="2"/>
  <c r="AA88" i="2"/>
  <c r="AG68" i="2"/>
  <c r="AG88" i="2"/>
  <c r="AA66" i="2"/>
  <c r="AG90" i="2"/>
  <c r="AG65" i="2"/>
  <c r="AG93" i="2"/>
  <c r="AG82" i="2"/>
  <c r="AG70" i="2"/>
  <c r="AA87" i="2"/>
  <c r="AA77" i="2"/>
  <c r="T68" i="2"/>
  <c r="T91" i="2"/>
  <c r="T66" i="2"/>
  <c r="AA78" i="2"/>
  <c r="T75" i="2"/>
  <c r="N84" i="2"/>
  <c r="T93" i="2"/>
  <c r="N80" i="2"/>
  <c r="N67" i="2"/>
  <c r="N70" i="2"/>
  <c r="T69" i="2"/>
  <c r="T82" i="2"/>
  <c r="N74" i="2"/>
  <c r="N85" i="2"/>
  <c r="N86" i="2"/>
  <c r="T87" i="2"/>
  <c r="AG21" i="2"/>
  <c r="AA36" i="2"/>
  <c r="AA31" i="2"/>
  <c r="G67" i="2"/>
  <c r="G96" i="2"/>
  <c r="A71" i="2"/>
  <c r="AG12" i="2"/>
  <c r="G90" i="2"/>
  <c r="AA18" i="2"/>
  <c r="AA51" i="2"/>
  <c r="AG20" i="2"/>
  <c r="AG24" i="2"/>
  <c r="P30" i="2"/>
  <c r="P19" i="2"/>
  <c r="P43" i="2"/>
  <c r="G85" i="2"/>
  <c r="G98" i="2"/>
  <c r="AA44" i="2"/>
  <c r="A63" i="2"/>
  <c r="AG31" i="2"/>
  <c r="A89" i="2"/>
  <c r="AG26" i="2"/>
  <c r="A59" i="2"/>
  <c r="AG7" i="2"/>
  <c r="AG23" i="2"/>
  <c r="AA49" i="2"/>
  <c r="A65" i="2"/>
  <c r="G64" i="2"/>
  <c r="P39" i="2"/>
  <c r="P48" i="2"/>
  <c r="P41" i="2"/>
  <c r="AG13" i="2"/>
  <c r="AA20" i="2"/>
  <c r="A78" i="2"/>
  <c r="G100" i="2"/>
  <c r="AA39" i="2"/>
  <c r="AA41" i="2"/>
  <c r="AA24" i="2"/>
  <c r="G76" i="2"/>
  <c r="AG48" i="2"/>
  <c r="AG15" i="2"/>
  <c r="AG50" i="2"/>
  <c r="AA38" i="2"/>
  <c r="A86" i="2"/>
  <c r="AG37" i="2"/>
  <c r="G59" i="2"/>
  <c r="A100" i="2"/>
  <c r="AA34" i="2"/>
  <c r="AA8" i="2"/>
  <c r="AG43" i="2"/>
  <c r="P28" i="2"/>
  <c r="P37" i="2"/>
  <c r="P7" i="2"/>
  <c r="G89" i="2"/>
  <c r="P32" i="2"/>
  <c r="AA13" i="2"/>
  <c r="A60" i="2"/>
  <c r="P8" i="2"/>
  <c r="P1" i="2"/>
  <c r="A62" i="2"/>
  <c r="A83" i="2"/>
  <c r="G78" i="2"/>
  <c r="A103" i="2"/>
  <c r="A93" i="2"/>
  <c r="AG11" i="2"/>
  <c r="AG8" i="2"/>
  <c r="A76" i="2"/>
  <c r="AA22" i="2"/>
  <c r="G99" i="2"/>
  <c r="AG36" i="2"/>
  <c r="A97" i="2"/>
  <c r="G58" i="2"/>
  <c r="AG39" i="2"/>
  <c r="G74" i="2"/>
  <c r="AA35" i="2"/>
  <c r="G84" i="2"/>
  <c r="P40" i="2"/>
  <c r="P47" i="2"/>
  <c r="P3" i="2"/>
  <c r="AG44" i="2"/>
  <c r="A90" i="2"/>
  <c r="A79" i="2"/>
  <c r="A66" i="2"/>
  <c r="G93" i="2"/>
  <c r="AG28" i="2"/>
  <c r="AG19" i="2"/>
  <c r="A94" i="2"/>
  <c r="A99" i="2"/>
  <c r="A84" i="2"/>
  <c r="G102" i="2"/>
  <c r="P34" i="2"/>
  <c r="P31" i="2"/>
  <c r="P27" i="2"/>
  <c r="AA37" i="2"/>
  <c r="G88" i="2"/>
  <c r="G86" i="2"/>
  <c r="G60" i="2"/>
  <c r="AA23" i="2"/>
  <c r="A98" i="2"/>
  <c r="AG27" i="2"/>
  <c r="AG42" i="2"/>
  <c r="A102" i="2"/>
  <c r="A73" i="2"/>
  <c r="P51" i="2"/>
  <c r="A92" i="2"/>
  <c r="G75" i="2"/>
  <c r="G82" i="2"/>
  <c r="G69" i="2"/>
  <c r="AG46" i="2"/>
  <c r="P9" i="2"/>
  <c r="AG41" i="2"/>
  <c r="P36" i="2"/>
  <c r="A80" i="2"/>
  <c r="A91" i="2"/>
  <c r="P22" i="2"/>
  <c r="G70" i="2"/>
  <c r="A64" i="2"/>
  <c r="G61" i="2"/>
  <c r="P4" i="2"/>
  <c r="P26" i="2"/>
  <c r="P6" i="2"/>
  <c r="A74" i="2"/>
  <c r="G71" i="2"/>
  <c r="A104" i="2"/>
  <c r="AG33" i="2"/>
  <c r="G68" i="2"/>
  <c r="AG34" i="2"/>
  <c r="AG25" i="2"/>
  <c r="G94" i="2"/>
  <c r="AG32" i="2"/>
  <c r="G92" i="2"/>
  <c r="AG18" i="2"/>
  <c r="G83" i="2"/>
  <c r="AA17" i="2"/>
  <c r="P44" i="2"/>
  <c r="P29" i="2"/>
  <c r="P23" i="2"/>
  <c r="AG14" i="2"/>
  <c r="AA43" i="2"/>
  <c r="A95" i="2"/>
  <c r="A61" i="2"/>
  <c r="A82" i="2"/>
  <c r="AG29" i="2"/>
  <c r="AA14" i="2"/>
  <c r="AA29" i="2"/>
  <c r="G80" i="2"/>
  <c r="AG38" i="2"/>
  <c r="P38" i="2"/>
  <c r="P42" i="2"/>
  <c r="P24" i="2"/>
  <c r="AG22" i="2"/>
  <c r="AA50" i="2"/>
  <c r="AG40" i="2"/>
  <c r="A58" i="2"/>
  <c r="AA42" i="2"/>
  <c r="G91" i="2"/>
  <c r="A77" i="2"/>
  <c r="A85" i="2"/>
  <c r="G95" i="2"/>
  <c r="AG49" i="2"/>
  <c r="AG10" i="2"/>
  <c r="P5" i="2"/>
  <c r="A75" i="2"/>
  <c r="G62" i="2"/>
  <c r="P16" i="2"/>
  <c r="P18" i="2"/>
  <c r="P35" i="2"/>
  <c r="P49" i="2"/>
  <c r="A68" i="2"/>
  <c r="AG51" i="2"/>
  <c r="P33" i="2"/>
  <c r="G73" i="2"/>
  <c r="P2" i="2"/>
  <c r="P25" i="2"/>
  <c r="AA10" i="2"/>
  <c r="AG9" i="2"/>
  <c r="G104" i="2"/>
  <c r="AA47" i="2"/>
  <c r="G87" i="2"/>
  <c r="G66" i="2"/>
  <c r="A87" i="2"/>
  <c r="G72" i="2"/>
  <c r="AA33" i="2"/>
  <c r="AA27" i="2"/>
  <c r="G81" i="2"/>
  <c r="G65" i="2"/>
  <c r="A70" i="2"/>
  <c r="G77" i="2"/>
  <c r="AG17" i="2"/>
  <c r="AA12" i="2"/>
  <c r="P20" i="2"/>
  <c r="P14" i="2"/>
  <c r="P46" i="2"/>
  <c r="P21" i="2"/>
  <c r="AA15" i="2"/>
  <c r="G97" i="2"/>
  <c r="AA19" i="2"/>
  <c r="AG35" i="2"/>
  <c r="AA32" i="2"/>
  <c r="G103" i="2"/>
  <c r="A69" i="2"/>
  <c r="A101" i="2"/>
  <c r="AG16" i="2"/>
  <c r="AA9" i="2"/>
  <c r="A81" i="2"/>
  <c r="A96" i="2"/>
  <c r="P11" i="2"/>
  <c r="P45" i="2"/>
  <c r="P17" i="2"/>
  <c r="AA11" i="2"/>
  <c r="AA30" i="2"/>
  <c r="AA21" i="2"/>
  <c r="AA40" i="2"/>
  <c r="AA26" i="2"/>
  <c r="AG45" i="2"/>
  <c r="AA28" i="2"/>
  <c r="A67" i="2"/>
  <c r="AG47" i="2"/>
  <c r="A72" i="2"/>
  <c r="AA7" i="2"/>
  <c r="AG30" i="2"/>
  <c r="G79" i="2"/>
  <c r="AA48" i="2"/>
  <c r="AA46" i="2"/>
  <c r="A88" i="2"/>
  <c r="P50" i="2"/>
  <c r="P10" i="2"/>
  <c r="G101" i="2"/>
  <c r="G63" i="2"/>
  <c r="AA45" i="2"/>
  <c r="P15" i="2"/>
  <c r="P13" i="2"/>
  <c r="AA16" i="2"/>
  <c r="P12" i="2"/>
  <c r="AA25" i="2"/>
  <c r="V5" i="2"/>
  <c r="V14" i="2"/>
  <c r="V49" i="2"/>
  <c r="V47" i="2"/>
  <c r="V50" i="2"/>
  <c r="V31" i="2"/>
  <c r="V18" i="2"/>
  <c r="V23" i="2"/>
  <c r="V38" i="2"/>
  <c r="V1" i="2"/>
  <c r="V7" i="2"/>
  <c r="V17" i="2"/>
  <c r="V6" i="2"/>
  <c r="V3" i="2"/>
  <c r="V12" i="2"/>
  <c r="V27" i="2"/>
  <c r="V22" i="2"/>
  <c r="V51" i="2"/>
  <c r="V8" i="2"/>
  <c r="V48" i="2"/>
  <c r="V25" i="2"/>
  <c r="V40" i="2"/>
  <c r="V28" i="2"/>
  <c r="V46" i="2"/>
  <c r="V4" i="2"/>
  <c r="V10" i="2"/>
  <c r="V41" i="2"/>
  <c r="V19" i="2"/>
  <c r="V39" i="2"/>
  <c r="V16" i="2"/>
  <c r="V35" i="2"/>
  <c r="V33" i="2"/>
  <c r="V20" i="2"/>
  <c r="V36" i="2"/>
  <c r="V32" i="2"/>
  <c r="V15" i="2"/>
  <c r="V13" i="2"/>
  <c r="V2" i="2"/>
  <c r="V37" i="2"/>
  <c r="V24" i="2"/>
  <c r="V29" i="2"/>
  <c r="V30" i="2"/>
  <c r="V44" i="2"/>
  <c r="V26" i="2"/>
  <c r="V45" i="2"/>
  <c r="V9" i="2"/>
  <c r="V43" i="2"/>
  <c r="V34" i="2"/>
  <c r="V21" i="2"/>
  <c r="V42" i="2"/>
  <c r="V11" i="2"/>
  <c r="C1" i="2" a="1"/>
  <c r="I1" i="2" a="1"/>
  <c r="U2" i="3"/>
  <c r="T2" i="2" l="1"/>
  <c r="T4" i="2"/>
  <c r="T3" i="2"/>
  <c r="T6" i="2"/>
  <c r="T1" i="2"/>
  <c r="T5" i="2"/>
  <c r="AH37" i="2"/>
  <c r="B96" i="2"/>
  <c r="AB17" i="2"/>
  <c r="U74" i="2"/>
  <c r="AH76" i="2"/>
  <c r="AH38" i="2"/>
  <c r="H84" i="2"/>
  <c r="AH90" i="2"/>
  <c r="AB93" i="2"/>
  <c r="H102" i="2"/>
  <c r="AH24" i="2"/>
  <c r="U94" i="2"/>
  <c r="U98" i="2"/>
  <c r="U57" i="2"/>
  <c r="U63" i="2"/>
  <c r="U104" i="2"/>
  <c r="U101" i="2"/>
  <c r="U61" i="2"/>
  <c r="U55" i="2"/>
  <c r="U58" i="2"/>
  <c r="U59" i="2"/>
  <c r="U103" i="2"/>
  <c r="U102" i="2"/>
  <c r="U95" i="2"/>
  <c r="U64" i="2"/>
  <c r="U97" i="2"/>
  <c r="U96" i="2"/>
  <c r="U100" i="2"/>
  <c r="U62" i="2"/>
  <c r="U65" i="2"/>
  <c r="U99" i="2"/>
  <c r="U54" i="2"/>
  <c r="U56" i="2"/>
  <c r="U60" i="2"/>
  <c r="H64" i="2"/>
  <c r="U66" i="2"/>
  <c r="AH79" i="2"/>
  <c r="AH10" i="2"/>
  <c r="B81" i="2"/>
  <c r="H83" i="2"/>
  <c r="AH70" i="2"/>
  <c r="AH67" i="2"/>
  <c r="AB71" i="2"/>
  <c r="AB35" i="2"/>
  <c r="B91" i="2"/>
  <c r="B73" i="2"/>
  <c r="AB81" i="2"/>
  <c r="AH20" i="2"/>
  <c r="H101" i="2"/>
  <c r="B86" i="2"/>
  <c r="U81" i="2"/>
  <c r="U72" i="2"/>
  <c r="AH84" i="2"/>
  <c r="H57" i="2"/>
  <c r="B65" i="2"/>
  <c r="AH18" i="2"/>
  <c r="B88" i="2"/>
  <c r="AB72" i="2"/>
  <c r="AB9" i="2"/>
  <c r="H74" i="2"/>
  <c r="AH83" i="2"/>
  <c r="U82" i="2"/>
  <c r="O80" i="2"/>
  <c r="O76" i="2"/>
  <c r="H61" i="2"/>
  <c r="B102" i="2"/>
  <c r="O83" i="2"/>
  <c r="AB12" i="2"/>
  <c r="AB4" i="2"/>
  <c r="AB2" i="2"/>
  <c r="AB3" i="2"/>
  <c r="AB1" i="2"/>
  <c r="U89" i="2"/>
  <c r="AB79" i="2"/>
  <c r="H55" i="2"/>
  <c r="H54" i="2"/>
  <c r="H56" i="2"/>
  <c r="H104" i="2"/>
  <c r="O78" i="2"/>
  <c r="AH92" i="2"/>
  <c r="AH16" i="2"/>
  <c r="AH39" i="2"/>
  <c r="AB73" i="2"/>
  <c r="B72" i="2"/>
  <c r="H80" i="2"/>
  <c r="AB51" i="2"/>
  <c r="AH46" i="2"/>
  <c r="AH65" i="2"/>
  <c r="B84" i="2"/>
  <c r="AH17" i="2"/>
  <c r="O86" i="2"/>
  <c r="AH49" i="2"/>
  <c r="O92" i="2"/>
  <c r="U91" i="2"/>
  <c r="O75" i="2"/>
  <c r="O79" i="2"/>
  <c r="U93" i="2"/>
  <c r="H58" i="2"/>
  <c r="AH43" i="2"/>
  <c r="AB38" i="2"/>
  <c r="AB83" i="2"/>
  <c r="AB18" i="2"/>
  <c r="O74" i="2"/>
  <c r="AH47" i="2"/>
  <c r="AB74" i="2"/>
  <c r="H77" i="2"/>
  <c r="O64" i="2"/>
  <c r="O101" i="2"/>
  <c r="O96" i="2"/>
  <c r="O59" i="2"/>
  <c r="O60" i="2"/>
  <c r="O65" i="2"/>
  <c r="O95" i="2"/>
  <c r="O56" i="2"/>
  <c r="O61" i="2"/>
  <c r="O104" i="2"/>
  <c r="O58" i="2"/>
  <c r="O57" i="2"/>
  <c r="O62" i="2"/>
  <c r="O103" i="2"/>
  <c r="O97" i="2"/>
  <c r="O99" i="2"/>
  <c r="O55" i="2"/>
  <c r="O98" i="2"/>
  <c r="O100" i="2"/>
  <c r="O63" i="2"/>
  <c r="O102" i="2"/>
  <c r="O54" i="2"/>
  <c r="AH77" i="2"/>
  <c r="B99" i="2"/>
  <c r="AB55" i="2"/>
  <c r="AB98" i="2"/>
  <c r="AB58" i="2"/>
  <c r="AB101" i="2"/>
  <c r="AB61" i="2"/>
  <c r="AB104" i="2"/>
  <c r="AB62" i="2"/>
  <c r="AB103" i="2"/>
  <c r="AB95" i="2"/>
  <c r="AB96" i="2"/>
  <c r="AB60" i="2"/>
  <c r="AB99" i="2"/>
  <c r="AB63" i="2"/>
  <c r="AB102" i="2"/>
  <c r="AB54" i="2"/>
  <c r="AB56" i="2"/>
  <c r="AB57" i="2"/>
  <c r="AB97" i="2"/>
  <c r="AB59" i="2"/>
  <c r="AB64" i="2"/>
  <c r="AB100" i="2"/>
  <c r="H89" i="2"/>
  <c r="U92" i="2"/>
  <c r="AB49" i="2"/>
  <c r="B97" i="2"/>
  <c r="H73" i="2"/>
  <c r="AB86" i="2"/>
  <c r="B101" i="2"/>
  <c r="U67" i="2"/>
  <c r="AB46" i="2"/>
  <c r="U69" i="2"/>
  <c r="AH86" i="2"/>
  <c r="B70" i="2"/>
  <c r="AH41" i="2"/>
  <c r="AH50" i="2"/>
  <c r="AB29" i="2"/>
  <c r="H92" i="2"/>
  <c r="B64" i="2"/>
  <c r="O72" i="2"/>
  <c r="AH69" i="2"/>
  <c r="AB66" i="2"/>
  <c r="H78" i="2"/>
  <c r="O66" i="2"/>
  <c r="AH95" i="2"/>
  <c r="AH102" i="2"/>
  <c r="AH100" i="2"/>
  <c r="AH58" i="2"/>
  <c r="AH103" i="2"/>
  <c r="AH101" i="2"/>
  <c r="AH57" i="2"/>
  <c r="AH62" i="2"/>
  <c r="AH59" i="2"/>
  <c r="AH99" i="2"/>
  <c r="AH54" i="2"/>
  <c r="AH97" i="2"/>
  <c r="AH64" i="2"/>
  <c r="AH61" i="2"/>
  <c r="AH104" i="2"/>
  <c r="AH60" i="2"/>
  <c r="AH96" i="2"/>
  <c r="AH56" i="2"/>
  <c r="AH98" i="2"/>
  <c r="AH63" i="2"/>
  <c r="AH55" i="2"/>
  <c r="AH36" i="2"/>
  <c r="AH6" i="2"/>
  <c r="U71" i="2"/>
  <c r="AB87" i="2"/>
  <c r="H90" i="2"/>
  <c r="AH82" i="2"/>
  <c r="AH15" i="2"/>
  <c r="B94" i="2"/>
  <c r="AB85" i="2"/>
  <c r="H69" i="2"/>
  <c r="O70" i="2"/>
  <c r="AH23" i="2"/>
  <c r="H65" i="2"/>
  <c r="AB16" i="2"/>
  <c r="H95" i="2"/>
  <c r="B69" i="2"/>
  <c r="O68" i="2"/>
  <c r="U88" i="2"/>
  <c r="AH42" i="2"/>
  <c r="AB14" i="2"/>
  <c r="AH66" i="2"/>
  <c r="AB8" i="2"/>
  <c r="AH48" i="2"/>
  <c r="AH19" i="2"/>
  <c r="AH91" i="2"/>
  <c r="AH9" i="2"/>
  <c r="B67" i="2"/>
  <c r="O94" i="2"/>
  <c r="H99" i="2"/>
  <c r="AH94" i="2"/>
  <c r="B85" i="2"/>
  <c r="U70" i="2"/>
  <c r="U68" i="2"/>
  <c r="AH73" i="2"/>
  <c r="AH27" i="2"/>
  <c r="O84" i="2"/>
  <c r="H81" i="2"/>
  <c r="AB94" i="2"/>
  <c r="AH85" i="2"/>
  <c r="AH28" i="2"/>
  <c r="AH32" i="2"/>
  <c r="AH87" i="2"/>
  <c r="H76" i="2"/>
  <c r="AH7" i="2"/>
  <c r="AB76" i="2"/>
  <c r="AB48" i="2"/>
  <c r="AB28" i="2"/>
  <c r="U77" i="2"/>
  <c r="U85" i="2"/>
  <c r="AB45" i="2"/>
  <c r="B77" i="2"/>
  <c r="AH29" i="2"/>
  <c r="AB27" i="2"/>
  <c r="AB69" i="2"/>
  <c r="B98" i="2"/>
  <c r="H93" i="2"/>
  <c r="AH80" i="2"/>
  <c r="H62" i="2"/>
  <c r="AB90" i="2"/>
  <c r="B59" i="2"/>
  <c r="O77" i="2"/>
  <c r="AB25" i="2"/>
  <c r="AB80" i="2"/>
  <c r="AH78" i="2"/>
  <c r="AB22" i="2"/>
  <c r="H82" i="2"/>
  <c r="AH45" i="2"/>
  <c r="O87" i="2"/>
  <c r="AH88" i="2"/>
  <c r="U84" i="2"/>
  <c r="H91" i="2"/>
  <c r="O69" i="2"/>
  <c r="AB77" i="2"/>
  <c r="AH72" i="2"/>
  <c r="AB75" i="2"/>
  <c r="U75" i="2"/>
  <c r="AB33" i="2"/>
  <c r="AB34" i="2"/>
  <c r="AH89" i="2"/>
  <c r="AH26" i="2"/>
  <c r="H94" i="2"/>
  <c r="U87" i="2"/>
  <c r="AB24" i="2"/>
  <c r="H103" i="2"/>
  <c r="AB82" i="2"/>
  <c r="B60" i="2"/>
  <c r="AB26" i="2"/>
  <c r="B82" i="2"/>
  <c r="AH12" i="2"/>
  <c r="H79" i="2"/>
  <c r="AB42" i="2"/>
  <c r="B66" i="2"/>
  <c r="AH93" i="2"/>
  <c r="AB10" i="2"/>
  <c r="AH81" i="2"/>
  <c r="B89" i="2"/>
  <c r="H72" i="2"/>
  <c r="U90" i="2"/>
  <c r="AB23" i="2"/>
  <c r="AB68" i="2"/>
  <c r="AH25" i="2"/>
  <c r="H71" i="2"/>
  <c r="AB91" i="2"/>
  <c r="AB32" i="2"/>
  <c r="B76" i="2"/>
  <c r="H75" i="2"/>
  <c r="AB41" i="2"/>
  <c r="B61" i="2"/>
  <c r="B71" i="2"/>
  <c r="U78" i="2"/>
  <c r="AB40" i="2"/>
  <c r="O81" i="2"/>
  <c r="AH71" i="2"/>
  <c r="O85" i="2"/>
  <c r="B58" i="2"/>
  <c r="AH31" i="2"/>
  <c r="B87" i="2"/>
  <c r="B100" i="2"/>
  <c r="H60" i="2"/>
  <c r="U76" i="2"/>
  <c r="O71" i="2"/>
  <c r="AB92" i="2"/>
  <c r="AB39" i="2"/>
  <c r="B95" i="2"/>
  <c r="AH8" i="2"/>
  <c r="B83" i="2"/>
  <c r="AB21" i="2"/>
  <c r="AB5" i="2"/>
  <c r="H96" i="2"/>
  <c r="AH75" i="2"/>
  <c r="AH40" i="2"/>
  <c r="B63" i="2"/>
  <c r="O93" i="2"/>
  <c r="AH30" i="2"/>
  <c r="H86" i="2"/>
  <c r="AH35" i="2"/>
  <c r="AH4" i="2"/>
  <c r="AH1" i="2"/>
  <c r="AH3" i="2"/>
  <c r="AH2" i="2"/>
  <c r="B80" i="2"/>
  <c r="H100" i="2"/>
  <c r="AB43" i="2"/>
  <c r="AB6" i="2"/>
  <c r="O82" i="2"/>
  <c r="U73" i="2"/>
  <c r="B79" i="2"/>
  <c r="H67" i="2"/>
  <c r="AH51" i="2"/>
  <c r="B57" i="2"/>
  <c r="AB89" i="2"/>
  <c r="H66" i="2"/>
  <c r="U80" i="2"/>
  <c r="H88" i="2"/>
  <c r="AB78" i="2"/>
  <c r="AH34" i="2"/>
  <c r="AB70" i="2"/>
  <c r="B78" i="2"/>
  <c r="AB19" i="2"/>
  <c r="AH11" i="2"/>
  <c r="H70" i="2"/>
  <c r="AB30" i="2"/>
  <c r="B54" i="2"/>
  <c r="B56" i="2"/>
  <c r="B55" i="2"/>
  <c r="B104" i="2"/>
  <c r="AB31" i="2"/>
  <c r="B75" i="2"/>
  <c r="O73" i="2"/>
  <c r="B90" i="2"/>
  <c r="H87" i="2"/>
  <c r="H63" i="2"/>
  <c r="AH5" i="2"/>
  <c r="AB44" i="2"/>
  <c r="H68" i="2"/>
  <c r="O89" i="2"/>
  <c r="O88" i="2"/>
  <c r="H97" i="2"/>
  <c r="B93" i="2"/>
  <c r="AB13" i="2"/>
  <c r="AB67" i="2"/>
  <c r="AH74" i="2"/>
  <c r="AB88" i="2"/>
  <c r="U86" i="2"/>
  <c r="O67" i="2"/>
  <c r="U79" i="2"/>
  <c r="AB36" i="2"/>
  <c r="B92" i="2"/>
  <c r="AB50" i="2"/>
  <c r="AB84" i="2"/>
  <c r="AB47" i="2"/>
  <c r="B74" i="2"/>
  <c r="AB37" i="2"/>
  <c r="AH44" i="2"/>
  <c r="AH68" i="2"/>
  <c r="H59" i="2"/>
  <c r="AB20" i="2"/>
  <c r="H98" i="2"/>
  <c r="AH33" i="2"/>
  <c r="AB65" i="2"/>
  <c r="AB11" i="2"/>
  <c r="AB15" i="2"/>
  <c r="B103" i="2"/>
  <c r="B62" i="2"/>
  <c r="AH22" i="2"/>
  <c r="AH14" i="2"/>
  <c r="AH21" i="2"/>
  <c r="B68" i="2"/>
  <c r="O91" i="2"/>
  <c r="U83" i="2"/>
  <c r="O90" i="2"/>
  <c r="AB7" i="2"/>
  <c r="AH13" i="2"/>
  <c r="H85" i="2"/>
  <c r="N1" i="2"/>
  <c r="J3" i="2"/>
  <c r="N3" i="2"/>
  <c r="N2" i="2"/>
  <c r="N4" i="2"/>
  <c r="N5" i="2"/>
  <c r="N6" i="2"/>
  <c r="N8" i="2"/>
  <c r="N26" i="2"/>
  <c r="N37" i="2"/>
  <c r="N42" i="2"/>
  <c r="N34" i="2"/>
  <c r="N15" i="2"/>
  <c r="N38" i="2"/>
  <c r="N14" i="2"/>
  <c r="N50" i="2"/>
  <c r="N31" i="2"/>
  <c r="N27" i="2"/>
  <c r="N17" i="2"/>
  <c r="N25" i="2"/>
  <c r="N35" i="2"/>
  <c r="N30" i="2"/>
  <c r="N19" i="2"/>
  <c r="N29" i="2"/>
  <c r="N21" i="2"/>
  <c r="N39" i="2"/>
  <c r="N51" i="2"/>
  <c r="N12" i="2"/>
  <c r="N44" i="2"/>
  <c r="N11" i="2"/>
  <c r="N41" i="2"/>
  <c r="N36" i="2"/>
  <c r="N32" i="2"/>
  <c r="N7" i="2"/>
  <c r="N22" i="2"/>
  <c r="N13" i="2"/>
  <c r="N49" i="2"/>
  <c r="N33" i="2"/>
  <c r="N9" i="2"/>
  <c r="N48" i="2"/>
  <c r="N20" i="2"/>
  <c r="N40" i="2"/>
  <c r="N23" i="2"/>
  <c r="N18" i="2"/>
  <c r="N45" i="2"/>
  <c r="N24" i="2"/>
  <c r="N46" i="2"/>
  <c r="N28" i="2"/>
  <c r="N16" i="2"/>
  <c r="N43" i="2"/>
  <c r="N10" i="2"/>
  <c r="N47" i="2"/>
  <c r="T11" i="2"/>
  <c r="T43" i="2"/>
  <c r="T44" i="2"/>
  <c r="T37" i="2"/>
  <c r="T32" i="2"/>
  <c r="T35" i="2"/>
  <c r="T41" i="2"/>
  <c r="T28" i="2"/>
  <c r="T8" i="2"/>
  <c r="T12" i="2"/>
  <c r="T7" i="2"/>
  <c r="T18" i="2"/>
  <c r="T49" i="2"/>
  <c r="T29" i="2"/>
  <c r="T20" i="2"/>
  <c r="T25" i="2"/>
  <c r="T38" i="2"/>
  <c r="T42" i="2"/>
  <c r="T9" i="2"/>
  <c r="T30" i="2"/>
  <c r="T36" i="2"/>
  <c r="T16" i="2"/>
  <c r="T10" i="2"/>
  <c r="T40" i="2"/>
  <c r="T51" i="2"/>
  <c r="T31" i="2"/>
  <c r="T14" i="2"/>
  <c r="T45" i="2"/>
  <c r="T13" i="2"/>
  <c r="T34" i="2"/>
  <c r="T26" i="2"/>
  <c r="T24" i="2"/>
  <c r="T15" i="2"/>
  <c r="T33" i="2"/>
  <c r="T19" i="2"/>
  <c r="T46" i="2"/>
  <c r="T48" i="2"/>
  <c r="T27" i="2"/>
  <c r="T17" i="2"/>
  <c r="T23" i="2"/>
  <c r="T47" i="2"/>
  <c r="T21" i="2"/>
  <c r="T39" i="2"/>
  <c r="T22" i="2"/>
  <c r="T50" i="2"/>
  <c r="C47" i="2"/>
  <c r="C2" i="2"/>
  <c r="C20" i="2"/>
  <c r="C24" i="2"/>
  <c r="C45" i="2"/>
  <c r="C8" i="2"/>
  <c r="C34" i="2"/>
  <c r="C17" i="2"/>
  <c r="C22" i="2"/>
  <c r="C38" i="2"/>
  <c r="C15" i="2"/>
  <c r="C6" i="2"/>
  <c r="C39" i="2"/>
  <c r="C12" i="2"/>
  <c r="C9" i="2"/>
  <c r="C3" i="2"/>
  <c r="C13" i="2"/>
  <c r="C19" i="2"/>
  <c r="C51" i="2"/>
  <c r="C46" i="2"/>
  <c r="C43" i="2"/>
  <c r="C44" i="2"/>
  <c r="C49" i="2"/>
  <c r="C1" i="2"/>
  <c r="C33" i="2"/>
  <c r="C29" i="2"/>
  <c r="C36" i="2"/>
  <c r="C4" i="2"/>
  <c r="C21" i="2"/>
  <c r="C16" i="2"/>
  <c r="C32" i="2"/>
  <c r="C35" i="2"/>
  <c r="C41" i="2"/>
  <c r="C11" i="2"/>
  <c r="C10" i="2"/>
  <c r="C30" i="2"/>
  <c r="C5" i="2"/>
  <c r="C25" i="2"/>
  <c r="C26" i="2"/>
  <c r="C50" i="2"/>
  <c r="C42" i="2"/>
  <c r="C31" i="2"/>
  <c r="C18" i="2"/>
  <c r="C48" i="2"/>
  <c r="C27" i="2"/>
  <c r="C37" i="2"/>
  <c r="C14" i="2"/>
  <c r="C23" i="2"/>
  <c r="C7" i="2"/>
  <c r="C40" i="2"/>
  <c r="C28" i="2"/>
  <c r="I49" i="2"/>
  <c r="I5" i="2"/>
  <c r="I36" i="2"/>
  <c r="I22" i="2"/>
  <c r="I17" i="2"/>
  <c r="I29" i="2"/>
  <c r="I18" i="2"/>
  <c r="I27" i="2"/>
  <c r="I15" i="2"/>
  <c r="I6" i="2"/>
  <c r="I45" i="2"/>
  <c r="I44" i="2"/>
  <c r="I42" i="2"/>
  <c r="I26" i="2"/>
  <c r="I47" i="2"/>
  <c r="I50" i="2"/>
  <c r="I3" i="2"/>
  <c r="I46" i="2"/>
  <c r="I28" i="2"/>
  <c r="I20" i="2"/>
  <c r="I35" i="2"/>
  <c r="I41" i="2"/>
  <c r="I24" i="2"/>
  <c r="I23" i="2"/>
  <c r="I9" i="2"/>
  <c r="I21" i="2"/>
  <c r="I10" i="2"/>
  <c r="I19" i="2"/>
  <c r="I25" i="2"/>
  <c r="I43" i="2"/>
  <c r="I1" i="2"/>
  <c r="I32" i="2"/>
  <c r="I2" i="2"/>
  <c r="I51" i="2"/>
  <c r="I39" i="2"/>
  <c r="I48" i="2"/>
  <c r="I12" i="2"/>
  <c r="I30" i="2"/>
  <c r="I13" i="2"/>
  <c r="I7" i="2"/>
  <c r="I8" i="2"/>
  <c r="I33" i="2"/>
  <c r="I38" i="2"/>
  <c r="I40" i="2"/>
  <c r="I31" i="2"/>
  <c r="I11" i="2"/>
  <c r="I14" i="2"/>
  <c r="I4" i="2"/>
  <c r="I34" i="2"/>
  <c r="I37" i="2"/>
  <c r="I16" i="2"/>
  <c r="X61" i="2" l="1"/>
  <c r="Y61" i="2" s="1"/>
  <c r="AE22" i="2"/>
  <c r="U50" i="2"/>
  <c r="U22" i="2"/>
  <c r="U39" i="2"/>
  <c r="U21" i="2"/>
  <c r="U47" i="2"/>
  <c r="U23" i="2"/>
  <c r="U17" i="2"/>
  <c r="U27" i="2"/>
  <c r="U48" i="2"/>
  <c r="U46" i="2"/>
  <c r="U19" i="2"/>
  <c r="U33" i="2"/>
  <c r="U15" i="2"/>
  <c r="U24" i="2"/>
  <c r="U26" i="2"/>
  <c r="U34" i="2"/>
  <c r="U13" i="2"/>
  <c r="U45" i="2"/>
  <c r="U14" i="2"/>
  <c r="U31" i="2"/>
  <c r="U51" i="2"/>
  <c r="U40" i="2"/>
  <c r="U10" i="2"/>
  <c r="U16" i="2"/>
  <c r="U36" i="2"/>
  <c r="U30" i="2"/>
  <c r="U9" i="2"/>
  <c r="U42" i="2"/>
  <c r="U38" i="2"/>
  <c r="U25" i="2"/>
  <c r="U20" i="2"/>
  <c r="U29" i="2"/>
  <c r="U49" i="2"/>
  <c r="U18" i="2"/>
  <c r="U7" i="2"/>
  <c r="U12" i="2"/>
  <c r="U8" i="2"/>
  <c r="U28" i="2"/>
  <c r="U41" i="2"/>
  <c r="U35" i="2"/>
  <c r="U32" i="2"/>
  <c r="U37" i="2"/>
  <c r="U44" i="2"/>
  <c r="U43" i="2"/>
  <c r="U11" i="2"/>
  <c r="U6" i="2"/>
  <c r="U5" i="2"/>
  <c r="U2" i="2"/>
  <c r="U1" i="2"/>
  <c r="U4" i="2"/>
  <c r="U3" i="2"/>
  <c r="X64" i="2"/>
  <c r="Y64" i="2" s="1"/>
  <c r="K73" i="2"/>
  <c r="K92" i="2"/>
  <c r="K95" i="2"/>
  <c r="AK11" i="2"/>
  <c r="AL11" i="2" s="1"/>
  <c r="X15" i="3" s="1"/>
  <c r="K76" i="2"/>
  <c r="AK13" i="2"/>
  <c r="AL13" i="2" s="1"/>
  <c r="V17" i="3" s="1"/>
  <c r="R76" i="2"/>
  <c r="AK81" i="2"/>
  <c r="AK61" i="2"/>
  <c r="AL61" i="2" s="1"/>
  <c r="X30" i="3" s="1"/>
  <c r="R61" i="2"/>
  <c r="E104" i="2"/>
  <c r="E98" i="2"/>
  <c r="E91" i="2"/>
  <c r="E101" i="2"/>
  <c r="AE50" i="2"/>
  <c r="AE81" i="2"/>
  <c r="AK62" i="2"/>
  <c r="AL62" i="2" s="1"/>
  <c r="V31" i="3" s="1"/>
  <c r="AK57" i="2"/>
  <c r="AK67" i="2"/>
  <c r="AL67" i="2" s="1"/>
  <c r="X36" i="3" s="1"/>
  <c r="AE79" i="2"/>
  <c r="E60" i="2"/>
  <c r="E69" i="2"/>
  <c r="E70" i="2"/>
  <c r="F70" i="2" s="1"/>
  <c r="K58" i="2"/>
  <c r="K75" i="2"/>
  <c r="AE76" i="2"/>
  <c r="AF76" i="2" s="1"/>
  <c r="AE72" i="2"/>
  <c r="AF72" i="2" s="1"/>
  <c r="AE30" i="2"/>
  <c r="AK12" i="2"/>
  <c r="AL12" i="2" s="1"/>
  <c r="X16" i="3" s="1"/>
  <c r="R72" i="2"/>
  <c r="E66" i="2"/>
  <c r="E72" i="2"/>
  <c r="E85" i="2"/>
  <c r="K79" i="2"/>
  <c r="K62" i="2"/>
  <c r="K60" i="2"/>
  <c r="L60" i="2" s="1"/>
  <c r="AE74" i="2"/>
  <c r="AF74" i="2" s="1"/>
  <c r="AE71" i="2"/>
  <c r="AF71" i="2" s="1"/>
  <c r="AE21" i="2"/>
  <c r="AF21" i="2" s="1"/>
  <c r="X63" i="2"/>
  <c r="Y63" i="2" s="1"/>
  <c r="P32" i="3" s="1"/>
  <c r="R71" i="2"/>
  <c r="R66" i="2"/>
  <c r="AE57" i="2"/>
  <c r="E55" i="2"/>
  <c r="K82" i="2"/>
  <c r="X103" i="2"/>
  <c r="Y103" i="2" s="1"/>
  <c r="AK46" i="2"/>
  <c r="AE23" i="2"/>
  <c r="E63" i="2"/>
  <c r="E88" i="2"/>
  <c r="K65" i="2"/>
  <c r="K66" i="2"/>
  <c r="AE75" i="2"/>
  <c r="AF75" i="2" s="1"/>
  <c r="R56" i="2"/>
  <c r="E79" i="2"/>
  <c r="E68" i="2"/>
  <c r="F68" i="2" s="1"/>
  <c r="E96" i="2"/>
  <c r="E77" i="2"/>
  <c r="E74" i="2"/>
  <c r="K81" i="2"/>
  <c r="AK39" i="2"/>
  <c r="AE35" i="2"/>
  <c r="AE47" i="2"/>
  <c r="AE45" i="2"/>
  <c r="R57" i="2"/>
  <c r="S57" i="2" s="1"/>
  <c r="R86" i="2"/>
  <c r="K98" i="2"/>
  <c r="K93" i="2"/>
  <c r="K57" i="2"/>
  <c r="L57" i="2" s="1"/>
  <c r="K59" i="2"/>
  <c r="X97" i="2"/>
  <c r="Y97" i="2" s="1"/>
  <c r="AK101" i="2"/>
  <c r="AL101" i="2" s="1"/>
  <c r="AK95" i="2"/>
  <c r="R69" i="2"/>
  <c r="K84" i="2"/>
  <c r="X91" i="2"/>
  <c r="AE98" i="2"/>
  <c r="AF98" i="2" s="1"/>
  <c r="AE91" i="2"/>
  <c r="AE63" i="2"/>
  <c r="AE69" i="2"/>
  <c r="AF69" i="2" s="1"/>
  <c r="AE85" i="2"/>
  <c r="E76" i="2"/>
  <c r="E82" i="2"/>
  <c r="E87" i="2"/>
  <c r="E90" i="2"/>
  <c r="E97" i="2"/>
  <c r="E81" i="2"/>
  <c r="E65" i="2"/>
  <c r="E100" i="2"/>
  <c r="E84" i="2"/>
  <c r="E64" i="2"/>
  <c r="E95" i="2"/>
  <c r="E71" i="2"/>
  <c r="E78" i="2"/>
  <c r="E102" i="2"/>
  <c r="E58" i="2"/>
  <c r="E67" i="2"/>
  <c r="E62" i="2"/>
  <c r="E89" i="2"/>
  <c r="E73" i="2"/>
  <c r="E57" i="2"/>
  <c r="E92" i="2"/>
  <c r="E56" i="2"/>
  <c r="E83" i="2"/>
  <c r="E59" i="2"/>
  <c r="E54" i="2"/>
  <c r="E94" i="2"/>
  <c r="E103" i="2"/>
  <c r="AK37" i="2"/>
  <c r="AK3" i="2"/>
  <c r="AK23" i="2"/>
  <c r="AK51" i="2"/>
  <c r="AK14" i="2"/>
  <c r="AK19" i="2"/>
  <c r="AK18" i="2"/>
  <c r="AK29" i="2"/>
  <c r="AK10" i="2"/>
  <c r="AL10" i="2" s="1"/>
  <c r="AK20" i="2"/>
  <c r="AK5" i="2"/>
  <c r="AK6" i="2"/>
  <c r="AK50" i="2"/>
  <c r="AK36" i="2"/>
  <c r="AK48" i="2"/>
  <c r="AK31" i="2"/>
  <c r="AK45" i="2"/>
  <c r="AK26" i="2"/>
  <c r="AK2" i="2"/>
  <c r="AK49" i="2"/>
  <c r="AK9" i="2"/>
  <c r="AL9" i="2" s="1"/>
  <c r="AK24" i="2"/>
  <c r="AK4" i="2"/>
  <c r="AK15" i="2"/>
  <c r="AK7" i="2"/>
  <c r="AK17" i="2"/>
  <c r="AK41" i="2"/>
  <c r="AK16" i="2"/>
  <c r="AK30" i="2"/>
  <c r="AK44" i="2"/>
  <c r="AK28" i="2"/>
  <c r="AK1" i="2"/>
  <c r="AK42" i="2"/>
  <c r="AK21" i="2"/>
  <c r="AK22" i="2"/>
  <c r="AK43" i="2"/>
  <c r="AK40" i="2"/>
  <c r="AK32" i="2"/>
  <c r="AK33" i="2"/>
  <c r="AK27" i="2"/>
  <c r="AK35" i="2"/>
  <c r="AK47" i="2"/>
  <c r="AK25" i="2"/>
  <c r="AK8" i="2"/>
  <c r="AL8" i="2" s="1"/>
  <c r="E86" i="2"/>
  <c r="E99" i="2"/>
  <c r="E80" i="2"/>
  <c r="E61" i="2"/>
  <c r="E93" i="2"/>
  <c r="E75" i="2"/>
  <c r="AE103" i="2"/>
  <c r="AF103" i="2" s="1"/>
  <c r="AE104" i="2"/>
  <c r="AF104" i="2" s="1"/>
  <c r="AK38" i="2"/>
  <c r="AK34" i="2"/>
  <c r="AK86" i="2"/>
  <c r="AK87" i="2"/>
  <c r="X81" i="2"/>
  <c r="K71" i="2"/>
  <c r="K61" i="2"/>
  <c r="K77" i="2"/>
  <c r="K101" i="2"/>
  <c r="K74" i="2"/>
  <c r="K67" i="2"/>
  <c r="K99" i="2"/>
  <c r="AE95" i="2"/>
  <c r="AE102" i="2"/>
  <c r="AF102" i="2" s="1"/>
  <c r="AE96" i="2"/>
  <c r="AF96" i="2" s="1"/>
  <c r="AE58" i="2"/>
  <c r="AE78" i="2"/>
  <c r="AK94" i="2"/>
  <c r="AK58" i="2"/>
  <c r="AK92" i="2"/>
  <c r="AE20" i="2"/>
  <c r="AF20" i="2" s="1"/>
  <c r="AE37" i="2"/>
  <c r="AE36" i="2"/>
  <c r="X101" i="2"/>
  <c r="Y101" i="2" s="1"/>
  <c r="X78" i="2"/>
  <c r="R103" i="2"/>
  <c r="S103" i="2" s="1"/>
  <c r="R70" i="2"/>
  <c r="AK68" i="2"/>
  <c r="AL68" i="2" s="1"/>
  <c r="V37" i="3" s="1"/>
  <c r="AK63" i="2"/>
  <c r="AL63" i="2" s="1"/>
  <c r="V32" i="3" s="1"/>
  <c r="AK69" i="2"/>
  <c r="AK104" i="2"/>
  <c r="AL104" i="2" s="1"/>
  <c r="AK73" i="2"/>
  <c r="AK78" i="2"/>
  <c r="AK84" i="2"/>
  <c r="AK98" i="2"/>
  <c r="AL98" i="2" s="1"/>
  <c r="AK55" i="2"/>
  <c r="AK74" i="2"/>
  <c r="AK90" i="2"/>
  <c r="AK96" i="2"/>
  <c r="AL96" i="2" s="1"/>
  <c r="AK99" i="2"/>
  <c r="AL99" i="2" s="1"/>
  <c r="AK72" i="2"/>
  <c r="AK91" i="2"/>
  <c r="AK97" i="2"/>
  <c r="AL97" i="2" s="1"/>
  <c r="AK56" i="2"/>
  <c r="AK103" i="2"/>
  <c r="AL103" i="2" s="1"/>
  <c r="AK66" i="2"/>
  <c r="AL66" i="2" s="1"/>
  <c r="AK80" i="2"/>
  <c r="AK83" i="2"/>
  <c r="AK82" i="2"/>
  <c r="AK100" i="2"/>
  <c r="AL100" i="2" s="1"/>
  <c r="AK79" i="2"/>
  <c r="AK85" i="2"/>
  <c r="AK70" i="2"/>
  <c r="AK54" i="2"/>
  <c r="AK60" i="2"/>
  <c r="AK59" i="2"/>
  <c r="AL59" i="2" s="1"/>
  <c r="AK65" i="2"/>
  <c r="AL65" i="2" s="1"/>
  <c r="X34" i="3" s="1"/>
  <c r="AK88" i="2"/>
  <c r="AK71" i="2"/>
  <c r="AK77" i="2"/>
  <c r="AK76" i="2"/>
  <c r="AK89" i="2"/>
  <c r="AE82" i="2"/>
  <c r="AE88" i="2"/>
  <c r="AE62" i="2"/>
  <c r="AE94" i="2"/>
  <c r="AE100" i="2"/>
  <c r="AF100" i="2" s="1"/>
  <c r="AE87" i="2"/>
  <c r="AE60" i="2"/>
  <c r="AE68" i="2"/>
  <c r="AF68" i="2" s="1"/>
  <c r="AE99" i="2"/>
  <c r="AF99" i="2" s="1"/>
  <c r="AE66" i="2"/>
  <c r="AF66" i="2" s="1"/>
  <c r="AE97" i="2"/>
  <c r="AF97" i="2" s="1"/>
  <c r="AE59" i="2"/>
  <c r="AE101" i="2"/>
  <c r="AF101" i="2" s="1"/>
  <c r="AE89" i="2"/>
  <c r="AE55" i="2"/>
  <c r="AE54" i="2"/>
  <c r="AE61" i="2"/>
  <c r="AE67" i="2"/>
  <c r="AF67" i="2" s="1"/>
  <c r="AE64" i="2"/>
  <c r="AE73" i="2"/>
  <c r="AF73" i="2" s="1"/>
  <c r="AE80" i="2"/>
  <c r="AE93" i="2"/>
  <c r="AE86" i="2"/>
  <c r="AE92" i="2"/>
  <c r="AE70" i="2"/>
  <c r="AF70" i="2" s="1"/>
  <c r="R89" i="2"/>
  <c r="R96" i="2"/>
  <c r="S96" i="2" s="1"/>
  <c r="R98" i="2"/>
  <c r="S98" i="2" s="1"/>
  <c r="R101" i="2"/>
  <c r="S101" i="2" s="1"/>
  <c r="R55" i="2"/>
  <c r="R75" i="2"/>
  <c r="R83" i="2"/>
  <c r="R68" i="2"/>
  <c r="R77" i="2"/>
  <c r="R104" i="2"/>
  <c r="S104" i="2" s="1"/>
  <c r="R91" i="2"/>
  <c r="R58" i="2"/>
  <c r="S58" i="2" s="1"/>
  <c r="R65" i="2"/>
  <c r="R73" i="2"/>
  <c r="R80" i="2"/>
  <c r="R82" i="2"/>
  <c r="R85" i="2"/>
  <c r="R92" i="2"/>
  <c r="R94" i="2"/>
  <c r="R93" i="2"/>
  <c r="R102" i="2"/>
  <c r="S102" i="2" s="1"/>
  <c r="R84" i="2"/>
  <c r="R63" i="2"/>
  <c r="R88" i="2"/>
  <c r="R79" i="2"/>
  <c r="R74" i="2"/>
  <c r="R67" i="2"/>
  <c r="R87" i="2"/>
  <c r="R95" i="2"/>
  <c r="R99" i="2"/>
  <c r="S99" i="2" s="1"/>
  <c r="R60" i="2"/>
  <c r="R62" i="2"/>
  <c r="S62" i="2" s="1"/>
  <c r="R100" i="2"/>
  <c r="S100" i="2" s="1"/>
  <c r="R59" i="2"/>
  <c r="S59" i="2" s="1"/>
  <c r="R97" i="2"/>
  <c r="S97" i="2" s="1"/>
  <c r="R81" i="2"/>
  <c r="R90" i="2"/>
  <c r="R54" i="2"/>
  <c r="S54" i="2" s="1"/>
  <c r="K104" i="2"/>
  <c r="K88" i="2"/>
  <c r="K72" i="2"/>
  <c r="K56" i="2"/>
  <c r="K63" i="2"/>
  <c r="K83" i="2"/>
  <c r="K94" i="2"/>
  <c r="K78" i="2"/>
  <c r="K97" i="2"/>
  <c r="K96" i="2"/>
  <c r="K80" i="2"/>
  <c r="K64" i="2"/>
  <c r="K87" i="2"/>
  <c r="K103" i="2"/>
  <c r="K102" i="2"/>
  <c r="K86" i="2"/>
  <c r="K70" i="2"/>
  <c r="K54" i="2"/>
  <c r="K89" i="2"/>
  <c r="AE49" i="2"/>
  <c r="AE10" i="2"/>
  <c r="AE26" i="2"/>
  <c r="AE41" i="2"/>
  <c r="AE11" i="2"/>
  <c r="AE18" i="2"/>
  <c r="AF18" i="2" s="1"/>
  <c r="AE5" i="2"/>
  <c r="AE7" i="2"/>
  <c r="AE33" i="2"/>
  <c r="AE19" i="2"/>
  <c r="AF19" i="2" s="1"/>
  <c r="AE31" i="2"/>
  <c r="AE4" i="2"/>
  <c r="AE17" i="2"/>
  <c r="AF17" i="2" s="1"/>
  <c r="AE29" i="2"/>
  <c r="AE25" i="2"/>
  <c r="AE44" i="2"/>
  <c r="AE40" i="2"/>
  <c r="AE32" i="2"/>
  <c r="AE2" i="2"/>
  <c r="AE28" i="2"/>
  <c r="AE24" i="2"/>
  <c r="AE48" i="2"/>
  <c r="AE42" i="2"/>
  <c r="AE38" i="2"/>
  <c r="AE46" i="2"/>
  <c r="AE16" i="2"/>
  <c r="AF16" i="2" s="1"/>
  <c r="AE15" i="2"/>
  <c r="AE3" i="2"/>
  <c r="AE8" i="2"/>
  <c r="AE27" i="2"/>
  <c r="AE34" i="2"/>
  <c r="AE39" i="2"/>
  <c r="AE14" i="2"/>
  <c r="AE51" i="2"/>
  <c r="AE13" i="2"/>
  <c r="AE9" i="2"/>
  <c r="X88" i="2"/>
  <c r="X93" i="2"/>
  <c r="X59" i="2"/>
  <c r="X100" i="2"/>
  <c r="Y100" i="2" s="1"/>
  <c r="X66" i="2"/>
  <c r="X71" i="2"/>
  <c r="X96" i="2"/>
  <c r="Y96" i="2" s="1"/>
  <c r="X58" i="2"/>
  <c r="Y58" i="2" s="1"/>
  <c r="X76" i="2"/>
  <c r="X73" i="2"/>
  <c r="X95" i="2"/>
  <c r="X82" i="2"/>
  <c r="X79" i="2"/>
  <c r="X72" i="2"/>
  <c r="X86" i="2"/>
  <c r="X84" i="2"/>
  <c r="X85" i="2"/>
  <c r="X55" i="2"/>
  <c r="X80" i="2"/>
  <c r="X77" i="2"/>
  <c r="X65" i="2"/>
  <c r="X94" i="2"/>
  <c r="X102" i="2"/>
  <c r="Y102" i="2" s="1"/>
  <c r="X69" i="2"/>
  <c r="X67" i="2"/>
  <c r="X104" i="2"/>
  <c r="Y104" i="2" s="1"/>
  <c r="X74" i="2"/>
  <c r="X75" i="2"/>
  <c r="X57" i="2"/>
  <c r="X98" i="2"/>
  <c r="Y98" i="2" s="1"/>
  <c r="X87" i="2"/>
  <c r="X89" i="2"/>
  <c r="X90" i="2"/>
  <c r="X83" i="2"/>
  <c r="X62" i="2"/>
  <c r="Y62" i="2" s="1"/>
  <c r="P31" i="3" s="1"/>
  <c r="X60" i="2"/>
  <c r="Y60" i="2" s="1"/>
  <c r="X54" i="2"/>
  <c r="Y54" i="2" s="1"/>
  <c r="X70" i="2"/>
  <c r="K91" i="2"/>
  <c r="K69" i="2"/>
  <c r="K85" i="2"/>
  <c r="K90" i="2"/>
  <c r="K55" i="2"/>
  <c r="K68" i="2"/>
  <c r="K100" i="2"/>
  <c r="AE56" i="2"/>
  <c r="AE83" i="2"/>
  <c r="AE90" i="2"/>
  <c r="AE84" i="2"/>
  <c r="AE77" i="2"/>
  <c r="AE65" i="2"/>
  <c r="AK102" i="2"/>
  <c r="AL102" i="2" s="1"/>
  <c r="AK93" i="2"/>
  <c r="AK75" i="2"/>
  <c r="AK64" i="2"/>
  <c r="AL64" i="2" s="1"/>
  <c r="X33" i="3" s="1"/>
  <c r="AE6" i="2"/>
  <c r="AE1" i="2"/>
  <c r="AE43" i="2"/>
  <c r="AE12" i="2"/>
  <c r="X92" i="2"/>
  <c r="X99" i="2"/>
  <c r="Y99" i="2" s="1"/>
  <c r="X68" i="2"/>
  <c r="X56" i="2"/>
  <c r="Y56" i="2" s="1"/>
  <c r="R78" i="2"/>
  <c r="R64" i="2"/>
  <c r="S64" i="2" s="1"/>
  <c r="N33" i="3"/>
  <c r="P33" i="3"/>
  <c r="P30" i="3"/>
  <c r="X17" i="3"/>
  <c r="X35" i="3"/>
  <c r="X37" i="3"/>
  <c r="O6" i="2"/>
  <c r="O48" i="2"/>
  <c r="O33" i="2"/>
  <c r="O44" i="2"/>
  <c r="O9" i="2"/>
  <c r="O39" i="2"/>
  <c r="O47" i="2"/>
  <c r="O46" i="2"/>
  <c r="O42" i="2"/>
  <c r="O50" i="2"/>
  <c r="O20" i="2"/>
  <c r="O45" i="2"/>
  <c r="O7" i="2"/>
  <c r="O35" i="2"/>
  <c r="O8" i="2"/>
  <c r="O5" i="2"/>
  <c r="O22" i="2"/>
  <c r="O30" i="2"/>
  <c r="O25" i="2"/>
  <c r="O19" i="2"/>
  <c r="O4" i="2"/>
  <c r="O12" i="2"/>
  <c r="O43" i="2"/>
  <c r="O15" i="2"/>
  <c r="O17" i="2"/>
  <c r="O10" i="2"/>
  <c r="O18" i="2"/>
  <c r="O51" i="2"/>
  <c r="O13" i="2"/>
  <c r="O21" i="2"/>
  <c r="O38" i="2"/>
  <c r="O14" i="2"/>
  <c r="O27" i="2"/>
  <c r="O41" i="2"/>
  <c r="O16" i="2"/>
  <c r="O36" i="2"/>
  <c r="O28" i="2"/>
  <c r="O40" i="2"/>
  <c r="O23" i="2"/>
  <c r="O31" i="2"/>
  <c r="O49" i="2"/>
  <c r="O26" i="2"/>
  <c r="O34" i="2"/>
  <c r="O32" i="2"/>
  <c r="O29" i="2"/>
  <c r="O37" i="2"/>
  <c r="O3" i="2"/>
  <c r="O11" i="2"/>
  <c r="O24" i="2"/>
  <c r="O1" i="2"/>
  <c r="O2" i="2"/>
  <c r="J4" i="2"/>
  <c r="N30" i="3"/>
  <c r="V35" i="3"/>
  <c r="G2" i="2"/>
  <c r="A2" i="2"/>
  <c r="G1" i="2"/>
  <c r="G3" i="2"/>
  <c r="A3" i="2"/>
  <c r="A4" i="2"/>
  <c r="G4" i="2"/>
  <c r="A1" i="2"/>
  <c r="G5" i="2"/>
  <c r="A5" i="2"/>
  <c r="Y57" i="2"/>
  <c r="Y55" i="2"/>
  <c r="L59" i="2"/>
  <c r="Y59" i="2"/>
  <c r="L58" i="2"/>
  <c r="AL58" i="2"/>
  <c r="AL60" i="2"/>
  <c r="S63" i="2"/>
  <c r="S55" i="2"/>
  <c r="S60" i="2"/>
  <c r="S61" i="2"/>
  <c r="F69" i="2"/>
  <c r="S56" i="2"/>
  <c r="A6" i="2"/>
  <c r="G6" i="2"/>
  <c r="G7" i="2"/>
  <c r="A7" i="2"/>
  <c r="F67" i="2"/>
  <c r="AL46" i="2"/>
  <c r="AL22" i="2"/>
  <c r="AL28" i="2"/>
  <c r="AL39" i="2"/>
  <c r="AL7" i="2"/>
  <c r="AL4" i="2"/>
  <c r="AL24" i="2"/>
  <c r="AL37" i="2"/>
  <c r="AL14" i="2"/>
  <c r="AL51" i="2"/>
  <c r="AL29" i="2"/>
  <c r="AL6" i="2"/>
  <c r="AL31" i="2"/>
  <c r="AL49" i="2"/>
  <c r="AL15" i="2"/>
  <c r="AL16" i="2"/>
  <c r="AL1" i="2"/>
  <c r="AL43" i="2"/>
  <c r="AL27" i="2"/>
  <c r="AL5" i="2"/>
  <c r="AL40" i="2"/>
  <c r="AL35" i="2"/>
  <c r="AL30" i="2"/>
  <c r="AL42" i="2"/>
  <c r="AL41" i="2"/>
  <c r="AL33" i="2"/>
  <c r="AL2" i="2"/>
  <c r="AL50" i="2"/>
  <c r="AL38" i="2"/>
  <c r="AL20" i="2"/>
  <c r="AL3" i="2"/>
  <c r="AL19" i="2"/>
  <c r="AL36" i="2"/>
  <c r="AL26" i="2"/>
  <c r="AL17" i="2"/>
  <c r="AL44" i="2"/>
  <c r="AL21" i="2"/>
  <c r="AL32" i="2"/>
  <c r="AL47" i="2"/>
  <c r="AL34" i="2"/>
  <c r="AL25" i="2"/>
  <c r="AL48" i="2"/>
  <c r="AL18" i="2"/>
  <c r="AL45" i="2"/>
  <c r="AL23" i="2"/>
  <c r="AL86" i="2"/>
  <c r="AL56" i="2"/>
  <c r="AL77" i="2"/>
  <c r="AL73" i="2"/>
  <c r="AL75" i="2"/>
  <c r="AL80" i="2"/>
  <c r="AL79" i="2"/>
  <c r="AL95" i="2"/>
  <c r="AL78" i="2"/>
  <c r="AL74" i="2"/>
  <c r="AL72" i="2"/>
  <c r="AL70" i="2"/>
  <c r="AL76" i="2"/>
  <c r="AL93" i="2"/>
  <c r="AL57" i="2"/>
  <c r="AL81" i="2"/>
  <c r="AL90" i="2"/>
  <c r="AL82" i="2"/>
  <c r="AL71" i="2"/>
  <c r="AL94" i="2"/>
  <c r="AL69" i="2"/>
  <c r="AL84" i="2"/>
  <c r="AL87" i="2"/>
  <c r="AL92" i="2"/>
  <c r="AL55" i="2"/>
  <c r="AL83" i="2"/>
  <c r="AL85" i="2"/>
  <c r="AL91" i="2"/>
  <c r="AL54" i="2"/>
  <c r="AL88" i="2"/>
  <c r="AL89" i="2"/>
  <c r="Y95" i="2"/>
  <c r="Y83" i="2"/>
  <c r="Y94" i="2"/>
  <c r="Y91" i="2"/>
  <c r="Y81" i="2"/>
  <c r="Y88" i="2"/>
  <c r="Y66" i="2"/>
  <c r="Y76" i="2"/>
  <c r="Y79" i="2"/>
  <c r="Y85" i="2"/>
  <c r="Y65" i="2"/>
  <c r="Y67" i="2"/>
  <c r="Y90" i="2"/>
  <c r="Y74" i="2"/>
  <c r="Y72" i="2"/>
  <c r="Y73" i="2"/>
  <c r="Y69" i="2"/>
  <c r="Y86" i="2"/>
  <c r="Y71" i="2"/>
  <c r="Y70" i="2"/>
  <c r="Y68" i="2"/>
  <c r="Y78" i="2"/>
  <c r="Y93" i="2"/>
  <c r="Y80" i="2"/>
  <c r="Y87" i="2"/>
  <c r="Y92" i="2"/>
  <c r="Y84" i="2"/>
  <c r="Y82" i="2"/>
  <c r="Y77" i="2"/>
  <c r="Y75" i="2"/>
  <c r="Y89" i="2"/>
  <c r="L95" i="2"/>
  <c r="L62" i="2"/>
  <c r="L98" i="2"/>
  <c r="L84" i="2"/>
  <c r="L61" i="2"/>
  <c r="L67" i="2"/>
  <c r="L88" i="2"/>
  <c r="L83" i="2"/>
  <c r="L96" i="2"/>
  <c r="L103" i="2"/>
  <c r="L54" i="2"/>
  <c r="L91" i="2"/>
  <c r="L55" i="2"/>
  <c r="L75" i="2"/>
  <c r="L92" i="2"/>
  <c r="L74" i="2"/>
  <c r="L93" i="2"/>
  <c r="L76" i="2"/>
  <c r="L66" i="2"/>
  <c r="L81" i="2"/>
  <c r="L77" i="2"/>
  <c r="L99" i="2"/>
  <c r="L72" i="2"/>
  <c r="L80" i="2"/>
  <c r="L102" i="2"/>
  <c r="L89" i="2"/>
  <c r="L69" i="2"/>
  <c r="L79" i="2"/>
  <c r="L97" i="2"/>
  <c r="L65" i="2"/>
  <c r="L86" i="2"/>
  <c r="L90" i="2"/>
  <c r="L73" i="2"/>
  <c r="L82" i="2"/>
  <c r="L101" i="2"/>
  <c r="L56" i="2"/>
  <c r="L78" i="2"/>
  <c r="L64" i="2"/>
  <c r="L85" i="2"/>
  <c r="L100" i="2"/>
  <c r="L104" i="2"/>
  <c r="L70" i="2"/>
  <c r="L87" i="2"/>
  <c r="L94" i="2"/>
  <c r="L68" i="2"/>
  <c r="L71" i="2"/>
  <c r="L63" i="2"/>
  <c r="AF22" i="2"/>
  <c r="AF30" i="2"/>
  <c r="AF23" i="2"/>
  <c r="AF45" i="2"/>
  <c r="AF7" i="2"/>
  <c r="AF4" i="2"/>
  <c r="AF44" i="2"/>
  <c r="AF28" i="2"/>
  <c r="AF38" i="2"/>
  <c r="AF39" i="2"/>
  <c r="AF6" i="2"/>
  <c r="AF9" i="2"/>
  <c r="AF26" i="2"/>
  <c r="AF47" i="2"/>
  <c r="AF15" i="2"/>
  <c r="AF5" i="2"/>
  <c r="AF49" i="2"/>
  <c r="AF11" i="2"/>
  <c r="AF33" i="2"/>
  <c r="AF40" i="2"/>
  <c r="AF24" i="2"/>
  <c r="AF46" i="2"/>
  <c r="AF8" i="2"/>
  <c r="AF14" i="2"/>
  <c r="AF3" i="2"/>
  <c r="AF2" i="2"/>
  <c r="AF36" i="2"/>
  <c r="AF41" i="2"/>
  <c r="AF35" i="2"/>
  <c r="AF37" i="2"/>
  <c r="AF10" i="2"/>
  <c r="AF29" i="2"/>
  <c r="AF32" i="2"/>
  <c r="AF48" i="2"/>
  <c r="AF27" i="2"/>
  <c r="AF51" i="2"/>
  <c r="AF43" i="2"/>
  <c r="AF50" i="2"/>
  <c r="AF31" i="2"/>
  <c r="AF12" i="2"/>
  <c r="AF25" i="2"/>
  <c r="AF34" i="2"/>
  <c r="AF42" i="2"/>
  <c r="AF13" i="2"/>
  <c r="AF79" i="2"/>
  <c r="AF63" i="2"/>
  <c r="AF78" i="2"/>
  <c r="AF57" i="2"/>
  <c r="AF61" i="2"/>
  <c r="AF64" i="2"/>
  <c r="AF93" i="2"/>
  <c r="AF83" i="2"/>
  <c r="AF86" i="2"/>
  <c r="AF85" i="2"/>
  <c r="AF81" i="2"/>
  <c r="AF65" i="2"/>
  <c r="AF88" i="2"/>
  <c r="AF80" i="2"/>
  <c r="AF90" i="2"/>
  <c r="AF89" i="2"/>
  <c r="AF87" i="2"/>
  <c r="AF58" i="2"/>
  <c r="AF95" i="2"/>
  <c r="AF82" i="2"/>
  <c r="AF77" i="2"/>
  <c r="AF91" i="2"/>
  <c r="AF62" i="2"/>
  <c r="AF60" i="2"/>
  <c r="AF55" i="2"/>
  <c r="AF84" i="2"/>
  <c r="AF94" i="2"/>
  <c r="AF54" i="2"/>
  <c r="AF92" i="2"/>
  <c r="AF56" i="2"/>
  <c r="AF59" i="2"/>
  <c r="S71" i="2"/>
  <c r="S75" i="2"/>
  <c r="S73" i="2"/>
  <c r="S74" i="2"/>
  <c r="S84" i="2"/>
  <c r="S66" i="2"/>
  <c r="S65" i="2"/>
  <c r="S89" i="2"/>
  <c r="S69" i="2"/>
  <c r="S90" i="2"/>
  <c r="S72" i="2"/>
  <c r="S80" i="2"/>
  <c r="S85" i="2"/>
  <c r="S76" i="2"/>
  <c r="S70" i="2"/>
  <c r="S68" i="2"/>
  <c r="S82" i="2"/>
  <c r="S93" i="2"/>
  <c r="S88" i="2"/>
  <c r="S87" i="2"/>
  <c r="S81" i="2"/>
  <c r="S83" i="2"/>
  <c r="S86" i="2"/>
  <c r="S94" i="2"/>
  <c r="S91" i="2"/>
  <c r="S77" i="2"/>
  <c r="S79" i="2"/>
  <c r="S95" i="2"/>
  <c r="S78" i="2"/>
  <c r="S92" i="2"/>
  <c r="S67" i="2"/>
  <c r="F60" i="2"/>
  <c r="F63" i="2"/>
  <c r="F71" i="2"/>
  <c r="F59" i="2"/>
  <c r="F77" i="2"/>
  <c r="F66" i="2"/>
  <c r="F62" i="2"/>
  <c r="F76" i="2"/>
  <c r="F75" i="2"/>
  <c r="F74" i="2"/>
  <c r="F64" i="2"/>
  <c r="F56" i="2"/>
  <c r="F72" i="2"/>
  <c r="F55" i="2"/>
  <c r="F65" i="2"/>
  <c r="F58" i="2"/>
  <c r="F73" i="2"/>
  <c r="F61" i="2"/>
  <c r="F57" i="2"/>
  <c r="X20" i="3"/>
  <c r="A22" i="2"/>
  <c r="A36" i="2"/>
  <c r="A45" i="2"/>
  <c r="A19" i="2"/>
  <c r="A24" i="2"/>
  <c r="A14" i="2"/>
  <c r="A9" i="2"/>
  <c r="A15" i="2"/>
  <c r="A50" i="2"/>
  <c r="A30" i="2"/>
  <c r="A43" i="2"/>
  <c r="A35" i="2"/>
  <c r="A41" i="2"/>
  <c r="A28" i="2"/>
  <c r="A34" i="2"/>
  <c r="A38" i="2"/>
  <c r="A12" i="2"/>
  <c r="A23" i="2"/>
  <c r="A47" i="2"/>
  <c r="A49" i="2"/>
  <c r="A11" i="2"/>
  <c r="A37" i="2"/>
  <c r="A32" i="2"/>
  <c r="A20" i="2"/>
  <c r="A39" i="2"/>
  <c r="A44" i="2"/>
  <c r="A46" i="2"/>
  <c r="A18" i="2"/>
  <c r="A33" i="2"/>
  <c r="A17" i="2"/>
  <c r="A31" i="2"/>
  <c r="A25" i="2"/>
  <c r="A10" i="2"/>
  <c r="A29" i="2"/>
  <c r="A26" i="2"/>
  <c r="A27" i="2"/>
  <c r="A42" i="2"/>
  <c r="A51" i="2"/>
  <c r="A16" i="2"/>
  <c r="A40" i="2"/>
  <c r="A21" i="2"/>
  <c r="A8" i="2"/>
  <c r="A48" i="2"/>
  <c r="A13" i="2"/>
  <c r="G50" i="2"/>
  <c r="G30" i="2"/>
  <c r="G20" i="2"/>
  <c r="G44" i="2"/>
  <c r="G40" i="2"/>
  <c r="G15" i="2"/>
  <c r="G13" i="2"/>
  <c r="G17" i="2"/>
  <c r="G42" i="2"/>
  <c r="G29" i="2"/>
  <c r="G16" i="2"/>
  <c r="G49" i="2"/>
  <c r="G47" i="2"/>
  <c r="G35" i="2"/>
  <c r="G45" i="2"/>
  <c r="G32" i="2"/>
  <c r="G48" i="2"/>
  <c r="G28" i="2"/>
  <c r="G36" i="2"/>
  <c r="G37" i="2"/>
  <c r="G38" i="2"/>
  <c r="G22" i="2"/>
  <c r="G41" i="2"/>
  <c r="G33" i="2"/>
  <c r="G25" i="2"/>
  <c r="G11" i="2"/>
  <c r="G31" i="2"/>
  <c r="G12" i="2"/>
  <c r="G51" i="2"/>
  <c r="G9" i="2"/>
  <c r="G14" i="2"/>
  <c r="G27" i="2"/>
  <c r="G18" i="2"/>
  <c r="G39" i="2"/>
  <c r="G34" i="2"/>
  <c r="G46" i="2"/>
  <c r="G23" i="2"/>
  <c r="G26" i="2"/>
  <c r="G24" i="2"/>
  <c r="G19" i="2"/>
  <c r="G8" i="2"/>
  <c r="G21" i="2"/>
  <c r="G43" i="2"/>
  <c r="G10" i="2"/>
  <c r="N32" i="3" l="1"/>
  <c r="X17" i="2"/>
  <c r="Y17" i="2" s="1"/>
  <c r="X31" i="3"/>
  <c r="X42" i="2"/>
  <c r="X20" i="2"/>
  <c r="Y20" i="2" s="1"/>
  <c r="X25" i="2"/>
  <c r="X11" i="2"/>
  <c r="X8" i="2"/>
  <c r="X29" i="2"/>
  <c r="X30" i="2"/>
  <c r="X37" i="2"/>
  <c r="X38" i="2"/>
  <c r="X1" i="2"/>
  <c r="X50" i="2"/>
  <c r="X12" i="2"/>
  <c r="X49" i="2"/>
  <c r="N37" i="3"/>
  <c r="P37" i="3"/>
  <c r="P36" i="3"/>
  <c r="N34" i="3"/>
  <c r="N35" i="3"/>
  <c r="P34" i="3"/>
  <c r="P35" i="3"/>
  <c r="F32" i="3"/>
  <c r="F31" i="3"/>
  <c r="H31" i="3"/>
  <c r="V15" i="3"/>
  <c r="X19" i="2"/>
  <c r="Y19" i="2" s="1"/>
  <c r="X4" i="2"/>
  <c r="X21" i="2"/>
  <c r="X34" i="2"/>
  <c r="X47" i="2"/>
  <c r="X9" i="2"/>
  <c r="X22" i="2"/>
  <c r="X51" i="2"/>
  <c r="X13" i="2"/>
  <c r="X26" i="2"/>
  <c r="X39" i="2"/>
  <c r="X48" i="2"/>
  <c r="X14" i="2"/>
  <c r="X27" i="2"/>
  <c r="X36" i="2"/>
  <c r="X2" i="2"/>
  <c r="X15" i="2"/>
  <c r="Y15" i="2" s="1"/>
  <c r="P19" i="3" s="1"/>
  <c r="X24" i="2"/>
  <c r="X41" i="2"/>
  <c r="X3" i="2"/>
  <c r="X28" i="2"/>
  <c r="X45" i="2"/>
  <c r="X7" i="2"/>
  <c r="X16" i="2"/>
  <c r="Y16" i="2" s="1"/>
  <c r="X33" i="2"/>
  <c r="X46" i="2"/>
  <c r="X43" i="2"/>
  <c r="X5" i="2"/>
  <c r="X18" i="2"/>
  <c r="Y18" i="2" s="1"/>
  <c r="X31" i="2"/>
  <c r="X40" i="2"/>
  <c r="X6" i="2"/>
  <c r="X35" i="2"/>
  <c r="X44" i="2"/>
  <c r="X10" i="2"/>
  <c r="X23" i="2"/>
  <c r="X32" i="2"/>
  <c r="H35" i="3"/>
  <c r="F35" i="3"/>
  <c r="H29" i="3"/>
  <c r="H27" i="3"/>
  <c r="F34" i="3"/>
  <c r="H34" i="3"/>
  <c r="N31" i="3"/>
  <c r="H32" i="3"/>
  <c r="V34" i="3"/>
  <c r="V36" i="3"/>
  <c r="X32" i="3"/>
  <c r="V30" i="3"/>
  <c r="X26" i="3"/>
  <c r="D24" i="3"/>
  <c r="L35" i="3"/>
  <c r="L30" i="3"/>
  <c r="D32" i="3"/>
  <c r="D29" i="3"/>
  <c r="V33" i="3"/>
  <c r="D35" i="3"/>
  <c r="T26" i="3"/>
  <c r="V16" i="3"/>
  <c r="N36" i="3"/>
  <c r="L33" i="3"/>
  <c r="P23" i="3"/>
  <c r="P26" i="3"/>
  <c r="T18" i="3"/>
  <c r="T12" i="3"/>
  <c r="T15" i="3"/>
  <c r="H33" i="3"/>
  <c r="F33" i="3"/>
  <c r="H25" i="3"/>
  <c r="L28" i="3"/>
  <c r="T33" i="3"/>
  <c r="T24" i="3"/>
  <c r="T29" i="3"/>
  <c r="T31" i="3"/>
  <c r="X11" i="3"/>
  <c r="X13" i="3"/>
  <c r="X14" i="3"/>
  <c r="X18" i="3"/>
  <c r="V18" i="3"/>
  <c r="D28" i="3"/>
  <c r="D26" i="3"/>
  <c r="D36" i="3"/>
  <c r="H26" i="3"/>
  <c r="L26" i="3"/>
  <c r="T10" i="3"/>
  <c r="F37" i="3"/>
  <c r="H37" i="3"/>
  <c r="P29" i="3"/>
  <c r="P27" i="3"/>
  <c r="T13" i="3"/>
  <c r="T7" i="3"/>
  <c r="T8" i="3"/>
  <c r="T11" i="3"/>
  <c r="L34" i="3"/>
  <c r="L24" i="3"/>
  <c r="T36" i="3"/>
  <c r="T35" i="3"/>
  <c r="X28" i="3"/>
  <c r="X25" i="3"/>
  <c r="X24" i="3"/>
  <c r="T27" i="3"/>
  <c r="D30" i="3"/>
  <c r="X12" i="3"/>
  <c r="X5" i="3"/>
  <c r="V19" i="3"/>
  <c r="X19" i="3"/>
  <c r="X10" i="3"/>
  <c r="D27" i="3"/>
  <c r="D34" i="3"/>
  <c r="D37" i="3"/>
  <c r="P25" i="3"/>
  <c r="T16" i="3"/>
  <c r="T34" i="3"/>
  <c r="H24" i="3"/>
  <c r="P28" i="3"/>
  <c r="T17" i="3"/>
  <c r="T19" i="3"/>
  <c r="T6" i="3"/>
  <c r="T9" i="3"/>
  <c r="H23" i="3"/>
  <c r="L31" i="3"/>
  <c r="L27" i="3"/>
  <c r="L37" i="3"/>
  <c r="T30" i="3"/>
  <c r="X29" i="3"/>
  <c r="X27" i="3"/>
  <c r="F36" i="3"/>
  <c r="H36" i="3"/>
  <c r="H30" i="3"/>
  <c r="X8" i="3"/>
  <c r="X6" i="3"/>
  <c r="X9" i="3"/>
  <c r="D25" i="3"/>
  <c r="D33" i="3"/>
  <c r="T32" i="3"/>
  <c r="T25" i="3"/>
  <c r="P24" i="3"/>
  <c r="T14" i="3"/>
  <c r="L29" i="3"/>
  <c r="L36" i="3"/>
  <c r="L32" i="3"/>
  <c r="T28" i="3"/>
  <c r="T37" i="3"/>
  <c r="X23" i="3"/>
  <c r="X7" i="3"/>
  <c r="D31" i="3"/>
  <c r="H28" i="3"/>
  <c r="L25" i="3"/>
  <c r="T23" i="3"/>
  <c r="L23" i="3"/>
  <c r="R1" i="2"/>
  <c r="R48" i="2"/>
  <c r="R16" i="2"/>
  <c r="R23" i="2"/>
  <c r="R42" i="2"/>
  <c r="R2" i="2"/>
  <c r="R45" i="2"/>
  <c r="R29" i="2"/>
  <c r="S29" i="2" s="1"/>
  <c r="R13" i="2"/>
  <c r="R36" i="2"/>
  <c r="R8" i="2"/>
  <c r="R27" i="2"/>
  <c r="R46" i="2"/>
  <c r="R14" i="2"/>
  <c r="R40" i="2"/>
  <c r="R4" i="2"/>
  <c r="R15" i="2"/>
  <c r="R34" i="2"/>
  <c r="R51" i="2"/>
  <c r="R41" i="2"/>
  <c r="R25" i="2"/>
  <c r="S25" i="2" s="1"/>
  <c r="R9" i="2"/>
  <c r="R28" i="2"/>
  <c r="R47" i="2"/>
  <c r="R19" i="2"/>
  <c r="R38" i="2"/>
  <c r="R6" i="2"/>
  <c r="R32" i="2"/>
  <c r="R43" i="2"/>
  <c r="R7" i="2"/>
  <c r="R22" i="2"/>
  <c r="R18" i="2"/>
  <c r="R37" i="2"/>
  <c r="R21" i="2"/>
  <c r="R5" i="2"/>
  <c r="R20" i="2"/>
  <c r="R39" i="2"/>
  <c r="R11" i="2"/>
  <c r="R30" i="2"/>
  <c r="S30" i="2" s="1"/>
  <c r="R24" i="2"/>
  <c r="R31" i="2"/>
  <c r="R50" i="2"/>
  <c r="R10" i="2"/>
  <c r="R49" i="2"/>
  <c r="R33" i="2"/>
  <c r="R17" i="2"/>
  <c r="R44" i="2"/>
  <c r="R12" i="2"/>
  <c r="R35" i="2"/>
  <c r="R3" i="2"/>
  <c r="R26" i="2"/>
  <c r="S26" i="2" s="1"/>
  <c r="B51" i="2"/>
  <c r="B28" i="2"/>
  <c r="H50" i="2"/>
  <c r="H46" i="2"/>
  <c r="H42" i="2"/>
  <c r="H38" i="2"/>
  <c r="H34" i="2"/>
  <c r="H30" i="2"/>
  <c r="H26" i="2"/>
  <c r="H22" i="2"/>
  <c r="H18" i="2"/>
  <c r="H10" i="2"/>
  <c r="H2" i="2"/>
  <c r="H45" i="2"/>
  <c r="H37" i="2"/>
  <c r="H29" i="2"/>
  <c r="H21" i="2"/>
  <c r="H13" i="2"/>
  <c r="H5" i="2"/>
  <c r="H48" i="2"/>
  <c r="H40" i="2"/>
  <c r="H32" i="2"/>
  <c r="H24" i="2"/>
  <c r="H51" i="2"/>
  <c r="H47" i="2"/>
  <c r="H43" i="2"/>
  <c r="H39" i="2"/>
  <c r="H35" i="2"/>
  <c r="H31" i="2"/>
  <c r="H27" i="2"/>
  <c r="H23" i="2"/>
  <c r="H19" i="2"/>
  <c r="H15" i="2"/>
  <c r="H11" i="2"/>
  <c r="H7" i="2"/>
  <c r="H3" i="2"/>
  <c r="H14" i="2"/>
  <c r="H6" i="2"/>
  <c r="H49" i="2"/>
  <c r="H41" i="2"/>
  <c r="H33" i="2"/>
  <c r="H25" i="2"/>
  <c r="H17" i="2"/>
  <c r="H9" i="2"/>
  <c r="H1" i="2"/>
  <c r="H44" i="2"/>
  <c r="H36" i="2"/>
  <c r="H28" i="2"/>
  <c r="H20" i="2"/>
  <c r="H16" i="2"/>
  <c r="H12" i="2"/>
  <c r="H8" i="2"/>
  <c r="H4" i="2"/>
  <c r="J5" i="2"/>
  <c r="B19" i="2"/>
  <c r="B10" i="2"/>
  <c r="B36" i="2"/>
  <c r="B11" i="2"/>
  <c r="B9" i="2"/>
  <c r="B22" i="2"/>
  <c r="B35" i="2"/>
  <c r="B13" i="2"/>
  <c r="B26" i="2"/>
  <c r="B39" i="2"/>
  <c r="B1" i="2"/>
  <c r="B14" i="2"/>
  <c r="B27" i="2"/>
  <c r="B40" i="2"/>
  <c r="B2" i="2"/>
  <c r="B15" i="2"/>
  <c r="B44" i="2"/>
  <c r="B25" i="2"/>
  <c r="B38" i="2"/>
  <c r="B16" i="2"/>
  <c r="B29" i="2"/>
  <c r="B42" i="2"/>
  <c r="B4" i="2"/>
  <c r="B17" i="2"/>
  <c r="B30" i="2"/>
  <c r="B43" i="2"/>
  <c r="B5" i="2"/>
  <c r="B18" i="2"/>
  <c r="B31" i="2"/>
  <c r="B41" i="2"/>
  <c r="B3" i="2"/>
  <c r="B32" i="2"/>
  <c r="B45" i="2"/>
  <c r="B7" i="2"/>
  <c r="B20" i="2"/>
  <c r="B33" i="2"/>
  <c r="B46" i="2"/>
  <c r="B8" i="2"/>
  <c r="B21" i="2"/>
  <c r="B34" i="2"/>
  <c r="B47" i="2"/>
  <c r="B6" i="2"/>
  <c r="B48" i="2"/>
  <c r="B23" i="2"/>
  <c r="B49" i="2"/>
  <c r="B24" i="2"/>
  <c r="B37" i="2"/>
  <c r="B50" i="2"/>
  <c r="B12" i="2"/>
  <c r="S28" i="2"/>
  <c r="F27" i="3"/>
  <c r="N28" i="3"/>
  <c r="N27" i="3"/>
  <c r="F26" i="3"/>
  <c r="F30" i="3"/>
  <c r="N29" i="3"/>
  <c r="N23" i="3"/>
  <c r="N24" i="3"/>
  <c r="F29" i="3"/>
  <c r="N26" i="3"/>
  <c r="N25" i="3"/>
  <c r="F28" i="3"/>
  <c r="V14" i="3"/>
  <c r="V13" i="3"/>
  <c r="V12" i="3"/>
  <c r="N19" i="3"/>
  <c r="V27" i="3"/>
  <c r="V29" i="3"/>
  <c r="V28" i="3"/>
  <c r="J34" i="3"/>
  <c r="J36" i="3"/>
  <c r="J37" i="3"/>
  <c r="J26" i="3"/>
  <c r="B37" i="3"/>
  <c r="J27" i="3"/>
  <c r="J30" i="3"/>
  <c r="J33" i="3"/>
  <c r="J23" i="3"/>
  <c r="J28" i="3"/>
  <c r="J24" i="3"/>
  <c r="J32" i="3"/>
  <c r="J29" i="3"/>
  <c r="J35" i="3"/>
  <c r="J25" i="3"/>
  <c r="J31" i="3"/>
  <c r="S27" i="2"/>
  <c r="R37" i="3"/>
  <c r="R36" i="3"/>
  <c r="R35" i="3"/>
  <c r="B36" i="3"/>
  <c r="V9" i="3"/>
  <c r="V11" i="3"/>
  <c r="V8" i="3"/>
  <c r="V7" i="3"/>
  <c r="V10" i="3"/>
  <c r="V6" i="3"/>
  <c r="V5" i="3"/>
  <c r="Y25" i="2"/>
  <c r="Y30" i="2"/>
  <c r="Y50" i="2"/>
  <c r="Y21" i="2"/>
  <c r="Y22" i="2"/>
  <c r="Y39" i="2"/>
  <c r="Y36" i="2"/>
  <c r="Y41" i="2"/>
  <c r="Y7" i="2"/>
  <c r="Y43" i="2"/>
  <c r="Y40" i="2"/>
  <c r="Y10" i="2"/>
  <c r="Y8" i="2"/>
  <c r="Y47" i="2"/>
  <c r="Y28" i="2"/>
  <c r="Y35" i="2"/>
  <c r="Y11" i="2"/>
  <c r="Y37" i="2"/>
  <c r="Y12" i="2"/>
  <c r="Y34" i="2"/>
  <c r="Y51" i="2"/>
  <c r="Y48" i="2"/>
  <c r="Y2" i="2"/>
  <c r="Y3" i="2"/>
  <c r="Y5" i="2"/>
  <c r="Y6" i="2"/>
  <c r="Y23" i="2"/>
  <c r="Y38" i="2"/>
  <c r="Y49" i="2"/>
  <c r="Y13" i="2"/>
  <c r="Y33" i="2"/>
  <c r="Y29" i="2"/>
  <c r="Y1" i="2"/>
  <c r="Y4" i="2"/>
  <c r="Y9" i="2"/>
  <c r="Y26" i="2"/>
  <c r="Y27" i="2"/>
  <c r="Y24" i="2"/>
  <c r="Y45" i="2"/>
  <c r="Y46" i="2"/>
  <c r="Y31" i="2"/>
  <c r="Y44" i="2"/>
  <c r="Y42" i="2"/>
  <c r="Y14" i="2"/>
  <c r="Y32" i="2"/>
  <c r="V26" i="3"/>
  <c r="V24" i="3"/>
  <c r="V25" i="3"/>
  <c r="V23" i="3"/>
  <c r="F23" i="3"/>
  <c r="F24" i="3"/>
  <c r="F25" i="3"/>
  <c r="R18" i="3"/>
  <c r="AF1" i="2"/>
  <c r="R6" i="3"/>
  <c r="R16" i="3"/>
  <c r="R19" i="3"/>
  <c r="R15" i="3"/>
  <c r="R17" i="3"/>
  <c r="R11" i="3"/>
  <c r="R7" i="3"/>
  <c r="R8" i="3"/>
  <c r="R12" i="3"/>
  <c r="R14" i="3"/>
  <c r="R9" i="3"/>
  <c r="R13" i="3"/>
  <c r="R10" i="3"/>
  <c r="S4" i="2"/>
  <c r="S32" i="2"/>
  <c r="R26" i="3"/>
  <c r="R27" i="3"/>
  <c r="R25" i="3"/>
  <c r="R32" i="3"/>
  <c r="S46" i="2"/>
  <c r="S19" i="2"/>
  <c r="S39" i="2"/>
  <c r="S48" i="2"/>
  <c r="S2" i="2"/>
  <c r="S36" i="2"/>
  <c r="S14" i="2"/>
  <c r="S34" i="2"/>
  <c r="S9" i="2"/>
  <c r="S38" i="2"/>
  <c r="S7" i="2"/>
  <c r="S21" i="2"/>
  <c r="S11" i="2"/>
  <c r="S17" i="2"/>
  <c r="S3" i="2"/>
  <c r="S20" i="2"/>
  <c r="S12" i="2"/>
  <c r="S18" i="2"/>
  <c r="R29" i="3"/>
  <c r="R23" i="3"/>
  <c r="R33" i="3"/>
  <c r="S1" i="2"/>
  <c r="S15" i="2"/>
  <c r="S37" i="2"/>
  <c r="S33" i="2"/>
  <c r="S44" i="2"/>
  <c r="R31" i="3"/>
  <c r="S16" i="2"/>
  <c r="S45" i="2"/>
  <c r="S8" i="2"/>
  <c r="S40" i="2"/>
  <c r="S51" i="2"/>
  <c r="S6" i="2"/>
  <c r="S22" i="2"/>
  <c r="S5" i="2"/>
  <c r="S10" i="2"/>
  <c r="S50" i="2"/>
  <c r="S23" i="2"/>
  <c r="S41" i="2"/>
  <c r="S49" i="2"/>
  <c r="R30" i="3"/>
  <c r="R24" i="3"/>
  <c r="R28" i="3"/>
  <c r="S13" i="2"/>
  <c r="S43" i="2"/>
  <c r="S31" i="2"/>
  <c r="S35" i="2"/>
  <c r="S47" i="2"/>
  <c r="S24" i="2"/>
  <c r="R34" i="3"/>
  <c r="S42" i="2"/>
  <c r="B31" i="3"/>
  <c r="B24" i="3"/>
  <c r="B26" i="3"/>
  <c r="B32" i="3"/>
  <c r="B29" i="3"/>
  <c r="F54" i="2"/>
  <c r="B34" i="3"/>
  <c r="B33" i="3"/>
  <c r="B28" i="3"/>
  <c r="B35" i="3"/>
  <c r="B30" i="3"/>
  <c r="B27" i="3"/>
  <c r="B25" i="3"/>
  <c r="T20" i="3"/>
  <c r="R4" i="3"/>
  <c r="J4" i="3"/>
  <c r="P20" i="3"/>
  <c r="L20" i="3"/>
  <c r="P18" i="3" l="1"/>
  <c r="P8" i="3"/>
  <c r="P5" i="3"/>
  <c r="P17" i="3"/>
  <c r="P10" i="3"/>
  <c r="P9" i="3"/>
  <c r="P7" i="3"/>
  <c r="P6" i="3"/>
  <c r="P16" i="3"/>
  <c r="P15" i="3"/>
  <c r="P12" i="3"/>
  <c r="P14" i="3"/>
  <c r="P11" i="3"/>
  <c r="P13" i="3"/>
  <c r="T5" i="3"/>
  <c r="D23" i="3"/>
  <c r="L19" i="3"/>
  <c r="L14" i="3"/>
  <c r="L8" i="3"/>
  <c r="L16" i="3"/>
  <c r="L7" i="3"/>
  <c r="L9" i="3"/>
  <c r="L10" i="3"/>
  <c r="L12" i="3"/>
  <c r="L17" i="3"/>
  <c r="L15" i="3"/>
  <c r="L11" i="3"/>
  <c r="L13" i="3"/>
  <c r="L18" i="3"/>
  <c r="L6" i="3"/>
  <c r="L5" i="3"/>
  <c r="K51" i="2"/>
  <c r="K47" i="2"/>
  <c r="K43" i="2"/>
  <c r="K39" i="2"/>
  <c r="K35" i="2"/>
  <c r="K31" i="2"/>
  <c r="K27" i="2"/>
  <c r="K23" i="2"/>
  <c r="K19" i="2"/>
  <c r="K15" i="2"/>
  <c r="K11" i="2"/>
  <c r="K7" i="2"/>
  <c r="K3" i="2"/>
  <c r="K46" i="2"/>
  <c r="K34" i="2"/>
  <c r="K26" i="2"/>
  <c r="K18" i="2"/>
  <c r="K10" i="2"/>
  <c r="K2" i="2"/>
  <c r="K49" i="2"/>
  <c r="K45" i="2"/>
  <c r="K37" i="2"/>
  <c r="K29" i="2"/>
  <c r="K21" i="2"/>
  <c r="K13" i="2"/>
  <c r="K5" i="2"/>
  <c r="K48" i="2"/>
  <c r="K44" i="2"/>
  <c r="K40" i="2"/>
  <c r="K36" i="2"/>
  <c r="K32" i="2"/>
  <c r="K28" i="2"/>
  <c r="K24" i="2"/>
  <c r="K20" i="2"/>
  <c r="K16" i="2"/>
  <c r="K12" i="2"/>
  <c r="K8" i="2"/>
  <c r="K4" i="2"/>
  <c r="K50" i="2"/>
  <c r="K42" i="2"/>
  <c r="K38" i="2"/>
  <c r="K30" i="2"/>
  <c r="K22" i="2"/>
  <c r="K14" i="2"/>
  <c r="K6" i="2"/>
  <c r="K41" i="2"/>
  <c r="K33" i="2"/>
  <c r="K25" i="2"/>
  <c r="K17" i="2"/>
  <c r="K9" i="2"/>
  <c r="K1" i="2"/>
  <c r="J6" i="2"/>
  <c r="E51" i="2"/>
  <c r="E47" i="2"/>
  <c r="E43" i="2"/>
  <c r="E39" i="2"/>
  <c r="E35" i="2"/>
  <c r="E31" i="2"/>
  <c r="E27" i="2"/>
  <c r="E23" i="2"/>
  <c r="F23" i="2" s="1"/>
  <c r="E19" i="2"/>
  <c r="E15" i="2"/>
  <c r="E11" i="2"/>
  <c r="E7" i="2"/>
  <c r="E3" i="2"/>
  <c r="E45" i="2"/>
  <c r="E33" i="2"/>
  <c r="E25" i="2"/>
  <c r="E17" i="2"/>
  <c r="E5" i="2"/>
  <c r="E48" i="2"/>
  <c r="E40" i="2"/>
  <c r="E36" i="2"/>
  <c r="E28" i="2"/>
  <c r="E20" i="2"/>
  <c r="E12" i="2"/>
  <c r="E4" i="2"/>
  <c r="E50" i="2"/>
  <c r="E46" i="2"/>
  <c r="E42" i="2"/>
  <c r="E38" i="2"/>
  <c r="E34" i="2"/>
  <c r="E30" i="2"/>
  <c r="E26" i="2"/>
  <c r="E22" i="2"/>
  <c r="E18" i="2"/>
  <c r="E14" i="2"/>
  <c r="E10" i="2"/>
  <c r="E6" i="2"/>
  <c r="E2" i="2"/>
  <c r="E49" i="2"/>
  <c r="E41" i="2"/>
  <c r="E37" i="2"/>
  <c r="E29" i="2"/>
  <c r="E21" i="2"/>
  <c r="E13" i="2"/>
  <c r="E9" i="2"/>
  <c r="E1" i="2"/>
  <c r="E44" i="2"/>
  <c r="E32" i="2"/>
  <c r="E24" i="2"/>
  <c r="F24" i="2" s="1"/>
  <c r="E16" i="2"/>
  <c r="E8" i="2"/>
  <c r="N10" i="3"/>
  <c r="N7" i="3"/>
  <c r="N16" i="3"/>
  <c r="N12" i="3"/>
  <c r="N11" i="3"/>
  <c r="N6" i="3"/>
  <c r="N13" i="3"/>
  <c r="N17" i="3"/>
  <c r="N9" i="3"/>
  <c r="N5" i="3"/>
  <c r="N8" i="3"/>
  <c r="N14" i="3"/>
  <c r="N18" i="3"/>
  <c r="N15" i="3"/>
  <c r="L3" i="2"/>
  <c r="L5" i="2"/>
  <c r="L2" i="2"/>
  <c r="R5" i="3"/>
  <c r="F20" i="2"/>
  <c r="F14" i="2"/>
  <c r="F21" i="2"/>
  <c r="F8" i="2"/>
  <c r="J16" i="3"/>
  <c r="J14" i="3"/>
  <c r="J12" i="3"/>
  <c r="J19" i="3"/>
  <c r="J9" i="3"/>
  <c r="J5" i="3"/>
  <c r="F19" i="2"/>
  <c r="F3" i="2"/>
  <c r="F17" i="2"/>
  <c r="F4" i="2"/>
  <c r="F22" i="2"/>
  <c r="F6" i="2"/>
  <c r="F9" i="2"/>
  <c r="J6" i="3"/>
  <c r="J18" i="3"/>
  <c r="J10" i="3"/>
  <c r="J17" i="3"/>
  <c r="F11" i="2"/>
  <c r="J13" i="3"/>
  <c r="J11" i="3"/>
  <c r="F15" i="2"/>
  <c r="F5" i="2"/>
  <c r="F18" i="2"/>
  <c r="F2" i="2"/>
  <c r="F1" i="2"/>
  <c r="F16" i="2"/>
  <c r="J15" i="3"/>
  <c r="J7" i="3"/>
  <c r="J8" i="3"/>
  <c r="F13" i="2"/>
  <c r="F7" i="2"/>
  <c r="F12" i="2"/>
  <c r="B23" i="3"/>
  <c r="H7" i="3" l="1"/>
  <c r="H9" i="3"/>
  <c r="H6" i="3"/>
  <c r="D11" i="3"/>
  <c r="D16" i="3"/>
  <c r="D6" i="3"/>
  <c r="D17" i="3"/>
  <c r="D10" i="3"/>
  <c r="D12" i="3"/>
  <c r="D13" i="3"/>
  <c r="D15" i="3"/>
  <c r="D7" i="3"/>
  <c r="D9" i="3"/>
  <c r="D19" i="3"/>
  <c r="D18" i="3"/>
  <c r="D8" i="3"/>
  <c r="D5" i="3"/>
  <c r="J7" i="2"/>
  <c r="L4" i="2"/>
  <c r="F7" i="3"/>
  <c r="F9" i="3"/>
  <c r="L1" i="2"/>
  <c r="F6" i="3"/>
  <c r="L6" i="2"/>
  <c r="B6" i="3"/>
  <c r="B8" i="3"/>
  <c r="B19" i="3"/>
  <c r="B12" i="3"/>
  <c r="B13" i="3"/>
  <c r="B16" i="3"/>
  <c r="B17" i="3"/>
  <c r="B7" i="3"/>
  <c r="B18" i="3"/>
  <c r="B9" i="3"/>
  <c r="B10" i="3"/>
  <c r="B11" i="3"/>
  <c r="F10" i="2"/>
  <c r="B15" i="3"/>
  <c r="B5" i="3"/>
  <c r="H20" i="3"/>
  <c r="D20" i="3"/>
  <c r="B4" i="3"/>
  <c r="H10" i="3" l="1"/>
  <c r="H5" i="3"/>
  <c r="H8" i="3"/>
  <c r="D14" i="3"/>
  <c r="J8" i="2"/>
  <c r="F5" i="3"/>
  <c r="F10" i="3"/>
  <c r="L7" i="2"/>
  <c r="F8" i="3"/>
  <c r="B14" i="3"/>
  <c r="H11" i="3" l="1"/>
  <c r="J9" i="2"/>
  <c r="L8" i="2"/>
  <c r="F11" i="3"/>
  <c r="H12" i="3" l="1"/>
  <c r="J10" i="2"/>
  <c r="L9" i="2"/>
  <c r="F12" i="3"/>
  <c r="H13" i="3" l="1"/>
  <c r="J11" i="2"/>
  <c r="F13" i="3"/>
  <c r="L10" i="2"/>
  <c r="H14" i="3" l="1"/>
  <c r="J12" i="2"/>
  <c r="L11" i="2"/>
  <c r="F14" i="3"/>
  <c r="H15" i="3" l="1"/>
  <c r="J13" i="2"/>
  <c r="F15" i="3"/>
  <c r="L12" i="2"/>
  <c r="H16" i="3" l="1"/>
  <c r="J14" i="2"/>
  <c r="L13" i="2"/>
  <c r="F16" i="3"/>
  <c r="H17" i="3" l="1"/>
  <c r="J15" i="2"/>
  <c r="L14" i="2"/>
  <c r="F17" i="3"/>
  <c r="H18" i="3" l="1"/>
  <c r="J16" i="2"/>
  <c r="L15" i="2"/>
  <c r="F18" i="3"/>
  <c r="H19" i="3" l="1"/>
  <c r="J17" i="2"/>
  <c r="F19" i="3"/>
  <c r="L16" i="2"/>
  <c r="J18" i="2" l="1"/>
  <c r="L17" i="2"/>
  <c r="J19" i="2" l="1"/>
  <c r="L18" i="2"/>
  <c r="J20" i="2" l="1"/>
  <c r="L19" i="2"/>
  <c r="J21" i="2" l="1"/>
  <c r="L20" i="2"/>
  <c r="J22" i="2" l="1"/>
  <c r="L21" i="2"/>
  <c r="J23" i="2" l="1"/>
  <c r="L22" i="2"/>
  <c r="J24" i="2" l="1"/>
  <c r="L23" i="2"/>
  <c r="J25" i="2" l="1"/>
  <c r="L24" i="2"/>
  <c r="J26" i="2" l="1"/>
  <c r="J27" i="2" l="1"/>
  <c r="J28" i="2" l="1"/>
  <c r="J29" i="2" l="1"/>
  <c r="J30" i="2" l="1"/>
  <c r="J31" i="2" l="1"/>
  <c r="J32" i="2" l="1"/>
  <c r="J33" i="2" l="1"/>
  <c r="J34" i="2" l="1"/>
  <c r="J35" i="2" l="1"/>
  <c r="J36" i="2" l="1"/>
  <c r="J37" i="2" l="1"/>
  <c r="J38" i="2" l="1"/>
  <c r="J39" i="2" l="1"/>
  <c r="J40" i="2" l="1"/>
  <c r="J41" i="2" l="1"/>
  <c r="J42" i="2" l="1"/>
  <c r="J43" i="2" l="1"/>
  <c r="J44" i="2" l="1"/>
  <c r="J45" i="2" l="1"/>
  <c r="J46" i="2" l="1"/>
  <c r="J47" i="2" l="1"/>
  <c r="J48" i="2" l="1"/>
  <c r="J49" i="2" l="1"/>
  <c r="J50" i="2" l="1"/>
  <c r="J51" i="2" l="1"/>
</calcChain>
</file>

<file path=xl/sharedStrings.xml><?xml version="1.0" encoding="utf-8"?>
<sst xmlns="http://schemas.openxmlformats.org/spreadsheetml/2006/main" count="16" uniqueCount="6">
  <si>
    <t xml:space="preserve">Expiration Date:  </t>
  </si>
  <si>
    <t xml:space="preserve">Days to Expiration:  </t>
  </si>
  <si>
    <t>CQG Inc.,   Copyright © 2017</t>
  </si>
  <si>
    <t>Designed by Thom Hartle</t>
  </si>
  <si>
    <t>CQG CBOE® VIX® Options Volume Dashboard</t>
  </si>
  <si>
    <t>CBOE® and VIX® are registered trademarks of Chicago Board Options Exchange, Incorporated (CBOE).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</si>
</sst>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26"/>
      <color theme="4"/>
      <name val="Century Gothic"/>
      <family val="2"/>
    </font>
    <font>
      <sz val="11"/>
      <color theme="4"/>
      <name val="Century Gothic"/>
      <family val="2"/>
    </font>
    <font>
      <sz val="10"/>
      <color theme="4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theme="1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rgb="FF000032"/>
        </stop>
        <stop position="0.5">
          <color rgb="FF002060"/>
        </stop>
        <stop position="1">
          <color rgb="FF000032"/>
        </stop>
      </gradientFill>
    </fill>
  </fills>
  <borders count="26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B0F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B0F0"/>
      </bottom>
      <diagonal/>
    </border>
    <border>
      <left style="thin">
        <color rgb="FF002060"/>
      </left>
      <right style="thin">
        <color rgb="FF002060"/>
      </right>
      <top style="thin">
        <color rgb="FF00B0F0"/>
      </top>
      <bottom style="thin">
        <color rgb="FF00B0F0"/>
      </bottom>
      <diagonal/>
    </border>
    <border>
      <left style="thin">
        <color rgb="FF00206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2060"/>
      </right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14" fontId="1" fillId="4" borderId="10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1" fillId="4" borderId="21" xfId="0" applyFont="1" applyFill="1" applyBorder="1" applyAlignment="1">
      <alignment horizontal="center"/>
    </xf>
    <xf numFmtId="0" fontId="1" fillId="5" borderId="22" xfId="0" applyFont="1" applyFill="1" applyBorder="1"/>
    <xf numFmtId="0" fontId="5" fillId="5" borderId="23" xfId="0" applyFont="1" applyFill="1" applyBorder="1"/>
    <xf numFmtId="0" fontId="0" fillId="6" borderId="0" xfId="0" applyFill="1" applyAlignment="1">
      <alignment shrinkToFit="1"/>
    </xf>
    <xf numFmtId="0" fontId="0" fillId="6" borderId="0" xfId="0" applyFill="1" applyAlignment="1">
      <alignment horizontal="center" shrinkToFit="1"/>
    </xf>
    <xf numFmtId="0" fontId="0" fillId="6" borderId="0" xfId="0" applyFill="1"/>
    <xf numFmtId="0" fontId="5" fillId="7" borderId="24" xfId="0" applyFont="1" applyFill="1" applyBorder="1" applyAlignment="1">
      <alignment shrinkToFit="1"/>
    </xf>
    <xf numFmtId="0" fontId="1" fillId="4" borderId="2" xfId="0" applyFont="1" applyFill="1" applyBorder="1" applyAlignment="1">
      <alignment horizontal="right"/>
    </xf>
    <xf numFmtId="0" fontId="6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 shrinkToFit="1"/>
    </xf>
    <xf numFmtId="0" fontId="5" fillId="5" borderId="25" xfId="0" applyFont="1" applyFill="1" applyBorder="1" applyAlignment="1">
      <alignment horizontal="center" shrinkToFit="1"/>
    </xf>
    <xf numFmtId="14" fontId="1" fillId="4" borderId="1" xfId="0" applyNumberFormat="1" applyFont="1" applyFill="1" applyBorder="1" applyAlignment="1">
      <alignment horizontal="right"/>
    </xf>
    <xf numFmtId="14" fontId="1" fillId="4" borderId="2" xfId="0" applyNumberFormat="1" applyFont="1" applyFill="1" applyBorder="1" applyAlignment="1">
      <alignment horizontal="right"/>
    </xf>
    <xf numFmtId="14" fontId="1" fillId="4" borderId="9" xfId="0" applyNumberFormat="1" applyFont="1" applyFill="1" applyBorder="1" applyAlignment="1">
      <alignment horizontal="right"/>
    </xf>
    <xf numFmtId="14" fontId="1" fillId="4" borderId="10" xfId="0" applyNumberFormat="1" applyFont="1" applyFill="1" applyBorder="1" applyAlignment="1">
      <alignment horizontal="right"/>
    </xf>
    <xf numFmtId="0" fontId="1" fillId="4" borderId="10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164" fontId="2" fillId="8" borderId="5" xfId="0" applyNumberFormat="1" applyFont="1" applyFill="1" applyBorder="1" applyAlignment="1">
      <alignment horizontal="center" vertical="center"/>
    </xf>
    <xf numFmtId="164" fontId="2" fillId="8" borderId="6" xfId="0" applyNumberFormat="1" applyFont="1" applyFill="1" applyBorder="1" applyAlignment="1">
      <alignment horizontal="center" vertical="center"/>
    </xf>
    <xf numFmtId="164" fontId="2" fillId="8" borderId="7" xfId="0" applyNumberFormat="1" applyFont="1" applyFill="1" applyBorder="1" applyAlignment="1">
      <alignment horizontal="center" vertical="center"/>
    </xf>
    <xf numFmtId="164" fontId="2" fillId="8" borderId="8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000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";"";"";"";"";"";"";"C.US.VIXV1710";"C.US.VIXV1720";"C.US.VIXV1730";"C.US.VIXV1735";"C.US.VIXV1740";"C.US.VIXV1745";"C.US.VIXV1750";"C.US.VIXV1755";"C.US.VIXV1760";"C.US.VIXV1765";"C.US.VIXV1770";"C.US.VIXV1775";"C.US.VIXV1780";"C.US.VIXV1785";"C.US.VIXV1790";"C.US.VIXV1795";"C.US.VIXV17100";"C.US.VIXV17105";"C.US.VIXV17110";"C.US.VIXV17115";"C.US.VIXV17120";"C.US.VIXV17125";"C.US.VIXV17130";"C.US.VIXV17135";"C.US.VIXV17140";"C.US.VIXV17145";"C.US.VIXV17150";"C.US.VIXV17155";"C.US.VIXV17160";"C.US.VIXV17165";"C.US.VIXV17170";"C.US.VIXV17175";"C.US.VIXV17180";"C.US.VIXV17185";"C.US.VIXV17190";"C.US.VIXV17195";"C.US.VIXV17200";"C.US.VIXV17205";"C.US.VIXV17210";"C.US.VIXV17215";"C.US.VIXV17220";"C.US.VIXV17225";"C.US.VIXV17230";"C.US.VIXV17240"}</v>
        <stp/>
        <stp>Options</stp>
        <stp>VIX</stp>
        <stp>1</stp>
        <stp>Call</stp>
        <stp>longsymbol</stp>
        <stp>-25,25</stp>
        <tr r="C28" s="2"/>
        <tr r="C40" s="2"/>
        <tr r="C7" s="2"/>
        <tr r="C23" s="2"/>
        <tr r="C14" s="2"/>
        <tr r="C37" s="2"/>
        <tr r="C27" s="2"/>
        <tr r="C48" s="2"/>
        <tr r="C18" s="2"/>
        <tr r="C31" s="2"/>
        <tr r="C42" s="2"/>
        <tr r="C50" s="2"/>
        <tr r="C26" s="2"/>
        <tr r="C25" s="2"/>
        <tr r="C5" s="2"/>
        <tr r="C30" s="2"/>
        <tr r="C10" s="2"/>
        <tr r="C11" s="2"/>
        <tr r="C41" s="2"/>
        <tr r="C35" s="2"/>
        <tr r="C32" s="2"/>
        <tr r="C16" s="2"/>
        <tr r="C21" s="2"/>
        <tr r="C4" s="2"/>
        <tr r="C36" s="2"/>
        <tr r="C29" s="2"/>
        <tr r="C33" s="2"/>
        <tr r="C1" s="2"/>
        <tr r="C49" s="2"/>
        <tr r="C44" s="2"/>
        <tr r="C43" s="2"/>
        <tr r="C46" s="2"/>
        <tr r="C51" s="2"/>
        <tr r="C19" s="2"/>
        <tr r="C13" s="2"/>
        <tr r="C3" s="2"/>
        <tr r="C9" s="2"/>
        <tr r="C12" s="2"/>
        <tr r="C39" s="2"/>
        <tr r="C6" s="2"/>
        <tr r="C15" s="2"/>
        <tr r="C38" s="2"/>
        <tr r="C22" s="2"/>
        <tr r="C17" s="2"/>
        <tr r="C34" s="2"/>
        <tr r="C8" s="2"/>
        <tr r="C45" s="2"/>
        <tr r="C24" s="2"/>
        <tr r="C20" s="2"/>
        <tr r="C2" s="2"/>
        <tr r="C47" s="2"/>
      </tp>
      <tp t="s">
        <v>{"";"";"";"";"";"";"C.US.VIXX1710";"C.US.VIXX1720";"C.US.VIXX1730";"C.US.VIXX1740";"C.US.VIXX1750";"C.US.VIXX1755";"C.US.VIXX1760";"C.US.VIXX1765";"C.US.VIXX1770";"C.US.VIXX1775";"C.US.VIXX1780";"C.US.VIXX1785";"C.US.VIXX1790";"C.US.VIXX1795";"C.US.VIXX17100";"C.US.VIXX17105";"C.US.VIXX17110";"C.US.VIXX17115";"C.US.VIXX17120";"C.US.VIXX17125";"C.US.VIXX17130";"C.US.VIXX17135";"C.US.VIXX17140";"C.US.VIXX17145";"C.US.VIXX17150";"C.US.VIXX17155";"C.US.VIXX17160";"C.US.VIXX17165";"C.US.VIXX17170";"C.US.VIXX17175";"C.US.VIXX17180";"C.US.VIXX17185";"C.US.VIXX17190";"C.US.VIXX17195";"C.US.VIXX17200";"C.US.VIXX17205";"C.US.VIXX17210";"C.US.VIXX17215";"C.US.VIXX17220";"C.US.VIXX17225";"C.US.VIXX17230";"C.US.VIXX17240";"C.US.VIXX17250";"C.US.VIXX17260";"C.US.VIXX17270"}</v>
        <stp/>
        <stp>Options</stp>
        <stp>VIX</stp>
        <stp>2</stp>
        <stp>Call</stp>
        <stp>longsymbol</stp>
        <stp>-25,25</stp>
        <tr r="P12" s="2"/>
        <tr r="P13" s="2"/>
        <tr r="P15" s="2"/>
        <tr r="P10" s="2"/>
        <tr r="P50" s="2"/>
        <tr r="P17" s="2"/>
        <tr r="P45" s="2"/>
        <tr r="P11" s="2"/>
        <tr r="P21" s="2"/>
        <tr r="P46" s="2"/>
        <tr r="P14" s="2"/>
        <tr r="P20" s="2"/>
        <tr r="P25" s="2"/>
        <tr r="P2" s="2"/>
        <tr r="P33" s="2"/>
        <tr r="P49" s="2"/>
        <tr r="P35" s="2"/>
        <tr r="P18" s="2"/>
        <tr r="P16" s="2"/>
        <tr r="P5" s="2"/>
        <tr r="P24" s="2"/>
        <tr r="P42" s="2"/>
        <tr r="P38" s="2"/>
        <tr r="P23" s="2"/>
        <tr r="P29" s="2"/>
        <tr r="P44" s="2"/>
        <tr r="P6" s="2"/>
        <tr r="P26" s="2"/>
        <tr r="P4" s="2"/>
        <tr r="P22" s="2"/>
        <tr r="P36" s="2"/>
        <tr r="P9" s="2"/>
        <tr r="P51" s="2"/>
        <tr r="P27" s="2"/>
        <tr r="P31" s="2"/>
        <tr r="P34" s="2"/>
        <tr r="P3" s="2"/>
        <tr r="P47" s="2"/>
        <tr r="P40" s="2"/>
        <tr r="P1" s="2"/>
        <tr r="P8" s="2"/>
        <tr r="P32" s="2"/>
        <tr r="P7" s="2"/>
        <tr r="P37" s="2"/>
        <tr r="P28" s="2"/>
        <tr r="P41" s="2"/>
        <tr r="P48" s="2"/>
        <tr r="P39" s="2"/>
        <tr r="P43" s="2"/>
        <tr r="P19" s="2"/>
        <tr r="P30" s="2"/>
      </tp>
      <tp t="s">
        <v>{"";"";"";"";"";"";"C.US.VIXZ1710";"C.US.VIXZ1720";"C.US.VIXZ1730";"C.US.VIXZ1740";"C.US.VIXZ1750";"C.US.VIXZ1760";"C.US.VIXZ1765";"C.US.VIXZ1770";"C.US.VIXZ1775";"C.US.VIXZ1780";"C.US.VIXZ1785";"C.US.VIXZ1790";"C.US.VIXZ1795";"C.US.VIXZ17100";"C.US.VIXZ17105";"C.US.VIXZ17110";"C.US.VIXZ17115";"C.US.VIXZ17120";"C.US.VIXZ17125";"C.US.VIXZ17130";"C.US.VIXZ17135";"C.US.VIXZ17140";"C.US.VIXZ17145";"C.US.VIXZ17150";"C.US.VIXZ17155";"C.US.VIXZ17160";"C.US.VIXZ17165";"C.US.VIXZ17170";"C.US.VIXZ17175";"C.US.VIXZ17180";"C.US.VIXZ17185";"C.US.VIXZ17190";"C.US.VIXZ17195";"C.US.VIXZ17200";"C.US.VIXZ17205";"C.US.VIXZ17210";"C.US.VIXZ17215";"C.US.VIXZ17220";"C.US.VIXZ17225";"C.US.VIXZ17230";"C.US.VIXZ17240";"C.US.VIXZ17250";"C.US.VIXZ17260";"C.US.VIXZ17270";"C.US.VIXZ17280"}</v>
        <stp/>
        <stp>Options</stp>
        <stp>VIX</stp>
        <stp>3</stp>
        <stp>Call</stp>
        <stp>longsymbol</stp>
        <stp>-25,25</stp>
        <tr r="AC14" s="2"/>
        <tr r="AC40" s="2"/>
        <tr r="AC35" s="2"/>
        <tr r="AC20" s="2"/>
        <tr r="AC30" s="2"/>
        <tr r="AC47" s="2"/>
        <tr r="AC28" s="2"/>
        <tr r="AC6" s="2"/>
        <tr r="AC21" s="2"/>
        <tr r="AC39" s="2"/>
        <tr r="AC23" s="2"/>
        <tr r="AC42" s="2"/>
        <tr r="AC18" s="2"/>
        <tr r="AC51" s="2"/>
        <tr r="AC4" s="2"/>
        <tr r="AC17" s="2"/>
        <tr r="AC15" s="2"/>
        <tr r="AC45" s="2"/>
        <tr r="AC5" s="2"/>
        <tr r="AC34" s="2"/>
        <tr r="AC29" s="2"/>
        <tr r="AC27" s="2"/>
        <tr r="AC13" s="2"/>
        <tr r="AC11" s="2"/>
        <tr r="AC43" s="2"/>
        <tr r="AC10" s="2"/>
        <tr r="AC26" s="2"/>
        <tr r="AC33" s="2"/>
        <tr r="AC22" s="2"/>
        <tr r="AC25" s="2"/>
        <tr r="AC16" s="2"/>
        <tr r="AC2" s="2"/>
        <tr r="AC46" s="2"/>
        <tr r="AC38" s="2"/>
        <tr r="AC12" s="2"/>
        <tr r="AC31" s="2"/>
        <tr r="AC41" s="2"/>
        <tr r="AC49" s="2"/>
        <tr r="AC37" s="2"/>
        <tr r="AC8" s="2"/>
        <tr r="AC48" s="2"/>
        <tr r="AC7" s="2"/>
        <tr r="AC36" s="2"/>
        <tr r="AC50" s="2"/>
        <tr r="AC44" s="2"/>
        <tr r="AC19" s="2"/>
        <tr r="AC32" s="2"/>
        <tr r="AC1" s="2"/>
        <tr r="AC24" s="2"/>
        <tr r="AC3" s="2"/>
        <tr r="AC9" s="2"/>
      </tp>
      <tp t="s">
        <v>{"";"";"";"";"C.US.VIXF1810";"C.US.VIXF1820";"C.US.VIXF1830";"C.US.VIXF1840";"C.US.VIXF1850";"C.US.VIXF1860";"C.US.VIXF1870";"C.US.VIXF1875";"C.US.VIXF1880";"C.US.VIXF1885";"C.US.VIXF1890";"C.US.VIXF1895";"C.US.VIXF18100";"C.US.VIXF18105";"C.US.VIXF18110";"C.US.VIXF18115";"C.US.VIXF18120";"C.US.VIXF18125";"C.US.VIXF18130";"C.US.VIXF18135";"C.US.VIXF18140";"C.US.VIXF18145";"C.US.VIXF18150";"C.US.VIXF18155";"C.US.VIXF18160";"C.US.VIXF18165";"C.US.VIXF18170";"C.US.VIXF18175";"C.US.VIXF18180";"C.US.VIXF18185";"C.US.VIXF18190";"C.US.VIXF18195";"C.US.VIXF18200";"C.US.VIXF18205";"C.US.VIXF18210";"C.US.VIXF18215";"C.US.VIXF18220";"C.US.VIXF18225";"C.US.VIXF18230";"C.US.VIXF18240";"C.US.VIXF18250";"C.US.VIXF18260";"C.US.VIXF18270";"C.US.VIXF18280";"C.US.VIXF18290";"C.US.VIXF18300";"C.US.VIXF18310"}</v>
        <stp/>
        <stp>Options</stp>
        <stp>VIX</stp>
        <stp>4</stp>
        <stp>Call</stp>
        <stp>longsymbol</stp>
        <stp>-25,25</stp>
        <tr r="C74" s="2"/>
        <tr r="C68" s="2"/>
        <tr r="C90" s="2"/>
        <tr r="C95" s="2"/>
        <tr r="C55" s="2"/>
        <tr r="C88" s="2"/>
        <tr r="C81" s="2"/>
        <tr r="C103" s="2"/>
        <tr r="C56" s="2"/>
        <tr r="C67" s="2"/>
        <tr r="C78" s="2"/>
        <tr r="C80" s="2"/>
        <tr r="C100" s="2"/>
        <tr r="C58" s="2"/>
        <tr r="C82" s="2"/>
        <tr r="C60" s="2"/>
        <tr r="C54" s="2"/>
        <tr r="C59" s="2"/>
        <tr r="C64" s="2"/>
        <tr r="C101" s="2"/>
        <tr r="C102" s="2"/>
        <tr r="C89" s="2"/>
        <tr r="C104" s="2"/>
        <tr r="C85" s="2"/>
        <tr r="C77" s="2"/>
        <tr r="C79" s="2"/>
        <tr r="C83" s="2"/>
        <tr r="C71" s="2"/>
        <tr r="C76" s="2"/>
        <tr r="C98" s="2"/>
        <tr r="C65" s="2"/>
        <tr r="C86" s="2"/>
        <tr r="C73" s="2"/>
        <tr r="C96" s="2"/>
        <tr r="C92" s="2"/>
        <tr r="C75" s="2"/>
        <tr r="C69" s="2"/>
        <tr r="C70" s="2"/>
        <tr r="C62" s="2"/>
        <tr r="C93" s="2"/>
        <tr r="C57" s="2"/>
        <tr r="C63" s="2"/>
        <tr r="C87" s="2"/>
        <tr r="C61" s="2"/>
        <tr r="C66" s="2"/>
        <tr r="C94" s="2"/>
        <tr r="C97" s="2"/>
        <tr r="C99" s="2"/>
        <tr r="C84" s="2"/>
        <tr r="C72" s="2"/>
        <tr r="C91" s="2"/>
      </tp>
      <tp t="s">
        <v>{"";"";"";"";"";"";"";"";"";"";"";"C.US.VIXG1810";"C.US.VIXG1820";"C.US.VIXG1830";"C.US.VIXG1840";"C.US.VIXG1850";"C.US.VIXG1860";"C.US.VIXG1870";"C.US.VIXG1880";"C.US.VIXG1890";"C.US.VIXG18100";"C.US.VIXG18110";"C.US.VIXG18120";"C.US.VIXG18130";"C.US.VIXG18140";"C.US.VIXG18150";"C.US.VIXG18160";"C.US.VIXG18170";"C.US.VIXG18180";"C.US.VIXG18190";"C.US.VIXG18200";"C.US.VIXG18210";"C.US.VIXG18220";"C.US.VIXG18230";"C.US.VIXG18240";"C.US.VIXG18250";"C.US.VIXG18260";"C.US.VIXG18270";"C.US.VIXG18280";"C.US.VIXG18290";"C.US.VIXG18300";"C.US.VIXG18310";"";"";"";"";"";"";"";"";""}</v>
        <stp/>
        <stp>Options</stp>
        <stp>VIX</stp>
        <stp>5</stp>
        <stp>Call</stp>
        <stp>longsymbol</stp>
        <stp>-25,25</stp>
        <tr r="P63" s="2"/>
        <tr r="P98" s="2"/>
        <tr r="P72" s="2"/>
        <tr r="P80" s="2"/>
        <tr r="P84" s="2"/>
        <tr r="P71" s="2"/>
        <tr r="P78" s="2"/>
        <tr r="P57" s="2"/>
        <tr r="P73" s="2"/>
        <tr r="P97" s="2"/>
        <tr r="P56" s="2"/>
        <tr r="P95" s="2"/>
        <tr r="P87" s="2"/>
        <tr r="P68" s="2"/>
        <tr r="P66" s="2"/>
        <tr r="P92" s="2"/>
        <tr r="P96" s="2"/>
        <tr r="P104" s="2"/>
        <tr r="P100" s="2"/>
        <tr r="P54" s="2"/>
        <tr r="P102" s="2"/>
        <tr r="P58" s="2"/>
        <tr r="P70" s="2"/>
        <tr r="P79" s="2"/>
        <tr r="P99" s="2"/>
        <tr r="P101" s="2"/>
        <tr r="P91" s="2"/>
        <tr r="P60" s="2"/>
        <tr r="P89" s="2"/>
        <tr r="P85" s="2"/>
        <tr r="P69" s="2"/>
        <tr r="P55" s="2"/>
        <tr r="P74" s="2"/>
        <tr r="P75" s="2"/>
        <tr r="P86" s="2"/>
        <tr r="P83" s="2"/>
        <tr r="P64" s="2"/>
        <tr r="P90" s="2"/>
        <tr r="P61" s="2"/>
        <tr r="P93" s="2"/>
        <tr r="P77" s="2"/>
        <tr r="P65" s="2"/>
        <tr r="P88" s="2"/>
        <tr r="P94" s="2"/>
        <tr r="P67" s="2"/>
        <tr r="P82" s="2"/>
        <tr r="P81" s="2"/>
        <tr r="P103" s="2"/>
        <tr r="P59" s="2"/>
        <tr r="P76" s="2"/>
        <tr r="P62" s="2"/>
      </tp>
      <tp t="s">
        <v>{"";"";"";"";"";"";"";"";"";"";"";"C.US.VIXH1810";"C.US.VIXH1820";"C.US.VIXH1830";"C.US.VIXH1840";"C.US.VIXH1850";"C.US.VIXH1860";"C.US.VIXH1870";"C.US.VIXH1880";"C.US.VIXH1890";"C.US.VIXH18100";"C.US.VIXH18110";"C.US.VIXH18120";"C.US.VIXH18130";"C.US.VIXH18140";"C.US.VIXH18150";"C.US.VIXH18160";"C.US.VIXH18170";"C.US.VIXH18180";"C.US.VIXH18190";"C.US.VIXH18200";"C.US.VIXH18210";"C.US.VIXH18220";"C.US.VIXH18230";"C.US.VIXH18240";"C.US.VIXH18250";"C.US.VIXH18260";"C.US.VIXH18270";"C.US.VIXH18280";"C.US.VIXH18290";"C.US.VIXH18300";"C.US.VIXH18310";"";"";"";"";"";"";"";"";""}</v>
        <stp/>
        <stp>Options</stp>
        <stp>VIX</stp>
        <stp>6</stp>
        <stp>Call</stp>
        <stp>longsymbol</stp>
        <stp>-25,25</stp>
        <tr r="AC91" s="2"/>
        <tr r="AC65" s="2"/>
        <tr r="AC90" s="2"/>
        <tr r="AC71" s="2"/>
        <tr r="AC73" s="2"/>
        <tr r="AC69" s="2"/>
        <tr r="AC99" s="2"/>
        <tr r="AC57" s="2"/>
        <tr r="AC77" s="2"/>
        <tr r="AC54" s="2"/>
        <tr r="AC96" s="2"/>
        <tr r="AC60" s="2"/>
        <tr r="AC79" s="2"/>
        <tr r="AC81" s="2"/>
        <tr r="AC104" s="2"/>
        <tr r="AC66" s="2"/>
        <tr r="AC59" s="2"/>
        <tr r="AC62" s="2"/>
        <tr r="AC100" s="2"/>
        <tr r="AC85" s="2"/>
        <tr r="AC86" s="2"/>
        <tr r="AC55" s="2"/>
        <tr r="AC56" s="2"/>
        <tr r="AC98" s="2"/>
        <tr r="AC64" s="2"/>
        <tr r="AC78" s="2"/>
        <tr r="AC97" s="2"/>
        <tr r="AC68" s="2"/>
        <tr r="AC103" s="2"/>
        <tr r="AC101" s="2"/>
        <tr r="AC94" s="2"/>
        <tr r="AC102" s="2"/>
        <tr r="AC87" s="2"/>
        <tr r="AC75" s="2"/>
        <tr r="AC93" s="2"/>
        <tr r="AC76" s="2"/>
        <tr r="AC82" s="2"/>
        <tr r="AC63" s="2"/>
        <tr r="AC61" s="2"/>
        <tr r="AC58" s="2"/>
        <tr r="AC88" s="2"/>
        <tr r="AC92" s="2"/>
        <tr r="AC67" s="2"/>
        <tr r="AC80" s="2"/>
        <tr r="AC74" s="2"/>
        <tr r="AC72" s="2"/>
        <tr r="AC89" s="2"/>
        <tr r="AC95" s="2"/>
        <tr r="AC83" s="2"/>
        <tr r="AC70" s="2"/>
        <tr r="AC84" s="2"/>
      </tp>
      <tp t="s">
        <v>{"";"";"";"";"";"";"";"";"";"";"";"P.US.VIXH1810";"P.US.VIXH1820";"P.US.VIXH1830";"P.US.VIXH1840";"P.US.VIXH1850";"P.US.VIXH1860";"P.US.VIXH1870";"P.US.VIXH1880";"P.US.VIXH1890";"P.US.VIXH18100";"P.US.VIXH18110";"P.US.VIXH18120";"P.US.VIXH18130";"P.US.VIXH18140";"P.US.VIXH18150";"P.US.VIXH18160";"P.US.VIXH18170";"P.US.VIXH18180";"P.US.VIXH18190";"P.US.VIXH18200";"P.US.VIXH18210";"P.US.VIXH18220";"P.US.VIXH18230";"P.US.VIXH18240";"P.US.VIXH18250";"P.US.VIXH18260";"P.US.VIXH18270";"P.US.VIXH18280";"P.US.VIXH18290";"P.US.VIXH18300";"P.US.VIXH18310";"";"";"";"";"";"";"";"";""}</v>
        <stp/>
        <stp>Options</stp>
        <stp>VIX</stp>
        <stp>6</stp>
        <stp>Put</stp>
        <stp>longsymbol</stp>
        <stp>-25,25</stp>
        <tr r="AI94" s="2"/>
        <tr r="AI64" s="2"/>
        <tr r="AI82" s="2"/>
        <tr r="AI55" s="2"/>
        <tr r="AI87" s="2"/>
        <tr r="AI93" s="2"/>
        <tr r="AI81" s="2"/>
        <tr r="AI96" s="2"/>
        <tr r="AI65" s="2"/>
        <tr r="AI84" s="2"/>
        <tr r="AI86" s="2"/>
        <tr r="AI54" s="2"/>
        <tr r="AI91" s="2"/>
        <tr r="AI79" s="2"/>
        <tr r="AI83" s="2"/>
        <tr r="AI72" s="2"/>
        <tr r="AI90" s="2"/>
        <tr r="AI103" s="2"/>
        <tr r="AI101" s="2"/>
        <tr r="AI71" s="2"/>
        <tr r="AI56" s="2"/>
        <tr r="AI62" s="2"/>
        <tr r="AI59" s="2"/>
        <tr r="AI95" s="2"/>
        <tr r="AI63" s="2"/>
        <tr r="AI74" s="2"/>
        <tr r="AI70" s="2"/>
        <tr r="AI75" s="2"/>
        <tr r="AI85" s="2"/>
        <tr r="AI98" s="2"/>
        <tr r="AI89" s="2"/>
        <tr r="AI57" s="2"/>
        <tr r="AI92" s="2"/>
        <tr r="AI102" s="2"/>
        <tr r="AI67" s="2"/>
        <tr r="AI77" s="2"/>
        <tr r="AI69" s="2"/>
        <tr r="AI61" s="2"/>
        <tr r="AI104" s="2"/>
        <tr r="AI97" s="2"/>
        <tr r="AI68" s="2"/>
        <tr r="AI99" s="2"/>
        <tr r="AI80" s="2"/>
        <tr r="AI78" s="2"/>
        <tr r="AI73" s="2"/>
        <tr r="AI58" s="2"/>
        <tr r="AI60" s="2"/>
        <tr r="AI88" s="2"/>
        <tr r="AI66" s="2"/>
        <tr r="AI100" s="2"/>
        <tr r="AI76" s="2"/>
      </tp>
      <tp t="s">
        <v>{"";"";"";"";"P.US.VIXF1810";"P.US.VIXF1820";"P.US.VIXF1830";"P.US.VIXF1840";"P.US.VIXF1850";"P.US.VIXF1860";"P.US.VIXF1870";"P.US.VIXF1875";"P.US.VIXF1880";"P.US.VIXF1885";"P.US.VIXF1890";"P.US.VIXF1895";"P.US.VIXF18100";"P.US.VIXF18105";"P.US.VIXF18110";"P.US.VIXF18115";"P.US.VIXF18120";"P.US.VIXF18125";"P.US.VIXF18130";"P.US.VIXF18135";"P.US.VIXF18140";"P.US.VIXF18145";"P.US.VIXF18150";"P.US.VIXF18155";"P.US.VIXF18160";"P.US.VIXF18165";"P.US.VIXF18170";"P.US.VIXF18175";"P.US.VIXF18180";"P.US.VIXF18185";"P.US.VIXF18190";"P.US.VIXF18195";"P.US.VIXF18200";"P.US.VIXF18205";"P.US.VIXF18210";"P.US.VIXF18215";"P.US.VIXF18220";"P.US.VIXF18225";"P.US.VIXF18230";"P.US.VIXF18240";"P.US.VIXF18250";"P.US.VIXF18260";"P.US.VIXF18270";"P.US.VIXF18280";"P.US.VIXF18290";"P.US.VIXF18300";"P.US.VIXF18310"}</v>
        <stp/>
        <stp>Options</stp>
        <stp>VIX</stp>
        <stp>4</stp>
        <stp>Put</stp>
        <stp>longsymbol</stp>
        <stp>-25,25</stp>
        <tr r="I63" s="2"/>
        <tr r="I54" s="2"/>
        <tr r="I58" s="2"/>
        <tr r="I64" s="2"/>
        <tr r="I59" s="2"/>
        <tr r="I55" s="2"/>
        <tr r="I104" s="2"/>
        <tr r="I70" s="2"/>
        <tr r="I66" s="2"/>
        <tr r="I67" s="2"/>
        <tr r="I75" s="2"/>
        <tr r="I91" s="2"/>
        <tr r="I82" s="2"/>
        <tr r="I93" s="2"/>
        <tr r="I95" s="2"/>
        <tr r="I102" s="2"/>
        <tr r="I76" s="2"/>
        <tr r="I68" s="2"/>
        <tr r="I96" s="2"/>
        <tr r="I71" s="2"/>
        <tr r="I79" s="2"/>
        <tr r="I103" s="2"/>
        <tr r="I94" s="2"/>
        <tr r="I69" s="2"/>
        <tr r="I90" s="2"/>
        <tr r="I73" s="2"/>
        <tr r="I89" s="2"/>
        <tr r="I77" s="2"/>
        <tr r="I80" s="2"/>
        <tr r="I61" s="2"/>
        <tr r="I74" s="2"/>
        <tr r="I84" s="2"/>
        <tr r="I98" s="2"/>
        <tr r="I99" s="2"/>
        <tr r="I86" s="2"/>
        <tr r="I60" s="2"/>
        <tr r="I85" s="2"/>
        <tr r="I97" s="2"/>
        <tr r="I87" s="2"/>
        <tr r="I81" s="2"/>
        <tr r="I88" s="2"/>
        <tr r="I100" s="2"/>
        <tr r="I72" s="2"/>
        <tr r="I62" s="2"/>
        <tr r="I65" s="2"/>
        <tr r="I78" s="2"/>
        <tr r="I92" s="2"/>
        <tr r="I56" s="2"/>
        <tr r="I57" s="2"/>
        <tr r="I101" s="2"/>
        <tr r="I83" s="2"/>
      </tp>
      <tp t="s">
        <v>{"";"";"";"";"";"";"";"";"";"";"";"P.US.VIXG1810";"P.US.VIXG1820";"P.US.VIXG1830";"P.US.VIXG1840";"P.US.VIXG1850";"P.US.VIXG1860";"P.US.VIXG1870";"P.US.VIXG1880";"P.US.VIXG1890";"P.US.VIXG18100";"P.US.VIXG18110";"P.US.VIXG18120";"P.US.VIXG18130";"P.US.VIXG18140";"P.US.VIXG18150";"P.US.VIXG18160";"P.US.VIXG18170";"P.US.VIXG18180";"P.US.VIXG18190";"P.US.VIXG18200";"P.US.VIXG18210";"P.US.VIXG18220";"P.US.VIXG18230";"P.US.VIXG18240";"P.US.VIXG18250";"P.US.VIXG18260";"P.US.VIXG18270";"P.US.VIXG18280";"P.US.VIXG18290";"P.US.VIXG18300";"P.US.VIXG18310";"";"";"";"";"";"";"";"";""}</v>
        <stp/>
        <stp>Options</stp>
        <stp>VIX</stp>
        <stp>5</stp>
        <stp>Put</stp>
        <stp>longsymbol</stp>
        <stp>-25,25</stp>
        <tr r="V70" s="2"/>
        <tr r="V100" s="2"/>
        <tr r="V59" s="2"/>
        <tr r="V77" s="2"/>
        <tr r="V85" s="2"/>
        <tr r="V83" s="2"/>
        <tr r="V97" s="2"/>
        <tr r="V90" s="2"/>
        <tr r="V84" s="2"/>
        <tr r="V57" s="2"/>
        <tr r="V67" s="2"/>
        <tr r="V101" s="2"/>
        <tr r="V82" s="2"/>
        <tr r="V66" s="2"/>
        <tr r="V68" s="2"/>
        <tr r="V86" s="2"/>
        <tr r="V54" s="2"/>
        <tr r="V88" s="2"/>
        <tr r="V80" s="2"/>
        <tr r="V76" s="2"/>
        <tr r="V78" s="2"/>
        <tr r="V87" s="2"/>
        <tr r="V96" s="2"/>
        <tr r="V92" s="2"/>
        <tr r="V93" s="2"/>
        <tr r="V89" s="2"/>
        <tr r="V62" s="2"/>
        <tr r="V65" s="2"/>
        <tr r="V95" s="2"/>
        <tr r="V75" s="2"/>
        <tr r="V58" s="2"/>
        <tr r="V94" s="2"/>
        <tr r="V79" s="2"/>
        <tr r="V60" s="2"/>
        <tr r="V63" s="2"/>
        <tr r="V64" s="2"/>
        <tr r="V73" s="2"/>
        <tr r="V99" s="2"/>
        <tr r="V98" s="2"/>
        <tr r="V104" s="2"/>
        <tr r="V102" s="2"/>
        <tr r="V55" s="2"/>
        <tr r="V69" s="2"/>
        <tr r="V61" s="2"/>
        <tr r="V81" s="2"/>
        <tr r="V56" s="2"/>
        <tr r="V103" s="2"/>
        <tr r="V72" s="2"/>
        <tr r="V71" s="2"/>
        <tr r="V91" s="2"/>
        <tr r="V74" s="2"/>
      </tp>
      <tp t="s">
        <v>{"";"";"";"";"";"";"P.US.VIXX1710";"P.US.VIXX1720";"P.US.VIXX1730";"P.US.VIXX1740";"P.US.VIXX1750";"P.US.VIXX1755";"P.US.VIXX1760";"P.US.VIXX1765";"P.US.VIXX1770";"P.US.VIXX1775";"P.US.VIXX1780";"P.US.VIXX1785";"P.US.VIXX1790";"P.US.VIXX1795";"P.US.VIXX17100";"P.US.VIXX17105";"P.US.VIXX17110";"P.US.VIXX17115";"P.US.VIXX17120";"P.US.VIXX17125";"P.US.VIXX17130";"P.US.VIXX17135";"P.US.VIXX17140";"P.US.VIXX17145";"P.US.VIXX17150";"P.US.VIXX17155";"P.US.VIXX17160";"P.US.VIXX17165";"P.US.VIXX17170";"P.US.VIXX17175";"P.US.VIXX17180";"P.US.VIXX17185";"P.US.VIXX17190";"P.US.VIXX17195";"P.US.VIXX17200";"P.US.VIXX17205";"P.US.VIXX17210";"P.US.VIXX17215";"P.US.VIXX17220";"P.US.VIXX17225";"P.US.VIXX17230";"P.US.VIXX17240";"P.US.VIXX17250";"P.US.VIXX17260";"P.US.VIXX17270"}</v>
        <stp/>
        <stp>Options</stp>
        <stp>VIX</stp>
        <stp>2</stp>
        <stp>Put</stp>
        <stp>longsymbol</stp>
        <stp>-25,25</stp>
        <tr r="V11" s="2"/>
        <tr r="V42" s="2"/>
        <tr r="V21" s="2"/>
        <tr r="V34" s="2"/>
        <tr r="V43" s="2"/>
        <tr r="V9" s="2"/>
        <tr r="V45" s="2"/>
        <tr r="V26" s="2"/>
        <tr r="V44" s="2"/>
        <tr r="V30" s="2"/>
        <tr r="V29" s="2"/>
        <tr r="V24" s="2"/>
        <tr r="V37" s="2"/>
        <tr r="V2" s="2"/>
        <tr r="V13" s="2"/>
        <tr r="V15" s="2"/>
        <tr r="V32" s="2"/>
        <tr r="V36" s="2"/>
        <tr r="V20" s="2"/>
        <tr r="V33" s="2"/>
        <tr r="V35" s="2"/>
        <tr r="V16" s="2"/>
        <tr r="V39" s="2"/>
        <tr r="V19" s="2"/>
        <tr r="V41" s="2"/>
        <tr r="V10" s="2"/>
        <tr r="V4" s="2"/>
        <tr r="V46" s="2"/>
        <tr r="V28" s="2"/>
        <tr r="V40" s="2"/>
        <tr r="V25" s="2"/>
        <tr r="V48" s="2"/>
        <tr r="V8" s="2"/>
        <tr r="V51" s="2"/>
        <tr r="V22" s="2"/>
        <tr r="V27" s="2"/>
        <tr r="V12" s="2"/>
        <tr r="V3" s="2"/>
        <tr r="V6" s="2"/>
        <tr r="V17" s="2"/>
        <tr r="V7" s="2"/>
        <tr r="V1" s="2"/>
        <tr r="V38" s="2"/>
        <tr r="V23" s="2"/>
        <tr r="V18" s="2"/>
        <tr r="V31" s="2"/>
        <tr r="V50" s="2"/>
        <tr r="V47" s="2"/>
        <tr r="V49" s="2"/>
        <tr r="V14" s="2"/>
        <tr r="V5" s="2"/>
      </tp>
      <tp t="s">
        <v>{"";"";"";"";"";"";"P.US.VIXZ1710";"P.US.VIXZ1720";"P.US.VIXZ1730";"P.US.VIXZ1740";"P.US.VIXZ1750";"P.US.VIXZ1760";"P.US.VIXZ1765";"P.US.VIXZ1770";"P.US.VIXZ1775";"P.US.VIXZ1780";"P.US.VIXZ1785";"P.US.VIXZ1790";"P.US.VIXZ1795";"P.US.VIXZ17100";"P.US.VIXZ17105";"P.US.VIXZ17110";"P.US.VIXZ17115";"P.US.VIXZ17120";"P.US.VIXZ17125";"P.US.VIXZ17130";"P.US.VIXZ17135";"P.US.VIXZ17140";"P.US.VIXZ17145";"P.US.VIXZ17150";"P.US.VIXZ17155";"P.US.VIXZ17160";"P.US.VIXZ17165";"P.US.VIXZ17170";"P.US.VIXZ17175";"P.US.VIXZ17180";"P.US.VIXZ17185";"P.US.VIXZ17190";"P.US.VIXZ17195";"P.US.VIXZ17200";"P.US.VIXZ17205";"P.US.VIXZ17210";"P.US.VIXZ17215";"P.US.VIXZ17220";"P.US.VIXZ17225";"P.US.VIXZ17230";"P.US.VIXZ17240";"P.US.VIXZ17250";"P.US.VIXZ17260";"P.US.VIXZ17270";"P.US.VIXZ17280"}</v>
        <stp/>
        <stp>Options</stp>
        <stp>VIX</stp>
        <stp>3</stp>
        <stp>Put</stp>
        <stp>longsymbol</stp>
        <stp>-25,25</stp>
        <tr r="AI14" s="2"/>
        <tr r="AI40" s="2"/>
        <tr r="AI45" s="2"/>
        <tr r="AI15" s="2"/>
        <tr r="AI39" s="2"/>
        <tr r="AI32" s="2"/>
        <tr r="AI48" s="2"/>
        <tr r="AI30" s="2"/>
        <tr r="AI1" s="2"/>
        <tr r="AI36" s="2"/>
        <tr r="AI50" s="2"/>
        <tr r="AI16" s="2"/>
        <tr r="AI18" s="2"/>
        <tr r="AI10" s="2"/>
        <tr r="AI7" s="2"/>
        <tr r="AI9" s="2"/>
        <tr r="AI27" s="2"/>
        <tr r="AI51" s="2"/>
        <tr r="AI31" s="2"/>
        <tr r="AI23" s="2"/>
        <tr r="AI3" s="2"/>
        <tr r="AI49" s="2"/>
        <tr r="AI19" s="2"/>
        <tr r="AI21" s="2"/>
        <tr r="AI28" s="2"/>
        <tr r="AI13" s="2"/>
        <tr r="AI22" s="2"/>
        <tr r="AI42" s="2"/>
        <tr r="AI5" s="2"/>
        <tr r="AI11" s="2"/>
        <tr r="AI34" s="2"/>
        <tr r="AI4" s="2"/>
        <tr r="AI41" s="2"/>
        <tr r="AI17" s="2"/>
        <tr r="AI12" s="2"/>
        <tr r="AI6" s="2"/>
        <tr r="AI46" s="2"/>
        <tr r="AI20" s="2"/>
        <tr r="AI2" s="2"/>
        <tr r="AI29" s="2"/>
        <tr r="AI33" s="2"/>
        <tr r="AI44" s="2"/>
        <tr r="AI35" s="2"/>
        <tr r="AI8" s="2"/>
        <tr r="AI25" s="2"/>
        <tr r="AI26" s="2"/>
        <tr r="AI47" s="2"/>
        <tr r="AI43" s="2"/>
        <tr r="AI24" s="2"/>
        <tr r="AI38" s="2"/>
        <tr r="AI37" s="2"/>
      </tp>
      <tp t="s">
        <v>{"";"";"";"";"";"";"";"P.US.VIXV1710";"P.US.VIXV1720";"P.US.VIXV1730";"P.US.VIXV1735";"P.US.VIXV1740";"P.US.VIXV1745";"P.US.VIXV1750";"P.US.VIXV1755";"P.US.VIXV1760";"P.US.VIXV1765";"P.US.VIXV1770";"P.US.VIXV1775";"P.US.VIXV1780";"P.US.VIXV1785";"P.US.VIXV1790";"P.US.VIXV1795";"P.US.VIXV17100";"P.US.VIXV17105";"P.US.VIXV17110";"P.US.VIXV17115";"P.US.VIXV17120";"P.US.VIXV17125";"P.US.VIXV17130";"P.US.VIXV17135";"P.US.VIXV17140";"P.US.VIXV17145";"P.US.VIXV17150";"P.US.VIXV17155";"P.US.VIXV17160";"P.US.VIXV17165";"P.US.VIXV17170";"P.US.VIXV17175";"P.US.VIXV17180";"P.US.VIXV17185";"P.US.VIXV17190";"P.US.VIXV17195";"P.US.VIXV17200";"P.US.VIXV17205";"P.US.VIXV17210";"P.US.VIXV17215";"P.US.VIXV17220";"P.US.VIXV17225";"P.US.VIXV17230";"P.US.VIXV17240"}</v>
        <stp/>
        <stp>Options</stp>
        <stp>VIX</stp>
        <stp>1</stp>
        <stp>Put</stp>
        <stp>longsymbol</stp>
        <stp>-25,25</stp>
        <tr r="I16" s="2"/>
        <tr r="I37" s="2"/>
        <tr r="I34" s="2"/>
        <tr r="I4" s="2"/>
        <tr r="I14" s="2"/>
        <tr r="I11" s="2"/>
        <tr r="I31" s="2"/>
        <tr r="I40" s="2"/>
        <tr r="I38" s="2"/>
        <tr r="I33" s="2"/>
        <tr r="I8" s="2"/>
        <tr r="I7" s="2"/>
        <tr r="I13" s="2"/>
        <tr r="I30" s="2"/>
        <tr r="I12" s="2"/>
        <tr r="I48" s="2"/>
        <tr r="I39" s="2"/>
        <tr r="I51" s="2"/>
        <tr r="I2" s="2"/>
        <tr r="I32" s="2"/>
        <tr r="I1" s="2"/>
        <tr r="I43" s="2"/>
        <tr r="I25" s="2"/>
        <tr r="I19" s="2"/>
        <tr r="I10" s="2"/>
        <tr r="I21" s="2"/>
        <tr r="I9" s="2"/>
        <tr r="I23" s="2"/>
        <tr r="I24" s="2"/>
        <tr r="I41" s="2"/>
        <tr r="I35" s="2"/>
        <tr r="I20" s="2"/>
        <tr r="I28" s="2"/>
        <tr r="I46" s="2"/>
        <tr r="I3" s="2"/>
        <tr r="I50" s="2"/>
        <tr r="I47" s="2"/>
        <tr r="I26" s="2"/>
        <tr r="I42" s="2"/>
        <tr r="I44" s="2"/>
        <tr r="I45" s="2"/>
        <tr r="I6" s="2"/>
        <tr r="I15" s="2"/>
        <tr r="I27" s="2"/>
        <tr r="I18" s="2"/>
        <tr r="I29" s="2"/>
        <tr r="I17" s="2"/>
        <tr r="I22" s="2"/>
        <tr r="I36" s="2"/>
        <tr r="I5" s="2"/>
        <tr r="I49" s="2"/>
      </tp>
      <tp>
        <v>0</v>
        <stp/>
        <stp>ContractData</stp>
        <stp>C.US.VIXV1755</stp>
        <stp>T_CVol</stp>
        <stp/>
        <stp>T</stp>
        <tr r="A15" s="2"/>
      </tp>
      <tp>
        <v>0</v>
        <stp/>
        <stp>ContractData</stp>
        <stp>C.US.VIXV1745</stp>
        <stp>T_CVol</stp>
        <stp/>
        <stp>T</stp>
        <tr r="A13" s="2"/>
      </tp>
      <tp>
        <v>0</v>
        <stp/>
        <stp>ContractData</stp>
        <stp>C.US.VIXV1775</stp>
        <stp>T_CVol</stp>
        <stp/>
        <stp>T</stp>
        <tr r="A19" s="2"/>
      </tp>
      <tp>
        <v>0</v>
        <stp/>
        <stp>ContractData</stp>
        <stp>C.US.VIXV1765</stp>
        <stp>T_CVol</stp>
        <stp/>
        <stp>T</stp>
        <tr r="A17" s="2"/>
      </tp>
      <tp>
        <v>0</v>
        <stp/>
        <stp>ContractData</stp>
        <stp>C.US.VIXV1735</stp>
        <stp>T_CVol</stp>
        <stp/>
        <stp>T</stp>
        <tr r="A11" s="2"/>
      </tp>
      <tp>
        <v>45</v>
        <stp/>
        <stp>ContractData</stp>
        <stp>C.US.VIXV1795</stp>
        <stp>T_CVol</stp>
        <stp/>
        <stp>T</stp>
        <tr r="F17" s="2"/>
        <tr r="A23" s="2"/>
      </tp>
      <tp>
        <v>0</v>
        <stp/>
        <stp>ContractData</stp>
        <stp>C.US.VIXV1785</stp>
        <stp>T_CVol</stp>
        <stp/>
        <stp>T</stp>
        <tr r="A21" s="2"/>
      </tp>
      <tp>
        <v>0</v>
        <stp/>
        <stp>ContractData</stp>
        <stp>P.US.VIXF1875</stp>
        <stp>T_CVol</stp>
        <stp/>
        <stp>T</stp>
        <tr r="L68" s="2"/>
        <tr r="G65" s="2"/>
      </tp>
      <tp>
        <v>0</v>
        <stp/>
        <stp>ContractData</stp>
        <stp>P.US.VIXF1895</stp>
        <stp>T_CVol</stp>
        <stp/>
        <stp>T</stp>
        <tr r="L72" s="2"/>
        <tr r="G69" s="2"/>
      </tp>
      <tp>
        <v>0</v>
        <stp/>
        <stp>ContractData</stp>
        <stp>P.US.VIXF1885</stp>
        <stp>T_CVol</stp>
        <stp/>
        <stp>T</stp>
        <tr r="L70" s="2"/>
        <tr r="G67" s="2"/>
      </tp>
      <tp>
        <v>0</v>
        <stp/>
        <stp>ContractData</stp>
        <stp>C.US.VIXV1750</stp>
        <stp>T_CVol</stp>
        <stp/>
        <stp>T</stp>
        <tr r="A14" s="2"/>
      </tp>
      <tp>
        <v>0</v>
        <stp/>
        <stp>ContractData</stp>
        <stp>C.US.VIXV1740</stp>
        <stp>T_CVol</stp>
        <stp/>
        <stp>T</stp>
        <tr r="A12" s="2"/>
      </tp>
      <tp>
        <v>0</v>
        <stp/>
        <stp>ContractData</stp>
        <stp>C.US.VIXV1770</stp>
        <stp>T_CVol</stp>
        <stp/>
        <stp>T</stp>
        <tr r="A18" s="2"/>
      </tp>
      <tp>
        <v>0</v>
        <stp/>
        <stp>ContractData</stp>
        <stp>C.US.VIXV1760</stp>
        <stp>T_CVol</stp>
        <stp/>
        <stp>T</stp>
        <tr r="A16" s="2"/>
      </tp>
      <tp>
        <v>0</v>
        <stp/>
        <stp>ContractData</stp>
        <stp>C.US.VIXV1710</stp>
        <stp>T_CVol</stp>
        <stp/>
        <stp>T</stp>
        <tr r="A8" s="2"/>
      </tp>
      <tp>
        <v>0</v>
        <stp/>
        <stp>ContractData</stp>
        <stp>C.US.VIXV1730</stp>
        <stp>T_CVol</stp>
        <stp/>
        <stp>T</stp>
        <tr r="A10" s="2"/>
      </tp>
      <tp>
        <v>0</v>
        <stp/>
        <stp>ContractData</stp>
        <stp>C.US.VIXV1720</stp>
        <stp>T_CVol</stp>
        <stp/>
        <stp>T</stp>
        <tr r="A9" s="2"/>
      </tp>
      <tp>
        <v>11</v>
        <stp/>
        <stp>ContractData</stp>
        <stp>C.US.VIXV1790</stp>
        <stp>T_CVol</stp>
        <stp/>
        <stp>T</stp>
        <tr r="F21" s="2"/>
        <tr r="A22" s="2"/>
      </tp>
      <tp>
        <v>0</v>
        <stp/>
        <stp>ContractData</stp>
        <stp>C.US.VIXV1780</stp>
        <stp>T_CVol</stp>
        <stp/>
        <stp>T</stp>
        <tr r="A20" s="2"/>
      </tp>
      <tp>
        <v>0</v>
        <stp/>
        <stp>ContractData</stp>
        <stp>P.US.VIXG1850</stp>
        <stp>T_CVol</stp>
        <stp/>
        <stp>T</stp>
        <tr r="Y69" s="2"/>
        <tr r="T69" s="2"/>
      </tp>
      <tp>
        <v>0</v>
        <stp/>
        <stp>ContractData</stp>
        <stp>P.US.VIXG1840</stp>
        <stp>T_CVol</stp>
        <stp/>
        <stp>T</stp>
        <tr r="Y68" s="2"/>
        <tr r="T68" s="2"/>
      </tp>
      <tp>
        <v>0</v>
        <stp/>
        <stp>ContractData</stp>
        <stp>P.US.VIXG1870</stp>
        <stp>T_CVol</stp>
        <stp/>
        <stp>T</stp>
        <tr r="Y71" s="2"/>
        <tr r="T71" s="2"/>
      </tp>
      <tp>
        <v>0</v>
        <stp/>
        <stp>ContractData</stp>
        <stp>P.US.VIXG1860</stp>
        <stp>T_CVol</stp>
        <stp/>
        <stp>T</stp>
        <tr r="Y70" s="2"/>
        <tr r="T70" s="2"/>
      </tp>
      <tp>
        <v>0</v>
        <stp/>
        <stp>ContractData</stp>
        <stp>P.US.VIXG1810</stp>
        <stp>T_CVol</stp>
        <stp/>
        <stp>T</stp>
        <tr r="Y65" s="2"/>
        <tr r="T65" s="2"/>
      </tp>
      <tp>
        <v>0</v>
        <stp/>
        <stp>ContractData</stp>
        <stp>P.US.VIXG1830</stp>
        <stp>T_CVol</stp>
        <stp/>
        <stp>T</stp>
        <tr r="Y67" s="2"/>
        <tr r="T67" s="2"/>
      </tp>
      <tp>
        <v>0</v>
        <stp/>
        <stp>ContractData</stp>
        <stp>P.US.VIXG1820</stp>
        <stp>T_CVol</stp>
        <stp/>
        <stp>T</stp>
        <tr r="Y66" s="2"/>
        <tr r="T66" s="2"/>
      </tp>
      <tp>
        <v>0</v>
        <stp/>
        <stp>ContractData</stp>
        <stp>P.US.VIXG1890</stp>
        <stp>T_CVol</stp>
        <stp/>
        <stp>T</stp>
        <tr r="Y73" s="2"/>
        <tr r="T73" s="2"/>
      </tp>
      <tp>
        <v>0</v>
        <stp/>
        <stp>ContractData</stp>
        <stp>P.US.VIXG1880</stp>
        <stp>T_CVol</stp>
        <stp/>
        <stp>T</stp>
        <tr r="Y72" s="2"/>
        <tr r="T72" s="2"/>
      </tp>
      <tp>
        <v>0</v>
        <stp/>
        <stp>ContractData</stp>
        <stp>P.US.VIXF1850</stp>
        <stp>T_CVol</stp>
        <stp/>
        <stp>T</stp>
        <tr r="L65" s="2"/>
        <tr r="G62" s="2"/>
      </tp>
      <tp>
        <v>0</v>
        <stp/>
        <stp>ContractData</stp>
        <stp>P.US.VIXF1840</stp>
        <stp>T_CVol</stp>
        <stp/>
        <stp>T</stp>
        <tr r="L64" s="2"/>
        <tr r="G61" s="2"/>
      </tp>
      <tp>
        <v>0</v>
        <stp/>
        <stp>ContractData</stp>
        <stp>P.US.VIXF1870</stp>
        <stp>T_CVol</stp>
        <stp/>
        <stp>T</stp>
        <tr r="L67" s="2"/>
        <tr r="G64" s="2"/>
      </tp>
      <tp>
        <v>0</v>
        <stp/>
        <stp>ContractData</stp>
        <stp>P.US.VIXF1860</stp>
        <stp>T_CVol</stp>
        <stp/>
        <stp>T</stp>
        <tr r="L66" s="2"/>
        <tr r="G63" s="2"/>
      </tp>
      <tp>
        <v>0</v>
        <stp/>
        <stp>ContractData</stp>
        <stp>P.US.VIXF1810</stp>
        <stp>T_CVol</stp>
        <stp/>
        <stp>T</stp>
        <tr r="L61" s="2"/>
        <tr r="G58" s="2"/>
      </tp>
      <tp>
        <v>0</v>
        <stp/>
        <stp>ContractData</stp>
        <stp>P.US.VIXF1830</stp>
        <stp>T_CVol</stp>
        <stp/>
        <stp>T</stp>
        <tr r="L63" s="2"/>
        <tr r="G60" s="2"/>
      </tp>
      <tp>
        <v>0</v>
        <stp/>
        <stp>ContractData</stp>
        <stp>P.US.VIXF1820</stp>
        <stp>T_CVol</stp>
        <stp/>
        <stp>T</stp>
        <tr r="L62" s="2"/>
        <tr r="G59" s="2"/>
      </tp>
      <tp>
        <v>0</v>
        <stp/>
        <stp>ContractData</stp>
        <stp>P.US.VIXF1890</stp>
        <stp>T_CVol</stp>
        <stp/>
        <stp>T</stp>
        <tr r="L71" s="2"/>
        <tr r="G68" s="2"/>
      </tp>
      <tp>
        <v>0</v>
        <stp/>
        <stp>ContractData</stp>
        <stp>P.US.VIXF1880</stp>
        <stp>T_CVol</stp>
        <stp/>
        <stp>T</stp>
        <tr r="L69" s="2"/>
        <tr r="G66" s="2"/>
      </tp>
      <tp t="s">
        <v>CBOE VOLATILITY INDEX (VIX) OPTIONS, Mar 18 300 Call</v>
        <stp/>
        <stp>ContractData</stp>
        <stp>C.US.VIXH18300</stp>
        <stp>LongDescription</stp>
        <stp/>
        <stp>T</stp>
        <tr r="R26" s="3"/>
        <tr r="R26" s="3"/>
      </tp>
      <tp t="s">
        <v>CBOE VOLATILITY INDEX (VIX) OPTIONS, Jan 18 300 Call</v>
        <stp/>
        <stp>ContractData</stp>
        <stp>C.US.VIXF18300</stp>
        <stp>LongDescription</stp>
        <stp/>
        <stp>T</stp>
        <tr r="B27" s="3"/>
        <tr r="B27" s="3"/>
      </tp>
      <tp t="s">
        <v>CBOE VOLATILITY INDEX (VIX) OPTIONS, Mar 18 210 Call</v>
        <stp/>
        <stp>ContractData</stp>
        <stp>C.US.VIXH18210</stp>
        <stp>LongDescription</stp>
        <stp/>
        <stp>T</stp>
        <tr r="R25" s="3"/>
        <tr r="R25" s="3"/>
      </tp>
      <tp t="s">
        <v>CBOE VOLATILITY INDEX (VIX) OPTIONS, Mar 18 200 Call</v>
        <stp/>
        <stp>ContractData</stp>
        <stp>C.US.VIXH18200</stp>
        <stp>LongDescription</stp>
        <stp/>
        <stp>T</stp>
        <tr r="R31" s="3"/>
        <tr r="R31" s="3"/>
      </tp>
      <tp t="s">
        <v>CBOE VOLATILITY INDEX (VIX) OPTIONS, Mar 18 240 Call</v>
        <stp/>
        <stp>ContractData</stp>
        <stp>C.US.VIXH18240</stp>
        <stp>LongDescription</stp>
        <stp/>
        <stp>T</stp>
        <tr r="R27" s="3"/>
        <tr r="R27" s="3"/>
      </tp>
      <tp t="s">
        <v>CBOE VOLATILITY INDEX (VIX) OPTIONS, Mar 18 270 Call</v>
        <stp/>
        <stp>ContractData</stp>
        <stp>C.US.VIXH18270</stp>
        <stp>LongDescription</stp>
        <stp/>
        <stp>T</stp>
        <tr r="R28" s="3"/>
        <tr r="R28" s="3"/>
      </tp>
      <tp t="s">
        <v>CBOE VOLATILITY INDEX (VIX) OPTIONS, Jan 18 270 Call</v>
        <stp/>
        <stp>ContractData</stp>
        <stp>C.US.VIXF18270</stp>
        <stp>LongDescription</stp>
        <stp/>
        <stp>T</stp>
        <tr r="B26" s="3"/>
        <tr r="B26" s="3"/>
      </tp>
      <tp t="s">
        <v>CBOE VOLATILITY INDEX (VIX) OPTIONS, Jan 18 230 Call</v>
        <stp/>
        <stp>ContractData</stp>
        <stp>C.US.VIXF18230</stp>
        <stp>LongDescription</stp>
        <stp/>
        <stp>T</stp>
        <tr r="B23" s="3"/>
        <tr r="B23" s="3"/>
      </tp>
      <tp t="s">
        <v>CBOE VOLATILITY INDEX (VIX) OPTIONS, Jan 18 220 Call</v>
        <stp/>
        <stp>ContractData</stp>
        <stp>C.US.VIXF18220</stp>
        <stp>LongDescription</stp>
        <stp/>
        <stp>T</stp>
        <tr r="B32" s="3"/>
        <tr r="B32" s="3"/>
      </tp>
      <tp t="s">
        <v>CBOE VOLATILITY INDEX (VIX) OPTIONS, Jan 18 210 Call</v>
        <stp/>
        <stp>ContractData</stp>
        <stp>C.US.VIXF18210</stp>
        <stp>LongDescription</stp>
        <stp/>
        <stp>T</stp>
        <tr r="B36" s="3"/>
        <tr r="B36" s="3"/>
      </tp>
      <tp t="s">
        <v>CBOE VOLATILITY INDEX (VIX) OPTIONS, Jan 18 200 Call</v>
        <stp/>
        <stp>ContractData</stp>
        <stp>C.US.VIXF18200</stp>
        <stp>LongDescription</stp>
        <stp/>
        <stp>T</stp>
        <tr r="B29" s="3"/>
        <tr r="B29" s="3"/>
      </tp>
      <tp t="s">
        <v>CBOE VOLATILITY INDEX (VIX) OPTIONS, Mar 18 110 Call</v>
        <stp/>
        <stp>ContractData</stp>
        <stp>C.US.VIXH18110</stp>
        <stp>LongDescription</stp>
        <stp/>
        <stp>T</stp>
        <tr r="R30" s="3"/>
        <tr r="R30" s="3"/>
      </tp>
      <tp t="s">
        <v>CBOE VOLATILITY INDEX (VIX) OPTIONS, Mar 18 130 Call</v>
        <stp/>
        <stp>ContractData</stp>
        <stp>C.US.VIXH18130</stp>
        <stp>LongDescription</stp>
        <stp/>
        <stp>T</stp>
        <tr r="R23" s="3"/>
        <tr r="R23" s="3"/>
      </tp>
      <tp t="s">
        <v>CBOE VOLATILITY INDEX (VIX) OPTIONS, Mar 18 120 Call</v>
        <stp/>
        <stp>ContractData</stp>
        <stp>C.US.VIXH18120</stp>
        <stp>LongDescription</stp>
        <stp/>
        <stp>T</stp>
        <tr r="R32" s="3"/>
        <tr r="R32" s="3"/>
      </tp>
      <tp t="s">
        <v>CBOE VOLATILITY INDEX (VIX) OPTIONS, Mar 18 150 Call</v>
        <stp/>
        <stp>ContractData</stp>
        <stp>C.US.VIXH18150</stp>
        <stp>LongDescription</stp>
        <stp/>
        <stp>T</stp>
        <tr r="R33" s="3"/>
        <tr r="R33" s="3"/>
      </tp>
      <tp t="s">
        <v>CBOE VOLATILITY INDEX (VIX) OPTIONS, Mar 18 140 Call</v>
        <stp/>
        <stp>ContractData</stp>
        <stp>C.US.VIXH18140</stp>
        <stp>LongDescription</stp>
        <stp/>
        <stp>T</stp>
        <tr r="R22" s="3"/>
        <tr r="R22" s="3"/>
      </tp>
      <tp t="s">
        <v>CBOE VOLATILITY INDEX (VIX) OPTIONS, Jan 18 190 Call</v>
        <stp/>
        <stp>ContractData</stp>
        <stp>C.US.VIXF18190</stp>
        <stp>LongDescription</stp>
        <stp/>
        <stp>T</stp>
        <tr r="B28" s="3"/>
        <tr r="B28" s="3"/>
      </tp>
      <tp t="s">
        <v>CBOE VOLATILITY INDEX (VIX) OPTIONS, Mar 18 170 Call</v>
        <stp/>
        <stp>ContractData</stp>
        <stp>C.US.VIXH18170</stp>
        <stp>LongDescription</stp>
        <stp/>
        <stp>T</stp>
        <tr r="R24" s="3"/>
        <tr r="R24" s="3"/>
      </tp>
      <tp t="s">
        <v>CBOE VOLATILITY INDEX (VIX) OPTIONS, Jan 18 180 Call</v>
        <stp/>
        <stp>ContractData</stp>
        <stp>C.US.VIXF18180</stp>
        <stp>LongDescription</stp>
        <stp/>
        <stp>T</stp>
        <tr r="B24" s="3"/>
        <tr r="B24" s="3"/>
      </tp>
      <tp t="s">
        <v>CBOE VOLATILITY INDEX (VIX) OPTIONS, Mar 18 160 Call</v>
        <stp/>
        <stp>ContractData</stp>
        <stp>C.US.VIXH18160</stp>
        <stp>LongDescription</stp>
        <stp/>
        <stp>T</stp>
        <tr r="R29" s="3"/>
        <tr r="R29" s="3"/>
      </tp>
      <tp t="s">
        <v>CBOE VOLATILITY INDEX (VIX) OPTIONS, Jan 18 170 Call</v>
        <stp/>
        <stp>ContractData</stp>
        <stp>C.US.VIXF18170</stp>
        <stp>LongDescription</stp>
        <stp/>
        <stp>T</stp>
        <tr r="B30" s="3"/>
        <tr r="B30" s="3"/>
      </tp>
      <tp t="s">
        <v>CBOE VOLATILITY INDEX (VIX) OPTIONS, Mar 18 190 Call</v>
        <stp/>
        <stp>ContractData</stp>
        <stp>C.US.VIXH18190</stp>
        <stp>LongDescription</stp>
        <stp/>
        <stp>T</stp>
        <tr r="R34" s="3"/>
        <tr r="R34" s="3"/>
      </tp>
      <tp t="s">
        <v>CBOE VOLATILITY INDEX (VIX) OPTIONS, Jan 18 150 Call</v>
        <stp/>
        <stp>ContractData</stp>
        <stp>C.US.VIXF18150</stp>
        <stp>LongDescription</stp>
        <stp/>
        <stp>T</stp>
        <tr r="B33" s="3"/>
        <tr r="B33" s="3"/>
      </tp>
      <tp t="s">
        <v>CBOE VOLATILITY INDEX (VIX) OPTIONS, Feb 18 140 Call</v>
        <stp/>
        <stp>ContractData</stp>
        <stp>C.US.VIXG18140</stp>
        <stp>LongDescription</stp>
        <stp/>
        <stp>T</stp>
        <tr r="J22" s="3"/>
        <tr r="J22" s="3"/>
      </tp>
      <tp t="s">
        <v>CBOE VOLATILITY INDEX (VIX) OPTIONS, Jan 18 140 Call</v>
        <stp/>
        <stp>ContractData</stp>
        <stp>C.US.VIXF18140</stp>
        <stp>LongDescription</stp>
        <stp/>
        <stp>T</stp>
        <tr r="B35" s="3"/>
        <tr r="B35" s="3"/>
        <tr r="B22" s="3"/>
        <tr r="B22" s="3"/>
      </tp>
      <tp t="s">
        <v>CBOE VOLATILITY INDEX (VIX) OPTIONS, Jan 18 120 Call</v>
        <stp/>
        <stp>ContractData</stp>
        <stp>C.US.VIXF18120</stp>
        <stp>LongDescription</stp>
        <stp/>
        <stp>T</stp>
        <tr r="B31" s="3"/>
        <tr r="B31" s="3"/>
      </tp>
      <tp t="s">
        <v>CBOE VOLATILITY INDEX (VIX) OPTIONS, Jan 18 110 Call</v>
        <stp/>
        <stp>ContractData</stp>
        <stp>C.US.VIXF18110</stp>
        <stp>LongDescription</stp>
        <stp/>
        <stp>T</stp>
        <tr r="B25" s="3"/>
        <tr r="B25" s="3"/>
      </tp>
      <tp t="s">
        <v>CBOE VOLATILITY INDEX (VIX) OPTIONS, Jan 18 100 Call</v>
        <stp/>
        <stp>ContractData</stp>
        <stp>C.US.VIXF18100</stp>
        <stp>LongDescription</stp>
        <stp/>
        <stp>T</stp>
        <tr r="B34" s="3"/>
        <tr r="B34" s="3"/>
      </tp>
      <tp t="s">
        <v>CBOE VOLATILITY INDEX (VIX) OPTIONS, Mar 18 120 Put</v>
        <stp/>
        <stp>ContractData</stp>
        <stp>P.US.VIXH18120</stp>
        <stp>LongDescription</stp>
        <stp/>
        <stp>T</stp>
        <tr r="V23" s="3"/>
        <tr r="V23" s="3"/>
      </tp>
      <tp t="s">
        <v>CBOE VOLATILITY INDEX (VIX) OPTIONS, Mar 18 160 Put</v>
        <stp/>
        <stp>ContractData</stp>
        <stp>P.US.VIXH18160</stp>
        <stp>LongDescription</stp>
        <stp/>
        <stp>T</stp>
        <tr r="V24" s="3"/>
        <tr r="V24" s="3"/>
      </tp>
      <tp t="s">
        <v>CBOE VOLATILITY INDEX (VIX) OPTIONS, Mar 18 150 Put</v>
        <stp/>
        <stp>ContractData</stp>
        <stp>P.US.VIXH18150</stp>
        <stp>LongDescription</stp>
        <stp/>
        <stp>T</stp>
        <tr r="V25" s="3"/>
        <tr r="V25" s="3"/>
      </tp>
      <tp t="s">
        <v>CBOE VOLATILITY INDEX (VIX) OPTIONS, Jan 18 150 Put</v>
        <stp/>
        <stp>ContractData</stp>
        <stp>P.US.VIXF18150</stp>
        <stp>LongDescription</stp>
        <stp/>
        <stp>T</stp>
        <tr r="F25" s="3"/>
        <tr r="F25" s="3"/>
      </tp>
      <tp t="s">
        <v>CBOE VOLATILITY INDEX (VIX) OPTIONS, Mar 18 190 Put</v>
        <stp/>
        <stp>ContractData</stp>
        <stp>P.US.VIXH18190</stp>
        <stp>LongDescription</stp>
        <stp/>
        <stp>T</stp>
        <tr r="V26" s="3"/>
        <tr r="V26" s="3"/>
      </tp>
      <tp t="s">
        <v>CBOE VOLATILITY INDEX (VIX) OPTIONS, Jan 18 100 Put</v>
        <stp/>
        <stp>ContractData</stp>
        <stp>P.US.VIXF18100</stp>
        <stp>LongDescription</stp>
        <stp/>
        <stp>T</stp>
        <tr r="F23" s="3"/>
        <tr r="F23" s="3"/>
      </tp>
      <tp t="s">
        <v>CBOE VOLATILITY INDEX (VIX) OPTIONS, Jan 18 130 Put</v>
        <stp/>
        <stp>ContractData</stp>
        <stp>P.US.VIXF18130</stp>
        <stp>LongDescription</stp>
        <stp/>
        <stp>T</stp>
        <tr r="F24" s="3"/>
        <tr r="F24" s="3"/>
      </tp>
      <tp>
        <v>0</v>
        <stp/>
        <stp>ContractData</stp>
        <stp>C.US.VIXZ1750</stp>
        <stp>T_CVol</stp>
        <stp/>
        <stp>T</stp>
        <tr r="AF26" s="2"/>
        <tr r="AA11" s="2"/>
      </tp>
      <tp>
        <v>0</v>
        <stp/>
        <stp>ContractData</stp>
        <stp>C.US.VIXZ1740</stp>
        <stp>T_CVol</stp>
        <stp/>
        <stp>T</stp>
        <tr r="AF25" s="2"/>
        <tr r="AA10" s="2"/>
      </tp>
      <tp>
        <v>0</v>
        <stp/>
        <stp>ContractData</stp>
        <stp>C.US.VIXZ1770</stp>
        <stp>T_CVol</stp>
        <stp/>
        <stp>T</stp>
        <tr r="AF29" s="2"/>
        <tr r="AA14" s="2"/>
      </tp>
      <tp>
        <v>0</v>
        <stp/>
        <stp>ContractData</stp>
        <stp>C.US.VIXZ1760</stp>
        <stp>T_CVol</stp>
        <stp/>
        <stp>T</stp>
        <tr r="AF27" s="2"/>
        <tr r="AA12" s="2"/>
      </tp>
      <tp>
        <v>0</v>
        <stp/>
        <stp>ContractData</stp>
        <stp>C.US.VIXZ1710</stp>
        <stp>T_CVol</stp>
        <stp/>
        <stp>T</stp>
        <tr r="AF22" s="2"/>
        <tr r="AA7" s="2"/>
      </tp>
      <tp>
        <v>0</v>
        <stp/>
        <stp>ContractData</stp>
        <stp>C.US.VIXZ1730</stp>
        <stp>T_CVol</stp>
        <stp/>
        <stp>T</stp>
        <tr r="AF24" s="2"/>
        <tr r="AA9" s="2"/>
      </tp>
      <tp>
        <v>0</v>
        <stp/>
        <stp>ContractData</stp>
        <stp>C.US.VIXZ1720</stp>
        <stp>T_CVol</stp>
        <stp/>
        <stp>T</stp>
        <tr r="AF23" s="2"/>
        <tr r="AA8" s="2"/>
      </tp>
      <tp>
        <v>100</v>
        <stp/>
        <stp>ContractData</stp>
        <stp>C.US.VIXZ1790</stp>
        <stp>T_CVol</stp>
        <stp/>
        <stp>T</stp>
        <tr r="AF8" s="2"/>
        <tr r="AA18" s="2"/>
      </tp>
      <tp>
        <v>0</v>
        <stp/>
        <stp>ContractData</stp>
        <stp>C.US.VIXZ1780</stp>
        <stp>T_CVol</stp>
        <stp/>
        <stp>T</stp>
        <tr r="AF31" s="2"/>
        <tr r="AA16" s="2"/>
      </tp>
      <tp t="s">
        <v>CBOE VOLATILITY INDEX (VIX) OPTIONS, Nov 17 200 Put</v>
        <stp/>
        <stp>ContractData</stp>
        <stp>P.US.VIXX17200</stp>
        <stp>LongDescription</stp>
        <stp/>
        <stp>T</stp>
        <tr r="N18" s="3"/>
        <tr r="N18" s="3"/>
      </tp>
      <tp t="s">
        <v>CBOE VOLATILITY INDEX (VIX) OPTIONS, Oct 17 200 Put</v>
        <stp/>
        <stp>ContractData</stp>
        <stp>P.US.VIXV17200</stp>
        <stp>LongDescription</stp>
        <stp/>
        <stp>T</stp>
        <tr r="F13" s="3"/>
        <tr r="F13" s="3"/>
      </tp>
      <tp t="s">
        <v>CBOE VOLATILITY INDEX (VIX) OPTIONS, Dec 17 230 Call</v>
        <stp/>
        <stp>ContractData</stp>
        <stp>C.US.VIXZ17230</stp>
        <stp>LongDescription</stp>
        <stp/>
        <stp>T</stp>
        <tr r="R18" s="3"/>
        <tr r="R18" s="3"/>
      </tp>
      <tp t="s">
        <v>CBOE VOLATILITY INDEX (VIX) OPTIONS, Nov 17 200 Call</v>
        <stp/>
        <stp>ContractData</stp>
        <stp>C.US.VIXX17200</stp>
        <stp>LongDescription</stp>
        <stp/>
        <stp>T</stp>
        <tr r="J7" s="3"/>
        <tr r="J7" s="3"/>
      </tp>
      <tp t="s">
        <v>CBOE VOLATILITY INDEX (VIX) OPTIONS, Nov 17 230 Call</v>
        <stp/>
        <stp>ContractData</stp>
        <stp>C.US.VIXX17230</stp>
        <stp>LongDescription</stp>
        <stp/>
        <stp>T</stp>
        <tr r="J6" s="3"/>
        <tr r="J6" s="3"/>
      </tp>
      <tp t="s">
        <v>CBOE VOLATILITY INDEX (VIX) OPTIONS, Nov 17 220 Call</v>
        <stp/>
        <stp>ContractData</stp>
        <stp>C.US.VIXX17220</stp>
        <stp>LongDescription</stp>
        <stp/>
        <stp>T</stp>
        <tr r="J9" s="3"/>
        <tr r="J9" s="3"/>
      </tp>
      <tp t="s">
        <v>CBOE VOLATILITY INDEX (VIX) OPTIONS, Dec 17 200 Call</v>
        <stp/>
        <stp>ContractData</stp>
        <stp>C.US.VIXZ17200</stp>
        <stp>LongDescription</stp>
        <stp/>
        <stp>T</stp>
        <tr r="R19" s="3"/>
        <tr r="R19" s="3"/>
      </tp>
      <tp t="s">
        <v>CBOE VOLATILITY INDEX (VIX) OPTIONS, Dec 17 270 Call</v>
        <stp/>
        <stp>ContractData</stp>
        <stp>C.US.VIXZ17270</stp>
        <stp>LongDescription</stp>
        <stp/>
        <stp>T</stp>
        <tr r="R15" s="3"/>
        <tr r="R15" s="3"/>
      </tp>
      <tp t="s">
        <v>CBOE VOLATILITY INDEX (VIX) OPTIONS, Nov 17 240 Call</v>
        <stp/>
        <stp>ContractData</stp>
        <stp>C.US.VIXX17240</stp>
        <stp>LongDescription</stp>
        <stp/>
        <stp>T</stp>
        <tr r="J15" s="3"/>
        <tr r="J15" s="3"/>
      </tp>
      <tp t="s">
        <v>CBOE VOLATILITY INDEX (VIX) OPTIONS, Dec 17 250 Call</v>
        <stp/>
        <stp>ContractData</stp>
        <stp>C.US.VIXZ17250</stp>
        <stp>LongDescription</stp>
        <stp/>
        <stp>T</stp>
        <tr r="R11" s="3"/>
        <tr r="R11" s="3"/>
      </tp>
      <tp t="s">
        <v>CBOE VOLATILITY INDEX (VIX) OPTIONS, Nov 17 260 Call</v>
        <stp/>
        <stp>ContractData</stp>
        <stp>C.US.VIXX17260</stp>
        <stp>LongDescription</stp>
        <stp/>
        <stp>T</stp>
        <tr r="J12" s="3"/>
        <tr r="J12" s="3"/>
      </tp>
      <tp t="s">
        <v>CBOE VOLATILITY INDEX (VIX) OPTIONS, Oct 17 230 Call</v>
        <stp/>
        <stp>ContractData</stp>
        <stp>C.US.VIXV17230</stp>
        <stp>LongDescription</stp>
        <stp/>
        <stp>T</stp>
        <tr r="B14" s="3"/>
        <tr r="B14" s="3"/>
      </tp>
      <tp t="s">
        <v>CBOE VOLATILITY INDEX (VIX) OPTIONS, Oct 17 220 Call</v>
        <stp/>
        <stp>ContractData</stp>
        <stp>C.US.VIXV17220</stp>
        <stp>LongDescription</stp>
        <stp/>
        <stp>T</stp>
        <tr r="B7" s="3"/>
        <tr r="B7" s="3"/>
      </tp>
      <tp t="s">
        <v>CBOE VOLATILITY INDEX (VIX) OPTIONS, Oct 17 210 Call</v>
        <stp/>
        <stp>ContractData</stp>
        <stp>C.US.VIXV17210</stp>
        <stp>LongDescription</stp>
        <stp/>
        <stp>T</stp>
        <tr r="B6" s="3"/>
        <tr r="B6" s="3"/>
      </tp>
      <tp t="s">
        <v>CBOE VOLATILITY INDEX (VIX) OPTIONS, Oct 17 200 Call</v>
        <stp/>
        <stp>ContractData</stp>
        <stp>C.US.VIXV17200</stp>
        <stp>LongDescription</stp>
        <stp/>
        <stp>T</stp>
        <tr r="B17" s="3"/>
        <tr r="B17" s="3"/>
      </tp>
      <tp t="s">
        <v>CBOE VOLATILITY INDEX (VIX) OPTIONS, Nov 17 120 Put</v>
        <stp/>
        <stp>ContractData</stp>
        <stp>P.US.VIXX17120</stp>
        <stp>LongDescription</stp>
        <stp/>
        <stp>T</stp>
        <tr r="N7" s="3"/>
        <tr r="N7" s="3"/>
      </tp>
      <tp t="s">
        <v>CBOE VOLATILITY INDEX (VIX) OPTIONS, Dec 17 100 Put</v>
        <stp/>
        <stp>ContractData</stp>
        <stp>P.US.VIXZ17100</stp>
        <stp>LongDescription</stp>
        <stp/>
        <stp>T</stp>
        <tr r="V10" s="3"/>
        <tr r="V10" s="3"/>
      </tp>
      <tp t="s">
        <v>CBOE VOLATILITY INDEX (VIX) OPTIONS, Nov 17 125 Put</v>
        <stp/>
        <stp>ContractData</stp>
        <stp>P.US.VIXX17125</stp>
        <stp>LongDescription</stp>
        <stp/>
        <stp>T</stp>
        <tr r="N16" s="3"/>
        <tr r="N16" s="3"/>
      </tp>
      <tp t="s">
        <v>CBOE VOLATILITY INDEX (VIX) OPTIONS, Nov 17 130 Put</v>
        <stp/>
        <stp>ContractData</stp>
        <stp>P.US.VIXX17130</stp>
        <stp>LongDescription</stp>
        <stp/>
        <stp>T</stp>
        <tr r="N9" s="3"/>
        <tr r="N9" s="3"/>
      </tp>
      <tp t="s">
        <v>CBOE VOLATILITY INDEX (VIX) OPTIONS, Dec 17 110 Put</v>
        <stp/>
        <stp>ContractData</stp>
        <stp>P.US.VIXZ17110</stp>
        <stp>LongDescription</stp>
        <stp/>
        <stp>T</stp>
        <tr r="V5" s="3"/>
        <tr r="V5" s="3"/>
      </tp>
      <tp t="s">
        <v>CBOE VOLATILITY INDEX (VIX) OPTIONS, Nov 17 135 Put</v>
        <stp/>
        <stp>ContractData</stp>
        <stp>P.US.VIXX17135</stp>
        <stp>LongDescription</stp>
        <stp/>
        <stp>T</stp>
        <tr r="N8" s="3"/>
        <tr r="N8" s="3"/>
      </tp>
      <tp t="s">
        <v>CBOE VOLATILITY INDEX (VIX) OPTIONS, Nov 17 100 Put</v>
        <stp/>
        <stp>ContractData</stp>
        <stp>P.US.VIXX17100</stp>
        <stp>LongDescription</stp>
        <stp/>
        <stp>T</stp>
        <tr r="N15" s="3"/>
        <tr r="N15" s="3"/>
      </tp>
      <tp t="s">
        <v>CBOE VOLATILITY INDEX (VIX) OPTIONS, Dec 17 120 Put</v>
        <stp/>
        <stp>ContractData</stp>
        <stp>P.US.VIXZ17120</stp>
        <stp>LongDescription</stp>
        <stp/>
        <stp>T</stp>
        <tr r="V8" s="3"/>
        <tr r="V8" s="3"/>
      </tp>
      <tp t="s">
        <v>CBOE VOLATILITY INDEX (VIX) OPTIONS, Nov 17 105 Put</v>
        <stp/>
        <stp>ContractData</stp>
        <stp>P.US.VIXX17105</stp>
        <stp>LongDescription</stp>
        <stp/>
        <stp>T</stp>
        <tr r="N6" s="3"/>
        <tr r="N6" s="3"/>
      </tp>
      <tp t="s">
        <v>CBOE VOLATILITY INDEX (VIX) OPTIONS, Nov 17 110 Put</v>
        <stp/>
        <stp>ContractData</stp>
        <stp>P.US.VIXX17110</stp>
        <stp>LongDescription</stp>
        <stp/>
        <stp>T</stp>
        <tr r="N10" s="3"/>
        <tr r="N10" s="3"/>
      </tp>
      <tp t="s">
        <v>CBOE VOLATILITY INDEX (VIX) OPTIONS, Dec 17 130 Put</v>
        <stp/>
        <stp>ContractData</stp>
        <stp>P.US.VIXZ17130</stp>
        <stp>LongDescription</stp>
        <stp/>
        <stp>T</stp>
        <tr r="V6" s="3"/>
        <tr r="V6" s="3"/>
      </tp>
      <tp t="s">
        <v>CBOE VOLATILITY INDEX (VIX) OPTIONS, Nov 17 115 Put</v>
        <stp/>
        <stp>ContractData</stp>
        <stp>P.US.VIXX17115</stp>
        <stp>LongDescription</stp>
        <stp/>
        <stp>T</stp>
        <tr r="N5" s="3"/>
        <tr r="N5" s="3"/>
      </tp>
      <tp t="s">
        <v>CBOE VOLATILITY INDEX (VIX) OPTIONS, Dec 17 140 Put</v>
        <stp/>
        <stp>ContractData</stp>
        <stp>P.US.VIXZ17140</stp>
        <stp>LongDescription</stp>
        <stp/>
        <stp>T</stp>
        <tr r="V9" s="3"/>
        <tr r="V9" s="3"/>
      </tp>
      <tp t="s">
        <v>CBOE VOLATILITY INDEX (VIX) OPTIONS, Dec 17 150 Put</v>
        <stp/>
        <stp>ContractData</stp>
        <stp>P.US.VIXZ17150</stp>
        <stp>LongDescription</stp>
        <stp/>
        <stp>T</stp>
        <tr r="V11" s="3"/>
        <tr r="V11" s="3"/>
      </tp>
      <tp t="s">
        <v>CBOE VOLATILITY INDEX (VIX) OPTIONS, Nov 17 140 Put</v>
        <stp/>
        <stp>ContractData</stp>
        <stp>P.US.VIXX17140</stp>
        <stp>LongDescription</stp>
        <stp/>
        <stp>T</stp>
        <tr r="N12" s="3"/>
        <tr r="N12" s="3"/>
      </tp>
      <tp t="s">
        <v>CBOE VOLATILITY INDEX (VIX) OPTIONS, Dec 17 160 Put</v>
        <stp/>
        <stp>ContractData</stp>
        <stp>P.US.VIXZ17160</stp>
        <stp>LongDescription</stp>
        <stp/>
        <stp>T</stp>
        <tr r="V7" s="3"/>
        <tr r="V7" s="3"/>
      </tp>
      <tp t="s">
        <v>CBOE VOLATILITY INDEX (VIX) OPTIONS, Nov 17 150 Put</v>
        <stp/>
        <stp>ContractData</stp>
        <stp>P.US.VIXX17150</stp>
        <stp>LongDescription</stp>
        <stp/>
        <stp>T</stp>
        <tr r="N13" s="3"/>
        <tr r="N13" s="3"/>
      </tp>
      <tp t="s">
        <v>CBOE VOLATILITY INDEX (VIX) OPTIONS, Oct 17 140 Put</v>
        <stp/>
        <stp>ContractData</stp>
        <stp>P.US.VIXV17140</stp>
        <stp>LongDescription</stp>
        <stp/>
        <stp>T</stp>
        <tr r="F12" s="3"/>
        <tr r="F12" s="3"/>
      </tp>
      <tp t="s">
        <v>CBOE VOLATILITY INDEX (VIX) OPTIONS, Oct 17 145 Put</v>
        <stp/>
        <stp>ContractData</stp>
        <stp>P.US.VIXV17145</stp>
        <stp>LongDescription</stp>
        <stp/>
        <stp>T</stp>
        <tr r="F17" s="3"/>
        <tr r="F17" s="3"/>
      </tp>
      <tp t="s">
        <v>CBOE VOLATILITY INDEX (VIX) OPTIONS, Oct 17 150 Put</v>
        <stp/>
        <stp>ContractData</stp>
        <stp>P.US.VIXV17150</stp>
        <stp>LongDescription</stp>
        <stp/>
        <stp>T</stp>
        <tr r="F15" s="3"/>
        <tr r="F15" s="3"/>
      </tp>
      <tp t="s">
        <v>CBOE VOLATILITY INDEX (VIX) OPTIONS, Oct 17 170 Put</v>
        <stp/>
        <stp>ContractData</stp>
        <stp>P.US.VIXV17170</stp>
        <stp>LongDescription</stp>
        <stp/>
        <stp>T</stp>
        <tr r="F14" s="3"/>
        <tr r="F14" s="3"/>
      </tp>
      <tp t="s">
        <v>CBOE VOLATILITY INDEX (VIX) OPTIONS, Oct 17 100 Put</v>
        <stp/>
        <stp>ContractData</stp>
        <stp>P.US.VIXV17100</stp>
        <stp>LongDescription</stp>
        <stp/>
        <stp>T</stp>
        <tr r="F8" s="3"/>
        <tr r="F8" s="3"/>
      </tp>
      <tp t="s">
        <v>CBOE VOLATILITY INDEX (VIX) OPTIONS, Oct 17 105 Put</v>
        <stp/>
        <stp>ContractData</stp>
        <stp>P.US.VIXV17105</stp>
        <stp>LongDescription</stp>
        <stp/>
        <stp>T</stp>
        <tr r="F9" s="3"/>
        <tr r="F9" s="3"/>
      </tp>
      <tp t="s">
        <v>CBOE VOLATILITY INDEX (VIX) OPTIONS, Oct 17 110 Put</v>
        <stp/>
        <stp>ContractData</stp>
        <stp>P.US.VIXV17110</stp>
        <stp>LongDescription</stp>
        <stp/>
        <stp>T</stp>
        <tr r="F5" s="3"/>
        <tr r="F5" s="3"/>
      </tp>
      <tp t="s">
        <v>CBOE VOLATILITY INDEX (VIX) OPTIONS, Oct 17 115 Put</v>
        <stp/>
        <stp>ContractData</stp>
        <stp>P.US.VIXV17115</stp>
        <stp>LongDescription</stp>
        <stp/>
        <stp>T</stp>
        <tr r="F7" s="3"/>
        <tr r="F7" s="3"/>
      </tp>
      <tp t="s">
        <v>CBOE VOLATILITY INDEX (VIX) OPTIONS, Oct 17 120 Put</v>
        <stp/>
        <stp>ContractData</stp>
        <stp>P.US.VIXV17120</stp>
        <stp>LongDescription</stp>
        <stp/>
        <stp>T</stp>
        <tr r="F10" s="3"/>
        <tr r="F10" s="3"/>
      </tp>
      <tp t="s">
        <v>CBOE VOLATILITY INDEX (VIX) OPTIONS, Oct 17 125 Put</v>
        <stp/>
        <stp>ContractData</stp>
        <stp>P.US.VIXV17125</stp>
        <stp>LongDescription</stp>
        <stp/>
        <stp>T</stp>
        <tr r="F6" s="3"/>
        <tr r="F6" s="3"/>
      </tp>
      <tp t="s">
        <v>CBOE VOLATILITY INDEX (VIX) OPTIONS, Oct 17 130 Put</v>
        <stp/>
        <stp>ContractData</stp>
        <stp>P.US.VIXV17130</stp>
        <stp>LongDescription</stp>
        <stp/>
        <stp>T</stp>
        <tr r="F11" s="3"/>
        <tr r="F11" s="3"/>
      </tp>
      <tp t="s">
        <v>CBOE VOLATILITY INDEX (VIX) OPTIONS, Oct 17 135 Put</v>
        <stp/>
        <stp>ContractData</stp>
        <stp>P.US.VIXV17135</stp>
        <stp>LongDescription</stp>
        <stp/>
        <stp>T</stp>
        <tr r="F18" s="3"/>
        <tr r="F18" s="3"/>
      </tp>
      <tp t="s">
        <v>CBOE VOLATILITY INDEX (VIX) OPTIONS, Dec 17 130 Call</v>
        <stp/>
        <stp>ContractData</stp>
        <stp>C.US.VIXZ17130</stp>
        <stp>LongDescription</stp>
        <stp/>
        <stp>T</stp>
        <tr r="R8" s="3"/>
        <tr r="R8" s="3"/>
      </tp>
      <tp t="s">
        <v>CBOE VOLATILITY INDEX (VIX) OPTIONS, Dec 17 120 Call</v>
        <stp/>
        <stp>ContractData</stp>
        <stp>C.US.VIXZ17120</stp>
        <stp>LongDescription</stp>
        <stp/>
        <stp>T</stp>
        <tr r="R13" s="3"/>
        <tr r="R13" s="3"/>
      </tp>
      <tp t="s">
        <v>CBOE VOLATILITY INDEX (VIX) OPTIONS, Nov 17 130 Call</v>
        <stp/>
        <stp>ContractData</stp>
        <stp>C.US.VIXX17130</stp>
        <stp>LongDescription</stp>
        <stp/>
        <stp>T</stp>
        <tr r="J18" s="3"/>
        <tr r="J18" s="3"/>
      </tp>
      <tp t="s">
        <v>CBOE VOLATILITY INDEX (VIX) OPTIONS, Dec 17 110 Call</v>
        <stp/>
        <stp>ContractData</stp>
        <stp>C.US.VIXZ17110</stp>
        <stp>LongDescription</stp>
        <stp/>
        <stp>T</stp>
        <tr r="R17" s="3"/>
        <tr r="R17" s="3"/>
      </tp>
      <tp t="s">
        <v>CBOE VOLATILITY INDEX (VIX) OPTIONS, Nov 17 120 Call</v>
        <stp/>
        <stp>ContractData</stp>
        <stp>C.US.VIXX17120</stp>
        <stp>LongDescription</stp>
        <stp/>
        <stp>T</stp>
        <tr r="J16" s="3"/>
        <tr r="J16" s="3"/>
      </tp>
      <tp t="s">
        <v>CBOE VOLATILITY INDEX (VIX) OPTIONS, Dec 17 100 Call</v>
        <stp/>
        <stp>ContractData</stp>
        <stp>C.US.VIXZ17100</stp>
        <stp>LongDescription</stp>
        <stp/>
        <stp>T</stp>
        <tr r="R14" s="3"/>
        <tr r="R14" s="3"/>
      </tp>
      <tp t="s">
        <v>CBOE VOLATILITY INDEX (VIX) OPTIONS, Nov 17 150 Call</v>
        <stp/>
        <stp>ContractData</stp>
        <stp>C.US.VIXX17150</stp>
        <stp>LongDescription</stp>
        <stp/>
        <stp>T</stp>
        <tr r="J19" s="3"/>
        <tr r="J19" s="3"/>
      </tp>
      <tp t="s">
        <v>CBOE VOLATILITY INDEX (VIX) OPTIONS, Dec 17 170 Call</v>
        <stp/>
        <stp>ContractData</stp>
        <stp>C.US.VIXZ17170</stp>
        <stp>LongDescription</stp>
        <stp/>
        <stp>T</stp>
        <tr r="R9" s="3"/>
        <tr r="R9" s="3"/>
      </tp>
      <tp t="s">
        <v>CBOE VOLATILITY INDEX (VIX) OPTIONS, Nov 17 140 Call</v>
        <stp/>
        <stp>ContractData</stp>
        <stp>C.US.VIXX17140</stp>
        <stp>LongDescription</stp>
        <stp/>
        <stp>T</stp>
        <tr r="J10" s="3"/>
        <tr r="J10" s="3"/>
      </tp>
      <tp t="s">
        <v>CBOE VOLATILITY INDEX (VIX) OPTIONS, Dec 17 160 Call</v>
        <stp/>
        <stp>ContractData</stp>
        <stp>C.US.VIXZ17160</stp>
        <stp>LongDescription</stp>
        <stp/>
        <stp>T</stp>
        <tr r="R16" s="3"/>
        <tr r="R16" s="3"/>
      </tp>
      <tp t="s">
        <v>CBOE VOLATILITY INDEX (VIX) OPTIONS, Nov 17 145 Call</v>
        <stp/>
        <stp>ContractData</stp>
        <stp>C.US.VIXX17145</stp>
        <stp>LongDescription</stp>
        <stp/>
        <stp>T</stp>
        <tr r="J17" s="3"/>
        <tr r="J17" s="3"/>
      </tp>
      <tp t="s">
        <v>CBOE VOLATILITY INDEX (VIX) OPTIONS, Nov 17 170 Call</v>
        <stp/>
        <stp>ContractData</stp>
        <stp>C.US.VIXX17170</stp>
        <stp>LongDescription</stp>
        <stp/>
        <stp>T</stp>
        <tr r="J11" s="3"/>
        <tr r="J11" s="3"/>
      </tp>
      <tp t="s">
        <v>CBOE VOLATILITY INDEX (VIX) OPTIONS, Dec 17 150 Call</v>
        <stp/>
        <stp>ContractData</stp>
        <stp>C.US.VIXZ17150</stp>
        <stp>LongDescription</stp>
        <stp/>
        <stp>T</stp>
        <tr r="R10" s="3"/>
        <tr r="R10" s="3"/>
      </tp>
      <tp t="s">
        <v>CBOE VOLATILITY INDEX (VIX) OPTIONS, Oct 17 180 Call</v>
        <stp/>
        <stp>ContractData</stp>
        <stp>C.US.VIXV17180</stp>
        <stp>LongDescription</stp>
        <stp/>
        <stp>T</stp>
        <tr r="B8" s="3"/>
        <tr r="B8" s="3"/>
      </tp>
      <tp t="s">
        <v>CBOE VOLATILITY INDEX (VIX) OPTIONS, Nov 17 160 Call</v>
        <stp/>
        <stp>ContractData</stp>
        <stp>C.US.VIXX17160</stp>
        <stp>LongDescription</stp>
        <stp/>
        <stp>T</stp>
        <tr r="J8" s="3"/>
        <tr r="J8" s="3"/>
      </tp>
      <tp t="s">
        <v>CBOE VOLATILITY INDEX (VIX) OPTIONS, Dec 17 140 Call</v>
        <stp/>
        <stp>ContractData</stp>
        <stp>C.US.VIXZ17140</stp>
        <stp>LongDescription</stp>
        <stp/>
        <stp>T</stp>
        <tr r="R5" s="3"/>
        <tr r="R5" s="3"/>
        <tr r="R4" s="3"/>
        <tr r="R4" s="3"/>
      </tp>
      <tp t="s">
        <v>CBOE VOLATILITY INDEX (VIX) OPTIONS, Oct 17 170 Call</v>
        <stp/>
        <stp>ContractData</stp>
        <stp>C.US.VIXV17170</stp>
        <stp>LongDescription</stp>
        <stp/>
        <stp>T</stp>
        <tr r="B15" s="3"/>
        <tr r="B15" s="3"/>
      </tp>
      <tp t="s">
        <v>CBOE VOLATILITY INDEX (VIX) OPTIONS, Nov 17 190 Call</v>
        <stp/>
        <stp>ContractData</stp>
        <stp>C.US.VIXX17190</stp>
        <stp>LongDescription</stp>
        <stp/>
        <stp>T</stp>
        <tr r="J13" s="3"/>
        <tr r="J13" s="3"/>
      </tp>
      <tp t="s">
        <v>CBOE VOLATILITY INDEX (VIX) OPTIONS, Nov 17 180 Call</v>
        <stp/>
        <stp>ContractData</stp>
        <stp>C.US.VIXX17180</stp>
        <stp>LongDescription</stp>
        <stp/>
        <stp>T</stp>
        <tr r="J5" s="3"/>
        <tr r="J5" s="3"/>
        <tr r="J4" s="3"/>
        <tr r="J4" s="3"/>
      </tp>
      <tp t="s">
        <v>CBOE VOLATILITY INDEX (VIX) OPTIONS, Oct 17 150 Call</v>
        <stp/>
        <stp>ContractData</stp>
        <stp>C.US.VIXV17150</stp>
        <stp>LongDescription</stp>
        <stp/>
        <stp>T</stp>
        <tr r="B9" s="3"/>
        <tr r="B9" s="3"/>
      </tp>
      <tp t="s">
        <v>CBOE VOLATILITY INDEX (VIX) OPTIONS, Dec 17 190 Call</v>
        <stp/>
        <stp>ContractData</stp>
        <stp>C.US.VIXZ17190</stp>
        <stp>LongDescription</stp>
        <stp/>
        <stp>T</stp>
        <tr r="R7" s="3"/>
        <tr r="R7" s="3"/>
      </tp>
      <tp t="s">
        <v>CBOE VOLATILITY INDEX (VIX) OPTIONS, Oct 17 140 Call</v>
        <stp/>
        <stp>ContractData</stp>
        <stp>C.US.VIXV17140</stp>
        <stp>LongDescription</stp>
        <stp/>
        <stp>T</stp>
        <tr r="B4" s="3"/>
        <tr r="B4" s="3"/>
        <tr r="B5" s="3"/>
        <tr r="B5" s="3"/>
      </tp>
      <tp t="s">
        <v>CBOE VOLATILITY INDEX (VIX) OPTIONS, Dec 17 180 Call</v>
        <stp/>
        <stp>ContractData</stp>
        <stp>C.US.VIXZ17180</stp>
        <stp>LongDescription</stp>
        <stp/>
        <stp>T</stp>
        <tr r="R6" s="3"/>
        <tr r="R6" s="3"/>
      </tp>
      <tp t="s">
        <v>CBOE VOLATILITY INDEX (VIX) OPTIONS, Oct 17 130 Call</v>
        <stp/>
        <stp>ContractData</stp>
        <stp>C.US.VIXV17130</stp>
        <stp>LongDescription</stp>
        <stp/>
        <stp>T</stp>
        <tr r="B18" s="3"/>
        <tr r="B18" s="3"/>
      </tp>
      <tp t="s">
        <v>CBOE VOLATILITY INDEX (VIX) OPTIONS, Oct 17 120 Call</v>
        <stp/>
        <stp>ContractData</stp>
        <stp>C.US.VIXV17120</stp>
        <stp>LongDescription</stp>
        <stp/>
        <stp>T</stp>
        <tr r="B16" s="3"/>
        <tr r="B16" s="3"/>
      </tp>
      <tp t="s">
        <v>CBOE VOLATILITY INDEX (VIX) OPTIONS, Oct 17 125 Call</v>
        <stp/>
        <stp>ContractData</stp>
        <stp>C.US.VIXV17125</stp>
        <stp>LongDescription</stp>
        <stp/>
        <stp>T</stp>
        <tr r="B11" s="3"/>
        <tr r="B11" s="3"/>
      </tp>
      <tp t="s">
        <v>CBOE VOLATILITY INDEX (VIX) OPTIONS, Oct 17 110 Call</v>
        <stp/>
        <stp>ContractData</stp>
        <stp>C.US.VIXV17110</stp>
        <stp>LongDescription</stp>
        <stp/>
        <stp>T</stp>
        <tr r="B10" s="3"/>
        <tr r="B10" s="3"/>
      </tp>
      <tp t="s">
        <v>CBOE VOLATILITY INDEX (VIX) OPTIONS, Oct 17 115 Call</v>
        <stp/>
        <stp>ContractData</stp>
        <stp>C.US.VIXV17115</stp>
        <stp>LongDescription</stp>
        <stp/>
        <stp>T</stp>
        <tr r="B13" s="3"/>
        <tr r="B13" s="3"/>
      </tp>
      <tp t="s">
        <v>CBOE VOLATILITY INDEX (VIX) OPTIONS, Oct 17 100 Call</v>
        <stp/>
        <stp>ContractData</stp>
        <stp>C.US.VIXV17100</stp>
        <stp>LongDescription</stp>
        <stp/>
        <stp>T</stp>
        <tr r="B12" s="3"/>
        <tr r="B12" s="3"/>
      </tp>
      <tp t="s">
        <v>CBOE VOLATILITY INDEX (VIX) OPTIONS, Oct 17 105 Call</v>
        <stp/>
        <stp>ContractData</stp>
        <stp>C.US.VIXV17105</stp>
        <stp>LongDescription</stp>
        <stp/>
        <stp>T</stp>
        <tr r="B19" s="3"/>
        <tr r="B19" s="3"/>
      </tp>
      <tp>
        <v>0</v>
        <stp/>
        <stp>ContractData</stp>
        <stp>P.US.VIXH1850</stp>
        <stp>T_CVol</stp>
        <stp/>
        <stp>T</stp>
        <tr r="AL73" s="2"/>
        <tr r="AG69" s="2"/>
      </tp>
      <tp>
        <v>0</v>
        <stp/>
        <stp>ContractData</stp>
        <stp>P.US.VIXH1840</stp>
        <stp>T_CVol</stp>
        <stp/>
        <stp>T</stp>
        <tr r="AL72" s="2"/>
        <tr r="AG68" s="2"/>
      </tp>
      <tp>
        <v>0</v>
        <stp/>
        <stp>ContractData</stp>
        <stp>P.US.VIXH1870</stp>
        <stp>T_CVol</stp>
        <stp/>
        <stp>T</stp>
        <tr r="AL75" s="2"/>
        <tr r="AG71" s="2"/>
      </tp>
      <tp>
        <v>0</v>
        <stp/>
        <stp>ContractData</stp>
        <stp>P.US.VIXH1860</stp>
        <stp>T_CVol</stp>
        <stp/>
        <stp>T</stp>
        <tr r="AL74" s="2"/>
        <tr r="AG70" s="2"/>
      </tp>
      <tp>
        <v>0</v>
        <stp/>
        <stp>ContractData</stp>
        <stp>P.US.VIXH1810</stp>
        <stp>T_CVol</stp>
        <stp/>
        <stp>T</stp>
        <tr r="AL69" s="2"/>
        <tr r="AG65" s="2"/>
      </tp>
      <tp>
        <v>0</v>
        <stp/>
        <stp>ContractData</stp>
        <stp>P.US.VIXH1830</stp>
        <stp>T_CVol</stp>
        <stp/>
        <stp>T</stp>
        <tr r="AL71" s="2"/>
        <tr r="AG67" s="2"/>
      </tp>
      <tp>
        <v>0</v>
        <stp/>
        <stp>ContractData</stp>
        <stp>P.US.VIXH1820</stp>
        <stp>T_CVol</stp>
        <stp/>
        <stp>T</stp>
        <tr r="AL70" s="2"/>
        <tr r="AG66" s="2"/>
      </tp>
      <tp>
        <v>0</v>
        <stp/>
        <stp>ContractData</stp>
        <stp>P.US.VIXH1890</stp>
        <stp>T_CVol</stp>
        <stp/>
        <stp>T</stp>
        <tr r="AL77" s="2"/>
        <tr r="AG73" s="2"/>
      </tp>
      <tp>
        <v>0</v>
        <stp/>
        <stp>ContractData</stp>
        <stp>P.US.VIXH1880</stp>
        <stp>T_CVol</stp>
        <stp/>
        <stp>T</stp>
        <tr r="AL76" s="2"/>
        <tr r="AG72" s="2"/>
      </tp>
      <tp>
        <v>0</v>
        <stp/>
        <stp>ContractData</stp>
        <stp>C.US.VIXX1750</stp>
        <stp>T_CVol</stp>
        <stp/>
        <stp>T</stp>
        <tr r="S35" s="2"/>
        <tr r="N11" s="2"/>
      </tp>
      <tp>
        <v>0</v>
        <stp/>
        <stp>ContractData</stp>
        <stp>C.US.VIXX1740</stp>
        <stp>T_CVol</stp>
        <stp/>
        <stp>T</stp>
        <tr r="S34" s="2"/>
        <tr r="N10" s="2"/>
      </tp>
      <tp>
        <v>0</v>
        <stp/>
        <stp>ContractData</stp>
        <stp>C.US.VIXX1770</stp>
        <stp>T_CVol</stp>
        <stp/>
        <stp>T</stp>
        <tr r="S39" s="2"/>
        <tr r="N15" s="2"/>
      </tp>
      <tp>
        <v>0</v>
        <stp/>
        <stp>ContractData</stp>
        <stp>C.US.VIXX1760</stp>
        <stp>T_CVol</stp>
        <stp/>
        <stp>T</stp>
        <tr r="S37" s="2"/>
        <tr r="N13" s="2"/>
      </tp>
      <tp>
        <v>0</v>
        <stp/>
        <stp>ContractData</stp>
        <stp>C.US.VIXX1710</stp>
        <stp>T_CVol</stp>
        <stp/>
        <stp>T</stp>
        <tr r="S31" s="2"/>
        <tr r="N7" s="2"/>
      </tp>
      <tp>
        <v>0</v>
        <stp/>
        <stp>ContractData</stp>
        <stp>C.US.VIXX1730</stp>
        <stp>T_CVol</stp>
        <stp/>
        <stp>T</stp>
        <tr r="S33" s="2"/>
        <tr r="N9" s="2"/>
      </tp>
      <tp>
        <v>0</v>
        <stp/>
        <stp>ContractData</stp>
        <stp>C.US.VIXX1720</stp>
        <stp>T_CVol</stp>
        <stp/>
        <stp>T</stp>
        <tr r="S32" s="2"/>
        <tr r="N8" s="2"/>
      </tp>
      <tp>
        <v>851</v>
        <stp/>
        <stp>ContractData</stp>
        <stp>C.US.VIXX1790</stp>
        <stp>T_CVol</stp>
        <stp/>
        <stp>T</stp>
        <tr r="S10" s="2"/>
        <tr r="N19" s="2"/>
      </tp>
      <tp>
        <v>0</v>
        <stp/>
        <stp>ContractData</stp>
        <stp>C.US.VIXX1780</stp>
        <stp>T_CVol</stp>
        <stp/>
        <stp>T</stp>
        <tr r="S41" s="2"/>
        <tr r="N17" s="2"/>
      </tp>
      <tp>
        <v>0</v>
        <stp/>
        <stp>ContractData</stp>
        <stp>C.US.VIXZ1775</stp>
        <stp>T_CVol</stp>
        <stp/>
        <stp>T</stp>
        <tr r="AF30" s="2"/>
        <tr r="AA15" s="2"/>
      </tp>
      <tp>
        <v>0</v>
        <stp/>
        <stp>ContractData</stp>
        <stp>C.US.VIXZ1765</stp>
        <stp>T_CVol</stp>
        <stp/>
        <stp>T</stp>
        <tr r="AF28" s="2"/>
        <tr r="AA13" s="2"/>
      </tp>
      <tp>
        <v>0</v>
        <stp/>
        <stp>ContractData</stp>
        <stp>C.US.VIXZ1795</stp>
        <stp>T_CVol</stp>
        <stp/>
        <stp>T</stp>
        <tr r="AF33" s="2"/>
        <tr r="AA19" s="2"/>
      </tp>
      <tp>
        <v>0</v>
        <stp/>
        <stp>ContractData</stp>
        <stp>C.US.VIXZ1785</stp>
        <stp>T_CVol</stp>
        <stp/>
        <stp>T</stp>
        <tr r="AF32" s="2"/>
        <tr r="AA17" s="2"/>
      </tp>
      <tp>
        <v>0</v>
        <stp/>
        <stp>ContractData</stp>
        <stp>C.US.VIXX1755</stp>
        <stp>T_CVol</stp>
        <stp/>
        <stp>T</stp>
        <tr r="S36" s="2"/>
        <tr r="N12" s="2"/>
      </tp>
      <tp>
        <v>0</v>
        <stp/>
        <stp>ContractData</stp>
        <stp>C.US.VIXX1775</stp>
        <stp>T_CVol</stp>
        <stp/>
        <stp>T</stp>
        <tr r="S40" s="2"/>
        <tr r="N16" s="2"/>
      </tp>
      <tp>
        <v>0</v>
        <stp/>
        <stp>ContractData</stp>
        <stp>C.US.VIXX1765</stp>
        <stp>T_CVol</stp>
        <stp/>
        <stp>T</stp>
        <tr r="S38" s="2"/>
        <tr r="N14" s="2"/>
      </tp>
      <tp>
        <v>10</v>
        <stp/>
        <stp>ContractData</stp>
        <stp>C.US.VIXX1795</stp>
        <stp>T_CVol</stp>
        <stp/>
        <stp>T</stp>
        <tr r="S24" s="2"/>
        <tr r="N20" s="2"/>
      </tp>
      <tp>
        <v>0</v>
        <stp/>
        <stp>ContractData</stp>
        <stp>C.US.VIXX1785</stp>
        <stp>T_CVol</stp>
        <stp/>
        <stp>T</stp>
        <tr r="S42" s="2"/>
        <tr r="N18" s="2"/>
      </tp>
      <tp>
        <v>97</v>
        <stp/>
        <stp>ContractData</stp>
        <stp>C.US.VIXF18140</stp>
        <stp>OptionDaysToExp</stp>
        <stp/>
        <stp>T</stp>
        <tr r="H38" s="3"/>
      </tp>
      <tp>
        <v>125</v>
        <stp/>
        <stp>ContractData</stp>
        <stp>C.US.VIXG18140</stp>
        <stp>OptionDaysToExp</stp>
        <stp/>
        <stp>T</stp>
        <tr r="P38" s="3"/>
      </tp>
      <tp>
        <v>160</v>
        <stp/>
        <stp>ContractData</stp>
        <stp>C.US.VIXH18140</stp>
        <stp>OptionDaysToExp</stp>
        <stp/>
        <stp>T</stp>
        <tr r="X38" s="3"/>
      </tp>
      <tp>
        <v>0</v>
        <stp/>
        <stp>ContractData</stp>
        <stp>C.US.VIXF1875</stp>
        <stp>T_CVol</stp>
        <stp/>
        <stp>T</stp>
        <tr r="A65" s="2"/>
      </tp>
      <tp>
        <v>0</v>
        <stp/>
        <stp>ContractData</stp>
        <stp>C.US.VIXF1895</stp>
        <stp>T_CVol</stp>
        <stp/>
        <stp>T</stp>
        <tr r="A69" s="2"/>
      </tp>
      <tp>
        <v>0</v>
        <stp/>
        <stp>ContractData</stp>
        <stp>C.US.VIXF1885</stp>
        <stp>T_CVol</stp>
        <stp/>
        <stp>T</stp>
        <tr r="A67" s="2"/>
      </tp>
      <tp>
        <v>0</v>
        <stp/>
        <stp>ContractData</stp>
        <stp>P.US.VIXV1755</stp>
        <stp>T_CVol</stp>
        <stp/>
        <stp>T</stp>
        <tr r="G15" s="2"/>
      </tp>
      <tp>
        <v>0</v>
        <stp/>
        <stp>ContractData</stp>
        <stp>P.US.VIXV1745</stp>
        <stp>T_CVol</stp>
        <stp/>
        <stp>T</stp>
        <tr r="G13" s="2"/>
      </tp>
      <tp>
        <v>0</v>
        <stp/>
        <stp>ContractData</stp>
        <stp>P.US.VIXV1775</stp>
        <stp>T_CVol</stp>
        <stp/>
        <stp>T</stp>
        <tr r="G19" s="2"/>
      </tp>
      <tp>
        <v>0</v>
        <stp/>
        <stp>ContractData</stp>
        <stp>P.US.VIXV1765</stp>
        <stp>T_CVol</stp>
        <stp/>
        <stp>T</stp>
        <tr r="G17" s="2"/>
      </tp>
      <tp>
        <v>0</v>
        <stp/>
        <stp>ContractData</stp>
        <stp>P.US.VIXV1735</stp>
        <stp>T_CVol</stp>
        <stp/>
        <stp>T</stp>
        <tr r="G11" s="2"/>
      </tp>
      <tp>
        <v>5</v>
        <stp/>
        <stp>ContractData</stp>
        <stp>P.US.VIXV1795</stp>
        <stp>T_CVol</stp>
        <stp/>
        <stp>T</stp>
        <tr r="L12" s="2"/>
        <tr r="G23" s="2"/>
      </tp>
      <tp>
        <v>0</v>
        <stp/>
        <stp>ContractData</stp>
        <stp>P.US.VIXV1785</stp>
        <stp>T_CVol</stp>
        <stp/>
        <stp>T</stp>
        <tr r="G21" s="2"/>
      </tp>
      <tp>
        <v>0</v>
        <stp/>
        <stp>ContractData</stp>
        <stp>C.US.VIXF1850</stp>
        <stp>T_CVol</stp>
        <stp/>
        <stp>T</stp>
        <tr r="F76" s="2"/>
        <tr r="A62" s="2"/>
      </tp>
      <tp>
        <v>0</v>
        <stp/>
        <stp>ContractData</stp>
        <stp>C.US.VIXF1840</stp>
        <stp>T_CVol</stp>
        <stp/>
        <stp>T</stp>
        <tr r="F75" s="2"/>
        <tr r="A61" s="2"/>
      </tp>
      <tp>
        <v>0</v>
        <stp/>
        <stp>ContractData</stp>
        <stp>C.US.VIXF1870</stp>
        <stp>T_CVol</stp>
        <stp/>
        <stp>T</stp>
        <tr r="A64" s="2"/>
      </tp>
      <tp>
        <v>0</v>
        <stp/>
        <stp>ContractData</stp>
        <stp>C.US.VIXF1860</stp>
        <stp>T_CVol</stp>
        <stp/>
        <stp>T</stp>
        <tr r="F77" s="2"/>
        <tr r="A63" s="2"/>
      </tp>
      <tp>
        <v>0</v>
        <stp/>
        <stp>ContractData</stp>
        <stp>C.US.VIXF1810</stp>
        <stp>T_CVol</stp>
        <stp/>
        <stp>T</stp>
        <tr r="F72" s="2"/>
        <tr r="A58" s="2"/>
      </tp>
      <tp>
        <v>0</v>
        <stp/>
        <stp>ContractData</stp>
        <stp>C.US.VIXF1830</stp>
        <stp>T_CVol</stp>
        <stp/>
        <stp>T</stp>
        <tr r="F74" s="2"/>
        <tr r="A60" s="2"/>
      </tp>
      <tp>
        <v>0</v>
        <stp/>
        <stp>ContractData</stp>
        <stp>C.US.VIXF1820</stp>
        <stp>T_CVol</stp>
        <stp/>
        <stp>T</stp>
        <tr r="F73" s="2"/>
        <tr r="A59" s="2"/>
      </tp>
      <tp>
        <v>0</v>
        <stp/>
        <stp>ContractData</stp>
        <stp>C.US.VIXF1890</stp>
        <stp>T_CVol</stp>
        <stp/>
        <stp>T</stp>
        <tr r="A68" s="2"/>
      </tp>
      <tp>
        <v>0</v>
        <stp/>
        <stp>ContractData</stp>
        <stp>C.US.VIXF1880</stp>
        <stp>T_CVol</stp>
        <stp/>
        <stp>T</stp>
        <tr r="A66" s="2"/>
      </tp>
      <tp>
        <v>0</v>
        <stp/>
        <stp>ContractData</stp>
        <stp>C.US.VIXG1850</stp>
        <stp>T_CVol</stp>
        <stp/>
        <stp>T</stp>
        <tr r="S69" s="2"/>
        <tr r="N69" s="2"/>
      </tp>
      <tp>
        <v>0</v>
        <stp/>
        <stp>ContractData</stp>
        <stp>C.US.VIXG1840</stp>
        <stp>T_CVol</stp>
        <stp/>
        <stp>T</stp>
        <tr r="S68" s="2"/>
        <tr r="N68" s="2"/>
      </tp>
      <tp>
        <v>0</v>
        <stp/>
        <stp>ContractData</stp>
        <stp>C.US.VIXG1870</stp>
        <stp>T_CVol</stp>
        <stp/>
        <stp>T</stp>
        <tr r="S71" s="2"/>
        <tr r="N71" s="2"/>
      </tp>
      <tp>
        <v>0</v>
        <stp/>
        <stp>ContractData</stp>
        <stp>C.US.VIXG1860</stp>
        <stp>T_CVol</stp>
        <stp/>
        <stp>T</stp>
        <tr r="S70" s="2"/>
        <tr r="N70" s="2"/>
      </tp>
      <tp>
        <v>0</v>
        <stp/>
        <stp>ContractData</stp>
        <stp>C.US.VIXG1810</stp>
        <stp>T_CVol</stp>
        <stp/>
        <stp>T</stp>
        <tr r="S65" s="2"/>
        <tr r="N65" s="2"/>
      </tp>
      <tp>
        <v>0</v>
        <stp/>
        <stp>ContractData</stp>
        <stp>C.US.VIXG1830</stp>
        <stp>T_CVol</stp>
        <stp/>
        <stp>T</stp>
        <tr r="S67" s="2"/>
        <tr r="N67" s="2"/>
      </tp>
      <tp>
        <v>0</v>
        <stp/>
        <stp>ContractData</stp>
        <stp>C.US.VIXG1820</stp>
        <stp>T_CVol</stp>
        <stp/>
        <stp>T</stp>
        <tr r="S66" s="2"/>
        <tr r="N66" s="2"/>
      </tp>
      <tp>
        <v>0</v>
        <stp/>
        <stp>ContractData</stp>
        <stp>C.US.VIXG1890</stp>
        <stp>T_CVol</stp>
        <stp/>
        <stp>T</stp>
        <tr r="S73" s="2"/>
        <tr r="N73" s="2"/>
      </tp>
      <tp>
        <v>0</v>
        <stp/>
        <stp>ContractData</stp>
        <stp>C.US.VIXG1880</stp>
        <stp>T_CVol</stp>
        <stp/>
        <stp>T</stp>
        <tr r="S72" s="2"/>
        <tr r="N72" s="2"/>
      </tp>
      <tp>
        <v>0</v>
        <stp/>
        <stp>ContractData</stp>
        <stp>P.US.VIXV1750</stp>
        <stp>T_CVol</stp>
        <stp/>
        <stp>T</stp>
        <tr r="G14" s="2"/>
      </tp>
      <tp>
        <v>0</v>
        <stp/>
        <stp>ContractData</stp>
        <stp>P.US.VIXV1740</stp>
        <stp>T_CVol</stp>
        <stp/>
        <stp>T</stp>
        <tr r="G12" s="2"/>
      </tp>
      <tp>
        <v>0</v>
        <stp/>
        <stp>ContractData</stp>
        <stp>P.US.VIXV1770</stp>
        <stp>T_CVol</stp>
        <stp/>
        <stp>T</stp>
        <tr r="G18" s="2"/>
      </tp>
      <tp>
        <v>0</v>
        <stp/>
        <stp>ContractData</stp>
        <stp>P.US.VIXV1760</stp>
        <stp>T_CVol</stp>
        <stp/>
        <stp>T</stp>
        <tr r="G16" s="2"/>
      </tp>
      <tp>
        <v>0</v>
        <stp/>
        <stp>ContractData</stp>
        <stp>P.US.VIXV1710</stp>
        <stp>T_CVol</stp>
        <stp/>
        <stp>T</stp>
        <tr r="L22" s="2"/>
        <tr r="G8" s="2"/>
      </tp>
      <tp>
        <v>0</v>
        <stp/>
        <stp>ContractData</stp>
        <stp>P.US.VIXV1730</stp>
        <stp>T_CVol</stp>
        <stp/>
        <stp>T</stp>
        <tr r="L24" s="2"/>
        <tr r="G10" s="2"/>
      </tp>
      <tp>
        <v>0</v>
        <stp/>
        <stp>ContractData</stp>
        <stp>P.US.VIXV1720</stp>
        <stp>T_CVol</stp>
        <stp/>
        <stp>T</stp>
        <tr r="L23" s="2"/>
        <tr r="G9" s="2"/>
      </tp>
      <tp>
        <v>0</v>
        <stp/>
        <stp>ContractData</stp>
        <stp>P.US.VIXV1790</stp>
        <stp>T_CVol</stp>
        <stp/>
        <stp>T</stp>
        <tr r="G22" s="2"/>
      </tp>
      <tp>
        <v>0</v>
        <stp/>
        <stp>ContractData</stp>
        <stp>P.US.VIXV1780</stp>
        <stp>T_CVol</stp>
        <stp/>
        <stp>T</stp>
        <tr r="G20" s="2"/>
      </tp>
      <tp>
        <v>0</v>
        <stp/>
        <stp>ContractData</stp>
        <stp>P.US.VIXX1750</stp>
        <stp>T_CVol</stp>
        <stp/>
        <stp>T</stp>
        <tr r="Y25" s="2"/>
        <tr r="T11" s="2"/>
      </tp>
      <tp>
        <v>0</v>
        <stp/>
        <stp>ContractData</stp>
        <stp>P.US.VIXX1740</stp>
        <stp>T_CVol</stp>
        <stp/>
        <stp>T</stp>
        <tr r="Y24" s="2"/>
        <tr r="T10" s="2"/>
      </tp>
      <tp>
        <v>0</v>
        <stp/>
        <stp>ContractData</stp>
        <stp>P.US.VIXX1770</stp>
        <stp>T_CVol</stp>
        <stp/>
        <stp>T</stp>
        <tr r="Y29" s="2"/>
        <tr r="T15" s="2"/>
      </tp>
      <tp>
        <v>0</v>
        <stp/>
        <stp>ContractData</stp>
        <stp>P.US.VIXX1760</stp>
        <stp>T_CVol</stp>
        <stp/>
        <stp>T</stp>
        <tr r="Y27" s="2"/>
        <tr r="T13" s="2"/>
      </tp>
      <tp>
        <v>0</v>
        <stp/>
        <stp>ContractData</stp>
        <stp>P.US.VIXX1710</stp>
        <stp>T_CVol</stp>
        <stp/>
        <stp>T</stp>
        <tr r="Y21" s="2"/>
        <tr r="T7" s="2"/>
      </tp>
      <tp>
        <v>0</v>
        <stp/>
        <stp>ContractData</stp>
        <stp>P.US.VIXX1730</stp>
        <stp>T_CVol</stp>
        <stp/>
        <stp>T</stp>
        <tr r="Y23" s="2"/>
        <tr r="T9" s="2"/>
      </tp>
      <tp>
        <v>0</v>
        <stp/>
        <stp>ContractData</stp>
        <stp>P.US.VIXX1720</stp>
        <stp>T_CVol</stp>
        <stp/>
        <stp>T</stp>
        <tr r="Y22" s="2"/>
        <tr r="T8" s="2"/>
      </tp>
      <tp>
        <v>1</v>
        <stp/>
        <stp>ContractData</stp>
        <stp>P.US.VIXX1790</stp>
        <stp>T_CVol</stp>
        <stp/>
        <stp>T</stp>
        <tr r="Y13" s="2"/>
        <tr r="T19" s="2"/>
      </tp>
      <tp>
        <v>0</v>
        <stp/>
        <stp>ContractData</stp>
        <stp>P.US.VIXX1780</stp>
        <stp>T_CVol</stp>
        <stp/>
        <stp>T</stp>
        <tr r="Y31" s="2"/>
        <tr r="T17" s="2"/>
      </tp>
      <tp>
        <v>0</v>
        <stp/>
        <stp>ContractData</stp>
        <stp>C.US.VIXH1850</stp>
        <stp>T_CVol</stp>
        <stp/>
        <stp>T</stp>
        <tr r="AF81" s="2"/>
        <tr r="AA69" s="2"/>
      </tp>
      <tp>
        <v>0</v>
        <stp/>
        <stp>ContractData</stp>
        <stp>C.US.VIXH1840</stp>
        <stp>T_CVol</stp>
        <stp/>
        <stp>T</stp>
        <tr r="AF80" s="2"/>
        <tr r="AA68" s="2"/>
      </tp>
      <tp>
        <v>0</v>
        <stp/>
        <stp>ContractData</stp>
        <stp>C.US.VIXH1870</stp>
        <stp>T_CVol</stp>
        <stp/>
        <stp>T</stp>
        <tr r="AF83" s="2"/>
        <tr r="AA71" s="2"/>
      </tp>
      <tp>
        <v>0</v>
        <stp/>
        <stp>ContractData</stp>
        <stp>C.US.VIXH1860</stp>
        <stp>T_CVol</stp>
        <stp/>
        <stp>T</stp>
        <tr r="AF82" s="2"/>
        <tr r="AA70" s="2"/>
      </tp>
      <tp>
        <v>0</v>
        <stp/>
        <stp>ContractData</stp>
        <stp>C.US.VIXH1810</stp>
        <stp>T_CVol</stp>
        <stp/>
        <stp>T</stp>
        <tr r="AF77" s="2"/>
        <tr r="AA65" s="2"/>
      </tp>
      <tp>
        <v>0</v>
        <stp/>
        <stp>ContractData</stp>
        <stp>C.US.VIXH1830</stp>
        <stp>T_CVol</stp>
        <stp/>
        <stp>T</stp>
        <tr r="AF79" s="2"/>
        <tr r="AA67" s="2"/>
      </tp>
      <tp>
        <v>0</v>
        <stp/>
        <stp>ContractData</stp>
        <stp>C.US.VIXH1820</stp>
        <stp>T_CVol</stp>
        <stp/>
        <stp>T</stp>
        <tr r="AF78" s="2"/>
        <tr r="AA66" s="2"/>
      </tp>
      <tp>
        <v>0</v>
        <stp/>
        <stp>ContractData</stp>
        <stp>C.US.VIXH1890</stp>
        <stp>T_CVol</stp>
        <stp/>
        <stp>T</stp>
        <tr r="AF85" s="2"/>
        <tr r="AA73" s="2"/>
      </tp>
      <tp>
        <v>0</v>
        <stp/>
        <stp>ContractData</stp>
        <stp>C.US.VIXH1880</stp>
        <stp>T_CVol</stp>
        <stp/>
        <stp>T</stp>
        <tr r="AF84" s="2"/>
        <tr r="AA72" s="2"/>
      </tp>
      <tp>
        <v>0</v>
        <stp/>
        <stp>ContractData</stp>
        <stp>P.US.VIXZ1750</stp>
        <stp>T_CVol</stp>
        <stp/>
        <stp>T</stp>
        <tr r="AL18" s="2"/>
        <tr r="AG11" s="2"/>
      </tp>
      <tp>
        <v>0</v>
        <stp/>
        <stp>ContractData</stp>
        <stp>P.US.VIXZ1740</stp>
        <stp>T_CVol</stp>
        <stp/>
        <stp>T</stp>
        <tr r="AL17" s="2"/>
        <tr r="AG10" s="2"/>
      </tp>
      <tp>
        <v>0</v>
        <stp/>
        <stp>ContractData</stp>
        <stp>P.US.VIXZ1770</stp>
        <stp>T_CVol</stp>
        <stp/>
        <stp>T</stp>
        <tr r="AL21" s="2"/>
        <tr r="AG14" s="2"/>
      </tp>
      <tp>
        <v>0</v>
        <stp/>
        <stp>ContractData</stp>
        <stp>P.US.VIXZ1760</stp>
        <stp>T_CVol</stp>
        <stp/>
        <stp>T</stp>
        <tr r="AL19" s="2"/>
        <tr r="AG12" s="2"/>
      </tp>
      <tp>
        <v>0</v>
        <stp/>
        <stp>ContractData</stp>
        <stp>P.US.VIXZ1710</stp>
        <stp>T_CVol</stp>
        <stp/>
        <stp>T</stp>
        <tr r="AL14" s="2"/>
        <tr r="AG7" s="2"/>
      </tp>
      <tp>
        <v>0</v>
        <stp/>
        <stp>ContractData</stp>
        <stp>P.US.VIXZ1730</stp>
        <stp>T_CVol</stp>
        <stp/>
        <stp>T</stp>
        <tr r="AL16" s="2"/>
        <tr r="AG9" s="2"/>
      </tp>
      <tp>
        <v>0</v>
        <stp/>
        <stp>ContractData</stp>
        <stp>P.US.VIXZ1720</stp>
        <stp>T_CVol</stp>
        <stp/>
        <stp>T</stp>
        <tr r="AL15" s="2"/>
        <tr r="AG8" s="2"/>
      </tp>
      <tp>
        <v>0</v>
        <stp/>
        <stp>ContractData</stp>
        <stp>P.US.VIXZ1790</stp>
        <stp>T_CVol</stp>
        <stp/>
        <stp>T</stp>
        <tr r="AL25" s="2"/>
        <tr r="AG18" s="2"/>
      </tp>
      <tp>
        <v>0</v>
        <stp/>
        <stp>ContractData</stp>
        <stp>P.US.VIXZ1780</stp>
        <stp>T_CVol</stp>
        <stp/>
        <stp>T</stp>
        <tr r="AL23" s="2"/>
        <tr r="AG16" s="2"/>
      </tp>
      <tp>
        <v>0</v>
        <stp/>
        <stp>ContractData</stp>
        <stp>P.US.VIXX1755</stp>
        <stp>T_CVol</stp>
        <stp/>
        <stp>T</stp>
        <tr r="Y26" s="2"/>
        <tr r="T12" s="2"/>
      </tp>
      <tp>
        <v>0</v>
        <stp/>
        <stp>ContractData</stp>
        <stp>P.US.VIXX1775</stp>
        <stp>T_CVol</stp>
        <stp/>
        <stp>T</stp>
        <tr r="Y30" s="2"/>
        <tr r="T16" s="2"/>
      </tp>
      <tp>
        <v>0</v>
        <stp/>
        <stp>ContractData</stp>
        <stp>P.US.VIXX1765</stp>
        <stp>T_CVol</stp>
        <stp/>
        <stp>T</stp>
        <tr r="Y28" s="2"/>
        <tr r="T14" s="2"/>
      </tp>
      <tp>
        <v>26</v>
        <stp/>
        <stp>ContractData</stp>
        <stp>P.US.VIXX1795</stp>
        <stp>T_CVol</stp>
        <stp/>
        <stp>T</stp>
        <tr r="Y7" s="2"/>
        <tr r="T20" s="2"/>
      </tp>
      <tp>
        <v>3</v>
        <stp/>
        <stp>ContractData</stp>
        <stp>P.US.VIXX1785</stp>
        <stp>T_CVol</stp>
        <stp/>
        <stp>T</stp>
        <tr r="Y10" s="2"/>
        <tr r="T18" s="2"/>
      </tp>
      <tp>
        <v>0</v>
        <stp/>
        <stp>ContractData</stp>
        <stp>P.US.VIXZ1775</stp>
        <stp>T_CVol</stp>
        <stp/>
        <stp>T</stp>
        <tr r="AL22" s="2"/>
        <tr r="AG15" s="2"/>
      </tp>
      <tp>
        <v>0</v>
        <stp/>
        <stp>ContractData</stp>
        <stp>P.US.VIXZ1765</stp>
        <stp>T_CVol</stp>
        <stp/>
        <stp>T</stp>
        <tr r="AL20" s="2"/>
        <tr r="AG13" s="2"/>
      </tp>
      <tp>
        <v>0</v>
        <stp/>
        <stp>ContractData</stp>
        <stp>P.US.VIXZ1795</stp>
        <stp>T_CVol</stp>
        <stp/>
        <stp>T</stp>
        <tr r="AL26" s="2"/>
        <tr r="AG19" s="2"/>
      </tp>
      <tp>
        <v>0</v>
        <stp/>
        <stp>ContractData</stp>
        <stp>P.US.VIXZ1785</stp>
        <stp>T_CVol</stp>
        <stp/>
        <stp>T</stp>
        <tr r="AL24" s="2"/>
        <tr r="AG17" s="2"/>
      </tp>
      <tp>
        <v>34</v>
        <stp/>
        <stp>ContractData</stp>
        <stp>C.US.VIXX17180</stp>
        <stp>OptionDaysToExp</stp>
        <stp/>
        <stp>T</stp>
        <tr r="P20" s="3"/>
      </tp>
      <tp>
        <v>6</v>
        <stp/>
        <stp>ContractData</stp>
        <stp>C.US.VIXV17140</stp>
        <stp>OptionDaysToExp</stp>
        <stp/>
        <stp>T</stp>
        <tr r="H20" s="3"/>
      </tp>
      <tp>
        <v>69</v>
        <stp/>
        <stp>ContractData</stp>
        <stp>C.US.VIXZ17140</stp>
        <stp>OptionDaysToExp</stp>
        <stp/>
        <stp>T</stp>
        <tr r="X20" s="3"/>
      </tp>
      <tp>
        <v>43019.460543981484</v>
        <stp/>
        <stp>SystemInfo</stp>
        <stp>Linetime</stp>
        <tr r="U2" s="3"/>
      </tp>
      <tp t="s">
        <v>{"C.US.VIXG18140";"C.US.VIXG18150";"C.US.VIXG18160"}</v>
        <stp/>
        <stp>Options</stp>
        <stp>VIX</stp>
        <stp>5</stp>
        <stp>Call</stp>
        <stp>longsymbol</stp>
        <stp>-1,1</stp>
        <tr r="R53" s="2"/>
      </tp>
      <tp t="s">
        <v>{"C.US.VIXF18140";"C.US.VIXF18145";"C.US.VIXF18150"}</v>
        <stp/>
        <stp>Options</stp>
        <stp>VIX</stp>
        <stp>4</stp>
        <stp>Call</stp>
        <stp>longsymbol</stp>
        <stp>-1,1</stp>
        <tr r="E53" s="2"/>
      </tp>
      <tp t="s">
        <v>{"C.US.VIXH18140";"C.US.VIXH18150";"C.US.VIXH18160"}</v>
        <stp/>
        <stp>Options</stp>
        <stp>VIX</stp>
        <stp>6</stp>
        <stp>Call</stp>
        <stp>longsymbol</stp>
        <stp>-1,1</stp>
        <tr r="AE53" s="2"/>
      </tp>
      <tp t="s">
        <v>CBOE VOLATILITY INDEX (VIX) OPTIONS, Nov 17 85 Put</v>
        <stp/>
        <stp>ContractData</stp>
        <stp>P.US.VIXX1785</stp>
        <stp>LongDescription</stp>
        <stp/>
        <stp>T</stp>
        <tr r="N14" s="3"/>
        <tr r="N14" s="3"/>
      </tp>
      <tp t="s">
        <v>CBOE VOLATILITY INDEX (VIX) OPTIONS, Dec 17 90 Call</v>
        <stp/>
        <stp>ContractData</stp>
        <stp>C.US.VIXZ1790</stp>
        <stp>LongDescription</stp>
        <stp/>
        <stp>T</stp>
        <tr r="R12" s="3"/>
        <tr r="R12" s="3"/>
      </tp>
      <tp t="s">
        <v>CBOE VOLATILITY INDEX (VIX) OPTIONS, Nov 17 90 Call</v>
        <stp/>
        <stp>ContractData</stp>
        <stp>C.US.VIXX1790</stp>
        <stp>LongDescription</stp>
        <stp/>
        <stp>T</stp>
        <tr r="J14" s="3"/>
        <tr r="J14" s="3"/>
      </tp>
      <tp t="s">
        <v>CBOE VOLATILITY INDEX (VIX) OPTIONS, Oct 17 95 Put</v>
        <stp/>
        <stp>ContractData</stp>
        <stp>P.US.VIXV1795</stp>
        <stp>LongDescription</stp>
        <stp/>
        <stp>T</stp>
        <tr r="F16" s="3"/>
        <tr r="F16" s="3"/>
      </tp>
      <tp t="s">
        <v>CBOE VOLATILITY INDEX (VIX) OPTIONS, Nov 17 90 Put</v>
        <stp/>
        <stp>ContractData</stp>
        <stp>P.US.VIXX1790</stp>
        <stp>LongDescription</stp>
        <stp/>
        <stp>T</stp>
        <tr r="N17" s="3"/>
        <tr r="N17" s="3"/>
      </tp>
      <tp t="s">
        <v>CBOE VOLATILITY INDEX (VIX) OPTIONS, Nov 17 95 Put</v>
        <stp/>
        <stp>ContractData</stp>
        <stp>P.US.VIXX1795</stp>
        <stp>LongDescription</stp>
        <stp/>
        <stp>T</stp>
        <tr r="N11" s="3"/>
        <tr r="N11" s="3"/>
      </tp>
      <tp>
        <v>43144</v>
        <stp/>
        <stp>ContractData</stp>
        <stp>C.US.VIXG18140</stp>
        <stp>ExpirationDate</stp>
        <stp/>
        <stp>T</stp>
        <tr r="L38" s="3"/>
      </tp>
      <tp>
        <v>43116</v>
        <stp/>
        <stp>ContractData</stp>
        <stp>C.US.VIXF18140</stp>
        <stp>ExpirationDate</stp>
        <stp/>
        <stp>T</stp>
        <tr r="D38" s="3"/>
      </tp>
      <tp>
        <v>43179</v>
        <stp/>
        <stp>ContractData</stp>
        <stp>C.US.VIXH18140</stp>
        <stp>ExpirationDate</stp>
        <stp/>
        <stp>T</stp>
        <tr r="T38" s="3"/>
      </tp>
      <tp>
        <v>43025</v>
        <stp/>
        <stp>ContractData</stp>
        <stp>C.US.VIXV17140</stp>
        <stp>ExpirationDate</stp>
        <stp/>
        <stp>T</stp>
        <tr r="D20" s="3"/>
      </tp>
      <tp>
        <v>43053</v>
        <stp/>
        <stp>ContractData</stp>
        <stp>C.US.VIXX17180</stp>
        <stp>ExpirationDate</stp>
        <stp/>
        <stp>T</stp>
        <tr r="L20" s="3"/>
      </tp>
      <tp>
        <v>43088</v>
        <stp/>
        <stp>ContractData</stp>
        <stp>C.US.VIXZ17140</stp>
        <stp>ExpirationDate</stp>
        <stp/>
        <stp>T</stp>
        <tr r="T20" s="3"/>
      </tp>
      <tp>
        <v>0</v>
        <stp/>
        <stp>ContractData</stp>
        <stp>P.US.VIXV17240</stp>
        <stp>T_CVol</stp>
        <stp/>
        <stp>T</stp>
        <tr r="G51" s="2"/>
      </tp>
      <tp>
        <v>0</v>
        <stp/>
        <stp>ContractData</stp>
        <stp>P.US.VIXZ17280</stp>
        <stp>T_CVol</stp>
        <stp/>
        <stp>T</stp>
        <tr r="AL51" s="2"/>
        <tr r="AG51" s="2"/>
      </tp>
      <tp>
        <v>0</v>
        <stp/>
        <stp>ContractData</stp>
        <stp>P.US.VIXV17230</stp>
        <stp>T_CVol</stp>
        <stp/>
        <stp>T</stp>
        <tr r="G50" s="2"/>
      </tp>
      <tp>
        <v>0</v>
        <stp/>
        <stp>ContractData</stp>
        <stp>P.US.VIXV17220</stp>
        <stp>T_CVol</stp>
        <stp/>
        <stp>T</stp>
        <tr r="G48" s="2"/>
      </tp>
      <tp>
        <v>0</v>
        <stp/>
        <stp>ContractData</stp>
        <stp>P.US.VIXV17210</stp>
        <stp>T_CVol</stp>
        <stp/>
        <stp>T</stp>
        <tr r="G46" s="2"/>
      </tp>
      <tp>
        <v>21</v>
        <stp/>
        <stp>ContractData</stp>
        <stp>P.US.VIXV17200</stp>
        <stp>T_CVol</stp>
        <stp/>
        <stp>T</stp>
        <tr r="L9" s="2"/>
        <tr r="G44" s="2"/>
      </tp>
      <tp>
        <v>0</v>
        <stp/>
        <stp>ContractData</stp>
        <stp>P.US.VIXX17210</stp>
        <stp>T_CVol</stp>
        <stp/>
        <stp>T</stp>
        <tr r="Y43" s="2"/>
        <tr r="T43" s="2"/>
      </tp>
      <tp>
        <v>0</v>
        <stp/>
        <stp>ContractData</stp>
        <stp>P.US.VIXZ17230</stp>
        <stp>T_CVol</stp>
        <stp/>
        <stp>T</stp>
        <tr r="AL46" s="2"/>
        <tr r="AG46" s="2"/>
      </tp>
      <tp>
        <v>1</v>
        <stp/>
        <stp>ContractData</stp>
        <stp>P.US.VIXX17200</stp>
        <stp>T_CVol</stp>
        <stp/>
        <stp>T</stp>
        <tr r="Y14" s="2"/>
        <tr r="T41" s="2"/>
      </tp>
      <tp>
        <v>0</v>
        <stp/>
        <stp>ContractData</stp>
        <stp>P.US.VIXZ17220</stp>
        <stp>T_CVol</stp>
        <stp/>
        <stp>T</stp>
        <tr r="AL44" s="2"/>
        <tr r="AG44" s="2"/>
      </tp>
      <tp>
        <v>0</v>
        <stp/>
        <stp>ContractData</stp>
        <stp>P.US.VIXX17230</stp>
        <stp>T_CVol</stp>
        <stp/>
        <stp>T</stp>
        <tr r="Y47" s="2"/>
        <tr r="T47" s="2"/>
      </tp>
      <tp>
        <v>0</v>
        <stp/>
        <stp>ContractData</stp>
        <stp>P.US.VIXZ17210</stp>
        <stp>T_CVol</stp>
        <stp/>
        <stp>T</stp>
        <tr r="AL42" s="2"/>
        <tr r="AG42" s="2"/>
      </tp>
      <tp>
        <v>0</v>
        <stp/>
        <stp>ContractData</stp>
        <stp>P.US.VIXX17220</stp>
        <stp>T_CVol</stp>
        <stp/>
        <stp>T</stp>
        <tr r="Y45" s="2"/>
        <tr r="T45" s="2"/>
      </tp>
      <tp>
        <v>0</v>
        <stp/>
        <stp>ContractData</stp>
        <stp>P.US.VIXZ17200</stp>
        <stp>T_CVol</stp>
        <stp/>
        <stp>T</stp>
        <tr r="AL40" s="2"/>
        <tr r="AG40" s="2"/>
      </tp>
      <tp>
        <v>0</v>
        <stp/>
        <stp>ContractData</stp>
        <stp>P.US.VIXX17250</stp>
        <stp>T_CVol</stp>
        <stp/>
        <stp>T</stp>
        <tr r="Y49" s="2"/>
        <tr r="T49" s="2"/>
      </tp>
      <tp>
        <v>0</v>
        <stp/>
        <stp>ContractData</stp>
        <stp>P.US.VIXZ17270</stp>
        <stp>T_CVol</stp>
        <stp/>
        <stp>T</stp>
        <tr r="AL50" s="2"/>
        <tr r="AG50" s="2"/>
      </tp>
      <tp>
        <v>0</v>
        <stp/>
        <stp>ContractData</stp>
        <stp>P.US.VIXX17240</stp>
        <stp>T_CVol</stp>
        <stp/>
        <stp>T</stp>
        <tr r="Y48" s="2"/>
        <tr r="T48" s="2"/>
      </tp>
      <tp>
        <v>0</v>
        <stp/>
        <stp>ContractData</stp>
        <stp>P.US.VIXZ17260</stp>
        <stp>T_CVol</stp>
        <stp/>
        <stp>T</stp>
        <tr r="AL49" s="2"/>
        <tr r="AG49" s="2"/>
      </tp>
      <tp>
        <v>0</v>
        <stp/>
        <stp>ContractData</stp>
        <stp>P.US.VIXX17270</stp>
        <stp>T_CVol</stp>
        <stp/>
        <stp>T</stp>
        <tr r="Y51" s="2"/>
        <tr r="T51" s="2"/>
      </tp>
      <tp>
        <v>0</v>
        <stp/>
        <stp>ContractData</stp>
        <stp>P.US.VIXZ17250</stp>
        <stp>T_CVol</stp>
        <stp/>
        <stp>T</stp>
        <tr r="AL48" s="2"/>
        <tr r="AG48" s="2"/>
      </tp>
      <tp>
        <v>0</v>
        <stp/>
        <stp>ContractData</stp>
        <stp>P.US.VIXX17260</stp>
        <stp>T_CVol</stp>
        <stp/>
        <stp>T</stp>
        <tr r="Y50" s="2"/>
        <tr r="T50" s="2"/>
      </tp>
      <tp>
        <v>0</v>
        <stp/>
        <stp>ContractData</stp>
        <stp>P.US.VIXZ17240</stp>
        <stp>T_CVol</stp>
        <stp/>
        <stp>T</stp>
        <tr r="AL47" s="2"/>
        <tr r="AG47" s="2"/>
      </tp>
      <tp>
        <v>55</v>
        <stp/>
        <stp>ContractData</stp>
        <stp>C.US.VIXV17240</stp>
        <stp>T_CVol</stp>
        <stp/>
        <stp>T</stp>
        <tr r="F16" s="2"/>
        <tr r="A51" s="2"/>
      </tp>
      <tp>
        <v>0</v>
        <stp/>
        <stp>ContractData</stp>
        <stp>C.US.VIXZ17280</stp>
        <stp>T_CVol</stp>
        <stp/>
        <stp>T</stp>
        <tr r="AF51" s="2"/>
        <tr r="AA51" s="2"/>
      </tp>
      <tp>
        <v>122</v>
        <stp/>
        <stp>ContractData</stp>
        <stp>C.US.VIXV17200</stp>
        <stp>T_CVol</stp>
        <stp/>
        <stp>T</stp>
        <tr r="F13" s="2"/>
        <tr r="A44" s="2"/>
      </tp>
      <tp>
        <v>24501</v>
        <stp/>
        <stp>ContractData</stp>
        <stp>C.US.VIXV17210</stp>
        <stp>T_CVol</stp>
        <stp/>
        <stp>T</stp>
        <tr r="F2" s="2"/>
        <tr r="A46" s="2"/>
      </tp>
      <tp>
        <v>10510</v>
        <stp/>
        <stp>ContractData</stp>
        <stp>C.US.VIXV17220</stp>
        <stp>T_CVol</stp>
        <stp/>
        <stp>T</stp>
        <tr r="F3" s="2"/>
        <tr r="A48" s="2"/>
      </tp>
      <tp>
        <v>661</v>
        <stp/>
        <stp>ContractData</stp>
        <stp>C.US.VIXV17230</stp>
        <stp>T_CVol</stp>
        <stp/>
        <stp>T</stp>
        <tr r="F10" s="2"/>
        <tr r="A50" s="2"/>
      </tp>
      <tp>
        <v>5177</v>
        <stp/>
        <stp>ContractData</stp>
        <stp>C.US.VIXX17220</stp>
        <stp>T_CVol</stp>
        <stp/>
        <stp>T</stp>
        <tr r="S5" s="2"/>
        <tr r="N45" s="2"/>
      </tp>
      <tp>
        <v>6</v>
        <stp/>
        <stp>ContractData</stp>
        <stp>C.US.VIXZ17200</stp>
        <stp>T_CVol</stp>
        <stp/>
        <stp>T</stp>
        <tr r="AF15" s="2"/>
        <tr r="AA40" s="2"/>
      </tp>
      <tp>
        <v>29839</v>
        <stp/>
        <stp>ContractData</stp>
        <stp>C.US.VIXX17230</stp>
        <stp>T_CVol</stp>
        <stp/>
        <stp>T</stp>
        <tr r="S2" s="2"/>
        <tr r="N47" s="2"/>
      </tp>
      <tp>
        <v>0</v>
        <stp/>
        <stp>ContractData</stp>
        <stp>C.US.VIXZ17210</stp>
        <stp>T_CVol</stp>
        <stp/>
        <stp>T</stp>
        <tr r="AF45" s="2"/>
        <tr r="AA42" s="2"/>
      </tp>
      <tp>
        <v>26527</v>
        <stp/>
        <stp>ContractData</stp>
        <stp>C.US.VIXX17200</stp>
        <stp>T_CVol</stp>
        <stp/>
        <stp>T</stp>
        <tr r="S3" s="2"/>
        <tr r="N41" s="2"/>
      </tp>
      <tp>
        <v>0</v>
        <stp/>
        <stp>ContractData</stp>
        <stp>C.US.VIXZ17220</stp>
        <stp>T_CVol</stp>
        <stp/>
        <stp>T</stp>
        <tr r="AF47" s="2"/>
        <tr r="AA44" s="2"/>
      </tp>
      <tp>
        <v>201</v>
        <stp/>
        <stp>ContractData</stp>
        <stp>C.US.VIXX17210</stp>
        <stp>T_CVol</stp>
        <stp/>
        <stp>T</stp>
        <tr r="S16" s="2"/>
        <tr r="N43" s="2"/>
      </tp>
      <tp>
        <v>10</v>
        <stp/>
        <stp>ContractData</stp>
        <stp>C.US.VIXZ17230</stp>
        <stp>T_CVol</stp>
        <stp/>
        <stp>T</stp>
        <tr r="AF14" s="2"/>
        <tr r="AA46" s="2"/>
      </tp>
      <tp>
        <v>3402</v>
        <stp/>
        <stp>ContractData</stp>
        <stp>C.US.VIXX17260</stp>
        <stp>T_CVol</stp>
        <stp/>
        <stp>T</stp>
        <tr r="S8" s="2"/>
        <tr r="N50" s="2"/>
      </tp>
      <tp>
        <v>0</v>
        <stp/>
        <stp>ContractData</stp>
        <stp>C.US.VIXZ17240</stp>
        <stp>T_CVol</stp>
        <stp/>
        <stp>T</stp>
        <tr r="AF49" s="2"/>
        <tr r="AA47" s="2"/>
      </tp>
      <tp>
        <v>0</v>
        <stp/>
        <stp>ContractData</stp>
        <stp>C.US.VIXX17270</stp>
        <stp>T_CVol</stp>
        <stp/>
        <stp>T</stp>
        <tr r="S51" s="2"/>
        <tr r="N51" s="2"/>
      </tp>
      <tp>
        <v>520</v>
        <stp/>
        <stp>ContractData</stp>
        <stp>C.US.VIXZ17250</stp>
        <stp>T_CVol</stp>
        <stp/>
        <stp>T</stp>
        <tr r="AF7" s="2"/>
        <tr r="AA48" s="2"/>
      </tp>
      <tp>
        <v>756</v>
        <stp/>
        <stp>ContractData</stp>
        <stp>C.US.VIXX17240</stp>
        <stp>T_CVol</stp>
        <stp/>
        <stp>T</stp>
        <tr r="S11" s="2"/>
        <tr r="N48" s="2"/>
      </tp>
      <tp>
        <v>0</v>
        <stp/>
        <stp>ContractData</stp>
        <stp>C.US.VIXZ17260</stp>
        <stp>T_CVol</stp>
        <stp/>
        <stp>T</stp>
        <tr r="AF50" s="2"/>
        <tr r="AA49" s="2"/>
      </tp>
      <tp>
        <v>12</v>
        <stp/>
        <stp>ContractData</stp>
        <stp>C.US.VIXX17250</stp>
        <stp>T_CVol</stp>
        <stp/>
        <stp>T</stp>
        <tr r="S22" s="2"/>
        <tr r="N49" s="2"/>
      </tp>
      <tp>
        <v>30</v>
        <stp/>
        <stp>ContractData</stp>
        <stp>C.US.VIXZ17270</stp>
        <stp>T_CVol</stp>
        <stp/>
        <stp>T</stp>
        <tr r="AF11" s="2"/>
        <tr r="AA50" s="2"/>
      </tp>
      <tp>
        <v>11</v>
        <stp/>
        <stp>ContractData</stp>
        <stp>P.US.VIXV17170</stp>
        <stp>T_CVol</stp>
        <stp/>
        <stp>T</stp>
        <tr r="L10" s="2"/>
        <tr r="G38" s="2"/>
      </tp>
      <tp>
        <v>0</v>
        <stp/>
        <stp>ContractData</stp>
        <stp>P.US.VIXX17190</stp>
        <stp>T_CVol</stp>
        <stp/>
        <stp>T</stp>
        <tr r="Y40" s="2"/>
        <tr r="T39" s="2"/>
      </tp>
      <tp>
        <v>0</v>
        <stp/>
        <stp>ContractData</stp>
        <stp>P.US.VIXV17160</stp>
        <stp>T_CVol</stp>
        <stp/>
        <stp>T</stp>
        <tr r="G36" s="2"/>
      </tp>
      <tp>
        <v>0</v>
        <stp/>
        <stp>ContractData</stp>
        <stp>P.US.VIXX17180</stp>
        <stp>T_CVol</stp>
        <stp/>
        <stp>T</stp>
        <tr r="Y38" s="2"/>
        <tr r="T37" s="2"/>
      </tp>
      <tp>
        <v>6</v>
        <stp/>
        <stp>ContractData</stp>
        <stp>P.US.VIXV17150</stp>
        <stp>T_CVol</stp>
        <stp/>
        <stp>T</stp>
        <tr r="L11" s="2"/>
        <tr r="G34" s="2"/>
      </tp>
      <tp>
        <v>0</v>
        <stp/>
        <stp>ContractData</stp>
        <stp>P.US.VIXZ17190</stp>
        <stp>T_CVol</stp>
        <stp/>
        <stp>T</stp>
        <tr r="AL38" s="2"/>
        <tr r="AG38" s="2"/>
      </tp>
      <tp>
        <v>23</v>
        <stp/>
        <stp>ContractData</stp>
        <stp>P.US.VIXV17140</stp>
        <stp>T_CVol</stp>
        <stp/>
        <stp>T</stp>
        <tr r="L8" s="2"/>
        <tr r="G32" s="2"/>
      </tp>
      <tp>
        <v>0</v>
        <stp/>
        <stp>ContractData</stp>
        <stp>P.US.VIXZ17180</stp>
        <stp>T_CVol</stp>
        <stp/>
        <stp>T</stp>
        <tr r="AL36" s="2"/>
        <tr r="AG36" s="2"/>
      </tp>
      <tp>
        <v>178</v>
        <stp/>
        <stp>ContractData</stp>
        <stp>P.US.VIXV17130</stp>
        <stp>T_CVol</stp>
        <stp/>
        <stp>T</stp>
        <tr r="L7" s="2"/>
        <tr r="G30" s="2"/>
      </tp>
      <tp>
        <v>928</v>
        <stp/>
        <stp>ContractData</stp>
        <stp>P.US.VIXV17120</stp>
        <stp>T_CVol</stp>
        <stp/>
        <stp>T</stp>
        <tr r="L6" s="2"/>
        <tr r="G28" s="2"/>
      </tp>
      <tp>
        <v>5833</v>
        <stp/>
        <stp>ContractData</stp>
        <stp>P.US.VIXV17110</stp>
        <stp>T_CVol</stp>
        <stp/>
        <stp>T</stp>
        <tr r="L1" s="2"/>
        <tr r="G26" s="2"/>
      </tp>
      <tp>
        <v>2344</v>
        <stp/>
        <stp>ContractData</stp>
        <stp>P.US.VIXV17100</stp>
        <stp>T_CVol</stp>
        <stp/>
        <stp>T</stp>
        <tr r="L4" s="2"/>
        <tr r="G24" s="2"/>
      </tp>
      <tp>
        <v>282</v>
        <stp/>
        <stp>ContractData</stp>
        <stp>P.US.VIXX17110</stp>
        <stp>T_CVol</stp>
        <stp/>
        <stp>T</stp>
        <tr r="Y6" s="2"/>
        <tr r="T23" s="2"/>
      </tp>
      <tp>
        <v>1885</v>
        <stp/>
        <stp>ContractData</stp>
        <stp>P.US.VIXZ17130</stp>
        <stp>T_CVol</stp>
        <stp/>
        <stp>T</stp>
        <tr r="AL2" s="2"/>
        <tr r="AG26" s="2"/>
      </tp>
      <tp>
        <v>3</v>
        <stp/>
        <stp>ContractData</stp>
        <stp>P.US.VIXX17100</stp>
        <stp>T_CVol</stp>
        <stp/>
        <stp>T</stp>
        <tr r="Y11" s="2"/>
        <tr r="T21" s="2"/>
      </tp>
      <tp>
        <v>11</v>
        <stp/>
        <stp>ContractData</stp>
        <stp>P.US.VIXZ17120</stp>
        <stp>T_CVol</stp>
        <stp/>
        <stp>T</stp>
        <tr r="AL4" s="2"/>
        <tr r="AG24" s="2"/>
      </tp>
      <tp>
        <v>420</v>
        <stp/>
        <stp>ContractData</stp>
        <stp>P.US.VIXX17130</stp>
        <stp>T_CVol</stp>
        <stp/>
        <stp>T</stp>
        <tr r="Y5" s="2"/>
        <tr r="T27" s="2"/>
      </tp>
      <tp>
        <v>5979</v>
        <stp/>
        <stp>ContractData</stp>
        <stp>P.US.VIXZ17110</stp>
        <stp>T_CVol</stp>
        <stp/>
        <stp>T</stp>
        <tr r="AL1" s="2"/>
        <tr r="AG22" s="2"/>
      </tp>
      <tp>
        <v>680</v>
        <stp/>
        <stp>ContractData</stp>
        <stp>P.US.VIXX17120</stp>
        <stp>T_CVol</stp>
        <stp/>
        <stp>T</stp>
        <tr r="Y3" s="2"/>
        <tr r="T25" s="2"/>
      </tp>
      <tp>
        <v>3</v>
        <stp/>
        <stp>ContractData</stp>
        <stp>P.US.VIXZ17100</stp>
        <stp>T_CVol</stp>
        <stp/>
        <stp>T</stp>
        <tr r="AL6" s="2"/>
        <tr r="AG20" s="2"/>
      </tp>
      <tp>
        <v>5</v>
        <stp/>
        <stp>ContractData</stp>
        <stp>P.US.VIXX17150</stp>
        <stp>T_CVol</stp>
        <stp/>
        <stp>T</stp>
        <tr r="Y9" s="2"/>
        <tr r="T31" s="2"/>
      </tp>
      <tp>
        <v>0</v>
        <stp/>
        <stp>ContractData</stp>
        <stp>P.US.VIXZ17170</stp>
        <stp>T_CVol</stp>
        <stp/>
        <stp>T</stp>
        <tr r="AL34" s="2"/>
        <tr r="AG34" s="2"/>
      </tp>
      <tp>
        <v>7</v>
        <stp/>
        <stp>ContractData</stp>
        <stp>P.US.VIXX17140</stp>
        <stp>T_CVol</stp>
        <stp/>
        <stp>T</stp>
        <tr r="Y8" s="2"/>
        <tr r="T29" s="2"/>
      </tp>
      <tp>
        <v>30</v>
        <stp/>
        <stp>ContractData</stp>
        <stp>P.US.VIXZ17160</stp>
        <stp>T_CVol</stp>
        <stp/>
        <stp>T</stp>
        <tr r="AL3" s="2"/>
        <tr r="AG32" s="2"/>
      </tp>
      <tp>
        <v>0</v>
        <stp/>
        <stp>ContractData</stp>
        <stp>P.US.VIXV17190</stp>
        <stp>T_CVol</stp>
        <stp/>
        <stp>T</stp>
        <tr r="G42" s="2"/>
      </tp>
      <tp>
        <v>0</v>
        <stp/>
        <stp>ContractData</stp>
        <stp>P.US.VIXX17170</stp>
        <stp>T_CVol</stp>
        <stp/>
        <stp>T</stp>
        <tr r="Y36" s="2"/>
        <tr r="T35" s="2"/>
      </tp>
      <tp>
        <v>1</v>
        <stp/>
        <stp>ContractData</stp>
        <stp>P.US.VIXZ17150</stp>
        <stp>T_CVol</stp>
        <stp/>
        <stp>T</stp>
        <tr r="AL7" s="2"/>
        <tr r="AG30" s="2"/>
      </tp>
      <tp>
        <v>0</v>
        <stp/>
        <stp>ContractData</stp>
        <stp>P.US.VIXV17180</stp>
        <stp>T_CVol</stp>
        <stp/>
        <stp>T</stp>
        <tr r="G40" s="2"/>
      </tp>
      <tp>
        <v>0</v>
        <stp/>
        <stp>ContractData</stp>
        <stp>P.US.VIXX17160</stp>
        <stp>T_CVol</stp>
        <stp/>
        <stp>T</stp>
        <tr r="Y34" s="2"/>
        <tr r="T33" s="2"/>
      </tp>
      <tp>
        <v>5</v>
        <stp/>
        <stp>ContractData</stp>
        <stp>P.US.VIXZ17140</stp>
        <stp>T_CVol</stp>
        <stp/>
        <stp>T</stp>
        <tr r="AL5" s="2"/>
        <tr r="AG28" s="2"/>
      </tp>
      <tp>
        <v>27320</v>
        <stp/>
        <stp>ContractData</stp>
        <stp>C.US.VIXV17140</stp>
        <stp>T_CVol</stp>
        <stp/>
        <stp>T</stp>
        <tr r="F1" s="2"/>
        <tr r="A32" s="2"/>
      </tp>
      <tp>
        <v>5032</v>
        <stp/>
        <stp>ContractData</stp>
        <stp>C.US.VIXZ17180</stp>
        <stp>T_CVol</stp>
        <stp/>
        <stp>T</stp>
        <tr r="AF2" s="2"/>
        <tr r="AA36" s="2"/>
      </tp>
      <tp>
        <v>5328</v>
        <stp/>
        <stp>ContractData</stp>
        <stp>C.US.VIXV17150</stp>
        <stp>T_CVol</stp>
        <stp/>
        <stp>T</stp>
        <tr r="F5" s="2"/>
        <tr r="A34" s="2"/>
      </tp>
      <tp>
        <v>5000</v>
        <stp/>
        <stp>ContractData</stp>
        <stp>C.US.VIXZ17190</stp>
        <stp>T_CVol</stp>
        <stp/>
        <stp>T</stp>
        <tr r="AF3" s="2"/>
        <tr r="AA38" s="2"/>
      </tp>
      <tp>
        <v>29</v>
        <stp/>
        <stp>ContractData</stp>
        <stp>C.US.VIXV17160</stp>
        <stp>T_CVol</stp>
        <stp/>
        <stp>T</stp>
        <tr r="F18" s="2"/>
        <tr r="A36" s="2"/>
      </tp>
      <tp>
        <v>57204</v>
        <stp/>
        <stp>ContractData</stp>
        <stp>C.US.VIXX17180</stp>
        <stp>T_CVol</stp>
        <stp/>
        <stp>T</stp>
        <tr r="S1" s="2"/>
        <tr r="N37" s="2"/>
      </tp>
      <tp>
        <v>628</v>
        <stp/>
        <stp>ContractData</stp>
        <stp>C.US.VIXV17170</stp>
        <stp>T_CVol</stp>
        <stp/>
        <stp>T</stp>
        <tr r="F11" s="2"/>
        <tr r="A38" s="2"/>
      </tp>
      <tp>
        <v>1408</v>
        <stp/>
        <stp>ContractData</stp>
        <stp>C.US.VIXX17190</stp>
        <stp>T_CVol</stp>
        <stp/>
        <stp>T</stp>
        <tr r="S9" s="2"/>
        <tr r="N39" s="2"/>
      </tp>
      <tp>
        <v>907</v>
        <stp/>
        <stp>ContractData</stp>
        <stp>C.US.VIXV17100</stp>
        <stp>T_CVol</stp>
        <stp/>
        <stp>T</stp>
        <tr r="F8" s="2"/>
        <tr r="A24" s="2"/>
      </tp>
      <tp>
        <v>3927</v>
        <stp/>
        <stp>ContractData</stp>
        <stp>C.US.VIXV17110</stp>
        <stp>T_CVol</stp>
        <stp/>
        <stp>T</stp>
        <tr r="F6" s="2"/>
        <tr r="A26" s="2"/>
      </tp>
      <tp>
        <v>179</v>
        <stp/>
        <stp>ContractData</stp>
        <stp>C.US.VIXV17120</stp>
        <stp>T_CVol</stp>
        <stp/>
        <stp>T</stp>
        <tr r="F12" s="2"/>
        <tr r="A28" s="2"/>
      </tp>
      <tp>
        <v>116</v>
        <stp/>
        <stp>ContractData</stp>
        <stp>C.US.VIXV17130</stp>
        <stp>T_CVol</stp>
        <stp/>
        <stp>T</stp>
        <tr r="F14" s="2"/>
        <tr r="A30" s="2"/>
      </tp>
      <tp>
        <v>642</v>
        <stp/>
        <stp>ContractData</stp>
        <stp>C.US.VIXX17120</stp>
        <stp>T_CVol</stp>
        <stp/>
        <stp>T</stp>
        <tr r="S12" s="2"/>
        <tr r="N25" s="2"/>
      </tp>
      <tp>
        <v>39</v>
        <stp/>
        <stp>ContractData</stp>
        <stp>C.US.VIXZ17100</stp>
        <stp>T_CVol</stp>
        <stp/>
        <stp>T</stp>
        <tr r="AF10" s="2"/>
        <tr r="AA20" s="2"/>
      </tp>
      <tp>
        <v>376</v>
        <stp/>
        <stp>ContractData</stp>
        <stp>C.US.VIXX17130</stp>
        <stp>T_CVol</stp>
        <stp/>
        <stp>T</stp>
        <tr r="S14" s="2"/>
        <tr r="N27" s="2"/>
      </tp>
      <tp>
        <v>14</v>
        <stp/>
        <stp>ContractData</stp>
        <stp>C.US.VIXZ17110</stp>
        <stp>T_CVol</stp>
        <stp/>
        <stp>T</stp>
        <tr r="AF13" s="2"/>
        <tr r="AA22" s="2"/>
      </tp>
      <tp>
        <v>19</v>
        <stp/>
        <stp>ContractData</stp>
        <stp>C.US.VIXX17100</stp>
        <stp>T_CVol</stp>
        <stp/>
        <stp>T</stp>
        <tr r="S20" s="2"/>
        <tr r="N21" s="2"/>
      </tp>
      <tp>
        <v>56</v>
        <stp/>
        <stp>ContractData</stp>
        <stp>C.US.VIXZ17120</stp>
        <stp>T_CVol</stp>
        <stp/>
        <stp>T</stp>
        <tr r="AF9" s="2"/>
        <tr r="AA24" s="2"/>
      </tp>
      <tp>
        <v>94</v>
        <stp/>
        <stp>ContractData</stp>
        <stp>C.US.VIXX17110</stp>
        <stp>T_CVol</stp>
        <stp/>
        <stp>T</stp>
        <tr r="S19" s="2"/>
        <tr r="N23" s="2"/>
      </tp>
      <tp>
        <v>1651</v>
        <stp/>
        <stp>ContractData</stp>
        <stp>C.US.VIXZ17130</stp>
        <stp>T_CVol</stp>
        <stp/>
        <stp>T</stp>
        <tr r="AF4" s="2"/>
        <tr r="AA26" s="2"/>
      </tp>
      <tp>
        <v>5978</v>
        <stp/>
        <stp>ContractData</stp>
        <stp>C.US.VIXV17180</stp>
        <stp>T_CVol</stp>
        <stp/>
        <stp>T</stp>
        <tr r="F4" s="2"/>
        <tr r="A40" s="2"/>
      </tp>
      <tp>
        <v>8607</v>
        <stp/>
        <stp>ContractData</stp>
        <stp>C.US.VIXX17160</stp>
        <stp>T_CVol</stp>
        <stp/>
        <stp>T</stp>
        <tr r="S4" s="2"/>
        <tr r="N33" s="2"/>
      </tp>
      <tp>
        <v>5109</v>
        <stp/>
        <stp>ContractData</stp>
        <stp>C.US.VIXZ17140</stp>
        <stp>T_CVol</stp>
        <stp/>
        <stp>T</stp>
        <tr r="AF1" s="2"/>
        <tr r="AA28" s="2"/>
      </tp>
      <tp>
        <v>12</v>
        <stp/>
        <stp>ContractData</stp>
        <stp>C.US.VIXV17190</stp>
        <stp>T_CVol</stp>
        <stp/>
        <stp>T</stp>
        <tr r="F20" s="2"/>
        <tr r="A42" s="2"/>
      </tp>
      <tp>
        <v>4121</v>
        <stp/>
        <stp>ContractData</stp>
        <stp>C.US.VIXX17170</stp>
        <stp>T_CVol</stp>
        <stp/>
        <stp>T</stp>
        <tr r="S7" s="2"/>
        <tr r="N35" s="2"/>
      </tp>
      <tp>
        <v>791</v>
        <stp/>
        <stp>ContractData</stp>
        <stp>C.US.VIXZ17150</stp>
        <stp>T_CVol</stp>
        <stp/>
        <stp>T</stp>
        <tr r="AF6" s="2"/>
        <tr r="AA30" s="2"/>
      </tp>
      <tp>
        <v>5164</v>
        <stp/>
        <stp>ContractData</stp>
        <stp>C.US.VIXX17140</stp>
        <stp>T_CVol</stp>
        <stp/>
        <stp>T</stp>
        <tr r="S6" s="2"/>
        <tr r="N29" s="2"/>
      </tp>
      <tp>
        <v>22</v>
        <stp/>
        <stp>ContractData</stp>
        <stp>C.US.VIXZ17160</stp>
        <stp>T_CVol</stp>
        <stp/>
        <stp>T</stp>
        <tr r="AF12" s="2"/>
        <tr r="AA32" s="2"/>
      </tp>
      <tp>
        <v>207</v>
        <stp/>
        <stp>ContractData</stp>
        <stp>C.US.VIXX17150</stp>
        <stp>T_CVol</stp>
        <stp/>
        <stp>T</stp>
        <tr r="S15" s="2"/>
        <tr r="N31" s="2"/>
      </tp>
      <tp>
        <v>910</v>
        <stp/>
        <stp>ContractData</stp>
        <stp>C.US.VIXZ17170</stp>
        <stp>T_CVol</stp>
        <stp/>
        <stp>T</stp>
        <tr r="AF5" s="2"/>
        <tr r="AA34" s="2"/>
      </tp>
      <tp>
        <v>0</v>
        <stp/>
        <stp>ContractData</stp>
        <stp>C.US.VIXF18240</stp>
        <stp>T_CVol</stp>
        <stp/>
        <stp>T</stp>
        <tr r="A97" s="2"/>
      </tp>
      <tp>
        <v>0</v>
        <stp/>
        <stp>ContractData</stp>
        <stp>C.US.VIXG18250</stp>
        <stp>T_CVol</stp>
        <stp/>
        <stp>T</stp>
        <tr r="S89" s="2"/>
        <tr r="N89" s="2"/>
      </tp>
      <tp>
        <v>0</v>
        <stp/>
        <stp>ContractData</stp>
        <stp>C.US.VIXF18250</stp>
        <stp>T_CVol</stp>
        <stp/>
        <stp>T</stp>
        <tr r="A98" s="2"/>
      </tp>
      <tp>
        <v>0</v>
        <stp/>
        <stp>ContractData</stp>
        <stp>C.US.VIXG18240</stp>
        <stp>T_CVol</stp>
        <stp/>
        <stp>T</stp>
        <tr r="S88" s="2"/>
        <tr r="N88" s="2"/>
      </tp>
      <tp>
        <v>0</v>
        <stp/>
        <stp>ContractData</stp>
        <stp>C.US.VIXF18260</stp>
        <stp>T_CVol</stp>
        <stp/>
        <stp>T</stp>
        <tr r="A99" s="2"/>
      </tp>
      <tp>
        <v>0</v>
        <stp/>
        <stp>ContractData</stp>
        <stp>C.US.VIXG18270</stp>
        <stp>T_CVol</stp>
        <stp/>
        <stp>T</stp>
        <tr r="S91" s="2"/>
        <tr r="N91" s="2"/>
      </tp>
      <tp>
        <v>0</v>
        <stp/>
        <stp>ContractData</stp>
        <stp>C.US.VIXH18280</stp>
        <stp>T_CVol</stp>
        <stp/>
        <stp>T</stp>
        <tr r="AF93" s="2"/>
        <tr r="AA92" s="2"/>
      </tp>
      <tp>
        <v>500</v>
        <stp/>
        <stp>ContractData</stp>
        <stp>C.US.VIXF18270</stp>
        <stp>T_CVol</stp>
        <stp/>
        <stp>T</stp>
        <tr r="F57" s="2"/>
        <tr r="A100" s="2"/>
      </tp>
      <tp>
        <v>0</v>
        <stp/>
        <stp>ContractData</stp>
        <stp>C.US.VIXG18260</stp>
        <stp>T_CVol</stp>
        <stp/>
        <stp>T</stp>
        <tr r="S90" s="2"/>
        <tr r="N90" s="2"/>
      </tp>
      <tp>
        <v>0</v>
        <stp/>
        <stp>ContractData</stp>
        <stp>C.US.VIXH18290</stp>
        <stp>T_CVol</stp>
        <stp/>
        <stp>T</stp>
        <tr r="AF94" s="2"/>
        <tr r="AA93" s="2"/>
      </tp>
      <tp>
        <v>240</v>
        <stp/>
        <stp>ContractData</stp>
        <stp>C.US.VIXF18200</stp>
        <stp>T_CVol</stp>
        <stp/>
        <stp>T</stp>
        <tr r="F60" s="2"/>
        <tr r="A90" s="2"/>
      </tp>
      <tp>
        <v>0</v>
        <stp/>
        <stp>ContractData</stp>
        <stp>C.US.VIXG18210</stp>
        <stp>T_CVol</stp>
        <stp/>
        <stp>T</stp>
        <tr r="S85" s="2"/>
        <tr r="N85" s="2"/>
      </tp>
      <tp>
        <v>2</v>
        <stp/>
        <stp>ContractData</stp>
        <stp>C.US.VIXF18210</stp>
        <stp>T_CVol</stp>
        <stp/>
        <stp>T</stp>
        <tr r="F67" s="2"/>
        <tr r="A92" s="2"/>
      </tp>
      <tp>
        <v>0</v>
        <stp/>
        <stp>ContractData</stp>
        <stp>C.US.VIXG18200</stp>
        <stp>T_CVol</stp>
        <stp/>
        <stp>T</stp>
        <tr r="S84" s="2"/>
        <tr r="N84" s="2"/>
      </tp>
      <tp>
        <v>30</v>
        <stp/>
        <stp>ContractData</stp>
        <stp>C.US.VIXF18220</stp>
        <stp>T_CVol</stp>
        <stp/>
        <stp>T</stp>
        <tr r="F63" s="2"/>
        <tr r="A94" s="2"/>
      </tp>
      <tp>
        <v>0</v>
        <stp/>
        <stp>ContractData</stp>
        <stp>C.US.VIXG18230</stp>
        <stp>T_CVol</stp>
        <stp/>
        <stp>T</stp>
        <tr r="S87" s="2"/>
        <tr r="N87" s="2"/>
      </tp>
      <tp>
        <v>3550</v>
        <stp/>
        <stp>ContractData</stp>
        <stp>C.US.VIXF18230</stp>
        <stp>T_CVol</stp>
        <stp/>
        <stp>T</stp>
        <tr r="F54" s="2"/>
        <tr r="A96" s="2"/>
      </tp>
      <tp>
        <v>0</v>
        <stp/>
        <stp>ContractData</stp>
        <stp>C.US.VIXG18220</stp>
        <stp>T_CVol</stp>
        <stp/>
        <stp>T</stp>
        <tr r="S86" s="2"/>
        <tr r="N86" s="2"/>
      </tp>
      <tp>
        <v>0</v>
        <stp/>
        <stp>ContractData</stp>
        <stp>C.US.VIXH18220</stp>
        <stp>T_CVol</stp>
        <stp/>
        <stp>T</stp>
        <tr r="AF89" s="2"/>
        <tr r="AA86" s="2"/>
      </tp>
      <tp>
        <v>0</v>
        <stp/>
        <stp>ContractData</stp>
        <stp>C.US.VIXH18230</stp>
        <stp>T_CVol</stp>
        <stp/>
        <stp>T</stp>
        <tr r="AF90" s="2"/>
        <tr r="AA87" s="2"/>
      </tp>
      <tp>
        <v>2</v>
        <stp/>
        <stp>ContractData</stp>
        <stp>C.US.VIXH18200</stp>
        <stp>T_CVol</stp>
        <stp/>
        <stp>T</stp>
        <tr r="AF62" s="2"/>
        <tr r="AA84" s="2"/>
      </tp>
      <tp>
        <v>101</v>
        <stp/>
        <stp>ContractData</stp>
        <stp>C.US.VIXH18210</stp>
        <stp>T_CVol</stp>
        <stp/>
        <stp>T</stp>
        <tr r="AF56" s="2"/>
        <tr r="AA85" s="2"/>
      </tp>
      <tp>
        <v>0</v>
        <stp/>
        <stp>ContractData</stp>
        <stp>C.US.VIXF18280</stp>
        <stp>T_CVol</stp>
        <stp/>
        <stp>T</stp>
        <tr r="A101" s="2"/>
      </tp>
      <tp>
        <v>0</v>
        <stp/>
        <stp>ContractData</stp>
        <stp>C.US.VIXG18290</stp>
        <stp>T_CVol</stp>
        <stp/>
        <stp>T</stp>
        <tr r="S93" s="2"/>
        <tr r="N93" s="2"/>
      </tp>
      <tp>
        <v>0</v>
        <stp/>
        <stp>ContractData</stp>
        <stp>C.US.VIXH18260</stp>
        <stp>T_CVol</stp>
        <stp/>
        <stp>T</stp>
        <tr r="AF92" s="2"/>
        <tr r="AA90" s="2"/>
      </tp>
      <tp>
        <v>0</v>
        <stp/>
        <stp>ContractData</stp>
        <stp>C.US.VIXF18290</stp>
        <stp>T_CVol</stp>
        <stp/>
        <stp>T</stp>
        <tr r="A102" s="2"/>
      </tp>
      <tp>
        <v>0</v>
        <stp/>
        <stp>ContractData</stp>
        <stp>C.US.VIXG18280</stp>
        <stp>T_CVol</stp>
        <stp/>
        <stp>T</stp>
        <tr r="S92" s="2"/>
        <tr r="N92" s="2"/>
      </tp>
      <tp>
        <v>24</v>
        <stp/>
        <stp>ContractData</stp>
        <stp>C.US.VIXH18270</stp>
        <stp>T_CVol</stp>
        <stp/>
        <stp>T</stp>
        <tr r="AF59" s="2"/>
        <tr r="AA91" s="2"/>
      </tp>
      <tp>
        <v>24</v>
        <stp/>
        <stp>ContractData</stp>
        <stp>C.US.VIXH18240</stp>
        <stp>T_CVol</stp>
        <stp/>
        <stp>T</stp>
        <tr r="AF58" s="2"/>
        <tr r="AA88" s="2"/>
      </tp>
      <tp>
        <v>0</v>
        <stp/>
        <stp>ContractData</stp>
        <stp>C.US.VIXH18250</stp>
        <stp>T_CVol</stp>
        <stp/>
        <stp>T</stp>
        <tr r="AF91" s="2"/>
        <tr r="AA89" s="2"/>
      </tp>
      <tp>
        <v>0</v>
        <stp/>
        <stp>ContractData</stp>
        <stp>P.US.VIXF18270</stp>
        <stp>T_CVol</stp>
        <stp/>
        <stp>T</stp>
        <tr r="L100" s="2"/>
        <tr r="G100" s="2"/>
      </tp>
      <tp>
        <v>0</v>
        <stp/>
        <stp>ContractData</stp>
        <stp>P.US.VIXG18260</stp>
        <stp>T_CVol</stp>
        <stp/>
        <stp>T</stp>
        <tr r="Y90" s="2"/>
        <tr r="T90" s="2"/>
      </tp>
      <tp>
        <v>0</v>
        <stp/>
        <stp>ContractData</stp>
        <stp>P.US.VIXH18290</stp>
        <stp>T_CVol</stp>
        <stp/>
        <stp>T</stp>
        <tr r="AL93" s="2"/>
        <tr r="AG93" s="2"/>
      </tp>
      <tp>
        <v>0</v>
        <stp/>
        <stp>ContractData</stp>
        <stp>P.US.VIXF18260</stp>
        <stp>T_CVol</stp>
        <stp/>
        <stp>T</stp>
        <tr r="L99" s="2"/>
        <tr r="G99" s="2"/>
      </tp>
      <tp>
        <v>0</v>
        <stp/>
        <stp>ContractData</stp>
        <stp>P.US.VIXG18270</stp>
        <stp>T_CVol</stp>
        <stp/>
        <stp>T</stp>
        <tr r="Y91" s="2"/>
        <tr r="T91" s="2"/>
      </tp>
      <tp>
        <v>0</v>
        <stp/>
        <stp>ContractData</stp>
        <stp>P.US.VIXH18280</stp>
        <stp>T_CVol</stp>
        <stp/>
        <stp>T</stp>
        <tr r="AL92" s="2"/>
        <tr r="AG92" s="2"/>
      </tp>
      <tp>
        <v>0</v>
        <stp/>
        <stp>ContractData</stp>
        <stp>P.US.VIXF18250</stp>
        <stp>T_CVol</stp>
        <stp/>
        <stp>T</stp>
        <tr r="L98" s="2"/>
        <tr r="G98" s="2"/>
      </tp>
      <tp>
        <v>0</v>
        <stp/>
        <stp>ContractData</stp>
        <stp>P.US.VIXG18240</stp>
        <stp>T_CVol</stp>
        <stp/>
        <stp>T</stp>
        <tr r="Y88" s="2"/>
        <tr r="T88" s="2"/>
      </tp>
      <tp>
        <v>0</v>
        <stp/>
        <stp>ContractData</stp>
        <stp>P.US.VIXF18240</stp>
        <stp>T_CVol</stp>
        <stp/>
        <stp>T</stp>
        <tr r="L97" s="2"/>
        <tr r="G97" s="2"/>
      </tp>
      <tp>
        <v>0</v>
        <stp/>
        <stp>ContractData</stp>
        <stp>P.US.VIXG18250</stp>
        <stp>T_CVol</stp>
        <stp/>
        <stp>T</stp>
        <tr r="Y89" s="2"/>
        <tr r="T89" s="2"/>
      </tp>
      <tp>
        <v>0</v>
        <stp/>
        <stp>ContractData</stp>
        <stp>P.US.VIXF18230</stp>
        <stp>T_CVol</stp>
        <stp/>
        <stp>T</stp>
        <tr r="L96" s="2"/>
        <tr r="G96" s="2"/>
      </tp>
      <tp>
        <v>0</v>
        <stp/>
        <stp>ContractData</stp>
        <stp>P.US.VIXG18220</stp>
        <stp>T_CVol</stp>
        <stp/>
        <stp>T</stp>
        <tr r="Y86" s="2"/>
        <tr r="T86" s="2"/>
      </tp>
      <tp>
        <v>0</v>
        <stp/>
        <stp>ContractData</stp>
        <stp>P.US.VIXF18220</stp>
        <stp>T_CVol</stp>
        <stp/>
        <stp>T</stp>
        <tr r="L94" s="2"/>
        <tr r="G94" s="2"/>
      </tp>
      <tp>
        <v>0</v>
        <stp/>
        <stp>ContractData</stp>
        <stp>P.US.VIXG18230</stp>
        <stp>T_CVol</stp>
        <stp/>
        <stp>T</stp>
        <tr r="Y87" s="2"/>
        <tr r="T87" s="2"/>
      </tp>
      <tp>
        <v>0</v>
        <stp/>
        <stp>ContractData</stp>
        <stp>P.US.VIXF18210</stp>
        <stp>T_CVol</stp>
        <stp/>
        <stp>T</stp>
        <tr r="L92" s="2"/>
        <tr r="G92" s="2"/>
      </tp>
      <tp>
        <v>0</v>
        <stp/>
        <stp>ContractData</stp>
        <stp>P.US.VIXG18200</stp>
        <stp>T_CVol</stp>
        <stp/>
        <stp>T</stp>
        <tr r="Y84" s="2"/>
        <tr r="T84" s="2"/>
      </tp>
      <tp>
        <v>0</v>
        <stp/>
        <stp>ContractData</stp>
        <stp>P.US.VIXF18200</stp>
        <stp>T_CVol</stp>
        <stp/>
        <stp>T</stp>
        <tr r="L90" s="2"/>
        <tr r="G90" s="2"/>
      </tp>
      <tp>
        <v>0</v>
        <stp/>
        <stp>ContractData</stp>
        <stp>P.US.VIXG18210</stp>
        <stp>T_CVol</stp>
        <stp/>
        <stp>T</stp>
        <tr r="Y85" s="2"/>
        <tr r="T85" s="2"/>
      </tp>
      <tp>
        <v>0</v>
        <stp/>
        <stp>ContractData</stp>
        <stp>P.US.VIXH18210</stp>
        <stp>T_CVol</stp>
        <stp/>
        <stp>T</stp>
        <tr r="AL85" s="2"/>
        <tr r="AG85" s="2"/>
      </tp>
      <tp>
        <v>0</v>
        <stp/>
        <stp>ContractData</stp>
        <stp>P.US.VIXH18200</stp>
        <stp>T_CVol</stp>
        <stp/>
        <stp>T</stp>
        <tr r="AL84" s="2"/>
        <tr r="AG84" s="2"/>
      </tp>
      <tp>
        <v>0</v>
        <stp/>
        <stp>ContractData</stp>
        <stp>P.US.VIXH18230</stp>
        <stp>T_CVol</stp>
        <stp/>
        <stp>T</stp>
        <tr r="AL87" s="2"/>
        <tr r="AG87" s="2"/>
      </tp>
      <tp>
        <v>0</v>
        <stp/>
        <stp>ContractData</stp>
        <stp>P.US.VIXH18220</stp>
        <stp>T_CVol</stp>
        <stp/>
        <stp>T</stp>
        <tr r="AL86" s="2"/>
        <tr r="AG86" s="2"/>
      </tp>
      <tp>
        <v>0</v>
        <stp/>
        <stp>ContractData</stp>
        <stp>P.US.VIXH18250</stp>
        <stp>T_CVol</stp>
        <stp/>
        <stp>T</stp>
        <tr r="AL89" s="2"/>
        <tr r="AG89" s="2"/>
      </tp>
      <tp>
        <v>0</v>
        <stp/>
        <stp>ContractData</stp>
        <stp>P.US.VIXH18240</stp>
        <stp>T_CVol</stp>
        <stp/>
        <stp>T</stp>
        <tr r="AL88" s="2"/>
        <tr r="AG88" s="2"/>
      </tp>
      <tp>
        <v>0</v>
        <stp/>
        <stp>ContractData</stp>
        <stp>P.US.VIXF18290</stp>
        <stp>T_CVol</stp>
        <stp/>
        <stp>T</stp>
        <tr r="L102" s="2"/>
        <tr r="G102" s="2"/>
      </tp>
      <tp>
        <v>0</v>
        <stp/>
        <stp>ContractData</stp>
        <stp>P.US.VIXG18280</stp>
        <stp>T_CVol</stp>
        <stp/>
        <stp>T</stp>
        <tr r="Y92" s="2"/>
        <tr r="T92" s="2"/>
      </tp>
      <tp>
        <v>0</v>
        <stp/>
        <stp>ContractData</stp>
        <stp>P.US.VIXH18270</stp>
        <stp>T_CVol</stp>
        <stp/>
        <stp>T</stp>
        <tr r="AL91" s="2"/>
        <tr r="AG91" s="2"/>
      </tp>
      <tp>
        <v>0</v>
        <stp/>
        <stp>ContractData</stp>
        <stp>P.US.VIXF18280</stp>
        <stp>T_CVol</stp>
        <stp/>
        <stp>T</stp>
        <tr r="L101" s="2"/>
        <tr r="G101" s="2"/>
      </tp>
      <tp>
        <v>0</v>
        <stp/>
        <stp>ContractData</stp>
        <stp>P.US.VIXG18290</stp>
        <stp>T_CVol</stp>
        <stp/>
        <stp>T</stp>
        <tr r="Y93" s="2"/>
        <tr r="T93" s="2"/>
      </tp>
      <tp>
        <v>0</v>
        <stp/>
        <stp>ContractData</stp>
        <stp>P.US.VIXH18260</stp>
        <stp>T_CVol</stp>
        <stp/>
        <stp>T</stp>
        <tr r="AL90" s="2"/>
        <tr r="AG90" s="2"/>
      </tp>
      <tp>
        <v>500</v>
        <stp/>
        <stp>ContractData</stp>
        <stp>C.US.VIXF18300</stp>
        <stp>T_CVol</stp>
        <stp/>
        <stp>T</stp>
        <tr r="F58" s="2"/>
        <tr r="A103" s="2"/>
      </tp>
      <tp>
        <v>0</v>
        <stp/>
        <stp>ContractData</stp>
        <stp>C.US.VIXG18310</stp>
        <stp>T_CVol</stp>
        <stp/>
        <stp>T</stp>
        <tr r="S95" s="2"/>
        <tr r="N95" s="2"/>
      </tp>
      <tp>
        <v>0</v>
        <stp/>
        <stp>ContractData</stp>
        <stp>C.US.VIXF18310</stp>
        <stp>T_CVol</stp>
        <stp/>
        <stp>T</stp>
        <tr r="A104" s="2"/>
      </tp>
      <tp>
        <v>0</v>
        <stp/>
        <stp>ContractData</stp>
        <stp>C.US.VIXG18300</stp>
        <stp>T_CVol</stp>
        <stp/>
        <stp>T</stp>
        <tr r="S94" s="2"/>
        <tr r="N94" s="2"/>
      </tp>
      <tp>
        <v>27</v>
        <stp/>
        <stp>ContractData</stp>
        <stp>C.US.VIXH18300</stp>
        <stp>T_CVol</stp>
        <stp/>
        <stp>T</stp>
        <tr r="AF57" s="2"/>
        <tr r="AA94" s="2"/>
      </tp>
      <tp>
        <v>0</v>
        <stp/>
        <stp>ContractData</stp>
        <stp>C.US.VIXH18310</stp>
        <stp>T_CVol</stp>
        <stp/>
        <stp>T</stp>
        <tr r="AF95" s="2"/>
        <tr r="AA95" s="2"/>
      </tp>
      <tp>
        <v>0</v>
        <stp/>
        <stp>ContractData</stp>
        <stp>P.US.VIXF18310</stp>
        <stp>T_CVol</stp>
        <stp/>
        <stp>T</stp>
        <tr r="L104" s="2"/>
        <tr r="G104" s="2"/>
      </tp>
      <tp>
        <v>0</v>
        <stp/>
        <stp>ContractData</stp>
        <stp>P.US.VIXG18300</stp>
        <stp>T_CVol</stp>
        <stp/>
        <stp>T</stp>
        <tr r="Y94" s="2"/>
        <tr r="T94" s="2"/>
      </tp>
      <tp>
        <v>0</v>
        <stp/>
        <stp>ContractData</stp>
        <stp>P.US.VIXF18300</stp>
        <stp>T_CVol</stp>
        <stp/>
        <stp>T</stp>
        <tr r="L103" s="2"/>
        <tr r="G103" s="2"/>
      </tp>
      <tp>
        <v>0</v>
        <stp/>
        <stp>ContractData</stp>
        <stp>P.US.VIXG18310</stp>
        <stp>T_CVol</stp>
        <stp/>
        <stp>T</stp>
        <tr r="Y95" s="2"/>
        <tr r="T95" s="2"/>
      </tp>
      <tp>
        <v>0</v>
        <stp/>
        <stp>ContractData</stp>
        <stp>P.US.VIXH18310</stp>
        <stp>T_CVol</stp>
        <stp/>
        <stp>T</stp>
        <tr r="AL95" s="2"/>
        <tr r="AG95" s="2"/>
      </tp>
      <tp>
        <v>0</v>
        <stp/>
        <stp>ContractData</stp>
        <stp>P.US.VIXH18300</stp>
        <stp>T_CVol</stp>
        <stp/>
        <stp>T</stp>
        <tr r="AL94" s="2"/>
        <tr r="AG94" s="2"/>
      </tp>
      <tp>
        <v>2</v>
        <stp/>
        <stp>ContractData</stp>
        <stp>C.US.VIXF18140</stp>
        <stp>T_CVol</stp>
        <stp/>
        <stp>T</stp>
        <tr r="F66" s="2"/>
        <tr r="A78" s="2"/>
      </tp>
      <tp>
        <v>0</v>
        <stp/>
        <stp>ContractData</stp>
        <stp>C.US.VIXG18150</stp>
        <stp>T_CVol</stp>
        <stp/>
        <stp>T</stp>
        <tr r="S79" s="2"/>
        <tr r="N79" s="2"/>
      </tp>
      <tp>
        <v>7</v>
        <stp/>
        <stp>ContractData</stp>
        <stp>C.US.VIXF18150</stp>
        <stp>T_CVol</stp>
        <stp/>
        <stp>T</stp>
        <tr r="F64" s="2"/>
        <tr r="A80" s="2"/>
      </tp>
      <tp>
        <v>0</v>
        <stp/>
        <stp>ContractData</stp>
        <stp>C.US.VIXG18140</stp>
        <stp>T_CVol</stp>
        <stp/>
        <stp>T</stp>
        <tr r="S78" s="2"/>
        <tr r="N78" s="2"/>
      </tp>
      <tp>
        <v>0</v>
        <stp/>
        <stp>ContractData</stp>
        <stp>C.US.VIXF18160</stp>
        <stp>T_CVol</stp>
        <stp/>
        <stp>T</stp>
        <tr r="A82" s="2"/>
      </tp>
      <tp>
        <v>0</v>
        <stp/>
        <stp>ContractData</stp>
        <stp>C.US.VIXG18170</stp>
        <stp>T_CVol</stp>
        <stp/>
        <stp>T</stp>
        <tr r="S81" s="2"/>
        <tr r="N81" s="2"/>
      </tp>
      <tp>
        <v>0</v>
        <stp/>
        <stp>ContractData</stp>
        <stp>C.US.VIXH18180</stp>
        <stp>T_CVol</stp>
        <stp/>
        <stp>T</stp>
        <tr r="AF88" s="2"/>
        <tr r="AA82" s="2"/>
      </tp>
      <tp>
        <v>50</v>
        <stp/>
        <stp>ContractData</stp>
        <stp>C.US.VIXF18170</stp>
        <stp>T_CVol</stp>
        <stp/>
        <stp>T</stp>
        <tr r="F61" s="2"/>
        <tr r="A84" s="2"/>
      </tp>
      <tp>
        <v>0</v>
        <stp/>
        <stp>ContractData</stp>
        <stp>C.US.VIXG18160</stp>
        <stp>T_CVol</stp>
        <stp/>
        <stp>T</stp>
        <tr r="S80" s="2"/>
        <tr r="N80" s="2"/>
      </tp>
      <tp>
        <v>1</v>
        <stp/>
        <stp>ContractData</stp>
        <stp>C.US.VIXH18190</stp>
        <stp>T_CVol</stp>
        <stp/>
        <stp>T</stp>
        <tr r="AF65" s="2"/>
        <tr r="AA83" s="2"/>
      </tp>
      <tp>
        <v>2</v>
        <stp/>
        <stp>ContractData</stp>
        <stp>C.US.VIXF18100</stp>
        <stp>T_CVol</stp>
        <stp/>
        <stp>T</stp>
        <tr r="F65" s="2"/>
        <tr r="A70" s="2"/>
      </tp>
      <tp>
        <v>0</v>
        <stp/>
        <stp>ContractData</stp>
        <stp>C.US.VIXG18110</stp>
        <stp>T_CVol</stp>
        <stp/>
        <stp>T</stp>
        <tr r="S75" s="2"/>
        <tr r="N75" s="2"/>
      </tp>
      <tp>
        <v>671</v>
        <stp/>
        <stp>ContractData</stp>
        <stp>C.US.VIXF18110</stp>
        <stp>T_CVol</stp>
        <stp/>
        <stp>T</stp>
        <tr r="F56" s="2"/>
        <tr r="A72" s="2"/>
      </tp>
      <tp>
        <v>0</v>
        <stp/>
        <stp>ContractData</stp>
        <stp>C.US.VIXG18100</stp>
        <stp>T_CVol</stp>
        <stp/>
        <stp>T</stp>
        <tr r="S74" s="2"/>
        <tr r="N74" s="2"/>
      </tp>
      <tp>
        <v>40</v>
        <stp/>
        <stp>ContractData</stp>
        <stp>C.US.VIXF18120</stp>
        <stp>T_CVol</stp>
        <stp/>
        <stp>T</stp>
        <tr r="F62" s="2"/>
        <tr r="A74" s="2"/>
      </tp>
      <tp>
        <v>0</v>
        <stp/>
        <stp>ContractData</stp>
        <stp>C.US.VIXG18130</stp>
        <stp>T_CVol</stp>
        <stp/>
        <stp>T</stp>
        <tr r="S77" s="2"/>
        <tr r="N77" s="2"/>
      </tp>
      <tp>
        <v>0</v>
        <stp/>
        <stp>ContractData</stp>
        <stp>C.US.VIXF18130</stp>
        <stp>T_CVol</stp>
        <stp/>
        <stp>T</stp>
        <tr r="A76" s="2"/>
      </tp>
      <tp>
        <v>0</v>
        <stp/>
        <stp>ContractData</stp>
        <stp>C.US.VIXG18120</stp>
        <stp>T_CVol</stp>
        <stp/>
        <stp>T</stp>
        <tr r="S76" s="2"/>
        <tr r="N76" s="2"/>
      </tp>
      <tp>
        <v>1</v>
        <stp/>
        <stp>ContractData</stp>
        <stp>C.US.VIXH18120</stp>
        <stp>T_CVol</stp>
        <stp/>
        <stp>T</stp>
        <tr r="AF63" s="2"/>
        <tr r="AA76" s="2"/>
      </tp>
      <tp>
        <v>122</v>
        <stp/>
        <stp>ContractData</stp>
        <stp>C.US.VIXH18130</stp>
        <stp>T_CVol</stp>
        <stp/>
        <stp>T</stp>
        <tr r="AF54" s="2"/>
        <tr r="AA77" s="2"/>
      </tp>
      <tp>
        <v>0</v>
        <stp/>
        <stp>ContractData</stp>
        <stp>C.US.VIXH18100</stp>
        <stp>T_CVol</stp>
        <stp/>
        <stp>T</stp>
        <tr r="AF86" s="2"/>
        <tr r="AA74" s="2"/>
      </tp>
      <tp>
        <v>9</v>
        <stp/>
        <stp>ContractData</stp>
        <stp>C.US.VIXH18110</stp>
        <stp>T_CVol</stp>
        <stp/>
        <stp>T</stp>
        <tr r="AF61" s="2"/>
        <tr r="AA75" s="2"/>
      </tp>
      <tp>
        <v>802</v>
        <stp/>
        <stp>ContractData</stp>
        <stp>C.US.VIXF18180</stp>
        <stp>T_CVol</stp>
        <stp/>
        <stp>T</stp>
        <tr r="F55" s="2"/>
        <tr r="A86" s="2"/>
      </tp>
      <tp>
        <v>0</v>
        <stp/>
        <stp>ContractData</stp>
        <stp>C.US.VIXG18190</stp>
        <stp>T_CVol</stp>
        <stp/>
        <stp>T</stp>
        <tr r="S83" s="2"/>
        <tr r="N83" s="2"/>
      </tp>
      <tp>
        <v>11</v>
        <stp/>
        <stp>ContractData</stp>
        <stp>C.US.VIXH18160</stp>
        <stp>T_CVol</stp>
        <stp/>
        <stp>T</stp>
        <tr r="AF60" s="2"/>
        <tr r="AA80" s="2"/>
      </tp>
      <tp>
        <v>440</v>
        <stp/>
        <stp>ContractData</stp>
        <stp>C.US.VIXF18190</stp>
        <stp>T_CVol</stp>
        <stp/>
        <stp>T</stp>
        <tr r="F59" s="2"/>
        <tr r="A88" s="2"/>
      </tp>
      <tp>
        <v>0</v>
        <stp/>
        <stp>ContractData</stp>
        <stp>C.US.VIXG18180</stp>
        <stp>T_CVol</stp>
        <stp/>
        <stp>T</stp>
        <tr r="S82" s="2"/>
        <tr r="N82" s="2"/>
      </tp>
      <tp>
        <v>103</v>
        <stp/>
        <stp>ContractData</stp>
        <stp>C.US.VIXH18170</stp>
        <stp>T_CVol</stp>
        <stp/>
        <stp>T</stp>
        <tr r="AF55" s="2"/>
        <tr r="AA81" s="2"/>
      </tp>
      <tp>
        <v>0</v>
        <stp/>
        <stp>ContractData</stp>
        <stp>C.US.VIXH18140</stp>
        <stp>T_CVol</stp>
        <stp/>
        <stp>T</stp>
        <tr r="AF87" s="2"/>
        <tr r="AA78" s="2"/>
      </tp>
      <tp>
        <v>1</v>
        <stp/>
        <stp>ContractData</stp>
        <stp>C.US.VIXH18150</stp>
        <stp>T_CVol</stp>
        <stp/>
        <stp>T</stp>
        <tr r="AF64" s="2"/>
        <tr r="AA79" s="2"/>
      </tp>
      <tp>
        <v>0</v>
        <stp/>
        <stp>ContractData</stp>
        <stp>P.US.VIXF18170</stp>
        <stp>T_CVol</stp>
        <stp/>
        <stp>T</stp>
        <tr r="L84" s="2"/>
        <tr r="G84" s="2"/>
      </tp>
      <tp>
        <v>0</v>
        <stp/>
        <stp>ContractData</stp>
        <stp>P.US.VIXG18160</stp>
        <stp>T_CVol</stp>
        <stp/>
        <stp>T</stp>
        <tr r="Y80" s="2"/>
        <tr r="T80" s="2"/>
      </tp>
      <tp>
        <v>1</v>
        <stp/>
        <stp>ContractData</stp>
        <stp>P.US.VIXH18190</stp>
        <stp>T_CVol</stp>
        <stp/>
        <stp>T</stp>
        <tr r="AL57" s="2"/>
        <tr r="AG83" s="2"/>
      </tp>
      <tp>
        <v>0</v>
        <stp/>
        <stp>ContractData</stp>
        <stp>P.US.VIXF18160</stp>
        <stp>T_CVol</stp>
        <stp/>
        <stp>T</stp>
        <tr r="L82" s="2"/>
        <tr r="G82" s="2"/>
      </tp>
      <tp>
        <v>0</v>
        <stp/>
        <stp>ContractData</stp>
        <stp>P.US.VIXG18170</stp>
        <stp>T_CVol</stp>
        <stp/>
        <stp>T</stp>
        <tr r="Y81" s="2"/>
        <tr r="T81" s="2"/>
      </tp>
      <tp>
        <v>0</v>
        <stp/>
        <stp>ContractData</stp>
        <stp>P.US.VIXH18180</stp>
        <stp>T_CVol</stp>
        <stp/>
        <stp>T</stp>
        <tr r="AL83" s="2"/>
        <tr r="AG82" s="2"/>
      </tp>
      <tp>
        <v>1</v>
        <stp/>
        <stp>ContractData</stp>
        <stp>P.US.VIXF18150</stp>
        <stp>T_CVol</stp>
        <stp/>
        <stp>T</stp>
        <tr r="L56" s="2"/>
        <tr r="G80" s="2"/>
      </tp>
      <tp>
        <v>0</v>
        <stp/>
        <stp>ContractData</stp>
        <stp>P.US.VIXG18140</stp>
        <stp>T_CVol</stp>
        <stp/>
        <stp>T</stp>
        <tr r="Y78" s="2"/>
        <tr r="T78" s="2"/>
      </tp>
      <tp>
        <v>0</v>
        <stp/>
        <stp>ContractData</stp>
        <stp>P.US.VIXF18140</stp>
        <stp>T_CVol</stp>
        <stp/>
        <stp>T</stp>
        <tr r="L79" s="2"/>
        <tr r="G78" s="2"/>
      </tp>
      <tp>
        <v>0</v>
        <stp/>
        <stp>ContractData</stp>
        <stp>P.US.VIXG18150</stp>
        <stp>T_CVol</stp>
        <stp/>
        <stp>T</stp>
        <tr r="Y79" s="2"/>
        <tr r="T79" s="2"/>
      </tp>
      <tp>
        <v>2</v>
        <stp/>
        <stp>ContractData</stp>
        <stp>P.US.VIXF18130</stp>
        <stp>T_CVol</stp>
        <stp/>
        <stp>T</stp>
        <tr r="L55" s="2"/>
        <tr r="G76" s="2"/>
      </tp>
      <tp>
        <v>0</v>
        <stp/>
        <stp>ContractData</stp>
        <stp>P.US.VIXG18120</stp>
        <stp>T_CVol</stp>
        <stp/>
        <stp>T</stp>
        <tr r="Y76" s="2"/>
        <tr r="T76" s="2"/>
      </tp>
      <tp>
        <v>0</v>
        <stp/>
        <stp>ContractData</stp>
        <stp>P.US.VIXF18120</stp>
        <stp>T_CVol</stp>
        <stp/>
        <stp>T</stp>
        <tr r="L76" s="2"/>
        <tr r="G74" s="2"/>
      </tp>
      <tp>
        <v>0</v>
        <stp/>
        <stp>ContractData</stp>
        <stp>P.US.VIXG18130</stp>
        <stp>T_CVol</stp>
        <stp/>
        <stp>T</stp>
        <tr r="Y77" s="2"/>
        <tr r="T77" s="2"/>
      </tp>
      <tp>
        <v>0</v>
        <stp/>
        <stp>ContractData</stp>
        <stp>P.US.VIXF18110</stp>
        <stp>T_CVol</stp>
        <stp/>
        <stp>T</stp>
        <tr r="L74" s="2"/>
        <tr r="G72" s="2"/>
      </tp>
      <tp>
        <v>0</v>
        <stp/>
        <stp>ContractData</stp>
        <stp>P.US.VIXG18100</stp>
        <stp>T_CVol</stp>
        <stp/>
        <stp>T</stp>
        <tr r="Y74" s="2"/>
        <tr r="T74" s="2"/>
      </tp>
      <tp>
        <v>2</v>
        <stp/>
        <stp>ContractData</stp>
        <stp>P.US.VIXF18100</stp>
        <stp>T_CVol</stp>
        <stp/>
        <stp>T</stp>
        <tr r="L54" s="2"/>
        <tr r="G70" s="2"/>
      </tp>
      <tp>
        <v>0</v>
        <stp/>
        <stp>ContractData</stp>
        <stp>P.US.VIXG18110</stp>
        <stp>T_CVol</stp>
        <stp/>
        <stp>T</stp>
        <tr r="Y75" s="2"/>
        <tr r="T75" s="2"/>
      </tp>
      <tp>
        <v>0</v>
        <stp/>
        <stp>ContractData</stp>
        <stp>P.US.VIXH18110</stp>
        <stp>T_CVol</stp>
        <stp/>
        <stp>T</stp>
        <tr r="AL79" s="2"/>
        <tr r="AG75" s="2"/>
      </tp>
      <tp>
        <v>0</v>
        <stp/>
        <stp>ContractData</stp>
        <stp>P.US.VIXH18100</stp>
        <stp>T_CVol</stp>
        <stp/>
        <stp>T</stp>
        <tr r="AL78" s="2"/>
        <tr r="AG74" s="2"/>
      </tp>
      <tp>
        <v>0</v>
        <stp/>
        <stp>ContractData</stp>
        <stp>P.US.VIXH18130</stp>
        <stp>T_CVol</stp>
        <stp/>
        <stp>T</stp>
        <tr r="AL80" s="2"/>
        <tr r="AG77" s="2"/>
      </tp>
      <tp>
        <v>101</v>
        <stp/>
        <stp>ContractData</stp>
        <stp>P.US.VIXH18120</stp>
        <stp>T_CVol</stp>
        <stp/>
        <stp>T</stp>
        <tr r="AL54" s="2"/>
        <tr r="AG76" s="2"/>
      </tp>
      <tp>
        <v>1</v>
        <stp/>
        <stp>ContractData</stp>
        <stp>P.US.VIXH18150</stp>
        <stp>T_CVol</stp>
        <stp/>
        <stp>T</stp>
        <tr r="AL56" s="2"/>
        <tr r="AG79" s="2"/>
      </tp>
      <tp>
        <v>0</v>
        <stp/>
        <stp>ContractData</stp>
        <stp>P.US.VIXH18140</stp>
        <stp>T_CVol</stp>
        <stp/>
        <stp>T</stp>
        <tr r="AL81" s="2"/>
        <tr r="AG78" s="2"/>
      </tp>
      <tp>
        <v>0</v>
        <stp/>
        <stp>ContractData</stp>
        <stp>P.US.VIXF18190</stp>
        <stp>T_CVol</stp>
        <stp/>
        <stp>T</stp>
        <tr r="L88" s="2"/>
        <tr r="G88" s="2"/>
      </tp>
      <tp>
        <v>0</v>
        <stp/>
        <stp>ContractData</stp>
        <stp>P.US.VIXG18180</stp>
        <stp>T_CVol</stp>
        <stp/>
        <stp>T</stp>
        <tr r="Y82" s="2"/>
        <tr r="T82" s="2"/>
      </tp>
      <tp>
        <v>0</v>
        <stp/>
        <stp>ContractData</stp>
        <stp>P.US.VIXH18170</stp>
        <stp>T_CVol</stp>
        <stp/>
        <stp>T</stp>
        <tr r="AL82" s="2"/>
        <tr r="AG81" s="2"/>
      </tp>
      <tp>
        <v>0</v>
        <stp/>
        <stp>ContractData</stp>
        <stp>P.US.VIXF18180</stp>
        <stp>T_CVol</stp>
        <stp/>
        <stp>T</stp>
        <tr r="L86" s="2"/>
        <tr r="G86" s="2"/>
      </tp>
      <tp>
        <v>0</v>
        <stp/>
        <stp>ContractData</stp>
        <stp>P.US.VIXG18190</stp>
        <stp>T_CVol</stp>
        <stp/>
        <stp>T</stp>
        <tr r="Y83" s="2"/>
        <tr r="T83" s="2"/>
      </tp>
      <tp>
        <v>19</v>
        <stp/>
        <stp>ContractData</stp>
        <stp>P.US.VIXH18160</stp>
        <stp>T_CVol</stp>
        <stp/>
        <stp>T</stp>
        <tr r="AL55" s="2"/>
        <tr r="AG80" s="2"/>
      </tp>
      <tp>
        <v>0</v>
        <stp/>
        <stp>ContractData</stp>
        <stp>P.US.VIXV17225</stp>
        <stp>T_CVol</stp>
        <stp/>
        <stp>T</stp>
        <tr r="G49" s="2"/>
      </tp>
      <tp>
        <v>0</v>
        <stp/>
        <stp>ContractData</stp>
        <stp>P.US.VIXV17215</stp>
        <stp>T_CVol</stp>
        <stp/>
        <stp>T</stp>
        <tr r="G47" s="2"/>
      </tp>
      <tp>
        <v>0</v>
        <stp/>
        <stp>ContractData</stp>
        <stp>P.US.VIXV17205</stp>
        <stp>T_CVol</stp>
        <stp/>
        <stp>T</stp>
        <tr r="G45" s="2"/>
      </tp>
      <tp>
        <v>0</v>
        <stp/>
        <stp>ContractData</stp>
        <stp>P.US.VIXX17215</stp>
        <stp>T_CVol</stp>
        <stp/>
        <stp>T</stp>
        <tr r="Y44" s="2"/>
        <tr r="T44" s="2"/>
      </tp>
      <tp>
        <v>0</v>
        <stp/>
        <stp>ContractData</stp>
        <stp>P.US.VIXX17205</stp>
        <stp>T_CVol</stp>
        <stp/>
        <stp>T</stp>
        <tr r="Y42" s="2"/>
        <tr r="T42" s="2"/>
      </tp>
      <tp>
        <v>0</v>
        <stp/>
        <stp>ContractData</stp>
        <stp>P.US.VIXZ17225</stp>
        <stp>T_CVol</stp>
        <stp/>
        <stp>T</stp>
        <tr r="AL45" s="2"/>
        <tr r="AG45" s="2"/>
      </tp>
      <tp>
        <v>0</v>
        <stp/>
        <stp>ContractData</stp>
        <stp>P.US.VIXZ17215</stp>
        <stp>T_CVol</stp>
        <stp/>
        <stp>T</stp>
        <tr r="AL43" s="2"/>
        <tr r="AG43" s="2"/>
      </tp>
      <tp>
        <v>0</v>
        <stp/>
        <stp>ContractData</stp>
        <stp>P.US.VIXX17225</stp>
        <stp>T_CVol</stp>
        <stp/>
        <stp>T</stp>
        <tr r="Y46" s="2"/>
        <tr r="T46" s="2"/>
      </tp>
      <tp>
        <v>0</v>
        <stp/>
        <stp>ContractData</stp>
        <stp>P.US.VIXZ17205</stp>
        <stp>T_CVol</stp>
        <stp/>
        <stp>T</stp>
        <tr r="AL41" s="2"/>
        <tr r="AG41" s="2"/>
      </tp>
      <tp>
        <v>0</v>
        <stp/>
        <stp>ContractData</stp>
        <stp>C.US.VIXV17205</stp>
        <stp>T_CVol</stp>
        <stp/>
        <stp>T</stp>
        <tr r="A45" s="2"/>
      </tp>
      <tp>
        <v>0</v>
        <stp/>
        <stp>ContractData</stp>
        <stp>C.US.VIXV17215</stp>
        <stp>T_CVol</stp>
        <stp/>
        <stp>T</stp>
        <tr r="A47" s="2"/>
      </tp>
      <tp>
        <v>0</v>
        <stp/>
        <stp>ContractData</stp>
        <stp>C.US.VIXV17225</stp>
        <stp>T_CVol</stp>
        <stp/>
        <stp>T</stp>
        <tr r="A49" s="2"/>
      </tp>
      <tp>
        <v>0</v>
        <stp/>
        <stp>ContractData</stp>
        <stp>C.US.VIXX17225</stp>
        <stp>T_CVol</stp>
        <stp/>
        <stp>T</stp>
        <tr r="S50" s="2"/>
        <tr r="N46" s="2"/>
      </tp>
      <tp>
        <v>0</v>
        <stp/>
        <stp>ContractData</stp>
        <stp>C.US.VIXZ17205</stp>
        <stp>T_CVol</stp>
        <stp/>
        <stp>T</stp>
        <tr r="AF44" s="2"/>
        <tr r="AA41" s="2"/>
      </tp>
      <tp>
        <v>0</v>
        <stp/>
        <stp>ContractData</stp>
        <stp>C.US.VIXZ17215</stp>
        <stp>T_CVol</stp>
        <stp/>
        <stp>T</stp>
        <tr r="AF46" s="2"/>
        <tr r="AA43" s="2"/>
      </tp>
      <tp>
        <v>0</v>
        <stp/>
        <stp>ContractData</stp>
        <stp>C.US.VIXX17205</stp>
        <stp>T_CVol</stp>
        <stp/>
        <stp>T</stp>
        <tr r="S48" s="2"/>
        <tr r="N42" s="2"/>
      </tp>
      <tp>
        <v>0</v>
        <stp/>
        <stp>ContractData</stp>
        <stp>C.US.VIXZ17225</stp>
        <stp>T_CVol</stp>
        <stp/>
        <stp>T</stp>
        <tr r="AF48" s="2"/>
        <tr r="AA45" s="2"/>
      </tp>
      <tp>
        <v>0</v>
        <stp/>
        <stp>ContractData</stp>
        <stp>C.US.VIXX17215</stp>
        <stp>T_CVol</stp>
        <stp/>
        <stp>T</stp>
        <tr r="S49" s="2"/>
        <tr r="N44" s="2"/>
      </tp>
      <tp>
        <v>0</v>
        <stp/>
        <stp>ContractData</stp>
        <stp>P.US.VIXV17175</stp>
        <stp>T_CVol</stp>
        <stp/>
        <stp>T</stp>
        <tr r="G39" s="2"/>
      </tp>
      <tp>
        <v>0</v>
        <stp/>
        <stp>ContractData</stp>
        <stp>P.US.VIXX17195</stp>
        <stp>T_CVol</stp>
        <stp/>
        <stp>T</stp>
        <tr r="Y41" s="2"/>
        <tr r="T40" s="2"/>
      </tp>
      <tp>
        <v>0</v>
        <stp/>
        <stp>ContractData</stp>
        <stp>P.US.VIXV17165</stp>
        <stp>T_CVol</stp>
        <stp/>
        <stp>T</stp>
        <tr r="G37" s="2"/>
      </tp>
      <tp>
        <v>0</v>
        <stp/>
        <stp>ContractData</stp>
        <stp>P.US.VIXX17185</stp>
        <stp>T_CVol</stp>
        <stp/>
        <stp>T</stp>
        <tr r="Y39" s="2"/>
        <tr r="T38" s="2"/>
      </tp>
      <tp>
        <v>0</v>
        <stp/>
        <stp>ContractData</stp>
        <stp>P.US.VIXV17155</stp>
        <stp>T_CVol</stp>
        <stp/>
        <stp>T</stp>
        <tr r="G35" s="2"/>
      </tp>
      <tp>
        <v>0</v>
        <stp/>
        <stp>ContractData</stp>
        <stp>P.US.VIXZ17195</stp>
        <stp>T_CVol</stp>
        <stp/>
        <stp>T</stp>
        <tr r="AL39" s="2"/>
        <tr r="AG39" s="2"/>
      </tp>
      <tp>
        <v>2</v>
        <stp/>
        <stp>ContractData</stp>
        <stp>P.US.VIXV17145</stp>
        <stp>T_CVol</stp>
        <stp/>
        <stp>T</stp>
        <tr r="L13" s="2"/>
        <tr r="G33" s="2"/>
      </tp>
      <tp>
        <v>0</v>
        <stp/>
        <stp>ContractData</stp>
        <stp>P.US.VIXZ17185</stp>
        <stp>T_CVol</stp>
        <stp/>
        <stp>T</stp>
        <tr r="AL37" s="2"/>
        <tr r="AG37" s="2"/>
      </tp>
      <tp>
        <v>1</v>
        <stp/>
        <stp>ContractData</stp>
        <stp>P.US.VIXV17135</stp>
        <stp>T_CVol</stp>
        <stp/>
        <stp>T</stp>
        <tr r="L14" s="2"/>
        <tr r="G31" s="2"/>
      </tp>
      <tp>
        <v>3888</v>
        <stp/>
        <stp>ContractData</stp>
        <stp>P.US.VIXV17125</stp>
        <stp>T_CVol</stp>
        <stp/>
        <stp>T</stp>
        <tr r="L2" s="2"/>
        <tr r="G29" s="2"/>
      </tp>
      <tp>
        <v>2384</v>
        <stp/>
        <stp>ContractData</stp>
        <stp>P.US.VIXV17115</stp>
        <stp>T_CVol</stp>
        <stp/>
        <stp>T</stp>
        <tr r="L3" s="2"/>
        <tr r="G27" s="2"/>
      </tp>
      <tp>
        <v>1633</v>
        <stp/>
        <stp>ContractData</stp>
        <stp>P.US.VIXV17105</stp>
        <stp>T_CVol</stp>
        <stp/>
        <stp>T</stp>
        <tr r="L5" s="2"/>
        <tr r="G25" s="2"/>
      </tp>
      <tp>
        <v>5729</v>
        <stp/>
        <stp>ContractData</stp>
        <stp>P.US.VIXX17115</stp>
        <stp>T_CVol</stp>
        <stp/>
        <stp>T</stp>
        <tr r="Y1" s="2"/>
        <tr r="T24" s="2"/>
      </tp>
      <tp>
        <v>0</v>
        <stp/>
        <stp>ContractData</stp>
        <stp>P.US.VIXZ17135</stp>
        <stp>T_CVol</stp>
        <stp/>
        <stp>T</stp>
        <tr r="AL30" s="2"/>
        <tr r="AG27" s="2"/>
      </tp>
      <tp>
        <v>5537</v>
        <stp/>
        <stp>ContractData</stp>
        <stp>P.US.VIXX17105</stp>
        <stp>T_CVol</stp>
        <stp/>
        <stp>T</stp>
        <tr r="Y2" s="2"/>
        <tr r="T22" s="2"/>
      </tp>
      <tp>
        <v>0</v>
        <stp/>
        <stp>ContractData</stp>
        <stp>P.US.VIXZ17125</stp>
        <stp>T_CVol</stp>
        <stp/>
        <stp>T</stp>
        <tr r="AL29" s="2"/>
        <tr r="AG25" s="2"/>
      </tp>
      <tp>
        <v>612</v>
        <stp/>
        <stp>ContractData</stp>
        <stp>P.US.VIXX17135</stp>
        <stp>T_CVol</stp>
        <stp/>
        <stp>T</stp>
        <tr r="Y4" s="2"/>
        <tr r="T28" s="2"/>
      </tp>
      <tp>
        <v>0</v>
        <stp/>
        <stp>ContractData</stp>
        <stp>P.US.VIXZ17115</stp>
        <stp>T_CVol</stp>
        <stp/>
        <stp>T</stp>
        <tr r="AL28" s="2"/>
        <tr r="AG23" s="2"/>
      </tp>
      <tp>
        <v>2</v>
        <stp/>
        <stp>ContractData</stp>
        <stp>P.US.VIXX17125</stp>
        <stp>T_CVol</stp>
        <stp/>
        <stp>T</stp>
        <tr r="Y12" s="2"/>
        <tr r="T26" s="2"/>
      </tp>
      <tp>
        <v>0</v>
        <stp/>
        <stp>ContractData</stp>
        <stp>P.US.VIXZ17105</stp>
        <stp>T_CVol</stp>
        <stp/>
        <stp>T</stp>
        <tr r="AL27" s="2"/>
        <tr r="AG21" s="2"/>
      </tp>
      <tp>
        <v>0</v>
        <stp/>
        <stp>ContractData</stp>
        <stp>P.US.VIXX17155</stp>
        <stp>T_CVol</stp>
        <stp/>
        <stp>T</stp>
        <tr r="Y33" s="2"/>
        <tr r="T32" s="2"/>
      </tp>
      <tp>
        <v>0</v>
        <stp/>
        <stp>ContractData</stp>
        <stp>P.US.VIXZ17175</stp>
        <stp>T_CVol</stp>
        <stp/>
        <stp>T</stp>
        <tr r="AL35" s="2"/>
        <tr r="AG35" s="2"/>
      </tp>
      <tp>
        <v>0</v>
        <stp/>
        <stp>ContractData</stp>
        <stp>P.US.VIXX17145</stp>
        <stp>T_CVol</stp>
        <stp/>
        <stp>T</stp>
        <tr r="Y32" s="2"/>
        <tr r="T30" s="2"/>
      </tp>
      <tp>
        <v>0</v>
        <stp/>
        <stp>ContractData</stp>
        <stp>P.US.VIXZ17165</stp>
        <stp>T_CVol</stp>
        <stp/>
        <stp>T</stp>
        <tr r="AL33" s="2"/>
        <tr r="AG33" s="2"/>
      </tp>
      <tp>
        <v>0</v>
        <stp/>
        <stp>ContractData</stp>
        <stp>P.US.VIXV17195</stp>
        <stp>T_CVol</stp>
        <stp/>
        <stp>T</stp>
        <tr r="G43" s="2"/>
      </tp>
      <tp>
        <v>0</v>
        <stp/>
        <stp>ContractData</stp>
        <stp>P.US.VIXX17175</stp>
        <stp>T_CVol</stp>
        <stp/>
        <stp>T</stp>
        <tr r="Y37" s="2"/>
        <tr r="T36" s="2"/>
      </tp>
      <tp>
        <v>0</v>
        <stp/>
        <stp>ContractData</stp>
        <stp>P.US.VIXZ17155</stp>
        <stp>T_CVol</stp>
        <stp/>
        <stp>T</stp>
        <tr r="AL32" s="2"/>
        <tr r="AG31" s="2"/>
      </tp>
      <tp>
        <v>0</v>
        <stp/>
        <stp>ContractData</stp>
        <stp>P.US.VIXV17185</stp>
        <stp>T_CVol</stp>
        <stp/>
        <stp>T</stp>
        <tr r="G41" s="2"/>
      </tp>
      <tp>
        <v>0</v>
        <stp/>
        <stp>ContractData</stp>
        <stp>P.US.VIXX17165</stp>
        <stp>T_CVol</stp>
        <stp/>
        <stp>T</stp>
        <tr r="Y35" s="2"/>
        <tr r="T34" s="2"/>
      </tp>
      <tp>
        <v>0</v>
        <stp/>
        <stp>ContractData</stp>
        <stp>P.US.VIXZ17145</stp>
        <stp>T_CVol</stp>
        <stp/>
        <stp>T</stp>
        <tr r="AL31" s="2"/>
        <tr r="AG29" s="2"/>
      </tp>
      <tp>
        <v>6</v>
        <stp/>
        <stp>ContractData</stp>
        <stp>C.US.VIXV17145</stp>
        <stp>T_CVol</stp>
        <stp/>
        <stp>T</stp>
        <tr r="F22" s="2"/>
        <tr r="A33" s="2"/>
      </tp>
      <tp>
        <v>0</v>
        <stp/>
        <stp>ContractData</stp>
        <stp>C.US.VIXZ17185</stp>
        <stp>T_CVol</stp>
        <stp/>
        <stp>T</stp>
        <tr r="AF42" s="2"/>
        <tr r="AA37" s="2"/>
      </tp>
      <tp>
        <v>0</v>
        <stp/>
        <stp>ContractData</stp>
        <stp>C.US.VIXV17155</stp>
        <stp>T_CVol</stp>
        <stp/>
        <stp>T</stp>
        <tr r="A35" s="2"/>
      </tp>
      <tp>
        <v>0</v>
        <stp/>
        <stp>ContractData</stp>
        <stp>C.US.VIXZ17195</stp>
        <stp>T_CVol</stp>
        <stp/>
        <stp>T</stp>
        <tr r="AF43" s="2"/>
        <tr r="AA39" s="2"/>
      </tp>
      <tp>
        <v>0</v>
        <stp/>
        <stp>ContractData</stp>
        <stp>C.US.VIXV17165</stp>
        <stp>T_CVol</stp>
        <stp/>
        <stp>T</stp>
        <tr r="A37" s="2"/>
      </tp>
      <tp>
        <v>0</v>
        <stp/>
        <stp>ContractData</stp>
        <stp>C.US.VIXX17185</stp>
        <stp>T_CVol</stp>
        <stp/>
        <stp>T</stp>
        <tr r="S46" s="2"/>
        <tr r="N38" s="2"/>
      </tp>
      <tp>
        <v>0</v>
        <stp/>
        <stp>ContractData</stp>
        <stp>C.US.VIXV17175</stp>
        <stp>T_CVol</stp>
        <stp/>
        <stp>T</stp>
        <tr r="A39" s="2"/>
      </tp>
      <tp>
        <v>0</v>
        <stp/>
        <stp>ContractData</stp>
        <stp>C.US.VIXX17195</stp>
        <stp>T_CVol</stp>
        <stp/>
        <stp>T</stp>
        <tr r="S47" s="2"/>
        <tr r="N40" s="2"/>
      </tp>
      <tp>
        <v>109</v>
        <stp/>
        <stp>ContractData</stp>
        <stp>C.US.VIXV17105</stp>
        <stp>T_CVol</stp>
        <stp/>
        <stp>T</stp>
        <tr r="F15" s="2"/>
        <tr r="A25" s="2"/>
      </tp>
      <tp>
        <v>695</v>
        <stp/>
        <stp>ContractData</stp>
        <stp>C.US.VIXV17115</stp>
        <stp>T_CVol</stp>
        <stp/>
        <stp>T</stp>
        <tr r="F9" s="2"/>
        <tr r="A27" s="2"/>
      </tp>
      <tp>
        <v>941</v>
        <stp/>
        <stp>ContractData</stp>
        <stp>C.US.VIXV17125</stp>
        <stp>T_CVol</stp>
        <stp/>
        <stp>T</stp>
        <tr r="F7" s="2"/>
        <tr r="A29" s="2"/>
      </tp>
      <tp>
        <v>20</v>
        <stp/>
        <stp>ContractData</stp>
        <stp>C.US.VIXV17135</stp>
        <stp>T_CVol</stp>
        <stp/>
        <stp>T</stp>
        <tr r="F19" s="2"/>
        <tr r="A31" s="2"/>
      </tp>
      <tp>
        <v>116</v>
        <stp/>
        <stp>ContractData</stp>
        <stp>C.US.VIXX17125</stp>
        <stp>T_CVol</stp>
        <stp/>
        <stp>T</stp>
        <tr r="S17" s="2"/>
        <tr r="N26" s="2"/>
      </tp>
      <tp>
        <v>0</v>
        <stp/>
        <stp>ContractData</stp>
        <stp>C.US.VIXZ17105</stp>
        <stp>T_CVol</stp>
        <stp/>
        <stp>T</stp>
        <tr r="AF34" s="2"/>
        <tr r="AA21" s="2"/>
      </tp>
      <tp>
        <v>102</v>
        <stp/>
        <stp>ContractData</stp>
        <stp>C.US.VIXX17135</stp>
        <stp>T_CVol</stp>
        <stp/>
        <stp>T</stp>
        <tr r="S18" s="2"/>
        <tr r="N28" s="2"/>
      </tp>
      <tp>
        <v>0</v>
        <stp/>
        <stp>ContractData</stp>
        <stp>C.US.VIXZ17115</stp>
        <stp>T_CVol</stp>
        <stp/>
        <stp>T</stp>
        <tr r="AF35" s="2"/>
        <tr r="AA23" s="2"/>
      </tp>
      <tp>
        <v>14</v>
        <stp/>
        <stp>ContractData</stp>
        <stp>C.US.VIXX17105</stp>
        <stp>T_CVol</stp>
        <stp/>
        <stp>T</stp>
        <tr r="S21" s="2"/>
        <tr r="N22" s="2"/>
      </tp>
      <tp>
        <v>0</v>
        <stp/>
        <stp>ContractData</stp>
        <stp>C.US.VIXZ17125</stp>
        <stp>T_CVol</stp>
        <stp/>
        <stp>T</stp>
        <tr r="AF36" s="2"/>
        <tr r="AA25" s="2"/>
      </tp>
      <tp>
        <v>11</v>
        <stp/>
        <stp>ContractData</stp>
        <stp>C.US.VIXX17115</stp>
        <stp>T_CVol</stp>
        <stp/>
        <stp>T</stp>
        <tr r="S23" s="2"/>
        <tr r="N24" s="2"/>
      </tp>
      <tp>
        <v>0</v>
        <stp/>
        <stp>ContractData</stp>
        <stp>C.US.VIXZ17135</stp>
        <stp>T_CVol</stp>
        <stp/>
        <stp>T</stp>
        <tr r="AF37" s="2"/>
        <tr r="AA27" s="2"/>
      </tp>
      <tp>
        <v>0</v>
        <stp/>
        <stp>ContractData</stp>
        <stp>C.US.VIXV17185</stp>
        <stp>T_CVol</stp>
        <stp/>
        <stp>T</stp>
        <tr r="A41" s="2"/>
      </tp>
      <tp>
        <v>0</v>
        <stp/>
        <stp>ContractData</stp>
        <stp>C.US.VIXX17165</stp>
        <stp>T_CVol</stp>
        <stp/>
        <stp>T</stp>
        <tr r="S44" s="2"/>
        <tr r="N34" s="2"/>
      </tp>
      <tp>
        <v>0</v>
        <stp/>
        <stp>ContractData</stp>
        <stp>C.US.VIXZ17145</stp>
        <stp>T_CVol</stp>
        <stp/>
        <stp>T</stp>
        <tr r="AF38" s="2"/>
        <tr r="AA29" s="2"/>
      </tp>
      <tp>
        <v>0</v>
        <stp/>
        <stp>ContractData</stp>
        <stp>C.US.VIXV17195</stp>
        <stp>T_CVol</stp>
        <stp/>
        <stp>T</stp>
        <tr r="A43" s="2"/>
      </tp>
      <tp>
        <v>0</v>
        <stp/>
        <stp>ContractData</stp>
        <stp>C.US.VIXX17175</stp>
        <stp>T_CVol</stp>
        <stp/>
        <stp>T</stp>
        <tr r="S45" s="2"/>
        <tr r="N36" s="2"/>
      </tp>
      <tp>
        <v>0</v>
        <stp/>
        <stp>ContractData</stp>
        <stp>C.US.VIXZ17155</stp>
        <stp>T_CVol</stp>
        <stp/>
        <stp>T</stp>
        <tr r="AF39" s="2"/>
        <tr r="AA31" s="2"/>
      </tp>
      <tp>
        <v>506</v>
        <stp/>
        <stp>ContractData</stp>
        <stp>C.US.VIXX17145</stp>
        <stp>T_CVol</stp>
        <stp/>
        <stp>T</stp>
        <tr r="S13" s="2"/>
        <tr r="N30" s="2"/>
      </tp>
      <tp>
        <v>0</v>
        <stp/>
        <stp>ContractData</stp>
        <stp>C.US.VIXZ17165</stp>
        <stp>T_CVol</stp>
        <stp/>
        <stp>T</stp>
        <tr r="AF40" s="2"/>
        <tr r="AA33" s="2"/>
      </tp>
      <tp>
        <v>0</v>
        <stp/>
        <stp>ContractData</stp>
        <stp>C.US.VIXX17155</stp>
        <stp>T_CVol</stp>
        <stp/>
        <stp>T</stp>
        <tr r="S43" s="2"/>
        <tr r="N32" s="2"/>
      </tp>
      <tp>
        <v>0</v>
        <stp/>
        <stp>ContractData</stp>
        <stp>C.US.VIXZ17175</stp>
        <stp>T_CVol</stp>
        <stp/>
        <stp>T</stp>
        <tr r="AF41" s="2"/>
        <tr r="AA35" s="2"/>
      </tp>
      <tp>
        <v>0</v>
        <stp/>
        <stp>ContractData</stp>
        <stp>C.US.VIXF18205</stp>
        <stp>T_CVol</stp>
        <stp/>
        <stp>T</stp>
        <tr r="A91" s="2"/>
      </tp>
      <tp>
        <v>0</v>
        <stp/>
        <stp>ContractData</stp>
        <stp>C.US.VIXF18215</stp>
        <stp>T_CVol</stp>
        <stp/>
        <stp>T</stp>
        <tr r="A93" s="2"/>
      </tp>
      <tp>
        <v>0</v>
        <stp/>
        <stp>ContractData</stp>
        <stp>C.US.VIXF18225</stp>
        <stp>T_CVol</stp>
        <stp/>
        <stp>T</stp>
        <tr r="A95" s="2"/>
      </tp>
      <tp>
        <v>0</v>
        <stp/>
        <stp>ContractData</stp>
        <stp>P.US.VIXF18225</stp>
        <stp>T_CVol</stp>
        <stp/>
        <stp>T</stp>
        <tr r="L95" s="2"/>
        <tr r="G95" s="2"/>
      </tp>
      <tp>
        <v>0</v>
        <stp/>
        <stp>ContractData</stp>
        <stp>P.US.VIXF18215</stp>
        <stp>T_CVol</stp>
        <stp/>
        <stp>T</stp>
        <tr r="L93" s="2"/>
        <tr r="G93" s="2"/>
      </tp>
      <tp>
        <v>0</v>
        <stp/>
        <stp>ContractData</stp>
        <stp>P.US.VIXF18205</stp>
        <stp>T_CVol</stp>
        <stp/>
        <stp>T</stp>
        <tr r="L91" s="2"/>
        <tr r="G91" s="2"/>
      </tp>
      <tp>
        <v>0</v>
        <stp/>
        <stp>ContractData</stp>
        <stp>C.US.VIXF18145</stp>
        <stp>T_CVol</stp>
        <stp/>
        <stp>T</stp>
        <tr r="A79" s="2"/>
      </tp>
      <tp>
        <v>0</v>
        <stp/>
        <stp>ContractData</stp>
        <stp>C.US.VIXF18155</stp>
        <stp>T_CVol</stp>
        <stp/>
        <stp>T</stp>
        <tr r="A81" s="2"/>
      </tp>
      <tp>
        <v>0</v>
        <stp/>
        <stp>ContractData</stp>
        <stp>C.US.VIXF18165</stp>
        <stp>T_CVol</stp>
        <stp/>
        <stp>T</stp>
        <tr r="A83" s="2"/>
      </tp>
      <tp>
        <v>0</v>
        <stp/>
        <stp>ContractData</stp>
        <stp>C.US.VIXF18175</stp>
        <stp>T_CVol</stp>
        <stp/>
        <stp>T</stp>
        <tr r="A85" s="2"/>
      </tp>
      <tp>
        <v>0</v>
        <stp/>
        <stp>ContractData</stp>
        <stp>C.US.VIXF18105</stp>
        <stp>T_CVol</stp>
        <stp/>
        <stp>T</stp>
        <tr r="A71" s="2"/>
      </tp>
      <tp>
        <v>0</v>
        <stp/>
        <stp>ContractData</stp>
        <stp>C.US.VIXF18115</stp>
        <stp>T_CVol</stp>
        <stp/>
        <stp>T</stp>
        <tr r="A73" s="2"/>
      </tp>
      <tp>
        <v>0</v>
        <stp/>
        <stp>ContractData</stp>
        <stp>C.US.VIXF18125</stp>
        <stp>T_CVol</stp>
        <stp/>
        <stp>T</stp>
        <tr r="A75" s="2"/>
      </tp>
      <tp>
        <v>0</v>
        <stp/>
        <stp>ContractData</stp>
        <stp>C.US.VIXF18135</stp>
        <stp>T_CVol</stp>
        <stp/>
        <stp>T</stp>
        <tr r="A77" s="2"/>
      </tp>
      <tp>
        <v>0</v>
        <stp/>
        <stp>ContractData</stp>
        <stp>C.US.VIXF18185</stp>
        <stp>T_CVol</stp>
        <stp/>
        <stp>T</stp>
        <tr r="A87" s="2"/>
      </tp>
      <tp>
        <v>0</v>
        <stp/>
        <stp>ContractData</stp>
        <stp>C.US.VIXF18195</stp>
        <stp>T_CVol</stp>
        <stp/>
        <stp>T</stp>
        <tr r="A89" s="2"/>
      </tp>
      <tp>
        <v>0</v>
        <stp/>
        <stp>ContractData</stp>
        <stp>P.US.VIXF18175</stp>
        <stp>T_CVol</stp>
        <stp/>
        <stp>T</stp>
        <tr r="L85" s="2"/>
        <tr r="G85" s="2"/>
      </tp>
      <tp>
        <v>0</v>
        <stp/>
        <stp>ContractData</stp>
        <stp>P.US.VIXF18165</stp>
        <stp>T_CVol</stp>
        <stp/>
        <stp>T</stp>
        <tr r="L83" s="2"/>
        <tr r="G83" s="2"/>
      </tp>
      <tp>
        <v>0</v>
        <stp/>
        <stp>ContractData</stp>
        <stp>P.US.VIXF18155</stp>
        <stp>T_CVol</stp>
        <stp/>
        <stp>T</stp>
        <tr r="L81" s="2"/>
        <tr r="G81" s="2"/>
      </tp>
      <tp>
        <v>0</v>
        <stp/>
        <stp>ContractData</stp>
        <stp>P.US.VIXF18145</stp>
        <stp>T_CVol</stp>
        <stp/>
        <stp>T</stp>
        <tr r="L80" s="2"/>
        <tr r="G79" s="2"/>
      </tp>
      <tp>
        <v>0</v>
        <stp/>
        <stp>ContractData</stp>
        <stp>P.US.VIXF18135</stp>
        <stp>T_CVol</stp>
        <stp/>
        <stp>T</stp>
        <tr r="L78" s="2"/>
        <tr r="G77" s="2"/>
      </tp>
      <tp>
        <v>0</v>
        <stp/>
        <stp>ContractData</stp>
        <stp>P.US.VIXF18125</stp>
        <stp>T_CVol</stp>
        <stp/>
        <stp>T</stp>
        <tr r="L77" s="2"/>
        <tr r="G75" s="2"/>
      </tp>
      <tp>
        <v>0</v>
        <stp/>
        <stp>ContractData</stp>
        <stp>P.US.VIXF18115</stp>
        <stp>T_CVol</stp>
        <stp/>
        <stp>T</stp>
        <tr r="L75" s="2"/>
        <tr r="G73" s="2"/>
      </tp>
      <tp>
        <v>0</v>
        <stp/>
        <stp>ContractData</stp>
        <stp>P.US.VIXF18105</stp>
        <stp>T_CVol</stp>
        <stp/>
        <stp>T</stp>
        <tr r="L73" s="2"/>
        <tr r="G71" s="2"/>
      </tp>
      <tp>
        <v>0</v>
        <stp/>
        <stp>ContractData</stp>
        <stp>P.US.VIXF18195</stp>
        <stp>T_CVol</stp>
        <stp/>
        <stp>T</stp>
        <tr r="L89" s="2"/>
        <tr r="G89" s="2"/>
      </tp>
      <tp>
        <v>0</v>
        <stp/>
        <stp>ContractData</stp>
        <stp>P.US.VIXF18185</stp>
        <stp>T_CVol</stp>
        <stp/>
        <stp>T</stp>
        <tr r="L87" s="2"/>
        <tr r="G87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142875</xdr:rowOff>
    </xdr:from>
    <xdr:to>
      <xdr:col>3</xdr:col>
      <xdr:colOff>574330</xdr:colOff>
      <xdr:row>2</xdr:row>
      <xdr:rowOff>179534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00025"/>
          <a:ext cx="1222030" cy="284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Y39"/>
  <sheetViews>
    <sheetView showGridLines="0" showRowColHeaders="0" tabSelected="1" workbookViewId="0">
      <selection activeCell="I19" sqref="I19"/>
    </sheetView>
  </sheetViews>
  <sheetFormatPr defaultRowHeight="16.5" x14ac:dyDescent="0.3"/>
  <cols>
    <col min="1" max="1" width="0.875" style="1" customWidth="1"/>
    <col min="2" max="4" width="10.625" style="1" customWidth="1"/>
    <col min="5" max="5" width="8.625" style="1" customWidth="1"/>
    <col min="6" max="8" width="10.625" style="1" customWidth="1"/>
    <col min="9" max="9" width="8.625" style="1" customWidth="1"/>
    <col min="10" max="12" width="10.625" style="1" customWidth="1"/>
    <col min="13" max="13" width="8.625" style="1" customWidth="1"/>
    <col min="14" max="16" width="10.625" style="1" customWidth="1"/>
    <col min="17" max="17" width="8.625" style="1" customWidth="1"/>
    <col min="18" max="20" width="10.625" style="1" customWidth="1"/>
    <col min="21" max="21" width="8.625" style="1" customWidth="1"/>
    <col min="22" max="22" width="10.625" style="1" customWidth="1"/>
    <col min="23" max="16384" width="9" style="1"/>
  </cols>
  <sheetData>
    <row r="1" spans="2:24" ht="5.0999999999999996" customHeight="1" x14ac:dyDescent="0.3"/>
    <row r="2" spans="2:24" ht="20.100000000000001" customHeight="1" x14ac:dyDescent="0.3">
      <c r="B2" s="31"/>
      <c r="C2" s="32"/>
      <c r="D2" s="32"/>
      <c r="E2" s="32"/>
      <c r="F2" s="39" t="s">
        <v>4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5">
        <f>RTD("cqg.rtd", ,"SystemInfo", "Linetime")</f>
        <v>43019.460543981484</v>
      </c>
      <c r="V2" s="35"/>
      <c r="W2" s="35"/>
      <c r="X2" s="36"/>
    </row>
    <row r="3" spans="2:24" ht="20.100000000000001" customHeight="1" x14ac:dyDescent="0.3">
      <c r="B3" s="33"/>
      <c r="C3" s="34"/>
      <c r="D3" s="34"/>
      <c r="E3" s="34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37"/>
      <c r="V3" s="37"/>
      <c r="W3" s="37"/>
      <c r="X3" s="38"/>
    </row>
    <row r="4" spans="2:24" s="5" customFormat="1" ht="24.95" customHeight="1" x14ac:dyDescent="0.3">
      <c r="B4" s="28" t="str">
        <f>LEFT(RIGHT(RTD("cqg.rtd",,"ContractData",Sheet2!E1,"LongDescription",,"T"),LEN(RTD("cqg.rtd",,"ContractData",Sheet2!E1,"LongDescription",,"T"))-37),6)&amp;" Options and Volume"</f>
        <v>Oct 17 Options and Volume</v>
      </c>
      <c r="C4" s="29"/>
      <c r="D4" s="29"/>
      <c r="E4" s="29"/>
      <c r="F4" s="29"/>
      <c r="G4" s="29"/>
      <c r="H4" s="30"/>
      <c r="J4" s="28" t="str">
        <f>LEFT(RIGHT(RTD("cqg.rtd",,"ContractData",Sheet2!R1,"LongDescription",,"T"),LEN(RTD("cqg.rtd",,"ContractData",Sheet2!R1,"LongDescription",,"T"))-37),6)&amp;" Options and Volume"</f>
        <v>Nov 17 Options and Volume</v>
      </c>
      <c r="K4" s="29"/>
      <c r="L4" s="29"/>
      <c r="M4" s="29"/>
      <c r="N4" s="29"/>
      <c r="O4" s="29"/>
      <c r="P4" s="30"/>
      <c r="R4" s="28" t="str">
        <f>LEFT(RIGHT(RTD("cqg.rtd",,"ContractData",Sheet2!AE1,"LongDescription",,"T"),LEN(RTD("cqg.rtd",,"ContractData",Sheet2!AE1,"LongDescription",,"T"))-37),6)&amp;" Options and Volume"</f>
        <v>Dec 17 Options and Volume</v>
      </c>
      <c r="S4" s="29"/>
      <c r="T4" s="29"/>
      <c r="U4" s="29"/>
      <c r="V4" s="29"/>
      <c r="W4" s="29"/>
      <c r="X4" s="30"/>
    </row>
    <row r="5" spans="2:24" ht="20.100000000000001" customHeight="1" x14ac:dyDescent="0.3">
      <c r="B5" s="41" t="str">
        <f>IF(Sheet2!F1=0,"",RIGHT(RTD("cqg.rtd",,"ContractData",Sheet2!E1,"LongDescription",,"T"),LEN(RTD("cqg.rtd",,"ContractData",Sheet2!E1,"LongDescription",,"T"))-37))</f>
        <v>Oct 17 140 Call</v>
      </c>
      <c r="C5" s="42"/>
      <c r="D5" s="43">
        <f>IF(Sheet2!F1=0,"",Sheet2!F1)</f>
        <v>27320</v>
      </c>
      <c r="E5" s="44"/>
      <c r="F5" s="42" t="str">
        <f>IF(Sheet2!L1=0,"",RIGHT(RTD("cqg.rtd",,"ContractData",Sheet2!K1,"LongDescription",,"T"),LEN(RTD("cqg.rtd",,"ContractData",Sheet2!K1,"LongDescription",,"T"))-37))</f>
        <v>Oct 17 110 Put</v>
      </c>
      <c r="G5" s="42"/>
      <c r="H5" s="45">
        <f>IF(Sheet2!L1=0,"",Sheet2!L1)</f>
        <v>5833</v>
      </c>
      <c r="J5" s="41" t="str">
        <f>IF(Sheet2!S1=0,"",RIGHT(RTD("cqg.rtd",,"ContractData",Sheet2!R1,"LongDescription",,"T"),LEN(RTD("cqg.rtd",,"ContractData",Sheet2!R1,"LongDescription",,"T"))-37))</f>
        <v>Nov 17 180 Call</v>
      </c>
      <c r="K5" s="42"/>
      <c r="L5" s="43">
        <f>IF(Sheet2!S1=0,"",Sheet2!S1)</f>
        <v>57204</v>
      </c>
      <c r="M5" s="44"/>
      <c r="N5" s="42" t="str">
        <f>IF(Sheet2!Y1=0,"",RIGHT(RTD("cqg.rtd",,"ContractData",Sheet2!X1,"LongDescription",,"T"),LEN(RTD("cqg.rtd",,"ContractData",Sheet2!X1,"LongDescription",,"T"))-37))</f>
        <v>Nov 17 115 Put</v>
      </c>
      <c r="O5" s="42"/>
      <c r="P5" s="45">
        <f>IF(Sheet2!Y1=0,"",Sheet2!Y1)</f>
        <v>5729</v>
      </c>
      <c r="R5" s="41" t="str">
        <f>IF(Sheet2!AF1=0,"",RIGHT(RTD("cqg.rtd",,"ContractData",Sheet2!AE1,"LongDescription",,"T"),LEN(RTD("cqg.rtd",,"ContractData",Sheet2!AE1,"LongDescription",,"T"))-37))</f>
        <v>Dec 17 140 Call</v>
      </c>
      <c r="S5" s="42"/>
      <c r="T5" s="43">
        <f>IF(Sheet2!AF1=0,"",Sheet2!AF1)</f>
        <v>5109</v>
      </c>
      <c r="U5" s="44"/>
      <c r="V5" s="42" t="str">
        <f>IF(Sheet2!AL1=0,"",RIGHT(RTD("cqg.rtd",,"ContractData",Sheet2!AK1,"LongDescription",,"T"),LEN(RTD("cqg.rtd",,"ContractData",Sheet2!AK1,"LongDescription",,"T"))-37))</f>
        <v>Dec 17 110 Put</v>
      </c>
      <c r="W5" s="42"/>
      <c r="X5" s="45">
        <f>IF(Sheet2!AL1=0,"",Sheet2!AL1)</f>
        <v>5979</v>
      </c>
    </row>
    <row r="6" spans="2:24" ht="20.100000000000001" customHeight="1" x14ac:dyDescent="0.3">
      <c r="B6" s="41" t="str">
        <f>IF(Sheet2!F2=0,"",RIGHT(RTD("cqg.rtd",,"ContractData",Sheet2!E2,"LongDescription",,"T"),LEN(RTD("cqg.rtd",,"ContractData",Sheet2!E2,"LongDescription",,"T"))-37))</f>
        <v>Oct 17 210 Call</v>
      </c>
      <c r="C6" s="42"/>
      <c r="D6" s="43">
        <f>IF(Sheet2!F2=0,"",Sheet2!F2)</f>
        <v>24501</v>
      </c>
      <c r="E6" s="46"/>
      <c r="F6" s="42" t="str">
        <f>IF(Sheet2!L2=0,"",RIGHT(RTD("cqg.rtd",,"ContractData",Sheet2!K2,"LongDescription",,"T"),LEN(RTD("cqg.rtd",,"ContractData",Sheet2!K2,"LongDescription",,"T"))-37))</f>
        <v>Oct 17 125 Put</v>
      </c>
      <c r="G6" s="42"/>
      <c r="H6" s="45">
        <f>IF(Sheet2!L2=0,"",Sheet2!L2)</f>
        <v>3888</v>
      </c>
      <c r="J6" s="41" t="str">
        <f>IF(Sheet2!S2=0,"",RIGHT(RTD("cqg.rtd",,"ContractData",Sheet2!R2,"LongDescription",,"T"),LEN(RTD("cqg.rtd",,"ContractData",Sheet2!R2,"LongDescription",,"T"))-37))</f>
        <v>Nov 17 230 Call</v>
      </c>
      <c r="K6" s="42"/>
      <c r="L6" s="43">
        <f>IF(Sheet2!S2=0,"",Sheet2!S2)</f>
        <v>29839</v>
      </c>
      <c r="M6" s="46"/>
      <c r="N6" s="42" t="str">
        <f>IF(Sheet2!Y2=0,"",RIGHT(RTD("cqg.rtd",,"ContractData",Sheet2!X2,"LongDescription",,"T"),LEN(RTD("cqg.rtd",,"ContractData",Sheet2!X2,"LongDescription",,"T"))-37))</f>
        <v>Nov 17 105 Put</v>
      </c>
      <c r="O6" s="42"/>
      <c r="P6" s="45">
        <f>IF(Sheet2!Y2=0,"",Sheet2!Y2)</f>
        <v>5537</v>
      </c>
      <c r="R6" s="41" t="str">
        <f>IF(Sheet2!AF2=0,"",RIGHT(RTD("cqg.rtd",,"ContractData",Sheet2!AE2,"LongDescription",,"T"),LEN(RTD("cqg.rtd",,"ContractData",Sheet2!AE2,"LongDescription",,"T"))-37))</f>
        <v>Dec 17 180 Call</v>
      </c>
      <c r="S6" s="42"/>
      <c r="T6" s="43">
        <f>IF(Sheet2!AF2=0,"",Sheet2!AF2)</f>
        <v>5032</v>
      </c>
      <c r="U6" s="46"/>
      <c r="V6" s="42" t="str">
        <f>IF(Sheet2!AL2=0,"",RIGHT(RTD("cqg.rtd",,"ContractData",Sheet2!AK2,"LongDescription",,"T"),LEN(RTD("cqg.rtd",,"ContractData",Sheet2!AK2,"LongDescription",,"T"))-37))</f>
        <v>Dec 17 130 Put</v>
      </c>
      <c r="W6" s="42"/>
      <c r="X6" s="45">
        <f>IF(Sheet2!AL2=0,"",Sheet2!AL2)</f>
        <v>1885</v>
      </c>
    </row>
    <row r="7" spans="2:24" ht="20.100000000000001" customHeight="1" x14ac:dyDescent="0.3">
      <c r="B7" s="41" t="str">
        <f>IF(Sheet2!F3=0,"",RIGHT(RTD("cqg.rtd",,"ContractData",Sheet2!E3,"LongDescription",,"T"),LEN(RTD("cqg.rtd",,"ContractData",Sheet2!E3,"LongDescription",,"T"))-37))</f>
        <v>Oct 17 220 Call</v>
      </c>
      <c r="C7" s="42"/>
      <c r="D7" s="43">
        <f>IF(Sheet2!F3=0,"",Sheet2!F3)</f>
        <v>10510</v>
      </c>
      <c r="E7" s="46"/>
      <c r="F7" s="42" t="str">
        <f>IF(Sheet2!L3=0,"",RIGHT(RTD("cqg.rtd",,"ContractData",Sheet2!K3,"LongDescription",,"T"),LEN(RTD("cqg.rtd",,"ContractData",Sheet2!K3,"LongDescription",,"T"))-37))</f>
        <v>Oct 17 115 Put</v>
      </c>
      <c r="G7" s="42"/>
      <c r="H7" s="45">
        <f>IF(Sheet2!L3=0,"",Sheet2!L3)</f>
        <v>2384</v>
      </c>
      <c r="J7" s="41" t="str">
        <f>IF(Sheet2!S3=0,"",RIGHT(RTD("cqg.rtd",,"ContractData",Sheet2!R3,"LongDescription",,"T"),LEN(RTD("cqg.rtd",,"ContractData",Sheet2!R3,"LongDescription",,"T"))-37))</f>
        <v>Nov 17 200 Call</v>
      </c>
      <c r="K7" s="42"/>
      <c r="L7" s="43">
        <f>IF(Sheet2!S3=0,"",Sheet2!S3)</f>
        <v>26527</v>
      </c>
      <c r="M7" s="46"/>
      <c r="N7" s="42" t="str">
        <f>IF(Sheet2!Y3=0,"",RIGHT(RTD("cqg.rtd",,"ContractData",Sheet2!X3,"LongDescription",,"T"),LEN(RTD("cqg.rtd",,"ContractData",Sheet2!X3,"LongDescription",,"T"))-37))</f>
        <v>Nov 17 120 Put</v>
      </c>
      <c r="O7" s="42"/>
      <c r="P7" s="45">
        <f>IF(Sheet2!Y3=0,"",Sheet2!Y3)</f>
        <v>680</v>
      </c>
      <c r="R7" s="41" t="str">
        <f>IF(Sheet2!AF3=0,"",RIGHT(RTD("cqg.rtd",,"ContractData",Sheet2!AE3,"LongDescription",,"T"),LEN(RTD("cqg.rtd",,"ContractData",Sheet2!AE3,"LongDescription",,"T"))-37))</f>
        <v>Dec 17 190 Call</v>
      </c>
      <c r="S7" s="42"/>
      <c r="T7" s="43">
        <f>IF(Sheet2!AF3=0,"",Sheet2!AF3)</f>
        <v>5000</v>
      </c>
      <c r="U7" s="46"/>
      <c r="V7" s="42" t="str">
        <f>IF(Sheet2!AL3=0,"",RIGHT(RTD("cqg.rtd",,"ContractData",Sheet2!AK3,"LongDescription",,"T"),LEN(RTD("cqg.rtd",,"ContractData",Sheet2!AK3,"LongDescription",,"T"))-37))</f>
        <v>Dec 17 160 Put</v>
      </c>
      <c r="W7" s="42"/>
      <c r="X7" s="45">
        <f>IF(Sheet2!AL3=0,"",Sheet2!AL3)</f>
        <v>30</v>
      </c>
    </row>
    <row r="8" spans="2:24" ht="20.100000000000001" customHeight="1" x14ac:dyDescent="0.3">
      <c r="B8" s="41" t="str">
        <f>IF(Sheet2!F4=0,"",RIGHT(RTD("cqg.rtd",,"ContractData",Sheet2!E4,"LongDescription",,"T"),LEN(RTD("cqg.rtd",,"ContractData",Sheet2!E4,"LongDescription",,"T"))-37))</f>
        <v>Oct 17 180 Call</v>
      </c>
      <c r="C8" s="42"/>
      <c r="D8" s="43">
        <f>IF(Sheet2!F4=0,"",Sheet2!F4)</f>
        <v>5978</v>
      </c>
      <c r="E8" s="46"/>
      <c r="F8" s="42" t="str">
        <f>IF(Sheet2!L4=0,"",RIGHT(RTD("cqg.rtd",,"ContractData",Sheet2!K4,"LongDescription",,"T"),LEN(RTD("cqg.rtd",,"ContractData",Sheet2!K4,"LongDescription",,"T"))-37))</f>
        <v>Oct 17 100 Put</v>
      </c>
      <c r="G8" s="42"/>
      <c r="H8" s="45">
        <f>IF(Sheet2!L4=0,"",Sheet2!L4)</f>
        <v>2344</v>
      </c>
      <c r="J8" s="41" t="str">
        <f>IF(Sheet2!S4=0,"",RIGHT(RTD("cqg.rtd",,"ContractData",Sheet2!R4,"LongDescription",,"T"),LEN(RTD("cqg.rtd",,"ContractData",Sheet2!R4,"LongDescription",,"T"))-37))</f>
        <v>Nov 17 160 Call</v>
      </c>
      <c r="K8" s="42"/>
      <c r="L8" s="43">
        <f>IF(Sheet2!S4=0,"",Sheet2!S4)</f>
        <v>8607</v>
      </c>
      <c r="M8" s="46"/>
      <c r="N8" s="42" t="str">
        <f>IF(Sheet2!Y4=0,"",RIGHT(RTD("cqg.rtd",,"ContractData",Sheet2!X4,"LongDescription",,"T"),LEN(RTD("cqg.rtd",,"ContractData",Sheet2!X4,"LongDescription",,"T"))-37))</f>
        <v>Nov 17 135 Put</v>
      </c>
      <c r="O8" s="42"/>
      <c r="P8" s="45">
        <f>IF(Sheet2!Y4=0,"",Sheet2!Y4)</f>
        <v>612</v>
      </c>
      <c r="R8" s="41" t="str">
        <f>IF(Sheet2!AF4=0,"",RIGHT(RTD("cqg.rtd",,"ContractData",Sheet2!AE4,"LongDescription",,"T"),LEN(RTD("cqg.rtd",,"ContractData",Sheet2!AE4,"LongDescription",,"T"))-37))</f>
        <v>Dec 17 130 Call</v>
      </c>
      <c r="S8" s="42"/>
      <c r="T8" s="43">
        <f>IF(Sheet2!AF4=0,"",Sheet2!AF4)</f>
        <v>1651</v>
      </c>
      <c r="U8" s="46"/>
      <c r="V8" s="42" t="str">
        <f>IF(Sheet2!AL4=0,"",RIGHT(RTD("cqg.rtd",,"ContractData",Sheet2!AK4,"LongDescription",,"T"),LEN(RTD("cqg.rtd",,"ContractData",Sheet2!AK4,"LongDescription",,"T"))-37))</f>
        <v>Dec 17 120 Put</v>
      </c>
      <c r="W8" s="42"/>
      <c r="X8" s="45">
        <f>IF(Sheet2!AL4=0,"",Sheet2!AL4)</f>
        <v>11</v>
      </c>
    </row>
    <row r="9" spans="2:24" ht="20.100000000000001" customHeight="1" x14ac:dyDescent="0.3">
      <c r="B9" s="41" t="str">
        <f>IF(Sheet2!F5=0,"",RIGHT(RTD("cqg.rtd",,"ContractData",Sheet2!E5,"LongDescription",,"T"),LEN(RTD("cqg.rtd",,"ContractData",Sheet2!E5,"LongDescription",,"T"))-37))</f>
        <v>Oct 17 150 Call</v>
      </c>
      <c r="C9" s="42"/>
      <c r="D9" s="43">
        <f>IF(Sheet2!F5=0,"",Sheet2!F5)</f>
        <v>5328</v>
      </c>
      <c r="E9" s="46"/>
      <c r="F9" s="42" t="str">
        <f>IF(Sheet2!L5=0,"",RIGHT(RTD("cqg.rtd",,"ContractData",Sheet2!K5,"LongDescription",,"T"),LEN(RTD("cqg.rtd",,"ContractData",Sheet2!K5,"LongDescription",,"T"))-37))</f>
        <v>Oct 17 105 Put</v>
      </c>
      <c r="G9" s="42"/>
      <c r="H9" s="45">
        <f>IF(Sheet2!L5=0,"",Sheet2!L5)</f>
        <v>1633</v>
      </c>
      <c r="J9" s="41" t="str">
        <f>IF(Sheet2!S5=0,"",RIGHT(RTD("cqg.rtd",,"ContractData",Sheet2!R5,"LongDescription",,"T"),LEN(RTD("cqg.rtd",,"ContractData",Sheet2!R5,"LongDescription",,"T"))-37))</f>
        <v>Nov 17 220 Call</v>
      </c>
      <c r="K9" s="42"/>
      <c r="L9" s="43">
        <f>IF(Sheet2!S5=0,"",Sheet2!S5)</f>
        <v>5177</v>
      </c>
      <c r="M9" s="46"/>
      <c r="N9" s="42" t="str">
        <f>IF(Sheet2!Y5=0,"",RIGHT(RTD("cqg.rtd",,"ContractData",Sheet2!X5,"LongDescription",,"T"),LEN(RTD("cqg.rtd",,"ContractData",Sheet2!X5,"LongDescription",,"T"))-37))</f>
        <v>Nov 17 130 Put</v>
      </c>
      <c r="O9" s="42"/>
      <c r="P9" s="45">
        <f>IF(Sheet2!Y5=0,"",Sheet2!Y5)</f>
        <v>420</v>
      </c>
      <c r="R9" s="41" t="str">
        <f>IF(Sheet2!AF5=0,"",RIGHT(RTD("cqg.rtd",,"ContractData",Sheet2!AE5,"LongDescription",,"T"),LEN(RTD("cqg.rtd",,"ContractData",Sheet2!AE5,"LongDescription",,"T"))-37))</f>
        <v>Dec 17 170 Call</v>
      </c>
      <c r="S9" s="42"/>
      <c r="T9" s="43">
        <f>IF(Sheet2!AF5=0,"",Sheet2!AF5)</f>
        <v>910</v>
      </c>
      <c r="U9" s="46"/>
      <c r="V9" s="42" t="str">
        <f>IF(Sheet2!AL5=0,"",RIGHT(RTD("cqg.rtd",,"ContractData",Sheet2!AK5,"LongDescription",,"T"),LEN(RTD("cqg.rtd",,"ContractData",Sheet2!AK5,"LongDescription",,"T"))-37))</f>
        <v>Dec 17 140 Put</v>
      </c>
      <c r="W9" s="42"/>
      <c r="X9" s="45">
        <f>IF(Sheet2!AL5=0,"",Sheet2!AL5)</f>
        <v>5</v>
      </c>
    </row>
    <row r="10" spans="2:24" ht="20.100000000000001" customHeight="1" x14ac:dyDescent="0.3">
      <c r="B10" s="41" t="str">
        <f>IF(Sheet2!F6=0,"",RIGHT(RTD("cqg.rtd",,"ContractData",Sheet2!E6,"LongDescription",,"T"),LEN(RTD("cqg.rtd",,"ContractData",Sheet2!E6,"LongDescription",,"T"))-37))</f>
        <v>Oct 17 110 Call</v>
      </c>
      <c r="C10" s="42"/>
      <c r="D10" s="43">
        <f>IF(Sheet2!F6=0,"",Sheet2!F6)</f>
        <v>3927</v>
      </c>
      <c r="E10" s="46"/>
      <c r="F10" s="42" t="str">
        <f>IF(Sheet2!L6=0,"",RIGHT(RTD("cqg.rtd",,"ContractData",Sheet2!K6,"LongDescription",,"T"),LEN(RTD("cqg.rtd",,"ContractData",Sheet2!K6,"LongDescription",,"T"))-37))</f>
        <v>Oct 17 120 Put</v>
      </c>
      <c r="G10" s="42"/>
      <c r="H10" s="45">
        <f>IF(Sheet2!L6=0,"",Sheet2!L6)</f>
        <v>928</v>
      </c>
      <c r="J10" s="41" t="str">
        <f>IF(Sheet2!S6=0,"",RIGHT(RTD("cqg.rtd",,"ContractData",Sheet2!R6,"LongDescription",,"T"),LEN(RTD("cqg.rtd",,"ContractData",Sheet2!R6,"LongDescription",,"T"))-37))</f>
        <v>Nov 17 140 Call</v>
      </c>
      <c r="K10" s="42"/>
      <c r="L10" s="43">
        <f>IF(Sheet2!S6=0,"",Sheet2!S6)</f>
        <v>5164</v>
      </c>
      <c r="M10" s="46"/>
      <c r="N10" s="42" t="str">
        <f>IF(Sheet2!Y6=0,"",RIGHT(RTD("cqg.rtd",,"ContractData",Sheet2!X6,"LongDescription",,"T"),LEN(RTD("cqg.rtd",,"ContractData",Sheet2!X6,"LongDescription",,"T"))-37))</f>
        <v>Nov 17 110 Put</v>
      </c>
      <c r="O10" s="42"/>
      <c r="P10" s="45">
        <f>IF(Sheet2!Y6=0,"",Sheet2!Y6)</f>
        <v>282</v>
      </c>
      <c r="R10" s="41" t="str">
        <f>IF(Sheet2!AF6=0,"",RIGHT(RTD("cqg.rtd",,"ContractData",Sheet2!AE6,"LongDescription",,"T"),LEN(RTD("cqg.rtd",,"ContractData",Sheet2!AE6,"LongDescription",,"T"))-37))</f>
        <v>Dec 17 150 Call</v>
      </c>
      <c r="S10" s="42"/>
      <c r="T10" s="43">
        <f>IF(Sheet2!AF6=0,"",Sheet2!AF6)</f>
        <v>791</v>
      </c>
      <c r="U10" s="46"/>
      <c r="V10" s="42" t="str">
        <f>IF(Sheet2!AL6=0,"",RIGHT(RTD("cqg.rtd",,"ContractData",Sheet2!AK6,"LongDescription",,"T"),LEN(RTD("cqg.rtd",,"ContractData",Sheet2!AK6,"LongDescription",,"T"))-37))</f>
        <v>Dec 17 100 Put</v>
      </c>
      <c r="W10" s="42"/>
      <c r="X10" s="45">
        <f>IF(Sheet2!AL6=0,"",Sheet2!AL6)</f>
        <v>3</v>
      </c>
    </row>
    <row r="11" spans="2:24" ht="20.100000000000001" customHeight="1" x14ac:dyDescent="0.3">
      <c r="B11" s="41" t="str">
        <f>IF(Sheet2!F7=0,"",RIGHT(RTD("cqg.rtd",,"ContractData",Sheet2!E7,"LongDescription",,"T"),LEN(RTD("cqg.rtd",,"ContractData",Sheet2!E7,"LongDescription",,"T"))-37))</f>
        <v>Oct 17 125 Call</v>
      </c>
      <c r="C11" s="42"/>
      <c r="D11" s="43">
        <f>IF(Sheet2!F7=0,"",Sheet2!F7)</f>
        <v>941</v>
      </c>
      <c r="E11" s="46"/>
      <c r="F11" s="42" t="str">
        <f>IF(Sheet2!L7=0,"",RIGHT(RTD("cqg.rtd",,"ContractData",Sheet2!K7,"LongDescription",,"T"),LEN(RTD("cqg.rtd",,"ContractData",Sheet2!K7,"LongDescription",,"T"))-37))</f>
        <v>Oct 17 130 Put</v>
      </c>
      <c r="G11" s="42"/>
      <c r="H11" s="45">
        <f>IF(Sheet2!L7=0,"",Sheet2!L7)</f>
        <v>178</v>
      </c>
      <c r="J11" s="41" t="str">
        <f>IF(Sheet2!S7=0,"",RIGHT(RTD("cqg.rtd",,"ContractData",Sheet2!R7,"LongDescription",,"T"),LEN(RTD("cqg.rtd",,"ContractData",Sheet2!R7,"LongDescription",,"T"))-37))</f>
        <v>Nov 17 170 Call</v>
      </c>
      <c r="K11" s="42"/>
      <c r="L11" s="43">
        <f>IF(Sheet2!S7=0,"",Sheet2!S7)</f>
        <v>4121</v>
      </c>
      <c r="M11" s="46"/>
      <c r="N11" s="42" t="str">
        <f>IF(Sheet2!Y7=0,"",RIGHT(RTD("cqg.rtd",,"ContractData",Sheet2!X7,"LongDescription",,"T"),LEN(RTD("cqg.rtd",,"ContractData",Sheet2!X7,"LongDescription",,"T"))-37))</f>
        <v>Nov 17 95 Put</v>
      </c>
      <c r="O11" s="42"/>
      <c r="P11" s="45">
        <f>IF(Sheet2!Y7=0,"",Sheet2!Y7)</f>
        <v>26</v>
      </c>
      <c r="R11" s="41" t="str">
        <f>IF(Sheet2!AF7=0,"",RIGHT(RTD("cqg.rtd",,"ContractData",Sheet2!AE7,"LongDescription",,"T"),LEN(RTD("cqg.rtd",,"ContractData",Sheet2!AE7,"LongDescription",,"T"))-37))</f>
        <v>Dec 17 250 Call</v>
      </c>
      <c r="S11" s="42"/>
      <c r="T11" s="43">
        <f>IF(Sheet2!AF7=0,"",Sheet2!AF7)</f>
        <v>520</v>
      </c>
      <c r="U11" s="46"/>
      <c r="V11" s="42" t="str">
        <f>IF(Sheet2!AL7=0,"",RIGHT(RTD("cqg.rtd",,"ContractData",Sheet2!AK7,"LongDescription",,"T"),LEN(RTD("cqg.rtd",,"ContractData",Sheet2!AK7,"LongDescription",,"T"))-37))</f>
        <v>Dec 17 150 Put</v>
      </c>
      <c r="W11" s="42"/>
      <c r="X11" s="45">
        <f>IF(Sheet2!AL7=0,"",Sheet2!AL7)</f>
        <v>1</v>
      </c>
    </row>
    <row r="12" spans="2:24" ht="20.100000000000001" customHeight="1" x14ac:dyDescent="0.3">
      <c r="B12" s="41" t="str">
        <f>IF(Sheet2!F8=0,"",RIGHT(RTD("cqg.rtd",,"ContractData",Sheet2!E8,"LongDescription",,"T"),LEN(RTD("cqg.rtd",,"ContractData",Sheet2!E8,"LongDescription",,"T"))-37))</f>
        <v>Oct 17 100 Call</v>
      </c>
      <c r="C12" s="42"/>
      <c r="D12" s="43">
        <f>IF(Sheet2!F8=0,"",Sheet2!F8)</f>
        <v>907</v>
      </c>
      <c r="E12" s="46"/>
      <c r="F12" s="42" t="str">
        <f>IF(Sheet2!L8=0,"",RIGHT(RTD("cqg.rtd",,"ContractData",Sheet2!K8,"LongDescription",,"T"),LEN(RTD("cqg.rtd",,"ContractData",Sheet2!K8,"LongDescription",,"T"))-37))</f>
        <v>Oct 17 140 Put</v>
      </c>
      <c r="G12" s="42"/>
      <c r="H12" s="45">
        <f>IF(Sheet2!L8=0,"",Sheet2!L8)</f>
        <v>23</v>
      </c>
      <c r="J12" s="41" t="str">
        <f>IF(Sheet2!S8=0,"",RIGHT(RTD("cqg.rtd",,"ContractData",Sheet2!R8,"LongDescription",,"T"),LEN(RTD("cqg.rtd",,"ContractData",Sheet2!R8,"LongDescription",,"T"))-37))</f>
        <v>Nov 17 260 Call</v>
      </c>
      <c r="K12" s="42"/>
      <c r="L12" s="43">
        <f>IF(Sheet2!S8=0,"",Sheet2!S8)</f>
        <v>3402</v>
      </c>
      <c r="M12" s="46"/>
      <c r="N12" s="42" t="str">
        <f>IF(Sheet2!Y8=0,"",RIGHT(RTD("cqg.rtd",,"ContractData",Sheet2!X8,"LongDescription",,"T"),LEN(RTD("cqg.rtd",,"ContractData",Sheet2!X8,"LongDescription",,"T"))-37))</f>
        <v>Nov 17 140 Put</v>
      </c>
      <c r="O12" s="42"/>
      <c r="P12" s="45">
        <f>IF(Sheet2!Y8=0,"",Sheet2!Y8)</f>
        <v>7</v>
      </c>
      <c r="R12" s="41" t="str">
        <f>IF(Sheet2!AF8=0,"",RIGHT(RTD("cqg.rtd",,"ContractData",Sheet2!AE8,"LongDescription",,"T"),LEN(RTD("cqg.rtd",,"ContractData",Sheet2!AE8,"LongDescription",,"T"))-37))</f>
        <v>Dec 17 90 Call</v>
      </c>
      <c r="S12" s="42"/>
      <c r="T12" s="43">
        <f>IF(Sheet2!AF8=0,"",Sheet2!AF8)</f>
        <v>100</v>
      </c>
      <c r="U12" s="46"/>
      <c r="V12" s="42" t="str">
        <f>IF(Sheet2!AL8=0,"",RIGHT(RTD("cqg.rtd",,"ContractData",Sheet2!AK8,"LongDescription",,"T"),LEN(RTD("cqg.rtd",,"ContractData",Sheet2!AK8,"LongDescription",,"T"))-37))</f>
        <v/>
      </c>
      <c r="W12" s="42"/>
      <c r="X12" s="45" t="str">
        <f>IF(Sheet2!AL8=0,"",Sheet2!AL8)</f>
        <v/>
      </c>
    </row>
    <row r="13" spans="2:24" ht="20.100000000000001" customHeight="1" x14ac:dyDescent="0.3">
      <c r="B13" s="41" t="str">
        <f>IF(Sheet2!F9=0,"",RIGHT(RTD("cqg.rtd",,"ContractData",Sheet2!E9,"LongDescription",,"T"),LEN(RTD("cqg.rtd",,"ContractData",Sheet2!E9,"LongDescription",,"T"))-37))</f>
        <v>Oct 17 115 Call</v>
      </c>
      <c r="C13" s="42"/>
      <c r="D13" s="43">
        <f>IF(Sheet2!F9=0,"",Sheet2!F9)</f>
        <v>695</v>
      </c>
      <c r="E13" s="46"/>
      <c r="F13" s="42" t="str">
        <f>IF(Sheet2!L9=0,"",RIGHT(RTD("cqg.rtd",,"ContractData",Sheet2!K9,"LongDescription",,"T"),LEN(RTD("cqg.rtd",,"ContractData",Sheet2!K9,"LongDescription",,"T"))-37))</f>
        <v>Oct 17 200 Put</v>
      </c>
      <c r="G13" s="42"/>
      <c r="H13" s="45">
        <f>IF(Sheet2!L9=0,"",Sheet2!L9)</f>
        <v>21</v>
      </c>
      <c r="J13" s="41" t="str">
        <f>IF(Sheet2!S9=0,"",RIGHT(RTD("cqg.rtd",,"ContractData",Sheet2!R9,"LongDescription",,"T"),LEN(RTD("cqg.rtd",,"ContractData",Sheet2!R9,"LongDescription",,"T"))-37))</f>
        <v>Nov 17 190 Call</v>
      </c>
      <c r="K13" s="42"/>
      <c r="L13" s="43">
        <f>IF(Sheet2!S9=0,"",Sheet2!S9)</f>
        <v>1408</v>
      </c>
      <c r="M13" s="46"/>
      <c r="N13" s="42" t="str">
        <f>IF(Sheet2!Y9=0,"",RIGHT(RTD("cqg.rtd",,"ContractData",Sheet2!X9,"LongDescription",,"T"),LEN(RTD("cqg.rtd",,"ContractData",Sheet2!X9,"LongDescription",,"T"))-37))</f>
        <v>Nov 17 150 Put</v>
      </c>
      <c r="O13" s="42"/>
      <c r="P13" s="45">
        <f>IF(Sheet2!Y9=0,"",Sheet2!Y9)</f>
        <v>5</v>
      </c>
      <c r="R13" s="41" t="str">
        <f>IF(Sheet2!AF9=0,"",RIGHT(RTD("cqg.rtd",,"ContractData",Sheet2!AE9,"LongDescription",,"T"),LEN(RTD("cqg.rtd",,"ContractData",Sheet2!AE9,"LongDescription",,"T"))-37))</f>
        <v>Dec 17 120 Call</v>
      </c>
      <c r="S13" s="42"/>
      <c r="T13" s="43">
        <f>IF(Sheet2!AF9=0,"",Sheet2!AF9)</f>
        <v>56</v>
      </c>
      <c r="U13" s="46"/>
      <c r="V13" s="42" t="str">
        <f>IF(Sheet2!AL9=0,"",RIGHT(RTD("cqg.rtd",,"ContractData",Sheet2!AK9,"LongDescription",,"T"),LEN(RTD("cqg.rtd",,"ContractData",Sheet2!AK9,"LongDescription",,"T"))-37))</f>
        <v/>
      </c>
      <c r="W13" s="42"/>
      <c r="X13" s="45" t="str">
        <f>IF(Sheet2!AL9=0,"",Sheet2!AL9)</f>
        <v/>
      </c>
    </row>
    <row r="14" spans="2:24" ht="20.100000000000001" customHeight="1" x14ac:dyDescent="0.3">
      <c r="B14" s="41" t="str">
        <f>IF(Sheet2!F10=0,"",RIGHT(RTD("cqg.rtd",,"ContractData",Sheet2!E10,"LongDescription",,"T"),LEN(RTD("cqg.rtd",,"ContractData",Sheet2!E10,"LongDescription",,"T"))-37))</f>
        <v>Oct 17 230 Call</v>
      </c>
      <c r="C14" s="42"/>
      <c r="D14" s="43">
        <f>IF(Sheet2!F10=0,"",Sheet2!F10)</f>
        <v>661</v>
      </c>
      <c r="E14" s="46"/>
      <c r="F14" s="42" t="str">
        <f>IF(Sheet2!L10=0,"",RIGHT(RTD("cqg.rtd",,"ContractData",Sheet2!K10,"LongDescription",,"T"),LEN(RTD("cqg.rtd",,"ContractData",Sheet2!K10,"LongDescription",,"T"))-37))</f>
        <v>Oct 17 170 Put</v>
      </c>
      <c r="G14" s="42"/>
      <c r="H14" s="45">
        <f>IF(Sheet2!L10=0,"",Sheet2!L10)</f>
        <v>11</v>
      </c>
      <c r="J14" s="41" t="str">
        <f>IF(Sheet2!S10=0,"",RIGHT(RTD("cqg.rtd",,"ContractData",Sheet2!R10,"LongDescription",,"T"),LEN(RTD("cqg.rtd",,"ContractData",Sheet2!R10,"LongDescription",,"T"))-37))</f>
        <v>Nov 17 90 Call</v>
      </c>
      <c r="K14" s="42"/>
      <c r="L14" s="43">
        <f>IF(Sheet2!S10=0,"",Sheet2!S10)</f>
        <v>851</v>
      </c>
      <c r="M14" s="46"/>
      <c r="N14" s="42" t="str">
        <f>IF(Sheet2!Y10=0,"",RIGHT(RTD("cqg.rtd",,"ContractData",Sheet2!X10,"LongDescription",,"T"),LEN(RTD("cqg.rtd",,"ContractData",Sheet2!X10,"LongDescription",,"T"))-37))</f>
        <v>Nov 17 85 Put</v>
      </c>
      <c r="O14" s="42"/>
      <c r="P14" s="45">
        <f>IF(Sheet2!Y10=0,"",Sheet2!Y10)</f>
        <v>3</v>
      </c>
      <c r="R14" s="41" t="str">
        <f>IF(Sheet2!AF10=0,"",RIGHT(RTD("cqg.rtd",,"ContractData",Sheet2!AE10,"LongDescription",,"T"),LEN(RTD("cqg.rtd",,"ContractData",Sheet2!AE10,"LongDescription",,"T"))-37))</f>
        <v>Dec 17 100 Call</v>
      </c>
      <c r="S14" s="42"/>
      <c r="T14" s="43">
        <f>IF(Sheet2!AF10=0,"",Sheet2!AF10)</f>
        <v>39</v>
      </c>
      <c r="U14" s="46"/>
      <c r="V14" s="42" t="str">
        <f>IF(Sheet2!AL10=0,"",RIGHT(RTD("cqg.rtd",,"ContractData",Sheet2!AK10,"LongDescription",,"T"),LEN(RTD("cqg.rtd",,"ContractData",Sheet2!AK10,"LongDescription",,"T"))-37))</f>
        <v/>
      </c>
      <c r="W14" s="42"/>
      <c r="X14" s="45" t="str">
        <f>IF(Sheet2!AL10=0,"",Sheet2!AL10)</f>
        <v/>
      </c>
    </row>
    <row r="15" spans="2:24" ht="20.100000000000001" customHeight="1" x14ac:dyDescent="0.3">
      <c r="B15" s="41" t="str">
        <f>IF(Sheet2!F11=0,"",RIGHT(RTD("cqg.rtd",,"ContractData",Sheet2!E11,"LongDescription",,"T"),LEN(RTD("cqg.rtd",,"ContractData",Sheet2!E11,"LongDescription",,"T"))-37))</f>
        <v>Oct 17 170 Call</v>
      </c>
      <c r="C15" s="42"/>
      <c r="D15" s="43">
        <f>IF(Sheet2!F11=0,"",Sheet2!F11)</f>
        <v>628</v>
      </c>
      <c r="E15" s="46"/>
      <c r="F15" s="42" t="str">
        <f>IF(Sheet2!L11=0,"",RIGHT(RTD("cqg.rtd",,"ContractData",Sheet2!K11,"LongDescription",,"T"),LEN(RTD("cqg.rtd",,"ContractData",Sheet2!K11,"LongDescription",,"T"))-37))</f>
        <v>Oct 17 150 Put</v>
      </c>
      <c r="G15" s="42"/>
      <c r="H15" s="45">
        <f>IF(Sheet2!L11=0,"",Sheet2!L11)</f>
        <v>6</v>
      </c>
      <c r="J15" s="41" t="str">
        <f>IF(Sheet2!S11=0,"",RIGHT(RTD("cqg.rtd",,"ContractData",Sheet2!R11,"LongDescription",,"T"),LEN(RTD("cqg.rtd",,"ContractData",Sheet2!R11,"LongDescription",,"T"))-37))</f>
        <v>Nov 17 240 Call</v>
      </c>
      <c r="K15" s="42"/>
      <c r="L15" s="43">
        <f>IF(Sheet2!S11=0,"",Sheet2!S11)</f>
        <v>756</v>
      </c>
      <c r="M15" s="46"/>
      <c r="N15" s="42" t="str">
        <f>IF(Sheet2!Y11=0,"",RIGHT(RTD("cqg.rtd",,"ContractData",Sheet2!X11,"LongDescription",,"T"),LEN(RTD("cqg.rtd",,"ContractData",Sheet2!X11,"LongDescription",,"T"))-37))</f>
        <v>Nov 17 100 Put</v>
      </c>
      <c r="O15" s="42"/>
      <c r="P15" s="45">
        <f>IF(Sheet2!Y11=0,"",Sheet2!Y11)</f>
        <v>3</v>
      </c>
      <c r="R15" s="41" t="str">
        <f>IF(Sheet2!AF11=0,"",RIGHT(RTD("cqg.rtd",,"ContractData",Sheet2!AE11,"LongDescription",,"T"),LEN(RTD("cqg.rtd",,"ContractData",Sheet2!AE11,"LongDescription",,"T"))-37))</f>
        <v>Dec 17 270 Call</v>
      </c>
      <c r="S15" s="42"/>
      <c r="T15" s="43">
        <f>IF(Sheet2!AF11=0,"",Sheet2!AF11)</f>
        <v>30</v>
      </c>
      <c r="U15" s="46"/>
      <c r="V15" s="42" t="str">
        <f>IF(Sheet2!AL11=0,"",RIGHT(RTD("cqg.rtd",,"ContractData",Sheet2!AK11,"LongDescription",,"T"),LEN(RTD("cqg.rtd",,"ContractData",Sheet2!AK11,"LongDescription",,"T"))-37))</f>
        <v/>
      </c>
      <c r="W15" s="42"/>
      <c r="X15" s="45" t="str">
        <f>IF(Sheet2!AL11=0,"",Sheet2!AL11)</f>
        <v/>
      </c>
    </row>
    <row r="16" spans="2:24" ht="20.100000000000001" customHeight="1" x14ac:dyDescent="0.3">
      <c r="B16" s="41" t="str">
        <f>IF(Sheet2!F12=0,"",RIGHT(RTD("cqg.rtd",,"ContractData",Sheet2!E12,"LongDescription",,"T"),LEN(RTD("cqg.rtd",,"ContractData",Sheet2!E12,"LongDescription",,"T"))-37))</f>
        <v>Oct 17 120 Call</v>
      </c>
      <c r="C16" s="42"/>
      <c r="D16" s="43">
        <f>IF(Sheet2!F12=0,"",Sheet2!F12)</f>
        <v>179</v>
      </c>
      <c r="E16" s="46"/>
      <c r="F16" s="42" t="str">
        <f>IF(Sheet2!L12=0,"",RIGHT(RTD("cqg.rtd",,"ContractData",Sheet2!K12,"LongDescription",,"T"),LEN(RTD("cqg.rtd",,"ContractData",Sheet2!K12,"LongDescription",,"T"))-37))</f>
        <v>Oct 17 95 Put</v>
      </c>
      <c r="G16" s="42"/>
      <c r="H16" s="45">
        <f>IF(Sheet2!L12=0,"",Sheet2!L12)</f>
        <v>5</v>
      </c>
      <c r="J16" s="41" t="str">
        <f>IF(Sheet2!S12=0,"",RIGHT(RTD("cqg.rtd",,"ContractData",Sheet2!R12,"LongDescription",,"T"),LEN(RTD("cqg.rtd",,"ContractData",Sheet2!R12,"LongDescription",,"T"))-37))</f>
        <v>Nov 17 120 Call</v>
      </c>
      <c r="K16" s="42"/>
      <c r="L16" s="43">
        <f>IF(Sheet2!S12=0,"",Sheet2!S12)</f>
        <v>642</v>
      </c>
      <c r="M16" s="46"/>
      <c r="N16" s="42" t="str">
        <f>IF(Sheet2!Y12=0,"",RIGHT(RTD("cqg.rtd",,"ContractData",Sheet2!X12,"LongDescription",,"T"),LEN(RTD("cqg.rtd",,"ContractData",Sheet2!X12,"LongDescription",,"T"))-37))</f>
        <v>Nov 17 125 Put</v>
      </c>
      <c r="O16" s="42"/>
      <c r="P16" s="45">
        <f>IF(Sheet2!Y12=0,"",Sheet2!Y12)</f>
        <v>2</v>
      </c>
      <c r="R16" s="41" t="str">
        <f>IF(Sheet2!AF12=0,"",RIGHT(RTD("cqg.rtd",,"ContractData",Sheet2!AE12,"LongDescription",,"T"),LEN(RTD("cqg.rtd",,"ContractData",Sheet2!AE12,"LongDescription",,"T"))-37))</f>
        <v>Dec 17 160 Call</v>
      </c>
      <c r="S16" s="42"/>
      <c r="T16" s="43">
        <f>IF(Sheet2!AF12=0,"",Sheet2!AF12)</f>
        <v>22</v>
      </c>
      <c r="U16" s="46"/>
      <c r="V16" s="42" t="str">
        <f>IF(Sheet2!AL12=0,"",RIGHT(RTD("cqg.rtd",,"ContractData",Sheet2!AK12,"LongDescription",,"T"),LEN(RTD("cqg.rtd",,"ContractData",Sheet2!AK12,"LongDescription",,"T"))-37))</f>
        <v/>
      </c>
      <c r="W16" s="42"/>
      <c r="X16" s="45" t="str">
        <f>IF(Sheet2!AL12=0,"",Sheet2!AL12)</f>
        <v/>
      </c>
    </row>
    <row r="17" spans="2:24" ht="20.100000000000001" customHeight="1" x14ac:dyDescent="0.3">
      <c r="B17" s="41" t="str">
        <f>IF(Sheet2!F13=0,"",RIGHT(RTD("cqg.rtd",,"ContractData",Sheet2!E13,"LongDescription",,"T"),LEN(RTD("cqg.rtd",,"ContractData",Sheet2!E13,"LongDescription",,"T"))-37))</f>
        <v>Oct 17 200 Call</v>
      </c>
      <c r="C17" s="42"/>
      <c r="D17" s="43">
        <f>IF(Sheet2!F13=0,"",Sheet2!F13)</f>
        <v>122</v>
      </c>
      <c r="E17" s="46"/>
      <c r="F17" s="42" t="str">
        <f>IF(Sheet2!L13=0,"",RIGHT(RTD("cqg.rtd",,"ContractData",Sheet2!K13,"LongDescription",,"T"),LEN(RTD("cqg.rtd",,"ContractData",Sheet2!K13,"LongDescription",,"T"))-37))</f>
        <v>Oct 17 145 Put</v>
      </c>
      <c r="G17" s="42"/>
      <c r="H17" s="45">
        <f>IF(Sheet2!L13=0,"",Sheet2!L13)</f>
        <v>2</v>
      </c>
      <c r="J17" s="41" t="str">
        <f>IF(Sheet2!S13=0,"",RIGHT(RTD("cqg.rtd",,"ContractData",Sheet2!R13,"LongDescription",,"T"),LEN(RTD("cqg.rtd",,"ContractData",Sheet2!R13,"LongDescription",,"T"))-37))</f>
        <v>Nov 17 145 Call</v>
      </c>
      <c r="K17" s="42"/>
      <c r="L17" s="43">
        <f>IF(Sheet2!S13=0,"",Sheet2!S13)</f>
        <v>506</v>
      </c>
      <c r="M17" s="46"/>
      <c r="N17" s="42" t="str">
        <f>IF(Sheet2!Y13=0,"",RIGHT(RTD("cqg.rtd",,"ContractData",Sheet2!X13,"LongDescription",,"T"),LEN(RTD("cqg.rtd",,"ContractData",Sheet2!X13,"LongDescription",,"T"))-37))</f>
        <v>Nov 17 90 Put</v>
      </c>
      <c r="O17" s="42"/>
      <c r="P17" s="45">
        <f>IF(Sheet2!Y13=0,"",Sheet2!Y13)</f>
        <v>1</v>
      </c>
      <c r="R17" s="41" t="str">
        <f>IF(Sheet2!AF13=0,"",RIGHT(RTD("cqg.rtd",,"ContractData",Sheet2!AE13,"LongDescription",,"T"),LEN(RTD("cqg.rtd",,"ContractData",Sheet2!AE13,"LongDescription",,"T"))-37))</f>
        <v>Dec 17 110 Call</v>
      </c>
      <c r="S17" s="42"/>
      <c r="T17" s="43">
        <f>IF(Sheet2!AF13=0,"",Sheet2!AF13)</f>
        <v>14</v>
      </c>
      <c r="U17" s="46"/>
      <c r="V17" s="42" t="str">
        <f>IF(Sheet2!AL13=0,"",RIGHT(RTD("cqg.rtd",,"ContractData",Sheet2!AK13,"LongDescription",,"T"),LEN(RTD("cqg.rtd",,"ContractData",Sheet2!AK13,"LongDescription",,"T"))-37))</f>
        <v/>
      </c>
      <c r="W17" s="42"/>
      <c r="X17" s="45" t="str">
        <f>IF(Sheet2!AL13=0,"",Sheet2!AL13)</f>
        <v/>
      </c>
    </row>
    <row r="18" spans="2:24" ht="20.100000000000001" customHeight="1" x14ac:dyDescent="0.3">
      <c r="B18" s="41" t="str">
        <f>IF(Sheet2!F14=0,"",RIGHT(RTD("cqg.rtd",,"ContractData",Sheet2!E14,"LongDescription",,"T"),LEN(RTD("cqg.rtd",,"ContractData",Sheet2!E14,"LongDescription",,"T"))-37))</f>
        <v>Oct 17 130 Call</v>
      </c>
      <c r="C18" s="42"/>
      <c r="D18" s="43">
        <f>IF(Sheet2!F14=0,"",Sheet2!F14)</f>
        <v>116</v>
      </c>
      <c r="E18" s="46"/>
      <c r="F18" s="42" t="str">
        <f>IF(Sheet2!L14=0,"",RIGHT(RTD("cqg.rtd",,"ContractData",Sheet2!K14,"LongDescription",,"T"),LEN(RTD("cqg.rtd",,"ContractData",Sheet2!K14,"LongDescription",,"T"))-37))</f>
        <v>Oct 17 135 Put</v>
      </c>
      <c r="G18" s="42"/>
      <c r="H18" s="45">
        <f>IF(Sheet2!L14=0,"",Sheet2!L14)</f>
        <v>1</v>
      </c>
      <c r="J18" s="41" t="str">
        <f>IF(Sheet2!S14=0,"",RIGHT(RTD("cqg.rtd",,"ContractData",Sheet2!R14,"LongDescription",,"T"),LEN(RTD("cqg.rtd",,"ContractData",Sheet2!R14,"LongDescription",,"T"))-37))</f>
        <v>Nov 17 130 Call</v>
      </c>
      <c r="K18" s="42"/>
      <c r="L18" s="43">
        <f>IF(Sheet2!S14=0,"",Sheet2!S14)</f>
        <v>376</v>
      </c>
      <c r="M18" s="46"/>
      <c r="N18" s="42" t="str">
        <f>IF(Sheet2!Y14=0,"",RIGHT(RTD("cqg.rtd",,"ContractData",Sheet2!X14,"LongDescription",,"T"),LEN(RTD("cqg.rtd",,"ContractData",Sheet2!X14,"LongDescription",,"T"))-37))</f>
        <v>Nov 17 200 Put</v>
      </c>
      <c r="O18" s="42"/>
      <c r="P18" s="45">
        <f>IF(Sheet2!Y14=0,"",Sheet2!Y14)</f>
        <v>1</v>
      </c>
      <c r="R18" s="41" t="str">
        <f>IF(Sheet2!AF14=0,"",RIGHT(RTD("cqg.rtd",,"ContractData",Sheet2!AE14,"LongDescription",,"T"),LEN(RTD("cqg.rtd",,"ContractData",Sheet2!AE14,"LongDescription",,"T"))-37))</f>
        <v>Dec 17 230 Call</v>
      </c>
      <c r="S18" s="42"/>
      <c r="T18" s="43">
        <f>IF(Sheet2!AF14=0,"",Sheet2!AF14)</f>
        <v>10</v>
      </c>
      <c r="U18" s="46"/>
      <c r="V18" s="42" t="str">
        <f>IF(Sheet2!AL14=0,"",RIGHT(RTD("cqg.rtd",,"ContractData",Sheet2!AK14,"LongDescription",,"T"),LEN(RTD("cqg.rtd",,"ContractData",Sheet2!AK14,"LongDescription",,"T"))-37))</f>
        <v/>
      </c>
      <c r="W18" s="42"/>
      <c r="X18" s="45" t="str">
        <f>IF(Sheet2!AL14=0,"",Sheet2!AL14)</f>
        <v/>
      </c>
    </row>
    <row r="19" spans="2:24" ht="20.100000000000001" customHeight="1" x14ac:dyDescent="0.3">
      <c r="B19" s="47" t="str">
        <f>IF(Sheet2!F15=0,"",RIGHT(RTD("cqg.rtd",,"ContractData",Sheet2!E15,"LongDescription",,"T"),LEN(RTD("cqg.rtd",,"ContractData",Sheet2!E15,"LongDescription",,"T"))-37))</f>
        <v>Oct 17 105 Call</v>
      </c>
      <c r="C19" s="48"/>
      <c r="D19" s="49">
        <f>IF(Sheet2!F15=0,"",Sheet2!F15)</f>
        <v>109</v>
      </c>
      <c r="E19" s="50"/>
      <c r="F19" s="48" t="str">
        <f>IF(Sheet2!L15=0,"",RIGHT(RTD("cqg.rtd",,"ContractData",Sheet2!K15,"LongDescription",,"T"),LEN(RTD("cqg.rtd",,"ContractData",Sheet2!K15,"LongDescription",,"T"))-37))</f>
        <v/>
      </c>
      <c r="G19" s="48"/>
      <c r="H19" s="51" t="str">
        <f>IF(Sheet2!L15=0,"",Sheet2!L15)</f>
        <v/>
      </c>
      <c r="J19" s="47" t="str">
        <f>IF(Sheet2!S15=0,"",RIGHT(RTD("cqg.rtd",,"ContractData",Sheet2!R15,"LongDescription",,"T"),LEN(RTD("cqg.rtd",,"ContractData",Sheet2!R15,"LongDescription",,"T"))-37))</f>
        <v>Nov 17 150 Call</v>
      </c>
      <c r="K19" s="48"/>
      <c r="L19" s="49">
        <f>IF(Sheet2!S15=0,"",Sheet2!S15)</f>
        <v>207</v>
      </c>
      <c r="M19" s="50"/>
      <c r="N19" s="48" t="str">
        <f>IF(Sheet2!Y15=0,"",RIGHT(RTD("cqg.rtd",,"ContractData",Sheet2!X15,"LongDescription",,"T"),LEN(RTD("cqg.rtd",,"ContractData",Sheet2!X15,"LongDescription",,"T"))-37))</f>
        <v/>
      </c>
      <c r="O19" s="48"/>
      <c r="P19" s="51" t="str">
        <f>IF(Sheet2!Y15=0,"",Sheet2!Y15)</f>
        <v/>
      </c>
      <c r="R19" s="47" t="str">
        <f>IF(Sheet2!AF15=0,"",RIGHT(RTD("cqg.rtd",,"ContractData",Sheet2!AE15,"LongDescription",,"T"),LEN(RTD("cqg.rtd",,"ContractData",Sheet2!AE15,"LongDescription",,"T"))-37))</f>
        <v>Dec 17 200 Call</v>
      </c>
      <c r="S19" s="48"/>
      <c r="T19" s="49">
        <f>IF(Sheet2!AF15=0,"",Sheet2!AF15)</f>
        <v>6</v>
      </c>
      <c r="U19" s="50"/>
      <c r="V19" s="48" t="str">
        <f>IF(Sheet2!AL15=0,"",RIGHT(RTD("cqg.rtd",,"ContractData",Sheet2!AK15,"LongDescription",,"T"),LEN(RTD("cqg.rtd",,"ContractData",Sheet2!AK15,"LongDescription",,"T"))-37))</f>
        <v/>
      </c>
      <c r="W19" s="48"/>
      <c r="X19" s="51" t="str">
        <f>IF(Sheet2!AL15=0,"",Sheet2!AL15)</f>
        <v/>
      </c>
    </row>
    <row r="20" spans="2:24" ht="20.100000000000001" customHeight="1" x14ac:dyDescent="0.3">
      <c r="B20" s="22" t="s">
        <v>0</v>
      </c>
      <c r="C20" s="23"/>
      <c r="D20" s="2">
        <f>RTD("cqg.rtd",,"ContractData",Sheet2!E1,"ExpirationDate",,"T")</f>
        <v>43025</v>
      </c>
      <c r="E20" s="3"/>
      <c r="F20" s="24" t="s">
        <v>1</v>
      </c>
      <c r="G20" s="24"/>
      <c r="H20" s="4">
        <f>RTD("cqg.rtd", ,"ContractData",Sheet2!E1, "OptionDaysToExp",, "T")</f>
        <v>6</v>
      </c>
      <c r="J20" s="22" t="s">
        <v>0</v>
      </c>
      <c r="K20" s="23"/>
      <c r="L20" s="2">
        <f>RTD("cqg.rtd",,"ContractData",Sheet2!R1,"ExpirationDate",,"T")</f>
        <v>43053</v>
      </c>
      <c r="M20" s="3"/>
      <c r="N20" s="24" t="s">
        <v>1</v>
      </c>
      <c r="O20" s="24"/>
      <c r="P20" s="4">
        <f>RTD("cqg.rtd", ,"ContractData",Sheet2!R1, "OptionDaysToExp",, "T")</f>
        <v>34</v>
      </c>
      <c r="R20" s="22" t="s">
        <v>0</v>
      </c>
      <c r="S20" s="23"/>
      <c r="T20" s="2">
        <f>RTD("cqg.rtd",,"ContractData",Sheet2!AE1,"ExpirationDate",,"T")</f>
        <v>43088</v>
      </c>
      <c r="U20" s="3"/>
      <c r="V20" s="24" t="s">
        <v>1</v>
      </c>
      <c r="W20" s="24"/>
      <c r="X20" s="4">
        <f>RTD("cqg.rtd", ,"ContractData",Sheet2!AE1, "OptionDaysToExp",, "T")</f>
        <v>69</v>
      </c>
    </row>
    <row r="21" spans="2:24" ht="30" customHeight="1" x14ac:dyDescent="0.3"/>
    <row r="22" spans="2:24" s="5" customFormat="1" ht="24.95" customHeight="1" x14ac:dyDescent="0.3">
      <c r="B22" s="25" t="str">
        <f>LEFT(RIGHT(RTD("cqg.rtd",,"ContractData",Sheet2!E53,"LongDescription",,"T"),LEN(RTD("cqg.rtd",,"ContractData",Sheet2!E53,"LongDescription",,"T"))-37),6)&amp;" Options and Volume"</f>
        <v>Jan 18 Options and Volume</v>
      </c>
      <c r="C22" s="26"/>
      <c r="D22" s="26"/>
      <c r="E22" s="26"/>
      <c r="F22" s="26"/>
      <c r="G22" s="26"/>
      <c r="H22" s="27"/>
      <c r="J22" s="25" t="str">
        <f>LEFT(RIGHT(RTD("cqg.rtd",,"ContractData",Sheet2!R53,"LongDescription",,"T"),LEN(RTD("cqg.rtd",,"ContractData",Sheet2!R53,"LongDescription",,"T"))-37),6)&amp;" Options and Volume"</f>
        <v>Feb 18 Options and Volume</v>
      </c>
      <c r="K22" s="26"/>
      <c r="L22" s="26"/>
      <c r="M22" s="26"/>
      <c r="N22" s="26"/>
      <c r="O22" s="26"/>
      <c r="P22" s="27"/>
      <c r="R22" s="25" t="str">
        <f>LEFT(RIGHT(RTD("cqg.rtd",,"ContractData",Sheet2!AE53,"LongDescription",,"T"),LEN(RTD("cqg.rtd",,"ContractData",Sheet2!AE53,"LongDescription",,"T"))-37),6)&amp;" Options and Volume"</f>
        <v>Mar 18 Options and Volume</v>
      </c>
      <c r="S22" s="26"/>
      <c r="T22" s="26"/>
      <c r="U22" s="26"/>
      <c r="V22" s="26"/>
      <c r="W22" s="26"/>
      <c r="X22" s="27"/>
    </row>
    <row r="23" spans="2:24" ht="20.100000000000001" customHeight="1" x14ac:dyDescent="0.3">
      <c r="B23" s="41" t="str">
        <f>IF(Sheet2!F54=0,"",RIGHT(RTD("cqg.rtd",,"ContractData",Sheet2!E54,"LongDescription",,"T"),LEN(RTD("cqg.rtd",,"ContractData",Sheet2!E54,"LongDescription",,"T"))-37))</f>
        <v>Jan 18 230 Call</v>
      </c>
      <c r="C23" s="42"/>
      <c r="D23" s="43">
        <f>IF(Sheet2!F54=0,"",Sheet2!F54)</f>
        <v>3550</v>
      </c>
      <c r="E23" s="44"/>
      <c r="F23" s="42" t="str">
        <f>IF(Sheet2!L54=0,"",RIGHT(RTD("cqg.rtd",,"ContractData",Sheet2!K54,"LongDescription",,"T"),LEN(RTD("cqg.rtd",,"ContractData",Sheet2!K54,"LongDescription",,"T"))-37))</f>
        <v>Jan 18 100 Put</v>
      </c>
      <c r="G23" s="42"/>
      <c r="H23" s="45">
        <f>IF(Sheet2!L54=0,"",Sheet2!L54)</f>
        <v>2</v>
      </c>
      <c r="J23" s="41" t="str">
        <f>IF(Sheet2!S54=0,"",RIGHT(RTD("cqg.rtd",,"ContractData",Sheet2!R54,"LongDescription",,"T"),LEN(RTD("cqg.rtd",,"ContractData",Sheet2!R54,"LongDescription",,"T"))-37))</f>
        <v/>
      </c>
      <c r="K23" s="42"/>
      <c r="L23" s="43" t="str">
        <f>IF(Sheet2!S54=0,"",Sheet2!S54)</f>
        <v/>
      </c>
      <c r="M23" s="44"/>
      <c r="N23" s="42" t="str">
        <f>IF(Sheet2!Y54=0,"",RIGHT(RTD("cqg.rtd",,"ContractData",Sheet2!X54,"LongDescription",,"T"),LEN(RTD("cqg.rtd",,"ContractData",Sheet2!X54,"LongDescription",,"T"))-37))</f>
        <v/>
      </c>
      <c r="O23" s="42"/>
      <c r="P23" s="45" t="str">
        <f>IF(Sheet2!Y54=0,"",Sheet2!Y54)</f>
        <v/>
      </c>
      <c r="R23" s="41" t="str">
        <f>IF(Sheet2!AF54=0,"",RIGHT(RTD("cqg.rtd",,"ContractData",Sheet2!AE54,"LongDescription",,"T"),LEN(RTD("cqg.rtd",,"ContractData",Sheet2!AE54,"LongDescription",,"T"))-37))</f>
        <v>Mar 18 130 Call</v>
      </c>
      <c r="S23" s="42"/>
      <c r="T23" s="43">
        <f>IF(Sheet2!AF54=0,"",Sheet2!AF54)</f>
        <v>122</v>
      </c>
      <c r="U23" s="44"/>
      <c r="V23" s="42" t="str">
        <f>IF(Sheet2!AL54=0,"",RIGHT(RTD("cqg.rtd",,"ContractData",Sheet2!AK54,"LongDescription",,"T"),LEN(RTD("cqg.rtd",,"ContractData",Sheet2!AK54,"LongDescription",,"T"))-37))</f>
        <v>Mar 18 120 Put</v>
      </c>
      <c r="W23" s="42"/>
      <c r="X23" s="45">
        <f>IF(Sheet2!AL54=0,"",Sheet2!AL54)</f>
        <v>101</v>
      </c>
    </row>
    <row r="24" spans="2:24" ht="20.100000000000001" customHeight="1" x14ac:dyDescent="0.3">
      <c r="B24" s="41" t="str">
        <f>IF(Sheet2!F55=0,"",RIGHT(RTD("cqg.rtd",,"ContractData",Sheet2!E55,"LongDescription",,"T"),LEN(RTD("cqg.rtd",,"ContractData",Sheet2!E55,"LongDescription",,"T"))-37))</f>
        <v>Jan 18 180 Call</v>
      </c>
      <c r="C24" s="42"/>
      <c r="D24" s="43">
        <f>IF(Sheet2!F55=0,"",Sheet2!F55)</f>
        <v>802</v>
      </c>
      <c r="E24" s="46"/>
      <c r="F24" s="42" t="str">
        <f>IF(Sheet2!L55=0,"",RIGHT(RTD("cqg.rtd",,"ContractData",Sheet2!K55,"LongDescription",,"T"),LEN(RTD("cqg.rtd",,"ContractData",Sheet2!K55,"LongDescription",,"T"))-37))</f>
        <v>Jan 18 130 Put</v>
      </c>
      <c r="G24" s="42"/>
      <c r="H24" s="45">
        <f>IF(Sheet2!L55=0,"",Sheet2!L55)</f>
        <v>2</v>
      </c>
      <c r="J24" s="41" t="str">
        <f>IF(Sheet2!S55=0,"",RIGHT(RTD("cqg.rtd",,"ContractData",Sheet2!R55,"LongDescription",,"T"),LEN(RTD("cqg.rtd",,"ContractData",Sheet2!R55,"LongDescription",,"T"))-37))</f>
        <v/>
      </c>
      <c r="K24" s="42"/>
      <c r="L24" s="43" t="str">
        <f>IF(Sheet2!S55=0,"",Sheet2!S55)</f>
        <v/>
      </c>
      <c r="M24" s="46"/>
      <c r="N24" s="42" t="str">
        <f>IF(Sheet2!Y55=0,"",RIGHT(RTD("cqg.rtd",,"ContractData",Sheet2!X55,"LongDescription",,"T"),LEN(RTD("cqg.rtd",,"ContractData",Sheet2!X55,"LongDescription",,"T"))-37))</f>
        <v/>
      </c>
      <c r="O24" s="42"/>
      <c r="P24" s="45" t="str">
        <f>IF(Sheet2!Y55=0,"",Sheet2!Y55)</f>
        <v/>
      </c>
      <c r="R24" s="41" t="str">
        <f>IF(Sheet2!AF55=0,"",RIGHT(RTD("cqg.rtd",,"ContractData",Sheet2!AE55,"LongDescription",,"T"),LEN(RTD("cqg.rtd",,"ContractData",Sheet2!AE55,"LongDescription",,"T"))-37))</f>
        <v>Mar 18 170 Call</v>
      </c>
      <c r="S24" s="42"/>
      <c r="T24" s="43">
        <f>IF(Sheet2!AF55=0,"",Sheet2!AF55)</f>
        <v>103</v>
      </c>
      <c r="U24" s="46"/>
      <c r="V24" s="42" t="str">
        <f>IF(Sheet2!AL55=0,"",RIGHT(RTD("cqg.rtd",,"ContractData",Sheet2!AK55,"LongDescription",,"T"),LEN(RTD("cqg.rtd",,"ContractData",Sheet2!AK55,"LongDescription",,"T"))-37))</f>
        <v>Mar 18 160 Put</v>
      </c>
      <c r="W24" s="42"/>
      <c r="X24" s="45">
        <f>IF(Sheet2!AL55=0,"",Sheet2!AL55)</f>
        <v>19</v>
      </c>
    </row>
    <row r="25" spans="2:24" ht="20.100000000000001" customHeight="1" x14ac:dyDescent="0.3">
      <c r="B25" s="41" t="str">
        <f>IF(Sheet2!F56=0,"",RIGHT(RTD("cqg.rtd",,"ContractData",Sheet2!E56,"LongDescription",,"T"),LEN(RTD("cqg.rtd",,"ContractData",Sheet2!E56,"LongDescription",,"T"))-37))</f>
        <v>Jan 18 110 Call</v>
      </c>
      <c r="C25" s="42"/>
      <c r="D25" s="43">
        <f>IF(Sheet2!F56=0,"",Sheet2!F56)</f>
        <v>671</v>
      </c>
      <c r="E25" s="46"/>
      <c r="F25" s="42" t="str">
        <f>IF(Sheet2!L56=0,"",RIGHT(RTD("cqg.rtd",,"ContractData",Sheet2!K56,"LongDescription",,"T"),LEN(RTD("cqg.rtd",,"ContractData",Sheet2!K56,"LongDescription",,"T"))-37))</f>
        <v>Jan 18 150 Put</v>
      </c>
      <c r="G25" s="42"/>
      <c r="H25" s="45">
        <f>IF(Sheet2!L56=0,"",Sheet2!L56)</f>
        <v>1</v>
      </c>
      <c r="J25" s="41" t="str">
        <f>IF(Sheet2!S56=0,"",RIGHT(RTD("cqg.rtd",,"ContractData",Sheet2!R56,"LongDescription",,"T"),LEN(RTD("cqg.rtd",,"ContractData",Sheet2!R56,"LongDescription",,"T"))-37))</f>
        <v/>
      </c>
      <c r="K25" s="42"/>
      <c r="L25" s="43" t="str">
        <f>IF(Sheet2!S56=0,"",Sheet2!S56)</f>
        <v/>
      </c>
      <c r="M25" s="46"/>
      <c r="N25" s="42" t="str">
        <f>IF(Sheet2!Y56=0,"",RIGHT(RTD("cqg.rtd",,"ContractData",Sheet2!X56,"LongDescription",,"T"),LEN(RTD("cqg.rtd",,"ContractData",Sheet2!X56,"LongDescription",,"T"))-37))</f>
        <v/>
      </c>
      <c r="O25" s="42"/>
      <c r="P25" s="45" t="str">
        <f>IF(Sheet2!Y56=0,"",Sheet2!Y56)</f>
        <v/>
      </c>
      <c r="R25" s="41" t="str">
        <f>IF(Sheet2!AF56=0,"",RIGHT(RTD("cqg.rtd",,"ContractData",Sheet2!AE56,"LongDescription",,"T"),LEN(RTD("cqg.rtd",,"ContractData",Sheet2!AE56,"LongDescription",,"T"))-37))</f>
        <v>Mar 18 210 Call</v>
      </c>
      <c r="S25" s="42"/>
      <c r="T25" s="43">
        <f>IF(Sheet2!AF56=0,"",Sheet2!AF56)</f>
        <v>101</v>
      </c>
      <c r="U25" s="46"/>
      <c r="V25" s="42" t="str">
        <f>IF(Sheet2!AL56=0,"",RIGHT(RTD("cqg.rtd",,"ContractData",Sheet2!AK56,"LongDescription",,"T"),LEN(RTD("cqg.rtd",,"ContractData",Sheet2!AK56,"LongDescription",,"T"))-37))</f>
        <v>Mar 18 150 Put</v>
      </c>
      <c r="W25" s="42"/>
      <c r="X25" s="45">
        <f>IF(Sheet2!AL56=0,"",Sheet2!AL56)</f>
        <v>1</v>
      </c>
    </row>
    <row r="26" spans="2:24" ht="20.100000000000001" customHeight="1" x14ac:dyDescent="0.3">
      <c r="B26" s="41" t="str">
        <f>IF(Sheet2!F57=0,"",RIGHT(RTD("cqg.rtd",,"ContractData",Sheet2!E57,"LongDescription",,"T"),LEN(RTD("cqg.rtd",,"ContractData",Sheet2!E57,"LongDescription",,"T"))-37))</f>
        <v>Jan 18 270 Call</v>
      </c>
      <c r="C26" s="42"/>
      <c r="D26" s="43">
        <f>IF(Sheet2!F57=0,"",Sheet2!F57)</f>
        <v>500</v>
      </c>
      <c r="E26" s="46"/>
      <c r="F26" s="42" t="str">
        <f>IF(Sheet2!L57=0,"",RIGHT(RTD("cqg.rtd",,"ContractData",Sheet2!K57,"LongDescription",,"T"),LEN(RTD("cqg.rtd",,"ContractData",Sheet2!K57,"LongDescription",,"T"))-37))</f>
        <v/>
      </c>
      <c r="G26" s="42"/>
      <c r="H26" s="45" t="str">
        <f>IF(Sheet2!L57=0,"",Sheet2!L57)</f>
        <v/>
      </c>
      <c r="J26" s="41" t="str">
        <f>IF(Sheet2!S57=0,"",RIGHT(RTD("cqg.rtd",,"ContractData",Sheet2!R57,"LongDescription",,"T"),LEN(RTD("cqg.rtd",,"ContractData",Sheet2!R57,"LongDescription",,"T"))-37))</f>
        <v/>
      </c>
      <c r="K26" s="42"/>
      <c r="L26" s="43" t="str">
        <f>IF(Sheet2!S57=0,"",Sheet2!S57)</f>
        <v/>
      </c>
      <c r="M26" s="46"/>
      <c r="N26" s="42" t="str">
        <f>IF(Sheet2!Y57=0,"",RIGHT(RTD("cqg.rtd",,"ContractData",Sheet2!X57,"LongDescription",,"T"),LEN(RTD("cqg.rtd",,"ContractData",Sheet2!X57,"LongDescription",,"T"))-37))</f>
        <v/>
      </c>
      <c r="O26" s="42"/>
      <c r="P26" s="45" t="str">
        <f>IF(Sheet2!Y57=0,"",Sheet2!Y57)</f>
        <v/>
      </c>
      <c r="R26" s="41" t="str">
        <f>IF(Sheet2!AF57=0,"",RIGHT(RTD("cqg.rtd",,"ContractData",Sheet2!AE57,"LongDescription",,"T"),LEN(RTD("cqg.rtd",,"ContractData",Sheet2!AE57,"LongDescription",,"T"))-37))</f>
        <v>Mar 18 300 Call</v>
      </c>
      <c r="S26" s="42"/>
      <c r="T26" s="43">
        <f>IF(Sheet2!AF57=0,"",Sheet2!AF57)</f>
        <v>27</v>
      </c>
      <c r="U26" s="46"/>
      <c r="V26" s="42" t="str">
        <f>IF(Sheet2!AL57=0,"",RIGHT(RTD("cqg.rtd",,"ContractData",Sheet2!AK57,"LongDescription",,"T"),LEN(RTD("cqg.rtd",,"ContractData",Sheet2!AK57,"LongDescription",,"T"))-37))</f>
        <v>Mar 18 190 Put</v>
      </c>
      <c r="W26" s="42"/>
      <c r="X26" s="45">
        <f>IF(Sheet2!AL57=0,"",Sheet2!AL57)</f>
        <v>1</v>
      </c>
    </row>
    <row r="27" spans="2:24" ht="20.100000000000001" customHeight="1" x14ac:dyDescent="0.3">
      <c r="B27" s="41" t="str">
        <f>IF(Sheet2!F58=0,"",RIGHT(RTD("cqg.rtd",,"ContractData",Sheet2!E58,"LongDescription",,"T"),LEN(RTD("cqg.rtd",,"ContractData",Sheet2!E58,"LongDescription",,"T"))-37))</f>
        <v>Jan 18 300 Call</v>
      </c>
      <c r="C27" s="42"/>
      <c r="D27" s="43">
        <f>IF(Sheet2!F58=0,"",Sheet2!F58)</f>
        <v>500</v>
      </c>
      <c r="E27" s="46"/>
      <c r="F27" s="42" t="str">
        <f>IF(Sheet2!L58=0,"",RIGHT(RTD("cqg.rtd",,"ContractData",Sheet2!K58,"LongDescription",,"T"),LEN(RTD("cqg.rtd",,"ContractData",Sheet2!K58,"LongDescription",,"T"))-37))</f>
        <v/>
      </c>
      <c r="G27" s="42"/>
      <c r="H27" s="45" t="str">
        <f>IF(Sheet2!L58=0,"",Sheet2!L58)</f>
        <v/>
      </c>
      <c r="J27" s="41" t="str">
        <f>IF(Sheet2!S58=0,"",RIGHT(RTD("cqg.rtd",,"ContractData",Sheet2!R58,"LongDescription",,"T"),LEN(RTD("cqg.rtd",,"ContractData",Sheet2!R58,"LongDescription",,"T"))-37))</f>
        <v/>
      </c>
      <c r="K27" s="42"/>
      <c r="L27" s="43" t="str">
        <f>IF(Sheet2!S58=0,"",Sheet2!S58)</f>
        <v/>
      </c>
      <c r="M27" s="46"/>
      <c r="N27" s="42" t="str">
        <f>IF(Sheet2!Y58=0,"",RIGHT(RTD("cqg.rtd",,"ContractData",Sheet2!X58,"LongDescription",,"T"),LEN(RTD("cqg.rtd",,"ContractData",Sheet2!X58,"LongDescription",,"T"))-37))</f>
        <v/>
      </c>
      <c r="O27" s="42"/>
      <c r="P27" s="45" t="str">
        <f>IF(Sheet2!Y58=0,"",Sheet2!Y58)</f>
        <v/>
      </c>
      <c r="R27" s="41" t="str">
        <f>IF(Sheet2!AF58=0,"",RIGHT(RTD("cqg.rtd",,"ContractData",Sheet2!AE58,"LongDescription",,"T"),LEN(RTD("cqg.rtd",,"ContractData",Sheet2!AE58,"LongDescription",,"T"))-37))</f>
        <v>Mar 18 240 Call</v>
      </c>
      <c r="S27" s="42"/>
      <c r="T27" s="43">
        <f>IF(Sheet2!AF58=0,"",Sheet2!AF58)</f>
        <v>24</v>
      </c>
      <c r="U27" s="46"/>
      <c r="V27" s="42" t="str">
        <f>IF(Sheet2!AL58=0,"",RIGHT(RTD("cqg.rtd",,"ContractData",Sheet2!AK58,"LongDescription",,"T"),LEN(RTD("cqg.rtd",,"ContractData",Sheet2!AK58,"LongDescription",,"T"))-37))</f>
        <v/>
      </c>
      <c r="W27" s="42"/>
      <c r="X27" s="45" t="str">
        <f>IF(Sheet2!AL58=0,"",Sheet2!AL58)</f>
        <v/>
      </c>
    </row>
    <row r="28" spans="2:24" ht="20.100000000000001" customHeight="1" x14ac:dyDescent="0.3">
      <c r="B28" s="41" t="str">
        <f>IF(Sheet2!F59=0,"",RIGHT(RTD("cqg.rtd",,"ContractData",Sheet2!E59,"LongDescription",,"T"),LEN(RTD("cqg.rtd",,"ContractData",Sheet2!E59,"LongDescription",,"T"))-37))</f>
        <v>Jan 18 190 Call</v>
      </c>
      <c r="C28" s="42"/>
      <c r="D28" s="43">
        <f>IF(Sheet2!F59=0,"",Sheet2!F59)</f>
        <v>440</v>
      </c>
      <c r="E28" s="46"/>
      <c r="F28" s="42" t="str">
        <f>IF(Sheet2!L59=0,"",RIGHT(RTD("cqg.rtd",,"ContractData",Sheet2!K59,"LongDescription",,"T"),LEN(RTD("cqg.rtd",,"ContractData",Sheet2!K59,"LongDescription",,"T"))-37))</f>
        <v/>
      </c>
      <c r="G28" s="42"/>
      <c r="H28" s="45" t="str">
        <f>IF(Sheet2!L59=0,"",Sheet2!L59)</f>
        <v/>
      </c>
      <c r="J28" s="41" t="str">
        <f>IF(Sheet2!S59=0,"",RIGHT(RTD("cqg.rtd",,"ContractData",Sheet2!R59,"LongDescription",,"T"),LEN(RTD("cqg.rtd",,"ContractData",Sheet2!R59,"LongDescription",,"T"))-37))</f>
        <v/>
      </c>
      <c r="K28" s="42"/>
      <c r="L28" s="43" t="str">
        <f>IF(Sheet2!S59=0,"",Sheet2!S59)</f>
        <v/>
      </c>
      <c r="M28" s="46"/>
      <c r="N28" s="42" t="str">
        <f>IF(Sheet2!Y59=0,"",RIGHT(RTD("cqg.rtd",,"ContractData",Sheet2!X59,"LongDescription",,"T"),LEN(RTD("cqg.rtd",,"ContractData",Sheet2!X59,"LongDescription",,"T"))-37))</f>
        <v/>
      </c>
      <c r="O28" s="42"/>
      <c r="P28" s="45" t="str">
        <f>IF(Sheet2!Y59=0,"",Sheet2!Y59)</f>
        <v/>
      </c>
      <c r="R28" s="41" t="str">
        <f>IF(Sheet2!AF59=0,"",RIGHT(RTD("cqg.rtd",,"ContractData",Sheet2!AE59,"LongDescription",,"T"),LEN(RTD("cqg.rtd",,"ContractData",Sheet2!AE59,"LongDescription",,"T"))-37))</f>
        <v>Mar 18 270 Call</v>
      </c>
      <c r="S28" s="42"/>
      <c r="T28" s="43">
        <f>IF(Sheet2!AF59=0,"",Sheet2!AF59)</f>
        <v>24</v>
      </c>
      <c r="U28" s="46"/>
      <c r="V28" s="42" t="str">
        <f>IF(Sheet2!AL59=0,"",RIGHT(RTD("cqg.rtd",,"ContractData",Sheet2!AK59,"LongDescription",,"T"),LEN(RTD("cqg.rtd",,"ContractData",Sheet2!AK59,"LongDescription",,"T"))-37))</f>
        <v/>
      </c>
      <c r="W28" s="42"/>
      <c r="X28" s="45" t="str">
        <f>IF(Sheet2!AL59=0,"",Sheet2!AL59)</f>
        <v/>
      </c>
    </row>
    <row r="29" spans="2:24" ht="20.100000000000001" customHeight="1" x14ac:dyDescent="0.3">
      <c r="B29" s="41" t="str">
        <f>IF(Sheet2!F60=0,"",RIGHT(RTD("cqg.rtd",,"ContractData",Sheet2!E60,"LongDescription",,"T"),LEN(RTD("cqg.rtd",,"ContractData",Sheet2!E60,"LongDescription",,"T"))-37))</f>
        <v>Jan 18 200 Call</v>
      </c>
      <c r="C29" s="42"/>
      <c r="D29" s="43">
        <f>IF(Sheet2!F60=0,"",Sheet2!F60)</f>
        <v>240</v>
      </c>
      <c r="E29" s="46"/>
      <c r="F29" s="42" t="str">
        <f>IF(Sheet2!L60=0,"",RIGHT(RTD("cqg.rtd",,"ContractData",Sheet2!K60,"LongDescription",,"T"),LEN(RTD("cqg.rtd",,"ContractData",Sheet2!K60,"LongDescription",,"T"))-37))</f>
        <v/>
      </c>
      <c r="G29" s="42"/>
      <c r="H29" s="45" t="str">
        <f>IF(Sheet2!L60=0,"",Sheet2!L60)</f>
        <v/>
      </c>
      <c r="J29" s="41" t="str">
        <f>IF(Sheet2!S60=0,"",RIGHT(RTD("cqg.rtd",,"ContractData",Sheet2!R60,"LongDescription",,"T"),LEN(RTD("cqg.rtd",,"ContractData",Sheet2!R60,"LongDescription",,"T"))-37))</f>
        <v/>
      </c>
      <c r="K29" s="42"/>
      <c r="L29" s="43" t="str">
        <f>IF(Sheet2!S60=0,"",Sheet2!S60)</f>
        <v/>
      </c>
      <c r="M29" s="46"/>
      <c r="N29" s="42" t="str">
        <f>IF(Sheet2!Y60=0,"",RIGHT(RTD("cqg.rtd",,"ContractData",Sheet2!X60,"LongDescription",,"T"),LEN(RTD("cqg.rtd",,"ContractData",Sheet2!X60,"LongDescription",,"T"))-37))</f>
        <v/>
      </c>
      <c r="O29" s="42"/>
      <c r="P29" s="45" t="str">
        <f>IF(Sheet2!Y60=0,"",Sheet2!Y60)</f>
        <v/>
      </c>
      <c r="R29" s="41" t="str">
        <f>IF(Sheet2!AF60=0,"",RIGHT(RTD("cqg.rtd",,"ContractData",Sheet2!AE60,"LongDescription",,"T"),LEN(RTD("cqg.rtd",,"ContractData",Sheet2!AE60,"LongDescription",,"T"))-37))</f>
        <v>Mar 18 160 Call</v>
      </c>
      <c r="S29" s="42"/>
      <c r="T29" s="43">
        <f>IF(Sheet2!AF60=0,"",Sheet2!AF60)</f>
        <v>11</v>
      </c>
      <c r="U29" s="46"/>
      <c r="V29" s="42" t="str">
        <f>IF(Sheet2!AL60=0,"",RIGHT(RTD("cqg.rtd",,"ContractData",Sheet2!AK60,"LongDescription",,"T"),LEN(RTD("cqg.rtd",,"ContractData",Sheet2!AK60,"LongDescription",,"T"))-37))</f>
        <v/>
      </c>
      <c r="W29" s="42"/>
      <c r="X29" s="45" t="str">
        <f>IF(Sheet2!AL60=0,"",Sheet2!AL60)</f>
        <v/>
      </c>
    </row>
    <row r="30" spans="2:24" ht="20.100000000000001" customHeight="1" x14ac:dyDescent="0.3">
      <c r="B30" s="41" t="str">
        <f>IF(Sheet2!F61=0,"",RIGHT(RTD("cqg.rtd",,"ContractData",Sheet2!E61,"LongDescription",,"T"),LEN(RTD("cqg.rtd",,"ContractData",Sheet2!E61,"LongDescription",,"T"))-37))</f>
        <v>Jan 18 170 Call</v>
      </c>
      <c r="C30" s="42"/>
      <c r="D30" s="43">
        <f>IF(Sheet2!F61=0,"",Sheet2!F61)</f>
        <v>50</v>
      </c>
      <c r="E30" s="46"/>
      <c r="F30" s="42" t="str">
        <f>IF(Sheet2!L61=0,"",RIGHT(RTD("cqg.rtd",,"ContractData",Sheet2!K61,"LongDescription",,"T"),LEN(RTD("cqg.rtd",,"ContractData",Sheet2!K61,"LongDescription",,"T"))-37))</f>
        <v/>
      </c>
      <c r="G30" s="42"/>
      <c r="H30" s="45" t="str">
        <f>IF(Sheet2!L61=0,"",Sheet2!L61)</f>
        <v/>
      </c>
      <c r="J30" s="41" t="str">
        <f>IF(Sheet2!S61=0,"",RIGHT(RTD("cqg.rtd",,"ContractData",Sheet2!R61,"LongDescription",,"T"),LEN(RTD("cqg.rtd",,"ContractData",Sheet2!R61,"LongDescription",,"T"))-37))</f>
        <v/>
      </c>
      <c r="K30" s="42"/>
      <c r="L30" s="43" t="str">
        <f>IF(Sheet2!S61=0,"",Sheet2!S61)</f>
        <v/>
      </c>
      <c r="M30" s="46"/>
      <c r="N30" s="42" t="str">
        <f>IF(Sheet2!Y61=0,"",RIGHT(RTD("cqg.rtd",,"ContractData",Sheet2!X61,"LongDescription",,"T"),LEN(RTD("cqg.rtd",,"ContractData",Sheet2!X61,"LongDescription",,"T"))-37))</f>
        <v/>
      </c>
      <c r="O30" s="42"/>
      <c r="P30" s="45" t="str">
        <f>IF(Sheet2!Y61=0,"",Sheet2!Y61)</f>
        <v/>
      </c>
      <c r="R30" s="41" t="str">
        <f>IF(Sheet2!AF61=0,"",RIGHT(RTD("cqg.rtd",,"ContractData",Sheet2!AE61,"LongDescription",,"T"),LEN(RTD("cqg.rtd",,"ContractData",Sheet2!AE61,"LongDescription",,"T"))-37))</f>
        <v>Mar 18 110 Call</v>
      </c>
      <c r="S30" s="42"/>
      <c r="T30" s="43">
        <f>IF(Sheet2!AF61=0,"",Sheet2!AF61)</f>
        <v>9</v>
      </c>
      <c r="U30" s="46"/>
      <c r="V30" s="42" t="str">
        <f>IF(Sheet2!AL61=0,"",RIGHT(RTD("cqg.rtd",,"ContractData",Sheet2!AK61,"LongDescription",,"T"),LEN(RTD("cqg.rtd",,"ContractData",Sheet2!AK61,"LongDescription",,"T"))-37))</f>
        <v/>
      </c>
      <c r="W30" s="42"/>
      <c r="X30" s="45" t="str">
        <f>IF(Sheet2!AL61=0,"",Sheet2!AL61)</f>
        <v/>
      </c>
    </row>
    <row r="31" spans="2:24" ht="20.100000000000001" customHeight="1" x14ac:dyDescent="0.3">
      <c r="B31" s="41" t="str">
        <f>IF(Sheet2!F62=0,"",RIGHT(RTD("cqg.rtd",,"ContractData",Sheet2!E62,"LongDescription",,"T"),LEN(RTD("cqg.rtd",,"ContractData",Sheet2!E62,"LongDescription",,"T"))-37))</f>
        <v>Jan 18 120 Call</v>
      </c>
      <c r="C31" s="42"/>
      <c r="D31" s="43">
        <f>IF(Sheet2!F62=0,"",Sheet2!F62)</f>
        <v>40</v>
      </c>
      <c r="E31" s="46"/>
      <c r="F31" s="42" t="str">
        <f>IF(Sheet2!L62=0,"",RIGHT(RTD("cqg.rtd",,"ContractData",Sheet2!K62,"LongDescription",,"T"),LEN(RTD("cqg.rtd",,"ContractData",Sheet2!K62,"LongDescription",,"T"))-37))</f>
        <v/>
      </c>
      <c r="G31" s="42"/>
      <c r="H31" s="45" t="str">
        <f>IF(Sheet2!L62=0,"",Sheet2!L62)</f>
        <v/>
      </c>
      <c r="J31" s="41" t="str">
        <f>IF(Sheet2!S62=0,"",RIGHT(RTD("cqg.rtd",,"ContractData",Sheet2!R62,"LongDescription",,"T"),LEN(RTD("cqg.rtd",,"ContractData",Sheet2!R62,"LongDescription",,"T"))-37))</f>
        <v/>
      </c>
      <c r="K31" s="42"/>
      <c r="L31" s="43" t="str">
        <f>IF(Sheet2!S62=0,"",Sheet2!S62)</f>
        <v/>
      </c>
      <c r="M31" s="46"/>
      <c r="N31" s="42" t="str">
        <f>IF(Sheet2!Y62=0,"",RIGHT(RTD("cqg.rtd",,"ContractData",Sheet2!X62,"LongDescription",,"T"),LEN(RTD("cqg.rtd",,"ContractData",Sheet2!X62,"LongDescription",,"T"))-37))</f>
        <v/>
      </c>
      <c r="O31" s="42"/>
      <c r="P31" s="45" t="str">
        <f>IF(Sheet2!Y62=0,"",Sheet2!Y62)</f>
        <v/>
      </c>
      <c r="R31" s="41" t="str">
        <f>IF(Sheet2!AF62=0,"",RIGHT(RTD("cqg.rtd",,"ContractData",Sheet2!AE62,"LongDescription",,"T"),LEN(RTD("cqg.rtd",,"ContractData",Sheet2!AE62,"LongDescription",,"T"))-37))</f>
        <v>Mar 18 200 Call</v>
      </c>
      <c r="S31" s="42"/>
      <c r="T31" s="43">
        <f>IF(Sheet2!AF62=0,"",Sheet2!AF62)</f>
        <v>2</v>
      </c>
      <c r="U31" s="46"/>
      <c r="V31" s="42" t="str">
        <f>IF(Sheet2!AL62=0,"",RIGHT(RTD("cqg.rtd",,"ContractData",Sheet2!AK62,"LongDescription",,"T"),LEN(RTD("cqg.rtd",,"ContractData",Sheet2!AK62,"LongDescription",,"T"))-37))</f>
        <v/>
      </c>
      <c r="W31" s="42"/>
      <c r="X31" s="45" t="str">
        <f>IF(Sheet2!AL62=0,"",Sheet2!AL62)</f>
        <v/>
      </c>
    </row>
    <row r="32" spans="2:24" ht="20.100000000000001" customHeight="1" x14ac:dyDescent="0.3">
      <c r="B32" s="41" t="str">
        <f>IF(Sheet2!F63=0,"",RIGHT(RTD("cqg.rtd",,"ContractData",Sheet2!E63,"LongDescription",,"T"),LEN(RTD("cqg.rtd",,"ContractData",Sheet2!E63,"LongDescription",,"T"))-37))</f>
        <v>Jan 18 220 Call</v>
      </c>
      <c r="C32" s="42"/>
      <c r="D32" s="43">
        <f>IF(Sheet2!F63=0,"",Sheet2!F63)</f>
        <v>30</v>
      </c>
      <c r="E32" s="46"/>
      <c r="F32" s="42" t="str">
        <f>IF(Sheet2!L63=0,"",RIGHT(RTD("cqg.rtd",,"ContractData",Sheet2!K63,"LongDescription",,"T"),LEN(RTD("cqg.rtd",,"ContractData",Sheet2!K63,"LongDescription",,"T"))-37))</f>
        <v/>
      </c>
      <c r="G32" s="42"/>
      <c r="H32" s="45" t="str">
        <f>IF(Sheet2!L63=0,"",Sheet2!L63)</f>
        <v/>
      </c>
      <c r="J32" s="41" t="str">
        <f>IF(Sheet2!S63=0,"",RIGHT(RTD("cqg.rtd",,"ContractData",Sheet2!R63,"LongDescription",,"T"),LEN(RTD("cqg.rtd",,"ContractData",Sheet2!R63,"LongDescription",,"T"))-37))</f>
        <v/>
      </c>
      <c r="K32" s="42"/>
      <c r="L32" s="43" t="str">
        <f>IF(Sheet2!S63=0,"",Sheet2!S63)</f>
        <v/>
      </c>
      <c r="M32" s="46"/>
      <c r="N32" s="42" t="str">
        <f>IF(Sheet2!Y63=0,"",RIGHT(RTD("cqg.rtd",,"ContractData",Sheet2!X63,"LongDescription",,"T"),LEN(RTD("cqg.rtd",,"ContractData",Sheet2!X63,"LongDescription",,"T"))-37))</f>
        <v/>
      </c>
      <c r="O32" s="42"/>
      <c r="P32" s="45" t="str">
        <f>IF(Sheet2!Y63=0,"",Sheet2!Y63)</f>
        <v/>
      </c>
      <c r="R32" s="41" t="str">
        <f>IF(Sheet2!AF63=0,"",RIGHT(RTD("cqg.rtd",,"ContractData",Sheet2!AE63,"LongDescription",,"T"),LEN(RTD("cqg.rtd",,"ContractData",Sheet2!AE63,"LongDescription",,"T"))-37))</f>
        <v>Mar 18 120 Call</v>
      </c>
      <c r="S32" s="42"/>
      <c r="T32" s="43">
        <f>IF(Sheet2!AF63=0,"",Sheet2!AF63)</f>
        <v>1</v>
      </c>
      <c r="U32" s="46"/>
      <c r="V32" s="42" t="str">
        <f>IF(Sheet2!AL63=0,"",RIGHT(RTD("cqg.rtd",,"ContractData",Sheet2!AK63,"LongDescription",,"T"),LEN(RTD("cqg.rtd",,"ContractData",Sheet2!AK63,"LongDescription",,"T"))-37))</f>
        <v/>
      </c>
      <c r="W32" s="42"/>
      <c r="X32" s="45" t="str">
        <f>IF(Sheet2!AL63=0,"",Sheet2!AL63)</f>
        <v/>
      </c>
    </row>
    <row r="33" spans="2:25" ht="20.100000000000001" customHeight="1" x14ac:dyDescent="0.3">
      <c r="B33" s="41" t="str">
        <f>IF(Sheet2!F64=0,"",RIGHT(RTD("cqg.rtd",,"ContractData",Sheet2!E64,"LongDescription",,"T"),LEN(RTD("cqg.rtd",,"ContractData",Sheet2!E64,"LongDescription",,"T"))-37))</f>
        <v>Jan 18 150 Call</v>
      </c>
      <c r="C33" s="42"/>
      <c r="D33" s="43">
        <f>IF(Sheet2!F64=0,"",Sheet2!F64)</f>
        <v>7</v>
      </c>
      <c r="E33" s="46"/>
      <c r="F33" s="42" t="str">
        <f>IF(Sheet2!L64=0,"",RIGHT(RTD("cqg.rtd",,"ContractData",Sheet2!K64,"LongDescription",,"T"),LEN(RTD("cqg.rtd",,"ContractData",Sheet2!K64,"LongDescription",,"T"))-37))</f>
        <v/>
      </c>
      <c r="G33" s="42"/>
      <c r="H33" s="45" t="str">
        <f>IF(Sheet2!L64=0,"",Sheet2!L64)</f>
        <v/>
      </c>
      <c r="J33" s="41" t="str">
        <f>IF(Sheet2!S64=0,"",RIGHT(RTD("cqg.rtd",,"ContractData",Sheet2!R64,"LongDescription",,"T"),LEN(RTD("cqg.rtd",,"ContractData",Sheet2!R64,"LongDescription",,"T"))-37))</f>
        <v/>
      </c>
      <c r="K33" s="42"/>
      <c r="L33" s="43" t="str">
        <f>IF(Sheet2!S64=0,"",Sheet2!S64)</f>
        <v/>
      </c>
      <c r="M33" s="46"/>
      <c r="N33" s="42" t="str">
        <f>IF(Sheet2!Y64=0,"",RIGHT(RTD("cqg.rtd",,"ContractData",Sheet2!X64,"LongDescription",,"T"),LEN(RTD("cqg.rtd",,"ContractData",Sheet2!X64,"LongDescription",,"T"))-37))</f>
        <v/>
      </c>
      <c r="O33" s="42"/>
      <c r="P33" s="45" t="str">
        <f>IF(Sheet2!Y64=0,"",Sheet2!Y64)</f>
        <v/>
      </c>
      <c r="R33" s="41" t="str">
        <f>IF(Sheet2!AF64=0,"",RIGHT(RTD("cqg.rtd",,"ContractData",Sheet2!AE64,"LongDescription",,"T"),LEN(RTD("cqg.rtd",,"ContractData",Sheet2!AE64,"LongDescription",,"T"))-37))</f>
        <v>Mar 18 150 Call</v>
      </c>
      <c r="S33" s="42"/>
      <c r="T33" s="43">
        <f>IF(Sheet2!AF64=0,"",Sheet2!AF64)</f>
        <v>1</v>
      </c>
      <c r="U33" s="46"/>
      <c r="V33" s="42" t="str">
        <f>IF(Sheet2!AL64=0,"",RIGHT(RTD("cqg.rtd",,"ContractData",Sheet2!AK64,"LongDescription",,"T"),LEN(RTD("cqg.rtd",,"ContractData",Sheet2!AK64,"LongDescription",,"T"))-37))</f>
        <v/>
      </c>
      <c r="W33" s="42"/>
      <c r="X33" s="45" t="str">
        <f>IF(Sheet2!AL64=0,"",Sheet2!AL64)</f>
        <v/>
      </c>
    </row>
    <row r="34" spans="2:25" ht="20.100000000000001" customHeight="1" x14ac:dyDescent="0.3">
      <c r="B34" s="41" t="str">
        <f>IF(Sheet2!F65=0,"",RIGHT(RTD("cqg.rtd",,"ContractData",Sheet2!E65,"LongDescription",,"T"),LEN(RTD("cqg.rtd",,"ContractData",Sheet2!E65,"LongDescription",,"T"))-37))</f>
        <v>Jan 18 100 Call</v>
      </c>
      <c r="C34" s="42"/>
      <c r="D34" s="43">
        <f>IF(Sheet2!F65=0,"",Sheet2!F65)</f>
        <v>2</v>
      </c>
      <c r="E34" s="46"/>
      <c r="F34" s="42" t="str">
        <f>IF(Sheet2!L65=0,"",RIGHT(RTD("cqg.rtd",,"ContractData",Sheet2!K65,"LongDescription",,"T"),LEN(RTD("cqg.rtd",,"ContractData",Sheet2!K65,"LongDescription",,"T"))-37))</f>
        <v/>
      </c>
      <c r="G34" s="42"/>
      <c r="H34" s="45" t="str">
        <f>IF(Sheet2!L65=0,"",Sheet2!L65)</f>
        <v/>
      </c>
      <c r="J34" s="41" t="str">
        <f>IF(Sheet2!S65=0,"",RIGHT(RTD("cqg.rtd",,"ContractData",Sheet2!R65,"LongDescription",,"T"),LEN(RTD("cqg.rtd",,"ContractData",Sheet2!R65,"LongDescription",,"T"))-37))</f>
        <v/>
      </c>
      <c r="K34" s="42"/>
      <c r="L34" s="43" t="str">
        <f>IF(Sheet2!S65=0,"",Sheet2!S65)</f>
        <v/>
      </c>
      <c r="M34" s="46"/>
      <c r="N34" s="42" t="str">
        <f>IF(Sheet2!Y65=0,"",RIGHT(RTD("cqg.rtd",,"ContractData",Sheet2!X65,"LongDescription",,"T"),LEN(RTD("cqg.rtd",,"ContractData",Sheet2!X65,"LongDescription",,"T"))-37))</f>
        <v/>
      </c>
      <c r="O34" s="42"/>
      <c r="P34" s="45" t="str">
        <f>IF(Sheet2!Y65=0,"",Sheet2!Y65)</f>
        <v/>
      </c>
      <c r="R34" s="41" t="str">
        <f>IF(Sheet2!AF65=0,"",RIGHT(RTD("cqg.rtd",,"ContractData",Sheet2!AE65,"LongDescription",,"T"),LEN(RTD("cqg.rtd",,"ContractData",Sheet2!AE65,"LongDescription",,"T"))-37))</f>
        <v>Mar 18 190 Call</v>
      </c>
      <c r="S34" s="42"/>
      <c r="T34" s="43">
        <f>IF(Sheet2!AF65=0,"",Sheet2!AF65)</f>
        <v>1</v>
      </c>
      <c r="U34" s="46"/>
      <c r="V34" s="42" t="str">
        <f>IF(Sheet2!AL65=0,"",RIGHT(RTD("cqg.rtd",,"ContractData",Sheet2!AK65,"LongDescription",,"T"),LEN(RTD("cqg.rtd",,"ContractData",Sheet2!AK65,"LongDescription",,"T"))-37))</f>
        <v/>
      </c>
      <c r="W34" s="42"/>
      <c r="X34" s="45" t="str">
        <f>IF(Sheet2!AL65=0,"",Sheet2!AL65)</f>
        <v/>
      </c>
    </row>
    <row r="35" spans="2:25" ht="20.100000000000001" customHeight="1" x14ac:dyDescent="0.3">
      <c r="B35" s="41" t="str">
        <f>IF(Sheet2!F66=0,"",RIGHT(RTD("cqg.rtd",,"ContractData",Sheet2!E66,"LongDescription",,"T"),LEN(RTD("cqg.rtd",,"ContractData",Sheet2!E66,"LongDescription",,"T"))-37))</f>
        <v>Jan 18 140 Call</v>
      </c>
      <c r="C35" s="42"/>
      <c r="D35" s="43">
        <f>IF(Sheet2!F66=0,"",Sheet2!F66)</f>
        <v>2</v>
      </c>
      <c r="E35" s="46"/>
      <c r="F35" s="42" t="str">
        <f>IF(Sheet2!L66=0,"",RIGHT(RTD("cqg.rtd",,"ContractData",Sheet2!K66,"LongDescription",,"T"),LEN(RTD("cqg.rtd",,"ContractData",Sheet2!K66,"LongDescription",,"T"))-37))</f>
        <v/>
      </c>
      <c r="G35" s="42"/>
      <c r="H35" s="45" t="str">
        <f>IF(Sheet2!L66=0,"",Sheet2!L66)</f>
        <v/>
      </c>
      <c r="J35" s="41" t="str">
        <f>IF(Sheet2!S66=0,"",RIGHT(RTD("cqg.rtd",,"ContractData",Sheet2!R66,"LongDescription",,"T"),LEN(RTD("cqg.rtd",,"ContractData",Sheet2!R66,"LongDescription",,"T"))-37))</f>
        <v/>
      </c>
      <c r="K35" s="42"/>
      <c r="L35" s="43" t="str">
        <f>IF(Sheet2!S66=0,"",Sheet2!S66)</f>
        <v/>
      </c>
      <c r="M35" s="46"/>
      <c r="N35" s="42" t="str">
        <f>IF(Sheet2!Y66=0,"",RIGHT(RTD("cqg.rtd",,"ContractData",Sheet2!X66,"LongDescription",,"T"),LEN(RTD("cqg.rtd",,"ContractData",Sheet2!X66,"LongDescription",,"T"))-37))</f>
        <v/>
      </c>
      <c r="O35" s="42"/>
      <c r="P35" s="45" t="str">
        <f>IF(Sheet2!Y66=0,"",Sheet2!Y66)</f>
        <v/>
      </c>
      <c r="R35" s="41" t="str">
        <f>IF(Sheet2!AF66=0,"",RIGHT(RTD("cqg.rtd",,"ContractData",Sheet2!AE66,"LongDescription",,"T"),LEN(RTD("cqg.rtd",,"ContractData",Sheet2!AE66,"LongDescription",,"T"))-37))</f>
        <v/>
      </c>
      <c r="S35" s="42"/>
      <c r="T35" s="43" t="str">
        <f>IF(Sheet2!AF66=0,"",Sheet2!AF66)</f>
        <v/>
      </c>
      <c r="U35" s="46"/>
      <c r="V35" s="42" t="str">
        <f>IF(Sheet2!AL66=0,"",RIGHT(RTD("cqg.rtd",,"ContractData",Sheet2!AK66,"LongDescription",,"T"),LEN(RTD("cqg.rtd",,"ContractData",Sheet2!AK66,"LongDescription",,"T"))-37))</f>
        <v/>
      </c>
      <c r="W35" s="42"/>
      <c r="X35" s="45" t="str">
        <f>IF(Sheet2!AL66=0,"",Sheet2!AL66)</f>
        <v/>
      </c>
    </row>
    <row r="36" spans="2:25" ht="20.100000000000001" customHeight="1" x14ac:dyDescent="0.3">
      <c r="B36" s="41" t="str">
        <f>IF(Sheet2!F67=0,"",RIGHT(RTD("cqg.rtd",,"ContractData",Sheet2!E67,"LongDescription",,"T"),LEN(RTD("cqg.rtd",,"ContractData",Sheet2!E67,"LongDescription",,"T"))-37))</f>
        <v>Jan 18 210 Call</v>
      </c>
      <c r="C36" s="42"/>
      <c r="D36" s="43">
        <f>IF(Sheet2!F67=0,"",Sheet2!F67)</f>
        <v>2</v>
      </c>
      <c r="E36" s="46"/>
      <c r="F36" s="42" t="str">
        <f>IF(Sheet2!L67=0,"",RIGHT(RTD("cqg.rtd",,"ContractData",Sheet2!K67,"LongDescription",,"T"),LEN(RTD("cqg.rtd",,"ContractData",Sheet2!K67,"LongDescription",,"T"))-37))</f>
        <v/>
      </c>
      <c r="G36" s="42"/>
      <c r="H36" s="45" t="str">
        <f>IF(Sheet2!L67=0,"",Sheet2!L67)</f>
        <v/>
      </c>
      <c r="J36" s="41" t="str">
        <f>IF(Sheet2!S67=0,"",RIGHT(RTD("cqg.rtd",,"ContractData",Sheet2!R67,"LongDescription",,"T"),LEN(RTD("cqg.rtd",,"ContractData",Sheet2!R67,"LongDescription",,"T"))-37))</f>
        <v/>
      </c>
      <c r="K36" s="42"/>
      <c r="L36" s="43" t="str">
        <f>IF(Sheet2!S67=0,"",Sheet2!S67)</f>
        <v/>
      </c>
      <c r="M36" s="46"/>
      <c r="N36" s="42" t="str">
        <f>IF(Sheet2!Y67=0,"",RIGHT(RTD("cqg.rtd",,"ContractData",Sheet2!X67,"LongDescription",,"T"),LEN(RTD("cqg.rtd",,"ContractData",Sheet2!X67,"LongDescription",,"T"))-37))</f>
        <v/>
      </c>
      <c r="O36" s="42"/>
      <c r="P36" s="45" t="str">
        <f>IF(Sheet2!Y67=0,"",Sheet2!Y67)</f>
        <v/>
      </c>
      <c r="R36" s="41" t="str">
        <f>IF(Sheet2!AF67=0,"",RIGHT(RTD("cqg.rtd",,"ContractData",Sheet2!AE67,"LongDescription",,"T"),LEN(RTD("cqg.rtd",,"ContractData",Sheet2!AE67,"LongDescription",,"T"))-37))</f>
        <v/>
      </c>
      <c r="S36" s="42"/>
      <c r="T36" s="43" t="str">
        <f>IF(Sheet2!AF67=0,"",Sheet2!AF67)</f>
        <v/>
      </c>
      <c r="U36" s="46"/>
      <c r="V36" s="42" t="str">
        <f>IF(Sheet2!AL67=0,"",RIGHT(RTD("cqg.rtd",,"ContractData",Sheet2!AK67,"LongDescription",,"T"),LEN(RTD("cqg.rtd",,"ContractData",Sheet2!AK67,"LongDescription",,"T"))-37))</f>
        <v/>
      </c>
      <c r="W36" s="42"/>
      <c r="X36" s="45" t="str">
        <f>IF(Sheet2!AL67=0,"",Sheet2!AL67)</f>
        <v/>
      </c>
    </row>
    <row r="37" spans="2:25" ht="20.100000000000001" customHeight="1" x14ac:dyDescent="0.3">
      <c r="B37" s="47" t="str">
        <f>IF(Sheet2!F68=0,"",RIGHT(RTD("cqg.rtd",,"ContractData",Sheet2!E68,"LongDescription",,"T"),LEN(RTD("cqg.rtd",,"ContractData",Sheet2!E68,"LongDescription",,"T"))-37))</f>
        <v/>
      </c>
      <c r="C37" s="48"/>
      <c r="D37" s="49" t="str">
        <f>IF(Sheet2!F68=0,"",Sheet2!F68)</f>
        <v/>
      </c>
      <c r="E37" s="50"/>
      <c r="F37" s="48" t="str">
        <f>IF(Sheet2!L68=0,"",RIGHT(RTD("cqg.rtd",,"ContractData",Sheet2!K68,"LongDescription",,"T"),LEN(RTD("cqg.rtd",,"ContractData",Sheet2!K68,"LongDescription",,"T"))-37))</f>
        <v/>
      </c>
      <c r="G37" s="48"/>
      <c r="H37" s="51" t="str">
        <f>IF(Sheet2!L68=0,"",Sheet2!L68)</f>
        <v/>
      </c>
      <c r="J37" s="47" t="str">
        <f>IF(Sheet2!S68=0,"",RIGHT(RTD("cqg.rtd",,"ContractData",Sheet2!R68,"LongDescription",,"T"),LEN(RTD("cqg.rtd",,"ContractData",Sheet2!R68,"LongDescription",,"T"))-37))</f>
        <v/>
      </c>
      <c r="K37" s="48"/>
      <c r="L37" s="49" t="str">
        <f>IF(Sheet2!S68=0,"",Sheet2!S68)</f>
        <v/>
      </c>
      <c r="M37" s="50"/>
      <c r="N37" s="48" t="str">
        <f>IF(Sheet2!Y68=0,"",RIGHT(RTD("cqg.rtd",,"ContractData",Sheet2!X68,"LongDescription",,"T"),LEN(RTD("cqg.rtd",,"ContractData",Sheet2!X68,"LongDescription",,"T"))-37))</f>
        <v/>
      </c>
      <c r="O37" s="48"/>
      <c r="P37" s="51" t="str">
        <f>IF(Sheet2!Y68=0,"",Sheet2!Y68)</f>
        <v/>
      </c>
      <c r="R37" s="47" t="str">
        <f>IF(Sheet2!AF68=0,"",RIGHT(RTD("cqg.rtd",,"ContractData",Sheet2!AE68,"LongDescription",,"T"),LEN(RTD("cqg.rtd",,"ContractData",Sheet2!AE68,"LongDescription",,"T"))-37))</f>
        <v/>
      </c>
      <c r="S37" s="48"/>
      <c r="T37" s="49" t="str">
        <f>IF(Sheet2!AF68=0,"",Sheet2!AF68)</f>
        <v/>
      </c>
      <c r="U37" s="50"/>
      <c r="V37" s="48" t="str">
        <f>IF(Sheet2!AL68=0,"",RIGHT(RTD("cqg.rtd",,"ContractData",Sheet2!AK68,"LongDescription",,"T"),LEN(RTD("cqg.rtd",,"ContractData",Sheet2!AK68,"LongDescription",,"T"))-37))</f>
        <v/>
      </c>
      <c r="W37" s="48"/>
      <c r="X37" s="51" t="str">
        <f>IF(Sheet2!AL68=0,"",Sheet2!AL68)</f>
        <v/>
      </c>
    </row>
    <row r="38" spans="2:25" ht="20.100000000000001" customHeight="1" x14ac:dyDescent="0.3">
      <c r="B38" s="20" t="s">
        <v>0</v>
      </c>
      <c r="C38" s="21"/>
      <c r="D38" s="6">
        <f>RTD("cqg.rtd",,"ContractData",Sheet2!E53,"ExpirationDate",,"T")</f>
        <v>43116</v>
      </c>
      <c r="E38" s="7"/>
      <c r="F38" s="15" t="s">
        <v>1</v>
      </c>
      <c r="G38" s="15"/>
      <c r="H38" s="8">
        <f>RTD("cqg.rtd", ,"ContractData",Sheet2!E53, "OptionDaysToExp",, "T")</f>
        <v>97</v>
      </c>
      <c r="J38" s="20" t="s">
        <v>0</v>
      </c>
      <c r="K38" s="21"/>
      <c r="L38" s="6">
        <f>RTD("cqg.rtd",,"ContractData",Sheet2!R53,"ExpirationDate",,"T")</f>
        <v>43144</v>
      </c>
      <c r="M38" s="7"/>
      <c r="N38" s="15" t="s">
        <v>1</v>
      </c>
      <c r="O38" s="15"/>
      <c r="P38" s="8">
        <f>RTD("cqg.rtd", ,"ContractData",Sheet2!R53, "OptionDaysToExp",, "T")</f>
        <v>125</v>
      </c>
      <c r="R38" s="20" t="s">
        <v>0</v>
      </c>
      <c r="S38" s="21"/>
      <c r="T38" s="6">
        <f>RTD("cqg.rtd",,"ContractData",Sheet2!AE53,"ExpirationDate",,"T")</f>
        <v>43179</v>
      </c>
      <c r="U38" s="7"/>
      <c r="V38" s="15" t="s">
        <v>1</v>
      </c>
      <c r="W38" s="15"/>
      <c r="X38" s="8">
        <f>RTD("cqg.rtd", ,"ContractData",Sheet2!AE53, "OptionDaysToExp",, "T")</f>
        <v>160</v>
      </c>
    </row>
    <row r="39" spans="2:25" x14ac:dyDescent="0.3">
      <c r="B39" s="9"/>
      <c r="C39" s="16" t="s">
        <v>2</v>
      </c>
      <c r="D39" s="16"/>
      <c r="E39" s="16"/>
      <c r="F39" s="17" t="s">
        <v>3</v>
      </c>
      <c r="G39" s="17"/>
      <c r="H39" s="17"/>
      <c r="I39" s="10"/>
      <c r="J39" s="18" t="s">
        <v>5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14"/>
    </row>
  </sheetData>
  <sheetProtection algorithmName="SHA-512" hashValue="dW/bp8Eu761iNxfJs0NHX3Nz8DS9vk7MPxIvvHab4s8jRvC0H37CuiXad4PS+N6v6OcacRb5uVqmlmUV+jo3qQ==" saltValue="n8stUUBlojmkPHcVSnLUOg==" spinCount="100000" sheet="1" objects="1" scenarios="1" selectLockedCells="1" selectUnlockedCells="1"/>
  <mergeCells count="204">
    <mergeCell ref="B15:C15"/>
    <mergeCell ref="F15:G15"/>
    <mergeCell ref="B16:C16"/>
    <mergeCell ref="F16:G16"/>
    <mergeCell ref="B17:C17"/>
    <mergeCell ref="F17:G17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N11:O11"/>
    <mergeCell ref="J6:K6"/>
    <mergeCell ref="N6:O6"/>
    <mergeCell ref="J7:K7"/>
    <mergeCell ref="N7:O7"/>
    <mergeCell ref="J8:K8"/>
    <mergeCell ref="N8:O8"/>
    <mergeCell ref="U2:X3"/>
    <mergeCell ref="B5:C5"/>
    <mergeCell ref="F5:G5"/>
    <mergeCell ref="B4:H4"/>
    <mergeCell ref="J4:P4"/>
    <mergeCell ref="J5:K5"/>
    <mergeCell ref="N5:O5"/>
    <mergeCell ref="R5:S5"/>
    <mergeCell ref="V5:W5"/>
    <mergeCell ref="B6:C6"/>
    <mergeCell ref="F6:G6"/>
    <mergeCell ref="B7:C7"/>
    <mergeCell ref="F7:G7"/>
    <mergeCell ref="B8:C8"/>
    <mergeCell ref="F8:G8"/>
    <mergeCell ref="B9:C9"/>
    <mergeCell ref="F9:G9"/>
    <mergeCell ref="R8:S8"/>
    <mergeCell ref="V8:W8"/>
    <mergeCell ref="J18:K18"/>
    <mergeCell ref="N18:O18"/>
    <mergeCell ref="J19:K19"/>
    <mergeCell ref="N19:O19"/>
    <mergeCell ref="R4:X4"/>
    <mergeCell ref="J15:K15"/>
    <mergeCell ref="N15:O15"/>
    <mergeCell ref="J16:K16"/>
    <mergeCell ref="N16:O16"/>
    <mergeCell ref="J17:K17"/>
    <mergeCell ref="N17:O17"/>
    <mergeCell ref="J12:K12"/>
    <mergeCell ref="N12:O12"/>
    <mergeCell ref="J13:K13"/>
    <mergeCell ref="N13:O13"/>
    <mergeCell ref="J14:K14"/>
    <mergeCell ref="N14:O14"/>
    <mergeCell ref="J9:K9"/>
    <mergeCell ref="N9:O9"/>
    <mergeCell ref="J10:K10"/>
    <mergeCell ref="N10:O10"/>
    <mergeCell ref="J11:K11"/>
    <mergeCell ref="B2:E3"/>
    <mergeCell ref="F2:T3"/>
    <mergeCell ref="R15:S15"/>
    <mergeCell ref="V15:W15"/>
    <mergeCell ref="R16:S16"/>
    <mergeCell ref="V16:W16"/>
    <mergeCell ref="R17:S17"/>
    <mergeCell ref="V17:W17"/>
    <mergeCell ref="R12:S12"/>
    <mergeCell ref="V12:W12"/>
    <mergeCell ref="R13:S13"/>
    <mergeCell ref="V13:W13"/>
    <mergeCell ref="R14:S14"/>
    <mergeCell ref="V14:W14"/>
    <mergeCell ref="R9:S9"/>
    <mergeCell ref="V9:W9"/>
    <mergeCell ref="R10:S10"/>
    <mergeCell ref="V10:W10"/>
    <mergeCell ref="R11:S11"/>
    <mergeCell ref="V11:W11"/>
    <mergeCell ref="R6:S6"/>
    <mergeCell ref="V6:W6"/>
    <mergeCell ref="R7:S7"/>
    <mergeCell ref="V7:W7"/>
    <mergeCell ref="B22:H22"/>
    <mergeCell ref="B23:C23"/>
    <mergeCell ref="F23:G23"/>
    <mergeCell ref="B24:C24"/>
    <mergeCell ref="F24:G24"/>
    <mergeCell ref="R18:S18"/>
    <mergeCell ref="V18:W18"/>
    <mergeCell ref="R19:S19"/>
    <mergeCell ref="V19:W19"/>
    <mergeCell ref="B18:C18"/>
    <mergeCell ref="F18:G18"/>
    <mergeCell ref="B19:C19"/>
    <mergeCell ref="F19:G19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N29:O29"/>
    <mergeCell ref="J30:K30"/>
    <mergeCell ref="N30:O30"/>
    <mergeCell ref="J31:K31"/>
    <mergeCell ref="N31:O31"/>
    <mergeCell ref="B37:C37"/>
    <mergeCell ref="F37:G37"/>
    <mergeCell ref="J22:P22"/>
    <mergeCell ref="J23:K23"/>
    <mergeCell ref="N23:O23"/>
    <mergeCell ref="J24:K24"/>
    <mergeCell ref="N24:O24"/>
    <mergeCell ref="J25:K25"/>
    <mergeCell ref="N25:O25"/>
    <mergeCell ref="J26:K26"/>
    <mergeCell ref="N26:O26"/>
    <mergeCell ref="J27:K27"/>
    <mergeCell ref="N27:O27"/>
    <mergeCell ref="J28:K28"/>
    <mergeCell ref="N28:O28"/>
    <mergeCell ref="J29:K29"/>
    <mergeCell ref="B34:C34"/>
    <mergeCell ref="F34:G34"/>
    <mergeCell ref="B35:C35"/>
    <mergeCell ref="J35:K35"/>
    <mergeCell ref="N35:O35"/>
    <mergeCell ref="J36:K36"/>
    <mergeCell ref="N36:O36"/>
    <mergeCell ref="J37:K37"/>
    <mergeCell ref="N37:O37"/>
    <mergeCell ref="J32:K32"/>
    <mergeCell ref="N32:O32"/>
    <mergeCell ref="J33:K33"/>
    <mergeCell ref="N33:O33"/>
    <mergeCell ref="J34:K34"/>
    <mergeCell ref="N34:O34"/>
    <mergeCell ref="R30:S30"/>
    <mergeCell ref="V30:W30"/>
    <mergeCell ref="R25:S25"/>
    <mergeCell ref="V25:W25"/>
    <mergeCell ref="R26:S26"/>
    <mergeCell ref="V26:W26"/>
    <mergeCell ref="R27:S27"/>
    <mergeCell ref="V27:W27"/>
    <mergeCell ref="R22:X22"/>
    <mergeCell ref="R23:S23"/>
    <mergeCell ref="V23:W23"/>
    <mergeCell ref="R24:S24"/>
    <mergeCell ref="V24:W24"/>
    <mergeCell ref="R37:S37"/>
    <mergeCell ref="V37:W37"/>
    <mergeCell ref="B20:C20"/>
    <mergeCell ref="F20:G20"/>
    <mergeCell ref="J20:K20"/>
    <mergeCell ref="N20:O20"/>
    <mergeCell ref="R20:S20"/>
    <mergeCell ref="V20:W20"/>
    <mergeCell ref="R34:S34"/>
    <mergeCell ref="V34:W34"/>
    <mergeCell ref="R35:S35"/>
    <mergeCell ref="V35:W35"/>
    <mergeCell ref="R36:S36"/>
    <mergeCell ref="V36:W36"/>
    <mergeCell ref="R31:S31"/>
    <mergeCell ref="V31:W31"/>
    <mergeCell ref="R32:S32"/>
    <mergeCell ref="V32:W32"/>
    <mergeCell ref="R33:S33"/>
    <mergeCell ref="V33:W33"/>
    <mergeCell ref="R28:S28"/>
    <mergeCell ref="V28:W28"/>
    <mergeCell ref="R29:S29"/>
    <mergeCell ref="V29:W29"/>
    <mergeCell ref="V38:W38"/>
    <mergeCell ref="C39:E39"/>
    <mergeCell ref="F39:H39"/>
    <mergeCell ref="J39:X39"/>
    <mergeCell ref="B38:C38"/>
    <mergeCell ref="F38:G38"/>
    <mergeCell ref="J38:K38"/>
    <mergeCell ref="N38:O38"/>
    <mergeCell ref="R38:S38"/>
  </mergeCells>
  <conditionalFormatting sqref="D5:D19 L5:L19 T5:T19 D23:D37 L23:L37 T23:T37">
    <cfRule type="colorScale" priority="2">
      <colorScale>
        <cfvo type="min"/>
        <cfvo type="max"/>
        <color rgb="FF00000F"/>
        <color rgb="FF00B050"/>
      </colorScale>
    </cfRule>
  </conditionalFormatting>
  <conditionalFormatting sqref="H5:H19 P5:P19 X5:X19 H23:H37 P23:P37 X23:X37">
    <cfRule type="colorScale" priority="1">
      <colorScale>
        <cfvo type="min"/>
        <cfvo type="max"/>
        <color rgb="FF00000F"/>
        <color rgb="FFFF0000"/>
      </colorScale>
    </cfRule>
  </conditionalFormatting>
  <pageMargins left="0.7" right="0.7" top="0.75" bottom="0.75" header="0.3" footer="0.3"/>
  <pageSetup orientation="portrait" horizontalDpi="4294967295" verticalDpi="4294967295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104"/>
  <sheetViews>
    <sheetView showRowColHeaders="0" topLeftCell="A19" workbookViewId="0">
      <selection activeCell="A53" sqref="A53"/>
    </sheetView>
  </sheetViews>
  <sheetFormatPr defaultRowHeight="16.5" x14ac:dyDescent="0.3"/>
  <cols>
    <col min="1" max="1" width="6.625" style="11" customWidth="1"/>
    <col min="2" max="2" width="6.625" style="12" customWidth="1"/>
    <col min="3" max="3" width="18.875" style="13" customWidth="1"/>
    <col min="4" max="4" width="6.625" style="12" customWidth="1"/>
    <col min="5" max="5" width="18.875" style="13" customWidth="1"/>
    <col min="6" max="7" width="6.625" style="11" customWidth="1"/>
    <col min="8" max="8" width="6.625" style="12" customWidth="1"/>
    <col min="9" max="9" width="18.875" style="13" customWidth="1"/>
    <col min="10" max="10" width="6.625" style="12" customWidth="1"/>
    <col min="11" max="11" width="18.875" style="13" customWidth="1"/>
    <col min="12" max="12" width="6.625" style="11" customWidth="1"/>
    <col min="13" max="15" width="9" style="13"/>
    <col min="16" max="16" width="18.375" style="13" customWidth="1"/>
    <col min="17" max="17" width="9" style="13"/>
    <col min="18" max="18" width="17.375" style="13" customWidth="1"/>
    <col min="19" max="21" width="9" style="13"/>
    <col min="22" max="22" width="16.25" style="13" customWidth="1"/>
    <col min="23" max="23" width="9" style="13"/>
    <col min="24" max="24" width="16.75" style="13" customWidth="1"/>
    <col min="25" max="28" width="9" style="13"/>
    <col min="29" max="29" width="20.75" style="13" customWidth="1"/>
    <col min="30" max="30" width="9" style="13"/>
    <col min="31" max="31" width="17.25" style="13" customWidth="1"/>
    <col min="32" max="32" width="9" style="13"/>
    <col min="33" max="33" width="7.5" style="13" customWidth="1"/>
    <col min="34" max="34" width="9" style="13"/>
    <col min="35" max="35" width="15.5" style="13" customWidth="1"/>
    <col min="36" max="36" width="9" style="13"/>
    <col min="37" max="37" width="16.875" style="13" customWidth="1"/>
    <col min="38" max="38" width="10.625" style="13" customWidth="1"/>
    <col min="39" max="16384" width="9" style="13"/>
  </cols>
  <sheetData>
    <row r="1" spans="1:38" x14ac:dyDescent="0.3">
      <c r="A1" s="11">
        <f>IF(C1="",0,RTD("cqg.rtd", ,"ContractData",C1, "T_CVol",, "T"))</f>
        <v>0</v>
      </c>
      <c r="B1" s="12">
        <f>RANK($A1,$A$1:A$51)+COUNTIF($A$1:A1,A1)-1</f>
        <v>23</v>
      </c>
      <c r="C1" s="13" t="str">
        <f t="array" ref="C1:C51">_xll.CQGOptions("VIX", "1", "-25,25", "Call")</f>
        <v/>
      </c>
      <c r="D1" s="12">
        <v>1</v>
      </c>
      <c r="E1" s="13" t="str">
        <f>VLOOKUP(D1,$B$1:$C$51,2,FALSE)</f>
        <v>C.US.VIXV17140</v>
      </c>
      <c r="F1" s="11">
        <f>IF(E1="",0,RTD("cqg.rtd", ,"ContractData",E1, "T_CVol",, "T"))</f>
        <v>27320</v>
      </c>
      <c r="G1" s="11">
        <f>IF(I1="",0,RTD("cqg.rtd", ,"ContractData",I1, "T_CVol",, "T"))</f>
        <v>0</v>
      </c>
      <c r="H1" s="12">
        <f>RANK($G1,$G$1:G$51)+COUNTIF($G$1:G1,G1)-1</f>
        <v>15</v>
      </c>
      <c r="I1" s="13" t="str">
        <f t="array" ref="I1:I51">_xll.CQGOptions("VIX", "1", "-25,25", "Put")</f>
        <v/>
      </c>
      <c r="J1" s="12">
        <v>1</v>
      </c>
      <c r="K1" s="13" t="str">
        <f>VLOOKUP(J1,$H$1:$I$51,2,FALSE)</f>
        <v>P.US.VIXV17110</v>
      </c>
      <c r="L1" s="11">
        <f>IF(K1="",0,RTD("cqg.rtd", ,"ContractData",K1, "T_CVol",, "T"))</f>
        <v>5833</v>
      </c>
      <c r="N1" s="11">
        <f>IF(P1="",0,RTD("cqg.rtd", ,"ContractData",P1, "T_CVol",, "T"))</f>
        <v>0</v>
      </c>
      <c r="O1" s="12">
        <f>RANK($N1,$N$1:N$51)+COUNTIF($N$1:N1,N1)-1</f>
        <v>25</v>
      </c>
      <c r="P1" s="13" t="str">
        <f t="array" ref="P1:P51">_xll.CQGOptions("VIX", "2", "-25,25", "Call")</f>
        <v/>
      </c>
      <c r="Q1" s="12">
        <v>1</v>
      </c>
      <c r="R1" s="13" t="str">
        <f>VLOOKUP(Q1,$O$1:$P$51,2,FALSE)</f>
        <v>C.US.VIXX17180</v>
      </c>
      <c r="S1" s="11">
        <f>IF(R1="",0,RTD("cqg.rtd", ,"ContractData",R1, "T_CVol",, "T"))</f>
        <v>57204</v>
      </c>
      <c r="T1" s="11">
        <f>IF(V1="",0,RTD("cqg.rtd", ,"ContractData",V1, "T_CVol",, "T"))</f>
        <v>0</v>
      </c>
      <c r="U1" s="13">
        <f>RANK($T1,$T$1:T$51)+COUNTIF($T$1:T1,T1)-1</f>
        <v>15</v>
      </c>
      <c r="V1" s="13" t="str">
        <f t="array" ref="V1:V51">_xll.CQGOptions("VIX", "2", "-25,25", "Put")</f>
        <v/>
      </c>
      <c r="W1" s="12">
        <v>1</v>
      </c>
      <c r="X1" s="13" t="str">
        <f>VLOOKUP(W1,$U$1:$V$51,2,FALSE)</f>
        <v>P.US.VIXX17115</v>
      </c>
      <c r="Y1" s="11">
        <f>IF(X1="",0,RTD("cqg.rtd", ,"ContractData",X1, "T_CVol",, "T"))</f>
        <v>5729</v>
      </c>
      <c r="AA1" s="11">
        <f>IF(AC1="",0,RTD("cqg.rtd", ,"ContractData",AC1, "T_CVol",, "T"))</f>
        <v>0</v>
      </c>
      <c r="AB1" s="13">
        <f>RANK($AA1,$AA$1:AA$51)+COUNTIF($AA$1:AA1,AA1)-1</f>
        <v>16</v>
      </c>
      <c r="AC1" s="13" t="str">
        <f t="array" ref="AC1:AC51">_xll.CQGOptions("VIX", "3", "-25,25", "Call")</f>
        <v/>
      </c>
      <c r="AD1" s="12">
        <v>1</v>
      </c>
      <c r="AE1" s="13" t="str">
        <f>VLOOKUP(AD1,$AB$1:$AC$51,2,FALSE)</f>
        <v>C.US.VIXZ17140</v>
      </c>
      <c r="AF1" s="11">
        <f>IF(AE1="",0,RTD("cqg.rtd", ,"ContractData",AE1, "T_CVol",, "T"))</f>
        <v>5109</v>
      </c>
      <c r="AG1" s="11">
        <f>IF(AI1="",0,RTD("cqg.rtd", ,"ContractData",AI1, "T_CVol",, "T"))</f>
        <v>0</v>
      </c>
      <c r="AH1" s="13">
        <f>RANK($AG1,$AG$1:AG$51)+COUNTIF($AG$1:AG1,AG1)-1</f>
        <v>8</v>
      </c>
      <c r="AI1" s="13" t="str">
        <f t="array" ref="AI1:AI51">_xll.CQGOptions("VIX", "3", "-25,25", "Put")</f>
        <v/>
      </c>
      <c r="AJ1" s="12">
        <v>1</v>
      </c>
      <c r="AK1" s="13" t="str">
        <f>VLOOKUP(AJ1,$AH$1:$AI$51,2,FALSE)</f>
        <v>P.US.VIXZ17110</v>
      </c>
      <c r="AL1" s="11">
        <f>IF(AK1="",0,RTD("cqg.rtd", ,"ContractData",AK1, "T_CVol",, "T"))</f>
        <v>5979</v>
      </c>
    </row>
    <row r="2" spans="1:38" x14ac:dyDescent="0.3">
      <c r="A2" s="11">
        <f>IF(C2="",0,RTD("cqg.rtd", ,"ContractData",C2, "T_CVol",, "T"))</f>
        <v>0</v>
      </c>
      <c r="B2" s="12">
        <f>RANK($A2,$A$1:A$51)+COUNTIF($A$1:A2,A2)-1</f>
        <v>24</v>
      </c>
      <c r="C2" s="13" t="str">
        <v/>
      </c>
      <c r="D2" s="12">
        <f>D1+1</f>
        <v>2</v>
      </c>
      <c r="E2" s="13" t="str">
        <f t="shared" ref="E2:E51" si="0">VLOOKUP(D2,$B$1:$C$51,2,FALSE)</f>
        <v>C.US.VIXV17210</v>
      </c>
      <c r="F2" s="11">
        <f>IF(E2="",0,RTD("cqg.rtd", ,"ContractData",E2, "T_CVol",, "T"))</f>
        <v>24501</v>
      </c>
      <c r="G2" s="11">
        <f>IF(I2="",0,RTD("cqg.rtd", ,"ContractData",I2, "T_CVol",, "T"))</f>
        <v>0</v>
      </c>
      <c r="H2" s="12">
        <f>RANK($G2,$G$1:G$51)+COUNTIF($G$1:G2,G2)-1</f>
        <v>16</v>
      </c>
      <c r="I2" s="13" t="str">
        <v/>
      </c>
      <c r="J2" s="12">
        <f>J1+1</f>
        <v>2</v>
      </c>
      <c r="K2" s="13" t="str">
        <f t="shared" ref="K2:K51" si="1">VLOOKUP(J2,$H$1:$I$51,2,FALSE)</f>
        <v>P.US.VIXV17125</v>
      </c>
      <c r="L2" s="11">
        <f>IF(K2="",0,RTD("cqg.rtd", ,"ContractData",K2, "T_CVol",, "T"))</f>
        <v>3888</v>
      </c>
      <c r="N2" s="11">
        <f>IF(P2="",0,RTD("cqg.rtd", ,"ContractData",P2, "T_CVol",, "T"))</f>
        <v>0</v>
      </c>
      <c r="O2" s="12">
        <f>RANK($N2,$N$1:N$51)+COUNTIF($N$1:N2,N2)-1</f>
        <v>26</v>
      </c>
      <c r="P2" s="13" t="str">
        <v/>
      </c>
      <c r="Q2" s="12">
        <f>Q1+1</f>
        <v>2</v>
      </c>
      <c r="R2" s="13" t="str">
        <f t="shared" ref="R2:R51" si="2">VLOOKUP(Q2,$O$1:$P$51,2,FALSE)</f>
        <v>C.US.VIXX17230</v>
      </c>
      <c r="S2" s="11">
        <f>IF(R2="",0,RTD("cqg.rtd", ,"ContractData",R2, "T_CVol",, "T"))</f>
        <v>29839</v>
      </c>
      <c r="T2" s="11">
        <f>IF(V2="",0,RTD("cqg.rtd", ,"ContractData",V2, "T_CVol",, "T"))</f>
        <v>0</v>
      </c>
      <c r="U2" s="13">
        <f>RANK($T2,$T$1:T$51)+COUNTIF($T$1:T2,T2)-1</f>
        <v>16</v>
      </c>
      <c r="V2" s="13" t="str">
        <v/>
      </c>
      <c r="W2" s="12">
        <f>W1+1</f>
        <v>2</v>
      </c>
      <c r="X2" s="13" t="str">
        <f t="shared" ref="X2:X51" si="3">VLOOKUP(W2,$U$1:$V$51,2,FALSE)</f>
        <v>P.US.VIXX17105</v>
      </c>
      <c r="Y2" s="11">
        <f>IF(X2="",0,RTD("cqg.rtd", ,"ContractData",X2, "T_CVol",, "T"))</f>
        <v>5537</v>
      </c>
      <c r="AA2" s="11">
        <f>IF(AC2="",0,RTD("cqg.rtd", ,"ContractData",AC2, "T_CVol",, "T"))</f>
        <v>0</v>
      </c>
      <c r="AB2" s="13">
        <f>RANK($AA2,$AA$1:AA$51)+COUNTIF($AA$1:AA2,AA2)-1</f>
        <v>17</v>
      </c>
      <c r="AC2" s="13" t="str">
        <v/>
      </c>
      <c r="AD2" s="12">
        <f>AD1+1</f>
        <v>2</v>
      </c>
      <c r="AE2" s="13" t="str">
        <f t="shared" ref="AE2:AE51" si="4">VLOOKUP(AD2,$AB$1:$AC$51,2,FALSE)</f>
        <v>C.US.VIXZ17180</v>
      </c>
      <c r="AF2" s="11">
        <f>IF(AE2="",0,RTD("cqg.rtd", ,"ContractData",AE2, "T_CVol",, "T"))</f>
        <v>5032</v>
      </c>
      <c r="AG2" s="11">
        <f>IF(AI2="",0,RTD("cqg.rtd", ,"ContractData",AI2, "T_CVol",, "T"))</f>
        <v>0</v>
      </c>
      <c r="AH2" s="13">
        <f>RANK($AG2,$AG$1:AG$51)+COUNTIF($AG$1:AG2,AG2)-1</f>
        <v>9</v>
      </c>
      <c r="AI2" s="13" t="str">
        <v/>
      </c>
      <c r="AJ2" s="12">
        <f>AJ1+1</f>
        <v>2</v>
      </c>
      <c r="AK2" s="13" t="str">
        <f t="shared" ref="AK2:AK51" si="5">VLOOKUP(AJ2,$AH$1:$AI$51,2,FALSE)</f>
        <v>P.US.VIXZ17130</v>
      </c>
      <c r="AL2" s="11">
        <f>IF(AK2="",0,RTD("cqg.rtd", ,"ContractData",AK2, "T_CVol",, "T"))</f>
        <v>1885</v>
      </c>
    </row>
    <row r="3" spans="1:38" x14ac:dyDescent="0.3">
      <c r="A3" s="11">
        <f>IF(C3="",0,RTD("cqg.rtd", ,"ContractData",C3, "T_CVol",, "T"))</f>
        <v>0</v>
      </c>
      <c r="B3" s="12">
        <f>RANK($A3,$A$1:A$51)+COUNTIF($A$1:A3,A3)-1</f>
        <v>25</v>
      </c>
      <c r="C3" s="13" t="str">
        <v/>
      </c>
      <c r="D3" s="12">
        <f t="shared" ref="D3:D51" si="6">D2+1</f>
        <v>3</v>
      </c>
      <c r="E3" s="13" t="str">
        <f t="shared" si="0"/>
        <v>C.US.VIXV17220</v>
      </c>
      <c r="F3" s="11">
        <f>IF(E3="",0,RTD("cqg.rtd", ,"ContractData",E3, "T_CVol",, "T"))</f>
        <v>10510</v>
      </c>
      <c r="G3" s="11">
        <f>IF(I3="",0,RTD("cqg.rtd", ,"ContractData",I3, "T_CVol",, "T"))</f>
        <v>0</v>
      </c>
      <c r="H3" s="12">
        <f>RANK($G3,$G$1:G$51)+COUNTIF($G$1:G3,G3)-1</f>
        <v>17</v>
      </c>
      <c r="I3" s="13" t="str">
        <v/>
      </c>
      <c r="J3" s="12">
        <f t="shared" ref="J3:J51" si="7">J2+1</f>
        <v>3</v>
      </c>
      <c r="K3" s="13" t="str">
        <f t="shared" si="1"/>
        <v>P.US.VIXV17115</v>
      </c>
      <c r="L3" s="11">
        <f>IF(K3="",0,RTD("cqg.rtd", ,"ContractData",K3, "T_CVol",, "T"))</f>
        <v>2384</v>
      </c>
      <c r="N3" s="11">
        <f>IF(P3="",0,RTD("cqg.rtd", ,"ContractData",P3, "T_CVol",, "T"))</f>
        <v>0</v>
      </c>
      <c r="O3" s="12">
        <f>RANK($N3,$N$1:N$51)+COUNTIF($N$1:N3,N3)-1</f>
        <v>27</v>
      </c>
      <c r="P3" s="13" t="str">
        <v/>
      </c>
      <c r="Q3" s="12">
        <f t="shared" ref="Q3:Q51" si="8">Q2+1</f>
        <v>3</v>
      </c>
      <c r="R3" s="13" t="str">
        <f t="shared" si="2"/>
        <v>C.US.VIXX17200</v>
      </c>
      <c r="S3" s="11">
        <f>IF(R3="",0,RTD("cqg.rtd", ,"ContractData",R3, "T_CVol",, "T"))</f>
        <v>26527</v>
      </c>
      <c r="T3" s="11">
        <f>IF(V3="",0,RTD("cqg.rtd", ,"ContractData",V3, "T_CVol",, "T"))</f>
        <v>0</v>
      </c>
      <c r="U3" s="13">
        <f>RANK($T3,$T$1:T$51)+COUNTIF($T$1:T3,T3)-1</f>
        <v>17</v>
      </c>
      <c r="V3" s="13" t="str">
        <v/>
      </c>
      <c r="W3" s="12">
        <f t="shared" ref="W3:W51" si="9">W2+1</f>
        <v>3</v>
      </c>
      <c r="X3" s="13" t="str">
        <f t="shared" si="3"/>
        <v>P.US.VIXX17120</v>
      </c>
      <c r="Y3" s="11">
        <f>IF(X3="",0,RTD("cqg.rtd", ,"ContractData",X3, "T_CVol",, "T"))</f>
        <v>680</v>
      </c>
      <c r="AA3" s="11">
        <f>IF(AC3="",0,RTD("cqg.rtd", ,"ContractData",AC3, "T_CVol",, "T"))</f>
        <v>0</v>
      </c>
      <c r="AB3" s="13">
        <f>RANK($AA3,$AA$1:AA$51)+COUNTIF($AA$1:AA3,AA3)-1</f>
        <v>18</v>
      </c>
      <c r="AC3" s="13" t="str">
        <v/>
      </c>
      <c r="AD3" s="12">
        <f t="shared" ref="AD3:AD51" si="10">AD2+1</f>
        <v>3</v>
      </c>
      <c r="AE3" s="13" t="str">
        <f t="shared" si="4"/>
        <v>C.US.VIXZ17190</v>
      </c>
      <c r="AF3" s="11">
        <f>IF(AE3="",0,RTD("cqg.rtd", ,"ContractData",AE3, "T_CVol",, "T"))</f>
        <v>5000</v>
      </c>
      <c r="AG3" s="11">
        <f>IF(AI3="",0,RTD("cqg.rtd", ,"ContractData",AI3, "T_CVol",, "T"))</f>
        <v>0</v>
      </c>
      <c r="AH3" s="13">
        <f>RANK($AG3,$AG$1:AG$51)+COUNTIF($AG$1:AG3,AG3)-1</f>
        <v>10</v>
      </c>
      <c r="AI3" s="13" t="str">
        <v/>
      </c>
      <c r="AJ3" s="12">
        <f t="shared" ref="AJ3:AJ51" si="11">AJ2+1</f>
        <v>3</v>
      </c>
      <c r="AK3" s="13" t="str">
        <f t="shared" si="5"/>
        <v>P.US.VIXZ17160</v>
      </c>
      <c r="AL3" s="11">
        <f>IF(AK3="",0,RTD("cqg.rtd", ,"ContractData",AK3, "T_CVol",, "T"))</f>
        <v>30</v>
      </c>
    </row>
    <row r="4" spans="1:38" x14ac:dyDescent="0.3">
      <c r="A4" s="11">
        <f>IF(C4="",0,RTD("cqg.rtd", ,"ContractData",C4, "T_CVol",, "T"))</f>
        <v>0</v>
      </c>
      <c r="B4" s="12">
        <f>RANK($A4,$A$1:A$51)+COUNTIF($A$1:A4,A4)-1</f>
        <v>26</v>
      </c>
      <c r="C4" s="13" t="str">
        <v/>
      </c>
      <c r="D4" s="12">
        <f t="shared" si="6"/>
        <v>4</v>
      </c>
      <c r="E4" s="13" t="str">
        <f t="shared" si="0"/>
        <v>C.US.VIXV17180</v>
      </c>
      <c r="F4" s="11">
        <f>IF(E4="",0,RTD("cqg.rtd", ,"ContractData",E4, "T_CVol",, "T"))</f>
        <v>5978</v>
      </c>
      <c r="G4" s="11">
        <f>IF(I4="",0,RTD("cqg.rtd", ,"ContractData",I4, "T_CVol",, "T"))</f>
        <v>0</v>
      </c>
      <c r="H4" s="12">
        <f>RANK($G4,$G$1:G$51)+COUNTIF($G$1:G4,G4)-1</f>
        <v>18</v>
      </c>
      <c r="I4" s="13" t="str">
        <v/>
      </c>
      <c r="J4" s="12">
        <f t="shared" si="7"/>
        <v>4</v>
      </c>
      <c r="K4" s="13" t="str">
        <f t="shared" si="1"/>
        <v>P.US.VIXV17100</v>
      </c>
      <c r="L4" s="11">
        <f>IF(K4="",0,RTD("cqg.rtd", ,"ContractData",K4, "T_CVol",, "T"))</f>
        <v>2344</v>
      </c>
      <c r="N4" s="11">
        <f>IF(P4="",0,RTD("cqg.rtd", ,"ContractData",P4, "T_CVol",, "T"))</f>
        <v>0</v>
      </c>
      <c r="O4" s="12">
        <f>RANK($N4,$N$1:N$51)+COUNTIF($N$1:N4,N4)-1</f>
        <v>28</v>
      </c>
      <c r="P4" s="13" t="str">
        <v/>
      </c>
      <c r="Q4" s="12">
        <f t="shared" si="8"/>
        <v>4</v>
      </c>
      <c r="R4" s="13" t="str">
        <f t="shared" si="2"/>
        <v>C.US.VIXX17160</v>
      </c>
      <c r="S4" s="11">
        <f>IF(R4="",0,RTD("cqg.rtd", ,"ContractData",R4, "T_CVol",, "T"))</f>
        <v>8607</v>
      </c>
      <c r="T4" s="11">
        <f>IF(V4="",0,RTD("cqg.rtd", ,"ContractData",V4, "T_CVol",, "T"))</f>
        <v>0</v>
      </c>
      <c r="U4" s="13">
        <f>RANK($T4,$T$1:T$51)+COUNTIF($T$1:T4,T4)-1</f>
        <v>18</v>
      </c>
      <c r="V4" s="13" t="str">
        <v/>
      </c>
      <c r="W4" s="12">
        <f t="shared" si="9"/>
        <v>4</v>
      </c>
      <c r="X4" s="13" t="str">
        <f t="shared" si="3"/>
        <v>P.US.VIXX17135</v>
      </c>
      <c r="Y4" s="11">
        <f>IF(X4="",0,RTD("cqg.rtd", ,"ContractData",X4, "T_CVol",, "T"))</f>
        <v>612</v>
      </c>
      <c r="AA4" s="11">
        <f>IF(AC4="",0,RTD("cqg.rtd", ,"ContractData",AC4, "T_CVol",, "T"))</f>
        <v>0</v>
      </c>
      <c r="AB4" s="13">
        <f>RANK($AA4,$AA$1:AA$51)+COUNTIF($AA$1:AA4,AA4)-1</f>
        <v>19</v>
      </c>
      <c r="AC4" s="13" t="str">
        <v/>
      </c>
      <c r="AD4" s="12">
        <f t="shared" si="10"/>
        <v>4</v>
      </c>
      <c r="AE4" s="13" t="str">
        <f t="shared" si="4"/>
        <v>C.US.VIXZ17130</v>
      </c>
      <c r="AF4" s="11">
        <f>IF(AE4="",0,RTD("cqg.rtd", ,"ContractData",AE4, "T_CVol",, "T"))</f>
        <v>1651</v>
      </c>
      <c r="AG4" s="11">
        <f>IF(AI4="",0,RTD("cqg.rtd", ,"ContractData",AI4, "T_CVol",, "T"))</f>
        <v>0</v>
      </c>
      <c r="AH4" s="13">
        <f>RANK($AG4,$AG$1:AG$51)+COUNTIF($AG$1:AG4,AG4)-1</f>
        <v>11</v>
      </c>
      <c r="AI4" s="13" t="str">
        <v/>
      </c>
      <c r="AJ4" s="12">
        <f t="shared" si="11"/>
        <v>4</v>
      </c>
      <c r="AK4" s="13" t="str">
        <f t="shared" si="5"/>
        <v>P.US.VIXZ17120</v>
      </c>
      <c r="AL4" s="11">
        <f>IF(AK4="",0,RTD("cqg.rtd", ,"ContractData",AK4, "T_CVol",, "T"))</f>
        <v>11</v>
      </c>
    </row>
    <row r="5" spans="1:38" x14ac:dyDescent="0.3">
      <c r="A5" s="11">
        <f>IF(C5="",0,RTD("cqg.rtd", ,"ContractData",C5, "T_CVol",, "T"))</f>
        <v>0</v>
      </c>
      <c r="B5" s="12">
        <f>RANK($A5,$A$1:A$51)+COUNTIF($A$1:A5,A5)-1</f>
        <v>27</v>
      </c>
      <c r="C5" s="13" t="str">
        <v/>
      </c>
      <c r="D5" s="12">
        <f t="shared" si="6"/>
        <v>5</v>
      </c>
      <c r="E5" s="13" t="str">
        <f t="shared" si="0"/>
        <v>C.US.VIXV17150</v>
      </c>
      <c r="F5" s="11">
        <f>IF(E5="",0,RTD("cqg.rtd", ,"ContractData",E5, "T_CVol",, "T"))</f>
        <v>5328</v>
      </c>
      <c r="G5" s="11">
        <f>IF(I5="",0,RTD("cqg.rtd", ,"ContractData",I5, "T_CVol",, "T"))</f>
        <v>0</v>
      </c>
      <c r="H5" s="12">
        <f>RANK($G5,$G$1:G$51)+COUNTIF($G$1:G5,G5)-1</f>
        <v>19</v>
      </c>
      <c r="I5" s="13" t="str">
        <v/>
      </c>
      <c r="J5" s="12">
        <f t="shared" si="7"/>
        <v>5</v>
      </c>
      <c r="K5" s="13" t="str">
        <f t="shared" si="1"/>
        <v>P.US.VIXV17105</v>
      </c>
      <c r="L5" s="11">
        <f>IF(K5="",0,RTD("cqg.rtd", ,"ContractData",K5, "T_CVol",, "T"))</f>
        <v>1633</v>
      </c>
      <c r="N5" s="11">
        <f>IF(P5="",0,RTD("cqg.rtd", ,"ContractData",P5, "T_CVol",, "T"))</f>
        <v>0</v>
      </c>
      <c r="O5" s="12">
        <f>RANK($N5,$N$1:N$51)+COUNTIF($N$1:N5,N5)-1</f>
        <v>29</v>
      </c>
      <c r="P5" s="13" t="str">
        <v/>
      </c>
      <c r="Q5" s="12">
        <f t="shared" si="8"/>
        <v>5</v>
      </c>
      <c r="R5" s="13" t="str">
        <f t="shared" si="2"/>
        <v>C.US.VIXX17220</v>
      </c>
      <c r="S5" s="11">
        <f>IF(R5="",0,RTD("cqg.rtd", ,"ContractData",R5, "T_CVol",, "T"))</f>
        <v>5177</v>
      </c>
      <c r="T5" s="11">
        <f>IF(V5="",0,RTD("cqg.rtd", ,"ContractData",V5, "T_CVol",, "T"))</f>
        <v>0</v>
      </c>
      <c r="U5" s="13">
        <f>RANK($T5,$T$1:T$51)+COUNTIF($T$1:T5,T5)-1</f>
        <v>19</v>
      </c>
      <c r="V5" s="13" t="str">
        <v/>
      </c>
      <c r="W5" s="12">
        <f t="shared" si="9"/>
        <v>5</v>
      </c>
      <c r="X5" s="13" t="str">
        <f t="shared" si="3"/>
        <v>P.US.VIXX17130</v>
      </c>
      <c r="Y5" s="11">
        <f>IF(X5="",0,RTD("cqg.rtd", ,"ContractData",X5, "T_CVol",, "T"))</f>
        <v>420</v>
      </c>
      <c r="AA5" s="11">
        <f>IF(AC5="",0,RTD("cqg.rtd", ,"ContractData",AC5, "T_CVol",, "T"))</f>
        <v>0</v>
      </c>
      <c r="AB5" s="13">
        <f>RANK($AA5,$AA$1:AA$51)+COUNTIF($AA$1:AA5,AA5)-1</f>
        <v>20</v>
      </c>
      <c r="AC5" s="13" t="str">
        <v/>
      </c>
      <c r="AD5" s="12">
        <f t="shared" si="10"/>
        <v>5</v>
      </c>
      <c r="AE5" s="13" t="str">
        <f t="shared" si="4"/>
        <v>C.US.VIXZ17170</v>
      </c>
      <c r="AF5" s="11">
        <f>IF(AE5="",0,RTD("cqg.rtd", ,"ContractData",AE5, "T_CVol",, "T"))</f>
        <v>910</v>
      </c>
      <c r="AG5" s="11">
        <f>IF(AI5="",0,RTD("cqg.rtd", ,"ContractData",AI5, "T_CVol",, "T"))</f>
        <v>0</v>
      </c>
      <c r="AH5" s="13">
        <f>RANK($AG5,$AG$1:AG$51)+COUNTIF($AG$1:AG5,AG5)-1</f>
        <v>12</v>
      </c>
      <c r="AI5" s="13" t="str">
        <v/>
      </c>
      <c r="AJ5" s="12">
        <f t="shared" si="11"/>
        <v>5</v>
      </c>
      <c r="AK5" s="13" t="str">
        <f t="shared" si="5"/>
        <v>P.US.VIXZ17140</v>
      </c>
      <c r="AL5" s="11">
        <f>IF(AK5="",0,RTD("cqg.rtd", ,"ContractData",AK5, "T_CVol",, "T"))</f>
        <v>5</v>
      </c>
    </row>
    <row r="6" spans="1:38" x14ac:dyDescent="0.3">
      <c r="A6" s="11">
        <f>IF(C6="",0,RTD("cqg.rtd", ,"ContractData",C6, "T_CVol",, "T"))</f>
        <v>0</v>
      </c>
      <c r="B6" s="12">
        <f>RANK($A6,$A$1:A$51)+COUNTIF($A$1:A6,A6)-1</f>
        <v>28</v>
      </c>
      <c r="C6" s="13" t="str">
        <v/>
      </c>
      <c r="D6" s="12">
        <f t="shared" si="6"/>
        <v>6</v>
      </c>
      <c r="E6" s="13" t="str">
        <f t="shared" si="0"/>
        <v>C.US.VIXV17110</v>
      </c>
      <c r="F6" s="11">
        <f>IF(E6="",0,RTD("cqg.rtd", ,"ContractData",E6, "T_CVol",, "T"))</f>
        <v>3927</v>
      </c>
      <c r="G6" s="11">
        <f>IF(I6="",0,RTD("cqg.rtd", ,"ContractData",I6, "T_CVol",, "T"))</f>
        <v>0</v>
      </c>
      <c r="H6" s="12">
        <f>RANK($G6,$G$1:G$51)+COUNTIF($G$1:G6,G6)-1</f>
        <v>20</v>
      </c>
      <c r="I6" s="13" t="str">
        <v/>
      </c>
      <c r="J6" s="12">
        <f t="shared" si="7"/>
        <v>6</v>
      </c>
      <c r="K6" s="13" t="str">
        <f t="shared" si="1"/>
        <v>P.US.VIXV17120</v>
      </c>
      <c r="L6" s="11">
        <f>IF(K6="",0,RTD("cqg.rtd", ,"ContractData",K6, "T_CVol",, "T"))</f>
        <v>928</v>
      </c>
      <c r="N6" s="11">
        <f>IF(P6="",0,RTD("cqg.rtd", ,"ContractData",P6, "T_CVol",, "T"))</f>
        <v>0</v>
      </c>
      <c r="O6" s="12">
        <f>RANK($N6,$N$1:N$51)+COUNTIF($N$1:N6,N6)-1</f>
        <v>30</v>
      </c>
      <c r="P6" s="13" t="str">
        <v/>
      </c>
      <c r="Q6" s="12">
        <f t="shared" si="8"/>
        <v>6</v>
      </c>
      <c r="R6" s="13" t="str">
        <f t="shared" si="2"/>
        <v>C.US.VIXX17140</v>
      </c>
      <c r="S6" s="11">
        <f>IF(R6="",0,RTD("cqg.rtd", ,"ContractData",R6, "T_CVol",, "T"))</f>
        <v>5164</v>
      </c>
      <c r="T6" s="11">
        <f>IF(V6="",0,RTD("cqg.rtd", ,"ContractData",V6, "T_CVol",, "T"))</f>
        <v>0</v>
      </c>
      <c r="U6" s="13">
        <f>RANK($T6,$T$1:T$51)+COUNTIF($T$1:T6,T6)-1</f>
        <v>20</v>
      </c>
      <c r="V6" s="13" t="str">
        <v/>
      </c>
      <c r="W6" s="12">
        <f t="shared" si="9"/>
        <v>6</v>
      </c>
      <c r="X6" s="13" t="str">
        <f t="shared" si="3"/>
        <v>P.US.VIXX17110</v>
      </c>
      <c r="Y6" s="11">
        <f>IF(X6="",0,RTD("cqg.rtd", ,"ContractData",X6, "T_CVol",, "T"))</f>
        <v>282</v>
      </c>
      <c r="AA6" s="11">
        <f>IF(AC6="",0,RTD("cqg.rtd", ,"ContractData",AC6, "T_CVol",, "T"))</f>
        <v>0</v>
      </c>
      <c r="AB6" s="13">
        <f>RANK($AA6,$AA$1:AA$51)+COUNTIF($AA$1:AA6,AA6)-1</f>
        <v>21</v>
      </c>
      <c r="AC6" s="13" t="str">
        <v/>
      </c>
      <c r="AD6" s="12">
        <f t="shared" si="10"/>
        <v>6</v>
      </c>
      <c r="AE6" s="13" t="str">
        <f t="shared" si="4"/>
        <v>C.US.VIXZ17150</v>
      </c>
      <c r="AF6" s="11">
        <f>IF(AE6="",0,RTD("cqg.rtd", ,"ContractData",AE6, "T_CVol",, "T"))</f>
        <v>791</v>
      </c>
      <c r="AG6" s="11">
        <f>IF(AI6="",0,RTD("cqg.rtd", ,"ContractData",AI6, "T_CVol",, "T"))</f>
        <v>0</v>
      </c>
      <c r="AH6" s="13">
        <f>RANK($AG6,$AG$1:AG$51)+COUNTIF($AG$1:AG6,AG6)-1</f>
        <v>13</v>
      </c>
      <c r="AI6" s="13" t="str">
        <v/>
      </c>
      <c r="AJ6" s="12">
        <f t="shared" si="11"/>
        <v>6</v>
      </c>
      <c r="AK6" s="13" t="str">
        <f t="shared" si="5"/>
        <v>P.US.VIXZ17100</v>
      </c>
      <c r="AL6" s="11">
        <f>IF(AK6="",0,RTD("cqg.rtd", ,"ContractData",AK6, "T_CVol",, "T"))</f>
        <v>3</v>
      </c>
    </row>
    <row r="7" spans="1:38" x14ac:dyDescent="0.3">
      <c r="A7" s="11">
        <f>IF(C7="",0,RTD("cqg.rtd", ,"ContractData",C7, "T_CVol",, "T"))</f>
        <v>0</v>
      </c>
      <c r="B7" s="12">
        <f>RANK($A7,$A$1:A$51)+COUNTIF($A$1:A7,A7)-1</f>
        <v>29</v>
      </c>
      <c r="C7" s="13" t="str">
        <v/>
      </c>
      <c r="D7" s="12">
        <f t="shared" si="6"/>
        <v>7</v>
      </c>
      <c r="E7" s="13" t="str">
        <f t="shared" si="0"/>
        <v>C.US.VIXV17125</v>
      </c>
      <c r="F7" s="11">
        <f>IF(E7="",0,RTD("cqg.rtd", ,"ContractData",E7, "T_CVol",, "T"))</f>
        <v>941</v>
      </c>
      <c r="G7" s="11">
        <f>IF(I7="",0,RTD("cqg.rtd", ,"ContractData",I7, "T_CVol",, "T"))</f>
        <v>0</v>
      </c>
      <c r="H7" s="12">
        <f>RANK($G7,$G$1:G$51)+COUNTIF($G$1:G7,G7)-1</f>
        <v>21</v>
      </c>
      <c r="I7" s="13" t="str">
        <v/>
      </c>
      <c r="J7" s="12">
        <f t="shared" si="7"/>
        <v>7</v>
      </c>
      <c r="K7" s="13" t="str">
        <f t="shared" si="1"/>
        <v>P.US.VIXV17130</v>
      </c>
      <c r="L7" s="11">
        <f>IF(K7="",0,RTD("cqg.rtd", ,"ContractData",K7, "T_CVol",, "T"))</f>
        <v>178</v>
      </c>
      <c r="N7" s="11">
        <f>IF(P7="",0,RTD("cqg.rtd", ,"ContractData",P7, "T_CVol",, "T"))</f>
        <v>0</v>
      </c>
      <c r="O7" s="12">
        <f>RANK($N7,$N$1:N$51)+COUNTIF($N$1:N7,N7)-1</f>
        <v>31</v>
      </c>
      <c r="P7" s="13" t="str">
        <v>C.US.VIXX1710</v>
      </c>
      <c r="Q7" s="12">
        <f t="shared" si="8"/>
        <v>7</v>
      </c>
      <c r="R7" s="13" t="str">
        <f t="shared" si="2"/>
        <v>C.US.VIXX17170</v>
      </c>
      <c r="S7" s="11">
        <f>IF(R7="",0,RTD("cqg.rtd", ,"ContractData",R7, "T_CVol",, "T"))</f>
        <v>4121</v>
      </c>
      <c r="T7" s="11">
        <f>IF(V7="",0,RTD("cqg.rtd", ,"ContractData",V7, "T_CVol",, "T"))</f>
        <v>0</v>
      </c>
      <c r="U7" s="13">
        <f>RANK($T7,$T$1:T$51)+COUNTIF($T$1:T7,T7)-1</f>
        <v>21</v>
      </c>
      <c r="V7" s="13" t="str">
        <v>P.US.VIXX1710</v>
      </c>
      <c r="W7" s="12">
        <f t="shared" si="9"/>
        <v>7</v>
      </c>
      <c r="X7" s="13" t="str">
        <f t="shared" si="3"/>
        <v>P.US.VIXX1795</v>
      </c>
      <c r="Y7" s="11">
        <f>IF(X7="",0,RTD("cqg.rtd", ,"ContractData",X7, "T_CVol",, "T"))</f>
        <v>26</v>
      </c>
      <c r="AA7" s="11">
        <f>IF(AC7="",0,RTD("cqg.rtd", ,"ContractData",AC7, "T_CVol",, "T"))</f>
        <v>0</v>
      </c>
      <c r="AB7" s="13">
        <f>RANK($AA7,$AA$1:AA$51)+COUNTIF($AA$1:AA7,AA7)-1</f>
        <v>22</v>
      </c>
      <c r="AC7" s="13" t="str">
        <v>C.US.VIXZ1710</v>
      </c>
      <c r="AD7" s="12">
        <f t="shared" si="10"/>
        <v>7</v>
      </c>
      <c r="AE7" s="13" t="str">
        <f t="shared" si="4"/>
        <v>C.US.VIXZ17250</v>
      </c>
      <c r="AF7" s="11">
        <f>IF(AE7="",0,RTD("cqg.rtd", ,"ContractData",AE7, "T_CVol",, "T"))</f>
        <v>520</v>
      </c>
      <c r="AG7" s="11">
        <f>IF(AI7="",0,RTD("cqg.rtd", ,"ContractData",AI7, "T_CVol",, "T"))</f>
        <v>0</v>
      </c>
      <c r="AH7" s="13">
        <f>RANK($AG7,$AG$1:AG$51)+COUNTIF($AG$1:AG7,AG7)-1</f>
        <v>14</v>
      </c>
      <c r="AI7" s="13" t="str">
        <v>P.US.VIXZ1710</v>
      </c>
      <c r="AJ7" s="12">
        <f t="shared" si="11"/>
        <v>7</v>
      </c>
      <c r="AK7" s="13" t="str">
        <f t="shared" si="5"/>
        <v>P.US.VIXZ17150</v>
      </c>
      <c r="AL7" s="11">
        <f>IF(AK7="",0,RTD("cqg.rtd", ,"ContractData",AK7, "T_CVol",, "T"))</f>
        <v>1</v>
      </c>
    </row>
    <row r="8" spans="1:38" x14ac:dyDescent="0.3">
      <c r="A8" s="11">
        <f>IF(C8="",0,RTD("cqg.rtd", ,"ContractData",C8, "T_CVol",, "T"))</f>
        <v>0</v>
      </c>
      <c r="B8" s="12">
        <f>RANK($A8,$A$1:A$51)+COUNTIF($A$1:A8,A8)-1</f>
        <v>30</v>
      </c>
      <c r="C8" s="13" t="str">
        <v>C.US.VIXV1710</v>
      </c>
      <c r="D8" s="12">
        <f t="shared" si="6"/>
        <v>8</v>
      </c>
      <c r="E8" s="13" t="str">
        <f t="shared" si="0"/>
        <v>C.US.VIXV17100</v>
      </c>
      <c r="F8" s="11">
        <f>IF(E8="",0,RTD("cqg.rtd", ,"ContractData",E8, "T_CVol",, "T"))</f>
        <v>907</v>
      </c>
      <c r="G8" s="11">
        <f>IF(I8="",0,RTD("cqg.rtd", ,"ContractData",I8, "T_CVol",, "T"))</f>
        <v>0</v>
      </c>
      <c r="H8" s="12">
        <f>RANK($G8,$G$1:G$51)+COUNTIF($G$1:G8,G8)-1</f>
        <v>22</v>
      </c>
      <c r="I8" s="13" t="str">
        <v>P.US.VIXV1710</v>
      </c>
      <c r="J8" s="12">
        <f t="shared" si="7"/>
        <v>8</v>
      </c>
      <c r="K8" s="13" t="str">
        <f t="shared" si="1"/>
        <v>P.US.VIXV17140</v>
      </c>
      <c r="L8" s="11">
        <f>IF(K8="",0,RTD("cqg.rtd", ,"ContractData",K8, "T_CVol",, "T"))</f>
        <v>23</v>
      </c>
      <c r="N8" s="11">
        <f>IF(P8="",0,RTD("cqg.rtd", ,"ContractData",P8, "T_CVol",, "T"))</f>
        <v>0</v>
      </c>
      <c r="O8" s="12">
        <f>RANK($N8,$N$1:N$51)+COUNTIF($N$1:N8,N8)-1</f>
        <v>32</v>
      </c>
      <c r="P8" s="13" t="str">
        <v>C.US.VIXX1720</v>
      </c>
      <c r="Q8" s="12">
        <f t="shared" si="8"/>
        <v>8</v>
      </c>
      <c r="R8" s="13" t="str">
        <f t="shared" si="2"/>
        <v>C.US.VIXX17260</v>
      </c>
      <c r="S8" s="11">
        <f>IF(R8="",0,RTD("cqg.rtd", ,"ContractData",R8, "T_CVol",, "T"))</f>
        <v>3402</v>
      </c>
      <c r="T8" s="11">
        <f>IF(V8="",0,RTD("cqg.rtd", ,"ContractData",V8, "T_CVol",, "T"))</f>
        <v>0</v>
      </c>
      <c r="U8" s="13">
        <f>RANK($T8,$T$1:T$51)+COUNTIF($T$1:T8,T8)-1</f>
        <v>22</v>
      </c>
      <c r="V8" s="13" t="str">
        <v>P.US.VIXX1720</v>
      </c>
      <c r="W8" s="12">
        <f t="shared" si="9"/>
        <v>8</v>
      </c>
      <c r="X8" s="13" t="str">
        <f t="shared" si="3"/>
        <v>P.US.VIXX17140</v>
      </c>
      <c r="Y8" s="11">
        <f>IF(X8="",0,RTD("cqg.rtd", ,"ContractData",X8, "T_CVol",, "T"))</f>
        <v>7</v>
      </c>
      <c r="AA8" s="11">
        <f>IF(AC8="",0,RTD("cqg.rtd", ,"ContractData",AC8, "T_CVol",, "T"))</f>
        <v>0</v>
      </c>
      <c r="AB8" s="13">
        <f>RANK($AA8,$AA$1:AA$51)+COUNTIF($AA$1:AA8,AA8)-1</f>
        <v>23</v>
      </c>
      <c r="AC8" s="13" t="str">
        <v>C.US.VIXZ1720</v>
      </c>
      <c r="AD8" s="12">
        <f t="shared" si="10"/>
        <v>8</v>
      </c>
      <c r="AE8" s="13" t="str">
        <f t="shared" si="4"/>
        <v>C.US.VIXZ1790</v>
      </c>
      <c r="AF8" s="11">
        <f>IF(AE8="",0,RTD("cqg.rtd", ,"ContractData",AE8, "T_CVol",, "T"))</f>
        <v>100</v>
      </c>
      <c r="AG8" s="11">
        <f>IF(AI8="",0,RTD("cqg.rtd", ,"ContractData",AI8, "T_CVol",, "T"))</f>
        <v>0</v>
      </c>
      <c r="AH8" s="13">
        <f>RANK($AG8,$AG$1:AG$51)+COUNTIF($AG$1:AG8,AG8)-1</f>
        <v>15</v>
      </c>
      <c r="AI8" s="13" t="str">
        <v>P.US.VIXZ1720</v>
      </c>
      <c r="AJ8" s="12">
        <f t="shared" si="11"/>
        <v>8</v>
      </c>
      <c r="AK8" s="13" t="str">
        <f t="shared" si="5"/>
        <v/>
      </c>
      <c r="AL8" s="11">
        <f>IF(AK8="",0,RTD("cqg.rtd", ,"ContractData",AK8, "T_CVol",, "T"))</f>
        <v>0</v>
      </c>
    </row>
    <row r="9" spans="1:38" x14ac:dyDescent="0.3">
      <c r="A9" s="11">
        <f>IF(C9="",0,RTD("cqg.rtd", ,"ContractData",C9, "T_CVol",, "T"))</f>
        <v>0</v>
      </c>
      <c r="B9" s="12">
        <f>RANK($A9,$A$1:A$51)+COUNTIF($A$1:A9,A9)-1</f>
        <v>31</v>
      </c>
      <c r="C9" s="13" t="str">
        <v>C.US.VIXV1720</v>
      </c>
      <c r="D9" s="12">
        <f t="shared" si="6"/>
        <v>9</v>
      </c>
      <c r="E9" s="13" t="str">
        <f t="shared" si="0"/>
        <v>C.US.VIXV17115</v>
      </c>
      <c r="F9" s="11">
        <f>IF(E9="",0,RTD("cqg.rtd", ,"ContractData",E9, "T_CVol",, "T"))</f>
        <v>695</v>
      </c>
      <c r="G9" s="11">
        <f>IF(I9="",0,RTD("cqg.rtd", ,"ContractData",I9, "T_CVol",, "T"))</f>
        <v>0</v>
      </c>
      <c r="H9" s="12">
        <f>RANK($G9,$G$1:G$51)+COUNTIF($G$1:G9,G9)-1</f>
        <v>23</v>
      </c>
      <c r="I9" s="13" t="str">
        <v>P.US.VIXV1720</v>
      </c>
      <c r="J9" s="12">
        <f t="shared" si="7"/>
        <v>9</v>
      </c>
      <c r="K9" s="13" t="str">
        <f t="shared" si="1"/>
        <v>P.US.VIXV17200</v>
      </c>
      <c r="L9" s="11">
        <f>IF(K9="",0,RTD("cqg.rtd", ,"ContractData",K9, "T_CVol",, "T"))</f>
        <v>21</v>
      </c>
      <c r="N9" s="11">
        <f>IF(P9="",0,RTD("cqg.rtd", ,"ContractData",P9, "T_CVol",, "T"))</f>
        <v>0</v>
      </c>
      <c r="O9" s="12">
        <f>RANK($N9,$N$1:N$51)+COUNTIF($N$1:N9,N9)-1</f>
        <v>33</v>
      </c>
      <c r="P9" s="13" t="str">
        <v>C.US.VIXX1730</v>
      </c>
      <c r="Q9" s="12">
        <f t="shared" si="8"/>
        <v>9</v>
      </c>
      <c r="R9" s="13" t="str">
        <f t="shared" si="2"/>
        <v>C.US.VIXX17190</v>
      </c>
      <c r="S9" s="11">
        <f>IF(R9="",0,RTD("cqg.rtd", ,"ContractData",R9, "T_CVol",, "T"))</f>
        <v>1408</v>
      </c>
      <c r="T9" s="11">
        <f>IF(V9="",0,RTD("cqg.rtd", ,"ContractData",V9, "T_CVol",, "T"))</f>
        <v>0</v>
      </c>
      <c r="U9" s="13">
        <f>RANK($T9,$T$1:T$51)+COUNTIF($T$1:T9,T9)-1</f>
        <v>23</v>
      </c>
      <c r="V9" s="13" t="str">
        <v>P.US.VIXX1730</v>
      </c>
      <c r="W9" s="12">
        <f t="shared" si="9"/>
        <v>9</v>
      </c>
      <c r="X9" s="13" t="str">
        <f t="shared" si="3"/>
        <v>P.US.VIXX17150</v>
      </c>
      <c r="Y9" s="11">
        <f>IF(X9="",0,RTD("cqg.rtd", ,"ContractData",X9, "T_CVol",, "T"))</f>
        <v>5</v>
      </c>
      <c r="AA9" s="11">
        <f>IF(AC9="",0,RTD("cqg.rtd", ,"ContractData",AC9, "T_CVol",, "T"))</f>
        <v>0</v>
      </c>
      <c r="AB9" s="13">
        <f>RANK($AA9,$AA$1:AA$51)+COUNTIF($AA$1:AA9,AA9)-1</f>
        <v>24</v>
      </c>
      <c r="AC9" s="13" t="str">
        <v>C.US.VIXZ1730</v>
      </c>
      <c r="AD9" s="12">
        <f t="shared" si="10"/>
        <v>9</v>
      </c>
      <c r="AE9" s="13" t="str">
        <f t="shared" si="4"/>
        <v>C.US.VIXZ17120</v>
      </c>
      <c r="AF9" s="11">
        <f>IF(AE9="",0,RTD("cqg.rtd", ,"ContractData",AE9, "T_CVol",, "T"))</f>
        <v>56</v>
      </c>
      <c r="AG9" s="11">
        <f>IF(AI9="",0,RTD("cqg.rtd", ,"ContractData",AI9, "T_CVol",, "T"))</f>
        <v>0</v>
      </c>
      <c r="AH9" s="13">
        <f>RANK($AG9,$AG$1:AG$51)+COUNTIF($AG$1:AG9,AG9)-1</f>
        <v>16</v>
      </c>
      <c r="AI9" s="13" t="str">
        <v>P.US.VIXZ1730</v>
      </c>
      <c r="AJ9" s="12">
        <f t="shared" si="11"/>
        <v>9</v>
      </c>
      <c r="AK9" s="13" t="str">
        <f t="shared" si="5"/>
        <v/>
      </c>
      <c r="AL9" s="11">
        <f>IF(AK9="",0,RTD("cqg.rtd", ,"ContractData",AK9, "T_CVol",, "T"))</f>
        <v>0</v>
      </c>
    </row>
    <row r="10" spans="1:38" x14ac:dyDescent="0.3">
      <c r="A10" s="11">
        <f>IF(C10="",0,RTD("cqg.rtd", ,"ContractData",C10, "T_CVol",, "T"))</f>
        <v>0</v>
      </c>
      <c r="B10" s="12">
        <f>RANK($A10,$A$1:A$51)+COUNTIF($A$1:A10,A10)-1</f>
        <v>32</v>
      </c>
      <c r="C10" s="13" t="str">
        <v>C.US.VIXV1730</v>
      </c>
      <c r="D10" s="12">
        <f t="shared" si="6"/>
        <v>10</v>
      </c>
      <c r="E10" s="13" t="str">
        <f t="shared" si="0"/>
        <v>C.US.VIXV17230</v>
      </c>
      <c r="F10" s="11">
        <f>IF(E10="",0,RTD("cqg.rtd", ,"ContractData",E10, "T_CVol",, "T"))</f>
        <v>661</v>
      </c>
      <c r="G10" s="11">
        <f>IF(I10="",0,RTD("cqg.rtd", ,"ContractData",I10, "T_CVol",, "T"))</f>
        <v>0</v>
      </c>
      <c r="H10" s="12">
        <f>RANK($G10,$G$1:G$51)+COUNTIF($G$1:G10,G10)-1</f>
        <v>24</v>
      </c>
      <c r="I10" s="13" t="str">
        <v>P.US.VIXV1730</v>
      </c>
      <c r="J10" s="12">
        <f t="shared" si="7"/>
        <v>10</v>
      </c>
      <c r="K10" s="13" t="str">
        <f t="shared" si="1"/>
        <v>P.US.VIXV17170</v>
      </c>
      <c r="L10" s="11">
        <f>IF(K10="",0,RTD("cqg.rtd", ,"ContractData",K10, "T_CVol",, "T"))</f>
        <v>11</v>
      </c>
      <c r="N10" s="11">
        <f>IF(P10="",0,RTD("cqg.rtd", ,"ContractData",P10, "T_CVol",, "T"))</f>
        <v>0</v>
      </c>
      <c r="O10" s="12">
        <f>RANK($N10,$N$1:N$51)+COUNTIF($N$1:N10,N10)-1</f>
        <v>34</v>
      </c>
      <c r="P10" s="13" t="str">
        <v>C.US.VIXX1740</v>
      </c>
      <c r="Q10" s="12">
        <f t="shared" si="8"/>
        <v>10</v>
      </c>
      <c r="R10" s="13" t="str">
        <f t="shared" si="2"/>
        <v>C.US.VIXX1790</v>
      </c>
      <c r="S10" s="11">
        <f>IF(R10="",0,RTD("cqg.rtd", ,"ContractData",R10, "T_CVol",, "T"))</f>
        <v>851</v>
      </c>
      <c r="T10" s="11">
        <f>IF(V10="",0,RTD("cqg.rtd", ,"ContractData",V10, "T_CVol",, "T"))</f>
        <v>0</v>
      </c>
      <c r="U10" s="13">
        <f>RANK($T10,$T$1:T$51)+COUNTIF($T$1:T10,T10)-1</f>
        <v>24</v>
      </c>
      <c r="V10" s="13" t="str">
        <v>P.US.VIXX1740</v>
      </c>
      <c r="W10" s="12">
        <f t="shared" si="9"/>
        <v>10</v>
      </c>
      <c r="X10" s="13" t="str">
        <f t="shared" si="3"/>
        <v>P.US.VIXX1785</v>
      </c>
      <c r="Y10" s="11">
        <f>IF(X10="",0,RTD("cqg.rtd", ,"ContractData",X10, "T_CVol",, "T"))</f>
        <v>3</v>
      </c>
      <c r="AA10" s="11">
        <f>IF(AC10="",0,RTD("cqg.rtd", ,"ContractData",AC10, "T_CVol",, "T"))</f>
        <v>0</v>
      </c>
      <c r="AB10" s="13">
        <f>RANK($AA10,$AA$1:AA$51)+COUNTIF($AA$1:AA10,AA10)-1</f>
        <v>25</v>
      </c>
      <c r="AC10" s="13" t="str">
        <v>C.US.VIXZ1740</v>
      </c>
      <c r="AD10" s="12">
        <f t="shared" si="10"/>
        <v>10</v>
      </c>
      <c r="AE10" s="13" t="str">
        <f t="shared" si="4"/>
        <v>C.US.VIXZ17100</v>
      </c>
      <c r="AF10" s="11">
        <f>IF(AE10="",0,RTD("cqg.rtd", ,"ContractData",AE10, "T_CVol",, "T"))</f>
        <v>39</v>
      </c>
      <c r="AG10" s="11">
        <f>IF(AI10="",0,RTD("cqg.rtd", ,"ContractData",AI10, "T_CVol",, "T"))</f>
        <v>0</v>
      </c>
      <c r="AH10" s="13">
        <f>RANK($AG10,$AG$1:AG$51)+COUNTIF($AG$1:AG10,AG10)-1</f>
        <v>17</v>
      </c>
      <c r="AI10" s="13" t="str">
        <v>P.US.VIXZ1740</v>
      </c>
      <c r="AJ10" s="12">
        <f t="shared" si="11"/>
        <v>10</v>
      </c>
      <c r="AK10" s="13" t="str">
        <f t="shared" si="5"/>
        <v/>
      </c>
      <c r="AL10" s="11">
        <f>IF(AK10="",0,RTD("cqg.rtd", ,"ContractData",AK10, "T_CVol",, "T"))</f>
        <v>0</v>
      </c>
    </row>
    <row r="11" spans="1:38" x14ac:dyDescent="0.3">
      <c r="A11" s="11">
        <f>IF(C11="",0,RTD("cqg.rtd", ,"ContractData",C11, "T_CVol",, "T"))</f>
        <v>0</v>
      </c>
      <c r="B11" s="12">
        <f>RANK($A11,$A$1:A$51)+COUNTIF($A$1:A11,A11)-1</f>
        <v>33</v>
      </c>
      <c r="C11" s="13" t="str">
        <v>C.US.VIXV1735</v>
      </c>
      <c r="D11" s="12">
        <f t="shared" si="6"/>
        <v>11</v>
      </c>
      <c r="E11" s="13" t="str">
        <f t="shared" si="0"/>
        <v>C.US.VIXV17170</v>
      </c>
      <c r="F11" s="11">
        <f>IF(E11="",0,RTD("cqg.rtd", ,"ContractData",E11, "T_CVol",, "T"))</f>
        <v>628</v>
      </c>
      <c r="G11" s="11">
        <f>IF(I11="",0,RTD("cqg.rtd", ,"ContractData",I11, "T_CVol",, "T"))</f>
        <v>0</v>
      </c>
      <c r="H11" s="12">
        <f>RANK($G11,$G$1:G$51)+COUNTIF($G$1:G11,G11)-1</f>
        <v>25</v>
      </c>
      <c r="I11" s="13" t="str">
        <v>P.US.VIXV1735</v>
      </c>
      <c r="J11" s="12">
        <f t="shared" si="7"/>
        <v>11</v>
      </c>
      <c r="K11" s="13" t="str">
        <f t="shared" si="1"/>
        <v>P.US.VIXV17150</v>
      </c>
      <c r="L11" s="11">
        <f>IF(K11="",0,RTD("cqg.rtd", ,"ContractData",K11, "T_CVol",, "T"))</f>
        <v>6</v>
      </c>
      <c r="N11" s="11">
        <f>IF(P11="",0,RTD("cqg.rtd", ,"ContractData",P11, "T_CVol",, "T"))</f>
        <v>0</v>
      </c>
      <c r="O11" s="12">
        <f>RANK($N11,$N$1:N$51)+COUNTIF($N$1:N11,N11)-1</f>
        <v>35</v>
      </c>
      <c r="P11" s="13" t="str">
        <v>C.US.VIXX1750</v>
      </c>
      <c r="Q11" s="12">
        <f t="shared" si="8"/>
        <v>11</v>
      </c>
      <c r="R11" s="13" t="str">
        <f t="shared" si="2"/>
        <v>C.US.VIXX17240</v>
      </c>
      <c r="S11" s="11">
        <f>IF(R11="",0,RTD("cqg.rtd", ,"ContractData",R11, "T_CVol",, "T"))</f>
        <v>756</v>
      </c>
      <c r="T11" s="11">
        <f>IF(V11="",0,RTD("cqg.rtd", ,"ContractData",V11, "T_CVol",, "T"))</f>
        <v>0</v>
      </c>
      <c r="U11" s="13">
        <f>RANK($T11,$T$1:T$51)+COUNTIF($T$1:T11,T11)-1</f>
        <v>25</v>
      </c>
      <c r="V11" s="13" t="str">
        <v>P.US.VIXX1750</v>
      </c>
      <c r="W11" s="12">
        <f t="shared" si="9"/>
        <v>11</v>
      </c>
      <c r="X11" s="13" t="str">
        <f t="shared" si="3"/>
        <v>P.US.VIXX17100</v>
      </c>
      <c r="Y11" s="11">
        <f>IF(X11="",0,RTD("cqg.rtd", ,"ContractData",X11, "T_CVol",, "T"))</f>
        <v>3</v>
      </c>
      <c r="AA11" s="11">
        <f>IF(AC11="",0,RTD("cqg.rtd", ,"ContractData",AC11, "T_CVol",, "T"))</f>
        <v>0</v>
      </c>
      <c r="AB11" s="13">
        <f>RANK($AA11,$AA$1:AA$51)+COUNTIF($AA$1:AA11,AA11)-1</f>
        <v>26</v>
      </c>
      <c r="AC11" s="13" t="str">
        <v>C.US.VIXZ1750</v>
      </c>
      <c r="AD11" s="12">
        <f t="shared" si="10"/>
        <v>11</v>
      </c>
      <c r="AE11" s="13" t="str">
        <f t="shared" si="4"/>
        <v>C.US.VIXZ17270</v>
      </c>
      <c r="AF11" s="11">
        <f>IF(AE11="",0,RTD("cqg.rtd", ,"ContractData",AE11, "T_CVol",, "T"))</f>
        <v>30</v>
      </c>
      <c r="AG11" s="11">
        <f>IF(AI11="",0,RTD("cqg.rtd", ,"ContractData",AI11, "T_CVol",, "T"))</f>
        <v>0</v>
      </c>
      <c r="AH11" s="13">
        <f>RANK($AG11,$AG$1:AG$51)+COUNTIF($AG$1:AG11,AG11)-1</f>
        <v>18</v>
      </c>
      <c r="AI11" s="13" t="str">
        <v>P.US.VIXZ1750</v>
      </c>
      <c r="AJ11" s="12">
        <f t="shared" si="11"/>
        <v>11</v>
      </c>
      <c r="AK11" s="13" t="str">
        <f t="shared" si="5"/>
        <v/>
      </c>
      <c r="AL11" s="11">
        <f>IF(AK11="",0,RTD("cqg.rtd", ,"ContractData",AK11, "T_CVol",, "T"))</f>
        <v>0</v>
      </c>
    </row>
    <row r="12" spans="1:38" x14ac:dyDescent="0.3">
      <c r="A12" s="11">
        <f>IF(C12="",0,RTD("cqg.rtd", ,"ContractData",C12, "T_CVol",, "T"))</f>
        <v>0</v>
      </c>
      <c r="B12" s="12">
        <f>RANK($A12,$A$1:A$51)+COUNTIF($A$1:A12,A12)-1</f>
        <v>34</v>
      </c>
      <c r="C12" s="13" t="str">
        <v>C.US.VIXV1740</v>
      </c>
      <c r="D12" s="12">
        <f t="shared" si="6"/>
        <v>12</v>
      </c>
      <c r="E12" s="13" t="str">
        <f t="shared" si="0"/>
        <v>C.US.VIXV17120</v>
      </c>
      <c r="F12" s="11">
        <f>IF(E12="",0,RTD("cqg.rtd", ,"ContractData",E12, "T_CVol",, "T"))</f>
        <v>179</v>
      </c>
      <c r="G12" s="11">
        <f>IF(I12="",0,RTD("cqg.rtd", ,"ContractData",I12, "T_CVol",, "T"))</f>
        <v>0</v>
      </c>
      <c r="H12" s="12">
        <f>RANK($G12,$G$1:G$51)+COUNTIF($G$1:G12,G12)-1</f>
        <v>26</v>
      </c>
      <c r="I12" s="13" t="str">
        <v>P.US.VIXV1740</v>
      </c>
      <c r="J12" s="12">
        <f t="shared" si="7"/>
        <v>12</v>
      </c>
      <c r="K12" s="13" t="str">
        <f t="shared" si="1"/>
        <v>P.US.VIXV1795</v>
      </c>
      <c r="L12" s="11">
        <f>IF(K12="",0,RTD("cqg.rtd", ,"ContractData",K12, "T_CVol",, "T"))</f>
        <v>5</v>
      </c>
      <c r="N12" s="11">
        <f>IF(P12="",0,RTD("cqg.rtd", ,"ContractData",P12, "T_CVol",, "T"))</f>
        <v>0</v>
      </c>
      <c r="O12" s="12">
        <f>RANK($N12,$N$1:N$51)+COUNTIF($N$1:N12,N12)-1</f>
        <v>36</v>
      </c>
      <c r="P12" s="13" t="str">
        <v>C.US.VIXX1755</v>
      </c>
      <c r="Q12" s="12">
        <f t="shared" si="8"/>
        <v>12</v>
      </c>
      <c r="R12" s="13" t="str">
        <f t="shared" si="2"/>
        <v>C.US.VIXX17120</v>
      </c>
      <c r="S12" s="11">
        <f>IF(R12="",0,RTD("cqg.rtd", ,"ContractData",R12, "T_CVol",, "T"))</f>
        <v>642</v>
      </c>
      <c r="T12" s="11">
        <f>IF(V12="",0,RTD("cqg.rtd", ,"ContractData",V12, "T_CVol",, "T"))</f>
        <v>0</v>
      </c>
      <c r="U12" s="13">
        <f>RANK($T12,$T$1:T$51)+COUNTIF($T$1:T12,T12)-1</f>
        <v>26</v>
      </c>
      <c r="V12" s="13" t="str">
        <v>P.US.VIXX1755</v>
      </c>
      <c r="W12" s="12">
        <f t="shared" si="9"/>
        <v>12</v>
      </c>
      <c r="X12" s="13" t="str">
        <f t="shared" si="3"/>
        <v>P.US.VIXX17125</v>
      </c>
      <c r="Y12" s="11">
        <f>IF(X12="",0,RTD("cqg.rtd", ,"ContractData",X12, "T_CVol",, "T"))</f>
        <v>2</v>
      </c>
      <c r="AA12" s="11">
        <f>IF(AC12="",0,RTD("cqg.rtd", ,"ContractData",AC12, "T_CVol",, "T"))</f>
        <v>0</v>
      </c>
      <c r="AB12" s="13">
        <f>RANK($AA12,$AA$1:AA$51)+COUNTIF($AA$1:AA12,AA12)-1</f>
        <v>27</v>
      </c>
      <c r="AC12" s="13" t="str">
        <v>C.US.VIXZ1760</v>
      </c>
      <c r="AD12" s="12">
        <f t="shared" si="10"/>
        <v>12</v>
      </c>
      <c r="AE12" s="13" t="str">
        <f t="shared" si="4"/>
        <v>C.US.VIXZ17160</v>
      </c>
      <c r="AF12" s="11">
        <f>IF(AE12="",0,RTD("cqg.rtd", ,"ContractData",AE12, "T_CVol",, "T"))</f>
        <v>22</v>
      </c>
      <c r="AG12" s="11">
        <f>IF(AI12="",0,RTD("cqg.rtd", ,"ContractData",AI12, "T_CVol",, "T"))</f>
        <v>0</v>
      </c>
      <c r="AH12" s="13">
        <f>RANK($AG12,$AG$1:AG$51)+COUNTIF($AG$1:AG12,AG12)-1</f>
        <v>19</v>
      </c>
      <c r="AI12" s="13" t="str">
        <v>P.US.VIXZ1760</v>
      </c>
      <c r="AJ12" s="12">
        <f t="shared" si="11"/>
        <v>12</v>
      </c>
      <c r="AK12" s="13" t="str">
        <f t="shared" si="5"/>
        <v/>
      </c>
      <c r="AL12" s="11">
        <f>IF(AK12="",0,RTD("cqg.rtd", ,"ContractData",AK12, "T_CVol",, "T"))</f>
        <v>0</v>
      </c>
    </row>
    <row r="13" spans="1:38" x14ac:dyDescent="0.3">
      <c r="A13" s="11">
        <f>IF(C13="",0,RTD("cqg.rtd", ,"ContractData",C13, "T_CVol",, "T"))</f>
        <v>0</v>
      </c>
      <c r="B13" s="12">
        <f>RANK($A13,$A$1:A$51)+COUNTIF($A$1:A13,A13)-1</f>
        <v>35</v>
      </c>
      <c r="C13" s="13" t="str">
        <v>C.US.VIXV1745</v>
      </c>
      <c r="D13" s="12">
        <f t="shared" si="6"/>
        <v>13</v>
      </c>
      <c r="E13" s="13" t="str">
        <f t="shared" si="0"/>
        <v>C.US.VIXV17200</v>
      </c>
      <c r="F13" s="11">
        <f>IF(E13="",0,RTD("cqg.rtd", ,"ContractData",E13, "T_CVol",, "T"))</f>
        <v>122</v>
      </c>
      <c r="G13" s="11">
        <f>IF(I13="",0,RTD("cqg.rtd", ,"ContractData",I13, "T_CVol",, "T"))</f>
        <v>0</v>
      </c>
      <c r="H13" s="12">
        <f>RANK($G13,$G$1:G$51)+COUNTIF($G$1:G13,G13)-1</f>
        <v>27</v>
      </c>
      <c r="I13" s="13" t="str">
        <v>P.US.VIXV1745</v>
      </c>
      <c r="J13" s="12">
        <f t="shared" si="7"/>
        <v>13</v>
      </c>
      <c r="K13" s="13" t="str">
        <f t="shared" si="1"/>
        <v>P.US.VIXV17145</v>
      </c>
      <c r="L13" s="11">
        <f>IF(K13="",0,RTD("cqg.rtd", ,"ContractData",K13, "T_CVol",, "T"))</f>
        <v>2</v>
      </c>
      <c r="N13" s="11">
        <f>IF(P13="",0,RTD("cqg.rtd", ,"ContractData",P13, "T_CVol",, "T"))</f>
        <v>0</v>
      </c>
      <c r="O13" s="12">
        <f>RANK($N13,$N$1:N$51)+COUNTIF($N$1:N13,N13)-1</f>
        <v>37</v>
      </c>
      <c r="P13" s="13" t="str">
        <v>C.US.VIXX1760</v>
      </c>
      <c r="Q13" s="12">
        <f t="shared" si="8"/>
        <v>13</v>
      </c>
      <c r="R13" s="13" t="str">
        <f t="shared" si="2"/>
        <v>C.US.VIXX17145</v>
      </c>
      <c r="S13" s="11">
        <f>IF(R13="",0,RTD("cqg.rtd", ,"ContractData",R13, "T_CVol",, "T"))</f>
        <v>506</v>
      </c>
      <c r="T13" s="11">
        <f>IF(V13="",0,RTD("cqg.rtd", ,"ContractData",V13, "T_CVol",, "T"))</f>
        <v>0</v>
      </c>
      <c r="U13" s="13">
        <f>RANK($T13,$T$1:T$51)+COUNTIF($T$1:T13,T13)-1</f>
        <v>27</v>
      </c>
      <c r="V13" s="13" t="str">
        <v>P.US.VIXX1760</v>
      </c>
      <c r="W13" s="12">
        <f t="shared" si="9"/>
        <v>13</v>
      </c>
      <c r="X13" s="13" t="str">
        <f t="shared" si="3"/>
        <v>P.US.VIXX1790</v>
      </c>
      <c r="Y13" s="11">
        <f>IF(X13="",0,RTD("cqg.rtd", ,"ContractData",X13, "T_CVol",, "T"))</f>
        <v>1</v>
      </c>
      <c r="AA13" s="11">
        <f>IF(AC13="",0,RTD("cqg.rtd", ,"ContractData",AC13, "T_CVol",, "T"))</f>
        <v>0</v>
      </c>
      <c r="AB13" s="13">
        <f>RANK($AA13,$AA$1:AA$51)+COUNTIF($AA$1:AA13,AA13)-1</f>
        <v>28</v>
      </c>
      <c r="AC13" s="13" t="str">
        <v>C.US.VIXZ1765</v>
      </c>
      <c r="AD13" s="12">
        <f t="shared" si="10"/>
        <v>13</v>
      </c>
      <c r="AE13" s="13" t="str">
        <f t="shared" si="4"/>
        <v>C.US.VIXZ17110</v>
      </c>
      <c r="AF13" s="11">
        <f>IF(AE13="",0,RTD("cqg.rtd", ,"ContractData",AE13, "T_CVol",, "T"))</f>
        <v>14</v>
      </c>
      <c r="AG13" s="11">
        <f>IF(AI13="",0,RTD("cqg.rtd", ,"ContractData",AI13, "T_CVol",, "T"))</f>
        <v>0</v>
      </c>
      <c r="AH13" s="13">
        <f>RANK($AG13,$AG$1:AG$51)+COUNTIF($AG$1:AG13,AG13)-1</f>
        <v>20</v>
      </c>
      <c r="AI13" s="13" t="str">
        <v>P.US.VIXZ1765</v>
      </c>
      <c r="AJ13" s="12">
        <f t="shared" si="11"/>
        <v>13</v>
      </c>
      <c r="AK13" s="13" t="str">
        <f t="shared" si="5"/>
        <v/>
      </c>
      <c r="AL13" s="11">
        <f>IF(AK13="",0,RTD("cqg.rtd", ,"ContractData",AK13, "T_CVol",, "T"))</f>
        <v>0</v>
      </c>
    </row>
    <row r="14" spans="1:38" x14ac:dyDescent="0.3">
      <c r="A14" s="11">
        <f>IF(C14="",0,RTD("cqg.rtd", ,"ContractData",C14, "T_CVol",, "T"))</f>
        <v>0</v>
      </c>
      <c r="B14" s="12">
        <f>RANK($A14,$A$1:A$51)+COUNTIF($A$1:A14,A14)-1</f>
        <v>36</v>
      </c>
      <c r="C14" s="13" t="str">
        <v>C.US.VIXV1750</v>
      </c>
      <c r="D14" s="12">
        <f t="shared" si="6"/>
        <v>14</v>
      </c>
      <c r="E14" s="13" t="str">
        <f t="shared" si="0"/>
        <v>C.US.VIXV17130</v>
      </c>
      <c r="F14" s="11">
        <f>IF(E14="",0,RTD("cqg.rtd", ,"ContractData",E14, "T_CVol",, "T"))</f>
        <v>116</v>
      </c>
      <c r="G14" s="11">
        <f>IF(I14="",0,RTD("cqg.rtd", ,"ContractData",I14, "T_CVol",, "T"))</f>
        <v>0</v>
      </c>
      <c r="H14" s="12">
        <f>RANK($G14,$G$1:G$51)+COUNTIF($G$1:G14,G14)-1</f>
        <v>28</v>
      </c>
      <c r="I14" s="13" t="str">
        <v>P.US.VIXV1750</v>
      </c>
      <c r="J14" s="12">
        <f t="shared" si="7"/>
        <v>14</v>
      </c>
      <c r="K14" s="13" t="str">
        <f t="shared" si="1"/>
        <v>P.US.VIXV17135</v>
      </c>
      <c r="L14" s="11">
        <f>IF(K14="",0,RTD("cqg.rtd", ,"ContractData",K14, "T_CVol",, "T"))</f>
        <v>1</v>
      </c>
      <c r="N14" s="11">
        <f>IF(P14="",0,RTD("cqg.rtd", ,"ContractData",P14, "T_CVol",, "T"))</f>
        <v>0</v>
      </c>
      <c r="O14" s="12">
        <f>RANK($N14,$N$1:N$51)+COUNTIF($N$1:N14,N14)-1</f>
        <v>38</v>
      </c>
      <c r="P14" s="13" t="str">
        <v>C.US.VIXX1765</v>
      </c>
      <c r="Q14" s="12">
        <f t="shared" si="8"/>
        <v>14</v>
      </c>
      <c r="R14" s="13" t="str">
        <f t="shared" si="2"/>
        <v>C.US.VIXX17130</v>
      </c>
      <c r="S14" s="11">
        <f>IF(R14="",0,RTD("cqg.rtd", ,"ContractData",R14, "T_CVol",, "T"))</f>
        <v>376</v>
      </c>
      <c r="T14" s="11">
        <f>IF(V14="",0,RTD("cqg.rtd", ,"ContractData",V14, "T_CVol",, "T"))</f>
        <v>0</v>
      </c>
      <c r="U14" s="13">
        <f>RANK($T14,$T$1:T$51)+COUNTIF($T$1:T14,T14)-1</f>
        <v>28</v>
      </c>
      <c r="V14" s="13" t="str">
        <v>P.US.VIXX1765</v>
      </c>
      <c r="W14" s="12">
        <f t="shared" si="9"/>
        <v>14</v>
      </c>
      <c r="X14" s="13" t="str">
        <f t="shared" si="3"/>
        <v>P.US.VIXX17200</v>
      </c>
      <c r="Y14" s="11">
        <f>IF(X14="",0,RTD("cqg.rtd", ,"ContractData",X14, "T_CVol",, "T"))</f>
        <v>1</v>
      </c>
      <c r="AA14" s="11">
        <f>IF(AC14="",0,RTD("cqg.rtd", ,"ContractData",AC14, "T_CVol",, "T"))</f>
        <v>0</v>
      </c>
      <c r="AB14" s="13">
        <f>RANK($AA14,$AA$1:AA$51)+COUNTIF($AA$1:AA14,AA14)-1</f>
        <v>29</v>
      </c>
      <c r="AC14" s="13" t="str">
        <v>C.US.VIXZ1770</v>
      </c>
      <c r="AD14" s="12">
        <f t="shared" si="10"/>
        <v>14</v>
      </c>
      <c r="AE14" s="13" t="str">
        <f t="shared" si="4"/>
        <v>C.US.VIXZ17230</v>
      </c>
      <c r="AF14" s="11">
        <f>IF(AE14="",0,RTD("cqg.rtd", ,"ContractData",AE14, "T_CVol",, "T"))</f>
        <v>10</v>
      </c>
      <c r="AG14" s="11">
        <f>IF(AI14="",0,RTD("cqg.rtd", ,"ContractData",AI14, "T_CVol",, "T"))</f>
        <v>0</v>
      </c>
      <c r="AH14" s="13">
        <f>RANK($AG14,$AG$1:AG$51)+COUNTIF($AG$1:AG14,AG14)-1</f>
        <v>21</v>
      </c>
      <c r="AI14" s="13" t="str">
        <v>P.US.VIXZ1770</v>
      </c>
      <c r="AJ14" s="12">
        <f t="shared" si="11"/>
        <v>14</v>
      </c>
      <c r="AK14" s="13" t="str">
        <f t="shared" si="5"/>
        <v>P.US.VIXZ1710</v>
      </c>
      <c r="AL14" s="11">
        <f>IF(AK14="",0,RTD("cqg.rtd", ,"ContractData",AK14, "T_CVol",, "T"))</f>
        <v>0</v>
      </c>
    </row>
    <row r="15" spans="1:38" x14ac:dyDescent="0.3">
      <c r="A15" s="11">
        <f>IF(C15="",0,RTD("cqg.rtd", ,"ContractData",C15, "T_CVol",, "T"))</f>
        <v>0</v>
      </c>
      <c r="B15" s="12">
        <f>RANK($A15,$A$1:A$51)+COUNTIF($A$1:A15,A15)-1</f>
        <v>37</v>
      </c>
      <c r="C15" s="13" t="str">
        <v>C.US.VIXV1755</v>
      </c>
      <c r="D15" s="12">
        <f t="shared" si="6"/>
        <v>15</v>
      </c>
      <c r="E15" s="13" t="str">
        <f t="shared" si="0"/>
        <v>C.US.VIXV17105</v>
      </c>
      <c r="F15" s="11">
        <f>IF(E15="",0,RTD("cqg.rtd", ,"ContractData",E15, "T_CVol",, "T"))</f>
        <v>109</v>
      </c>
      <c r="G15" s="11">
        <f>IF(I15="",0,RTD("cqg.rtd", ,"ContractData",I15, "T_CVol",, "T"))</f>
        <v>0</v>
      </c>
      <c r="H15" s="12">
        <f>RANK($G15,$G$1:G$51)+COUNTIF($G$1:G15,G15)-1</f>
        <v>29</v>
      </c>
      <c r="I15" s="13" t="str">
        <v>P.US.VIXV1755</v>
      </c>
      <c r="J15" s="12">
        <f t="shared" si="7"/>
        <v>15</v>
      </c>
      <c r="K15" s="13" t="str">
        <f t="shared" si="1"/>
        <v/>
      </c>
      <c r="L15" s="11">
        <f>IF(K15="",0,RTD("cqg.rtd", ,"ContractData",K15, "T_CVol",, "T"))</f>
        <v>0</v>
      </c>
      <c r="N15" s="11">
        <f>IF(P15="",0,RTD("cqg.rtd", ,"ContractData",P15, "T_CVol",, "T"))</f>
        <v>0</v>
      </c>
      <c r="O15" s="12">
        <f>RANK($N15,$N$1:N$51)+COUNTIF($N$1:N15,N15)-1</f>
        <v>39</v>
      </c>
      <c r="P15" s="13" t="str">
        <v>C.US.VIXX1770</v>
      </c>
      <c r="Q15" s="12">
        <f t="shared" si="8"/>
        <v>15</v>
      </c>
      <c r="R15" s="13" t="str">
        <f t="shared" si="2"/>
        <v>C.US.VIXX17150</v>
      </c>
      <c r="S15" s="11">
        <f>IF(R15="",0,RTD("cqg.rtd", ,"ContractData",R15, "T_CVol",, "T"))</f>
        <v>207</v>
      </c>
      <c r="T15" s="11">
        <f>IF(V15="",0,RTD("cqg.rtd", ,"ContractData",V15, "T_CVol",, "T"))</f>
        <v>0</v>
      </c>
      <c r="U15" s="13">
        <f>RANK($T15,$T$1:T$51)+COUNTIF($T$1:T15,T15)-1</f>
        <v>29</v>
      </c>
      <c r="V15" s="13" t="str">
        <v>P.US.VIXX1770</v>
      </c>
      <c r="W15" s="12">
        <f t="shared" si="9"/>
        <v>15</v>
      </c>
      <c r="X15" s="13" t="str">
        <f t="shared" si="3"/>
        <v/>
      </c>
      <c r="Y15" s="11">
        <f>IF(X15="",0,RTD("cqg.rtd", ,"ContractData",X15, "T_CVol",, "T"))</f>
        <v>0</v>
      </c>
      <c r="AA15" s="11">
        <f>IF(AC15="",0,RTD("cqg.rtd", ,"ContractData",AC15, "T_CVol",, "T"))</f>
        <v>0</v>
      </c>
      <c r="AB15" s="13">
        <f>RANK($AA15,$AA$1:AA$51)+COUNTIF($AA$1:AA15,AA15)-1</f>
        <v>30</v>
      </c>
      <c r="AC15" s="13" t="str">
        <v>C.US.VIXZ1775</v>
      </c>
      <c r="AD15" s="12">
        <f t="shared" si="10"/>
        <v>15</v>
      </c>
      <c r="AE15" s="13" t="str">
        <f t="shared" si="4"/>
        <v>C.US.VIXZ17200</v>
      </c>
      <c r="AF15" s="11">
        <f>IF(AE15="",0,RTD("cqg.rtd", ,"ContractData",AE15, "T_CVol",, "T"))</f>
        <v>6</v>
      </c>
      <c r="AG15" s="11">
        <f>IF(AI15="",0,RTD("cqg.rtd", ,"ContractData",AI15, "T_CVol",, "T"))</f>
        <v>0</v>
      </c>
      <c r="AH15" s="13">
        <f>RANK($AG15,$AG$1:AG$51)+COUNTIF($AG$1:AG15,AG15)-1</f>
        <v>22</v>
      </c>
      <c r="AI15" s="13" t="str">
        <v>P.US.VIXZ1775</v>
      </c>
      <c r="AJ15" s="12">
        <f t="shared" si="11"/>
        <v>15</v>
      </c>
      <c r="AK15" s="13" t="str">
        <f t="shared" si="5"/>
        <v>P.US.VIXZ1720</v>
      </c>
      <c r="AL15" s="11">
        <f>IF(AK15="",0,RTD("cqg.rtd", ,"ContractData",AK15, "T_CVol",, "T"))</f>
        <v>0</v>
      </c>
    </row>
    <row r="16" spans="1:38" x14ac:dyDescent="0.3">
      <c r="A16" s="11">
        <f>IF(C16="",0,RTD("cqg.rtd", ,"ContractData",C16, "T_CVol",, "T"))</f>
        <v>0</v>
      </c>
      <c r="B16" s="12">
        <f>RANK($A16,$A$1:A$51)+COUNTIF($A$1:A16,A16)-1</f>
        <v>38</v>
      </c>
      <c r="C16" s="13" t="str">
        <v>C.US.VIXV1760</v>
      </c>
      <c r="D16" s="12">
        <f t="shared" si="6"/>
        <v>16</v>
      </c>
      <c r="E16" s="13" t="str">
        <f t="shared" si="0"/>
        <v>C.US.VIXV17240</v>
      </c>
      <c r="F16" s="11">
        <f>IF(E16="",0,RTD("cqg.rtd", ,"ContractData",E16, "T_CVol",, "T"))</f>
        <v>55</v>
      </c>
      <c r="G16" s="11">
        <f>IF(I16="",0,RTD("cqg.rtd", ,"ContractData",I16, "T_CVol",, "T"))</f>
        <v>0</v>
      </c>
      <c r="H16" s="12">
        <f>RANK($G16,$G$1:G$51)+COUNTIF($G$1:G16,G16)-1</f>
        <v>30</v>
      </c>
      <c r="I16" s="13" t="str">
        <v>P.US.VIXV1760</v>
      </c>
      <c r="J16" s="12">
        <f t="shared" si="7"/>
        <v>16</v>
      </c>
      <c r="K16" s="13" t="str">
        <f t="shared" si="1"/>
        <v/>
      </c>
      <c r="L16" s="11">
        <f>IF(K16="",0,RTD("cqg.rtd", ,"ContractData",K16, "T_CVol",, "T"))</f>
        <v>0</v>
      </c>
      <c r="N16" s="11">
        <f>IF(P16="",0,RTD("cqg.rtd", ,"ContractData",P16, "T_CVol",, "T"))</f>
        <v>0</v>
      </c>
      <c r="O16" s="12">
        <f>RANK($N16,$N$1:N$51)+COUNTIF($N$1:N16,N16)-1</f>
        <v>40</v>
      </c>
      <c r="P16" s="13" t="str">
        <v>C.US.VIXX1775</v>
      </c>
      <c r="Q16" s="12">
        <f t="shared" si="8"/>
        <v>16</v>
      </c>
      <c r="R16" s="13" t="str">
        <f t="shared" si="2"/>
        <v>C.US.VIXX17210</v>
      </c>
      <c r="S16" s="11">
        <f>IF(R16="",0,RTD("cqg.rtd", ,"ContractData",R16, "T_CVol",, "T"))</f>
        <v>201</v>
      </c>
      <c r="T16" s="11">
        <f>IF(V16="",0,RTD("cqg.rtd", ,"ContractData",V16, "T_CVol",, "T"))</f>
        <v>0</v>
      </c>
      <c r="U16" s="13">
        <f>RANK($T16,$T$1:T$51)+COUNTIF($T$1:T16,T16)-1</f>
        <v>30</v>
      </c>
      <c r="V16" s="13" t="str">
        <v>P.US.VIXX1775</v>
      </c>
      <c r="W16" s="12">
        <f t="shared" si="9"/>
        <v>16</v>
      </c>
      <c r="X16" s="13" t="str">
        <f t="shared" si="3"/>
        <v/>
      </c>
      <c r="Y16" s="11">
        <f>IF(X16="",0,RTD("cqg.rtd", ,"ContractData",X16, "T_CVol",, "T"))</f>
        <v>0</v>
      </c>
      <c r="AA16" s="11">
        <f>IF(AC16="",0,RTD("cqg.rtd", ,"ContractData",AC16, "T_CVol",, "T"))</f>
        <v>0</v>
      </c>
      <c r="AB16" s="13">
        <f>RANK($AA16,$AA$1:AA$51)+COUNTIF($AA$1:AA16,AA16)-1</f>
        <v>31</v>
      </c>
      <c r="AC16" s="13" t="str">
        <v>C.US.VIXZ1780</v>
      </c>
      <c r="AD16" s="12">
        <f t="shared" si="10"/>
        <v>16</v>
      </c>
      <c r="AE16" s="13" t="str">
        <f t="shared" si="4"/>
        <v/>
      </c>
      <c r="AF16" s="11">
        <f>IF(AE16="",0,RTD("cqg.rtd", ,"ContractData",AE16, "T_CVol",, "T"))</f>
        <v>0</v>
      </c>
      <c r="AG16" s="11">
        <f>IF(AI16="",0,RTD("cqg.rtd", ,"ContractData",AI16, "T_CVol",, "T"))</f>
        <v>0</v>
      </c>
      <c r="AH16" s="13">
        <f>RANK($AG16,$AG$1:AG$51)+COUNTIF($AG$1:AG16,AG16)-1</f>
        <v>23</v>
      </c>
      <c r="AI16" s="13" t="str">
        <v>P.US.VIXZ1780</v>
      </c>
      <c r="AJ16" s="12">
        <f t="shared" si="11"/>
        <v>16</v>
      </c>
      <c r="AK16" s="13" t="str">
        <f t="shared" si="5"/>
        <v>P.US.VIXZ1730</v>
      </c>
      <c r="AL16" s="11">
        <f>IF(AK16="",0,RTD("cqg.rtd", ,"ContractData",AK16, "T_CVol",, "T"))</f>
        <v>0</v>
      </c>
    </row>
    <row r="17" spans="1:38" x14ac:dyDescent="0.3">
      <c r="A17" s="11">
        <f>IF(C17="",0,RTD("cqg.rtd", ,"ContractData",C17, "T_CVol",, "T"))</f>
        <v>0</v>
      </c>
      <c r="B17" s="12">
        <f>RANK($A17,$A$1:A$51)+COUNTIF($A$1:A17,A17)-1</f>
        <v>39</v>
      </c>
      <c r="C17" s="13" t="str">
        <v>C.US.VIXV1765</v>
      </c>
      <c r="D17" s="12">
        <f t="shared" si="6"/>
        <v>17</v>
      </c>
      <c r="E17" s="13" t="str">
        <f t="shared" si="0"/>
        <v>C.US.VIXV1795</v>
      </c>
      <c r="F17" s="11">
        <f>IF(E17="",0,RTD("cqg.rtd", ,"ContractData",E17, "T_CVol",, "T"))</f>
        <v>45</v>
      </c>
      <c r="G17" s="11">
        <f>IF(I17="",0,RTD("cqg.rtd", ,"ContractData",I17, "T_CVol",, "T"))</f>
        <v>0</v>
      </c>
      <c r="H17" s="12">
        <f>RANK($G17,$G$1:G$51)+COUNTIF($G$1:G17,G17)-1</f>
        <v>31</v>
      </c>
      <c r="I17" s="13" t="str">
        <v>P.US.VIXV1765</v>
      </c>
      <c r="J17" s="12">
        <f t="shared" si="7"/>
        <v>17</v>
      </c>
      <c r="K17" s="13" t="str">
        <f t="shared" si="1"/>
        <v/>
      </c>
      <c r="L17" s="11">
        <f>IF(K17="",0,RTD("cqg.rtd", ,"ContractData",K17, "T_CVol",, "T"))</f>
        <v>0</v>
      </c>
      <c r="N17" s="11">
        <f>IF(P17="",0,RTD("cqg.rtd", ,"ContractData",P17, "T_CVol",, "T"))</f>
        <v>0</v>
      </c>
      <c r="O17" s="12">
        <f>RANK($N17,$N$1:N$51)+COUNTIF($N$1:N17,N17)-1</f>
        <v>41</v>
      </c>
      <c r="P17" s="13" t="str">
        <v>C.US.VIXX1780</v>
      </c>
      <c r="Q17" s="12">
        <f t="shared" si="8"/>
        <v>17</v>
      </c>
      <c r="R17" s="13" t="str">
        <f t="shared" si="2"/>
        <v>C.US.VIXX17125</v>
      </c>
      <c r="S17" s="11">
        <f>IF(R17="",0,RTD("cqg.rtd", ,"ContractData",R17, "T_CVol",, "T"))</f>
        <v>116</v>
      </c>
      <c r="T17" s="11">
        <f>IF(V17="",0,RTD("cqg.rtd", ,"ContractData",V17, "T_CVol",, "T"))</f>
        <v>0</v>
      </c>
      <c r="U17" s="13">
        <f>RANK($T17,$T$1:T$51)+COUNTIF($T$1:T17,T17)-1</f>
        <v>31</v>
      </c>
      <c r="V17" s="13" t="str">
        <v>P.US.VIXX1780</v>
      </c>
      <c r="W17" s="12">
        <f t="shared" si="9"/>
        <v>17</v>
      </c>
      <c r="X17" s="13" t="str">
        <f t="shared" si="3"/>
        <v/>
      </c>
      <c r="Y17" s="11">
        <f>IF(X17="",0,RTD("cqg.rtd", ,"ContractData",X17, "T_CVol",, "T"))</f>
        <v>0</v>
      </c>
      <c r="AA17" s="11">
        <f>IF(AC17="",0,RTD("cqg.rtd", ,"ContractData",AC17, "T_CVol",, "T"))</f>
        <v>0</v>
      </c>
      <c r="AB17" s="13">
        <f>RANK($AA17,$AA$1:AA$51)+COUNTIF($AA$1:AA17,AA17)-1</f>
        <v>32</v>
      </c>
      <c r="AC17" s="13" t="str">
        <v>C.US.VIXZ1785</v>
      </c>
      <c r="AD17" s="12">
        <f t="shared" si="10"/>
        <v>17</v>
      </c>
      <c r="AE17" s="13" t="str">
        <f t="shared" si="4"/>
        <v/>
      </c>
      <c r="AF17" s="11">
        <f>IF(AE17="",0,RTD("cqg.rtd", ,"ContractData",AE17, "T_CVol",, "T"))</f>
        <v>0</v>
      </c>
      <c r="AG17" s="11">
        <f>IF(AI17="",0,RTD("cqg.rtd", ,"ContractData",AI17, "T_CVol",, "T"))</f>
        <v>0</v>
      </c>
      <c r="AH17" s="13">
        <f>RANK($AG17,$AG$1:AG$51)+COUNTIF($AG$1:AG17,AG17)-1</f>
        <v>24</v>
      </c>
      <c r="AI17" s="13" t="str">
        <v>P.US.VIXZ1785</v>
      </c>
      <c r="AJ17" s="12">
        <f t="shared" si="11"/>
        <v>17</v>
      </c>
      <c r="AK17" s="13" t="str">
        <f t="shared" si="5"/>
        <v>P.US.VIXZ1740</v>
      </c>
      <c r="AL17" s="11">
        <f>IF(AK17="",0,RTD("cqg.rtd", ,"ContractData",AK17, "T_CVol",, "T"))</f>
        <v>0</v>
      </c>
    </row>
    <row r="18" spans="1:38" x14ac:dyDescent="0.3">
      <c r="A18" s="11">
        <f>IF(C18="",0,RTD("cqg.rtd", ,"ContractData",C18, "T_CVol",, "T"))</f>
        <v>0</v>
      </c>
      <c r="B18" s="12">
        <f>RANK($A18,$A$1:A$51)+COUNTIF($A$1:A18,A18)-1</f>
        <v>40</v>
      </c>
      <c r="C18" s="13" t="str">
        <v>C.US.VIXV1770</v>
      </c>
      <c r="D18" s="12">
        <f t="shared" si="6"/>
        <v>18</v>
      </c>
      <c r="E18" s="13" t="str">
        <f t="shared" si="0"/>
        <v>C.US.VIXV17160</v>
      </c>
      <c r="F18" s="11">
        <f>IF(E18="",0,RTD("cqg.rtd", ,"ContractData",E18, "T_CVol",, "T"))</f>
        <v>29</v>
      </c>
      <c r="G18" s="11">
        <f>IF(I18="",0,RTD("cqg.rtd", ,"ContractData",I18, "T_CVol",, "T"))</f>
        <v>0</v>
      </c>
      <c r="H18" s="12">
        <f>RANK($G18,$G$1:G$51)+COUNTIF($G$1:G18,G18)-1</f>
        <v>32</v>
      </c>
      <c r="I18" s="13" t="str">
        <v>P.US.VIXV1770</v>
      </c>
      <c r="J18" s="12">
        <f t="shared" si="7"/>
        <v>18</v>
      </c>
      <c r="K18" s="13" t="str">
        <f t="shared" si="1"/>
        <v/>
      </c>
      <c r="L18" s="11">
        <f>IF(K18="",0,RTD("cqg.rtd", ,"ContractData",K18, "T_CVol",, "T"))</f>
        <v>0</v>
      </c>
      <c r="N18" s="11">
        <f>IF(P18="",0,RTD("cqg.rtd", ,"ContractData",P18, "T_CVol",, "T"))</f>
        <v>0</v>
      </c>
      <c r="O18" s="12">
        <f>RANK($N18,$N$1:N$51)+COUNTIF($N$1:N18,N18)-1</f>
        <v>42</v>
      </c>
      <c r="P18" s="13" t="str">
        <v>C.US.VIXX1785</v>
      </c>
      <c r="Q18" s="12">
        <f t="shared" si="8"/>
        <v>18</v>
      </c>
      <c r="R18" s="13" t="str">
        <f t="shared" si="2"/>
        <v>C.US.VIXX17135</v>
      </c>
      <c r="S18" s="11">
        <f>IF(R18="",0,RTD("cqg.rtd", ,"ContractData",R18, "T_CVol",, "T"))</f>
        <v>102</v>
      </c>
      <c r="T18" s="11">
        <f>IF(V18="",0,RTD("cqg.rtd", ,"ContractData",V18, "T_CVol",, "T"))</f>
        <v>3</v>
      </c>
      <c r="U18" s="13">
        <f>RANK($T18,$T$1:T$51)+COUNTIF($T$1:T18,T18)-1</f>
        <v>10</v>
      </c>
      <c r="V18" s="13" t="str">
        <v>P.US.VIXX1785</v>
      </c>
      <c r="W18" s="12">
        <f t="shared" si="9"/>
        <v>18</v>
      </c>
      <c r="X18" s="13" t="str">
        <f t="shared" si="3"/>
        <v/>
      </c>
      <c r="Y18" s="11">
        <f>IF(X18="",0,RTD("cqg.rtd", ,"ContractData",X18, "T_CVol",, "T"))</f>
        <v>0</v>
      </c>
      <c r="AA18" s="11">
        <f>IF(AC18="",0,RTD("cqg.rtd", ,"ContractData",AC18, "T_CVol",, "T"))</f>
        <v>100</v>
      </c>
      <c r="AB18" s="13">
        <f>RANK($AA18,$AA$1:AA$51)+COUNTIF($AA$1:AA18,AA18)-1</f>
        <v>8</v>
      </c>
      <c r="AC18" s="13" t="str">
        <v>C.US.VIXZ1790</v>
      </c>
      <c r="AD18" s="12">
        <f t="shared" si="10"/>
        <v>18</v>
      </c>
      <c r="AE18" s="13" t="str">
        <f t="shared" si="4"/>
        <v/>
      </c>
      <c r="AF18" s="11">
        <f>IF(AE18="",0,RTD("cqg.rtd", ,"ContractData",AE18, "T_CVol",, "T"))</f>
        <v>0</v>
      </c>
      <c r="AG18" s="11">
        <f>IF(AI18="",0,RTD("cqg.rtd", ,"ContractData",AI18, "T_CVol",, "T"))</f>
        <v>0</v>
      </c>
      <c r="AH18" s="13">
        <f>RANK($AG18,$AG$1:AG$51)+COUNTIF($AG$1:AG18,AG18)-1</f>
        <v>25</v>
      </c>
      <c r="AI18" s="13" t="str">
        <v>P.US.VIXZ1790</v>
      </c>
      <c r="AJ18" s="12">
        <f t="shared" si="11"/>
        <v>18</v>
      </c>
      <c r="AK18" s="13" t="str">
        <f t="shared" si="5"/>
        <v>P.US.VIXZ1750</v>
      </c>
      <c r="AL18" s="11">
        <f>IF(AK18="",0,RTD("cqg.rtd", ,"ContractData",AK18, "T_CVol",, "T"))</f>
        <v>0</v>
      </c>
    </row>
    <row r="19" spans="1:38" x14ac:dyDescent="0.3">
      <c r="A19" s="11">
        <f>IF(C19="",0,RTD("cqg.rtd", ,"ContractData",C19, "T_CVol",, "T"))</f>
        <v>0</v>
      </c>
      <c r="B19" s="12">
        <f>RANK($A19,$A$1:A$51)+COUNTIF($A$1:A19,A19)-1</f>
        <v>41</v>
      </c>
      <c r="C19" s="13" t="str">
        <v>C.US.VIXV1775</v>
      </c>
      <c r="D19" s="12">
        <f t="shared" si="6"/>
        <v>19</v>
      </c>
      <c r="E19" s="13" t="str">
        <f t="shared" si="0"/>
        <v>C.US.VIXV17135</v>
      </c>
      <c r="F19" s="11">
        <f>IF(E19="",0,RTD("cqg.rtd", ,"ContractData",E19, "T_CVol",, "T"))</f>
        <v>20</v>
      </c>
      <c r="G19" s="11">
        <f>IF(I19="",0,RTD("cqg.rtd", ,"ContractData",I19, "T_CVol",, "T"))</f>
        <v>0</v>
      </c>
      <c r="H19" s="12">
        <f>RANK($G19,$G$1:G$51)+COUNTIF($G$1:G19,G19)-1</f>
        <v>33</v>
      </c>
      <c r="I19" s="13" t="str">
        <v>P.US.VIXV1775</v>
      </c>
      <c r="J19" s="12">
        <f t="shared" si="7"/>
        <v>19</v>
      </c>
      <c r="K19" s="13" t="str">
        <f t="shared" si="1"/>
        <v/>
      </c>
      <c r="L19" s="11">
        <f>IF(K19="",0,RTD("cqg.rtd", ,"ContractData",K19, "T_CVol",, "T"))</f>
        <v>0</v>
      </c>
      <c r="N19" s="11">
        <f>IF(P19="",0,RTD("cqg.rtd", ,"ContractData",P19, "T_CVol",, "T"))</f>
        <v>851</v>
      </c>
      <c r="O19" s="12">
        <f>RANK($N19,$N$1:N$51)+COUNTIF($N$1:N19,N19)-1</f>
        <v>10</v>
      </c>
      <c r="P19" s="13" t="str">
        <v>C.US.VIXX1790</v>
      </c>
      <c r="Q19" s="12">
        <f t="shared" si="8"/>
        <v>19</v>
      </c>
      <c r="R19" s="13" t="str">
        <f t="shared" si="2"/>
        <v>C.US.VIXX17110</v>
      </c>
      <c r="S19" s="11">
        <f>IF(R19="",0,RTD("cqg.rtd", ,"ContractData",R19, "T_CVol",, "T"))</f>
        <v>94</v>
      </c>
      <c r="T19" s="11">
        <f>IF(V19="",0,RTD("cqg.rtd", ,"ContractData",V19, "T_CVol",, "T"))</f>
        <v>1</v>
      </c>
      <c r="U19" s="13">
        <f>RANK($T19,$T$1:T$51)+COUNTIF($T$1:T19,T19)-1</f>
        <v>13</v>
      </c>
      <c r="V19" s="13" t="str">
        <v>P.US.VIXX1790</v>
      </c>
      <c r="W19" s="12">
        <f t="shared" si="9"/>
        <v>19</v>
      </c>
      <c r="X19" s="13" t="str">
        <f t="shared" si="3"/>
        <v/>
      </c>
      <c r="Y19" s="11">
        <f>IF(X19="",0,RTD("cqg.rtd", ,"ContractData",X19, "T_CVol",, "T"))</f>
        <v>0</v>
      </c>
      <c r="AA19" s="11">
        <f>IF(AC19="",0,RTD("cqg.rtd", ,"ContractData",AC19, "T_CVol",, "T"))</f>
        <v>0</v>
      </c>
      <c r="AB19" s="13">
        <f>RANK($AA19,$AA$1:AA$51)+COUNTIF($AA$1:AA19,AA19)-1</f>
        <v>33</v>
      </c>
      <c r="AC19" s="13" t="str">
        <v>C.US.VIXZ1795</v>
      </c>
      <c r="AD19" s="12">
        <f t="shared" si="10"/>
        <v>19</v>
      </c>
      <c r="AE19" s="13" t="str">
        <f t="shared" si="4"/>
        <v/>
      </c>
      <c r="AF19" s="11">
        <f>IF(AE19="",0,RTD("cqg.rtd", ,"ContractData",AE19, "T_CVol",, "T"))</f>
        <v>0</v>
      </c>
      <c r="AG19" s="11">
        <f>IF(AI19="",0,RTD("cqg.rtd", ,"ContractData",AI19, "T_CVol",, "T"))</f>
        <v>0</v>
      </c>
      <c r="AH19" s="13">
        <f>RANK($AG19,$AG$1:AG$51)+COUNTIF($AG$1:AG19,AG19)-1</f>
        <v>26</v>
      </c>
      <c r="AI19" s="13" t="str">
        <v>P.US.VIXZ1795</v>
      </c>
      <c r="AJ19" s="12">
        <f t="shared" si="11"/>
        <v>19</v>
      </c>
      <c r="AK19" s="13" t="str">
        <f t="shared" si="5"/>
        <v>P.US.VIXZ1760</v>
      </c>
      <c r="AL19" s="11">
        <f>IF(AK19="",0,RTD("cqg.rtd", ,"ContractData",AK19, "T_CVol",, "T"))</f>
        <v>0</v>
      </c>
    </row>
    <row r="20" spans="1:38" x14ac:dyDescent="0.3">
      <c r="A20" s="11">
        <f>IF(C20="",0,RTD("cqg.rtd", ,"ContractData",C20, "T_CVol",, "T"))</f>
        <v>0</v>
      </c>
      <c r="B20" s="12">
        <f>RANK($A20,$A$1:A$51)+COUNTIF($A$1:A20,A20)-1</f>
        <v>42</v>
      </c>
      <c r="C20" s="13" t="str">
        <v>C.US.VIXV1780</v>
      </c>
      <c r="D20" s="12">
        <f t="shared" si="6"/>
        <v>20</v>
      </c>
      <c r="E20" s="13" t="str">
        <f t="shared" si="0"/>
        <v>C.US.VIXV17190</v>
      </c>
      <c r="F20" s="11">
        <f>IF(E20="",0,RTD("cqg.rtd", ,"ContractData",E20, "T_CVol",, "T"))</f>
        <v>12</v>
      </c>
      <c r="G20" s="11">
        <f>IF(I20="",0,RTD("cqg.rtd", ,"ContractData",I20, "T_CVol",, "T"))</f>
        <v>0</v>
      </c>
      <c r="H20" s="12">
        <f>RANK($G20,$G$1:G$51)+COUNTIF($G$1:G20,G20)-1</f>
        <v>34</v>
      </c>
      <c r="I20" s="13" t="str">
        <v>P.US.VIXV1780</v>
      </c>
      <c r="J20" s="12">
        <f t="shared" si="7"/>
        <v>20</v>
      </c>
      <c r="K20" s="13" t="str">
        <f t="shared" si="1"/>
        <v/>
      </c>
      <c r="L20" s="11">
        <f>IF(K20="",0,RTD("cqg.rtd", ,"ContractData",K20, "T_CVol",, "T"))</f>
        <v>0</v>
      </c>
      <c r="N20" s="11">
        <f>IF(P20="",0,RTD("cqg.rtd", ,"ContractData",P20, "T_CVol",, "T"))</f>
        <v>10</v>
      </c>
      <c r="O20" s="12">
        <f>RANK($N20,$N$1:N$51)+COUNTIF($N$1:N20,N20)-1</f>
        <v>24</v>
      </c>
      <c r="P20" s="13" t="str">
        <v>C.US.VIXX1795</v>
      </c>
      <c r="Q20" s="12">
        <f t="shared" si="8"/>
        <v>20</v>
      </c>
      <c r="R20" s="13" t="str">
        <f t="shared" si="2"/>
        <v>C.US.VIXX17100</v>
      </c>
      <c r="S20" s="11">
        <f>IF(R20="",0,RTD("cqg.rtd", ,"ContractData",R20, "T_CVol",, "T"))</f>
        <v>19</v>
      </c>
      <c r="T20" s="11">
        <f>IF(V20="",0,RTD("cqg.rtd", ,"ContractData",V20, "T_CVol",, "T"))</f>
        <v>26</v>
      </c>
      <c r="U20" s="13">
        <f>RANK($T20,$T$1:T$51)+COUNTIF($T$1:T20,T20)-1</f>
        <v>7</v>
      </c>
      <c r="V20" s="13" t="str">
        <v>P.US.VIXX1795</v>
      </c>
      <c r="W20" s="12">
        <f t="shared" si="9"/>
        <v>20</v>
      </c>
      <c r="X20" s="13" t="str">
        <f t="shared" si="3"/>
        <v/>
      </c>
      <c r="Y20" s="11">
        <f>IF(X20="",0,RTD("cqg.rtd", ,"ContractData",X20, "T_CVol",, "T"))</f>
        <v>0</v>
      </c>
      <c r="AA20" s="11">
        <f>IF(AC20="",0,RTD("cqg.rtd", ,"ContractData",AC20, "T_CVol",, "T"))</f>
        <v>39</v>
      </c>
      <c r="AB20" s="13">
        <f>RANK($AA20,$AA$1:AA$51)+COUNTIF($AA$1:AA20,AA20)-1</f>
        <v>10</v>
      </c>
      <c r="AC20" s="13" t="str">
        <v>C.US.VIXZ17100</v>
      </c>
      <c r="AD20" s="12">
        <f t="shared" si="10"/>
        <v>20</v>
      </c>
      <c r="AE20" s="13" t="str">
        <f t="shared" si="4"/>
        <v/>
      </c>
      <c r="AF20" s="11">
        <f>IF(AE20="",0,RTD("cqg.rtd", ,"ContractData",AE20, "T_CVol",, "T"))</f>
        <v>0</v>
      </c>
      <c r="AG20" s="11">
        <f>IF(AI20="",0,RTD("cqg.rtd", ,"ContractData",AI20, "T_CVol",, "T"))</f>
        <v>3</v>
      </c>
      <c r="AH20" s="13">
        <f>RANK($AG20,$AG$1:AG$51)+COUNTIF($AG$1:AG20,AG20)-1</f>
        <v>6</v>
      </c>
      <c r="AI20" s="13" t="str">
        <v>P.US.VIXZ17100</v>
      </c>
      <c r="AJ20" s="12">
        <f t="shared" si="11"/>
        <v>20</v>
      </c>
      <c r="AK20" s="13" t="str">
        <f t="shared" si="5"/>
        <v>P.US.VIXZ1765</v>
      </c>
      <c r="AL20" s="11">
        <f>IF(AK20="",0,RTD("cqg.rtd", ,"ContractData",AK20, "T_CVol",, "T"))</f>
        <v>0</v>
      </c>
    </row>
    <row r="21" spans="1:38" x14ac:dyDescent="0.3">
      <c r="A21" s="11">
        <f>IF(C21="",0,RTD("cqg.rtd", ,"ContractData",C21, "T_CVol",, "T"))</f>
        <v>0</v>
      </c>
      <c r="B21" s="12">
        <f>RANK($A21,$A$1:A$51)+COUNTIF($A$1:A21,A21)-1</f>
        <v>43</v>
      </c>
      <c r="C21" s="13" t="str">
        <v>C.US.VIXV1785</v>
      </c>
      <c r="D21" s="12">
        <f t="shared" si="6"/>
        <v>21</v>
      </c>
      <c r="E21" s="13" t="str">
        <f t="shared" si="0"/>
        <v>C.US.VIXV1790</v>
      </c>
      <c r="F21" s="11">
        <f>IF(E21="",0,RTD("cqg.rtd", ,"ContractData",E21, "T_CVol",, "T"))</f>
        <v>11</v>
      </c>
      <c r="G21" s="11">
        <f>IF(I21="",0,RTD("cqg.rtd", ,"ContractData",I21, "T_CVol",, "T"))</f>
        <v>0</v>
      </c>
      <c r="H21" s="12">
        <f>RANK($G21,$G$1:G$51)+COUNTIF($G$1:G21,G21)-1</f>
        <v>35</v>
      </c>
      <c r="I21" s="13" t="str">
        <v>P.US.VIXV1785</v>
      </c>
      <c r="J21" s="12">
        <f t="shared" si="7"/>
        <v>21</v>
      </c>
      <c r="K21" s="13" t="str">
        <f t="shared" si="1"/>
        <v/>
      </c>
      <c r="L21" s="11">
        <f>IF(K21="",0,RTD("cqg.rtd", ,"ContractData",K21, "T_CVol",, "T"))</f>
        <v>0</v>
      </c>
      <c r="N21" s="11">
        <f>IF(P21="",0,RTD("cqg.rtd", ,"ContractData",P21, "T_CVol",, "T"))</f>
        <v>19</v>
      </c>
      <c r="O21" s="12">
        <f>RANK($N21,$N$1:N$51)+COUNTIF($N$1:N21,N21)-1</f>
        <v>20</v>
      </c>
      <c r="P21" s="13" t="str">
        <v>C.US.VIXX17100</v>
      </c>
      <c r="Q21" s="12">
        <f t="shared" si="8"/>
        <v>21</v>
      </c>
      <c r="R21" s="13" t="str">
        <f t="shared" si="2"/>
        <v>C.US.VIXX17105</v>
      </c>
      <c r="S21" s="11">
        <f>IF(R21="",0,RTD("cqg.rtd", ,"ContractData",R21, "T_CVol",, "T"))</f>
        <v>14</v>
      </c>
      <c r="T21" s="11">
        <f>IF(V21="",0,RTD("cqg.rtd", ,"ContractData",V21, "T_CVol",, "T"))</f>
        <v>3</v>
      </c>
      <c r="U21" s="13">
        <f>RANK($T21,$T$1:T$51)+COUNTIF($T$1:T21,T21)-1</f>
        <v>11</v>
      </c>
      <c r="V21" s="13" t="str">
        <v>P.US.VIXX17100</v>
      </c>
      <c r="W21" s="12">
        <f t="shared" si="9"/>
        <v>21</v>
      </c>
      <c r="X21" s="13" t="str">
        <f t="shared" si="3"/>
        <v>P.US.VIXX1710</v>
      </c>
      <c r="Y21" s="11">
        <f>IF(X21="",0,RTD("cqg.rtd", ,"ContractData",X21, "T_CVol",, "T"))</f>
        <v>0</v>
      </c>
      <c r="AA21" s="11">
        <f>IF(AC21="",0,RTD("cqg.rtd", ,"ContractData",AC21, "T_CVol",, "T"))</f>
        <v>0</v>
      </c>
      <c r="AB21" s="13">
        <f>RANK($AA21,$AA$1:AA$51)+COUNTIF($AA$1:AA21,AA21)-1</f>
        <v>34</v>
      </c>
      <c r="AC21" s="13" t="str">
        <v>C.US.VIXZ17105</v>
      </c>
      <c r="AD21" s="12">
        <f t="shared" si="10"/>
        <v>21</v>
      </c>
      <c r="AE21" s="13" t="str">
        <f t="shared" si="4"/>
        <v/>
      </c>
      <c r="AF21" s="11">
        <f>IF(AE21="",0,RTD("cqg.rtd", ,"ContractData",AE21, "T_CVol",, "T"))</f>
        <v>0</v>
      </c>
      <c r="AG21" s="11">
        <f>IF(AI21="",0,RTD("cqg.rtd", ,"ContractData",AI21, "T_CVol",, "T"))</f>
        <v>0</v>
      </c>
      <c r="AH21" s="13">
        <f>RANK($AG21,$AG$1:AG$51)+COUNTIF($AG$1:AG21,AG21)-1</f>
        <v>27</v>
      </c>
      <c r="AI21" s="13" t="str">
        <v>P.US.VIXZ17105</v>
      </c>
      <c r="AJ21" s="12">
        <f t="shared" si="11"/>
        <v>21</v>
      </c>
      <c r="AK21" s="13" t="str">
        <f t="shared" si="5"/>
        <v>P.US.VIXZ1770</v>
      </c>
      <c r="AL21" s="11">
        <f>IF(AK21="",0,RTD("cqg.rtd", ,"ContractData",AK21, "T_CVol",, "T"))</f>
        <v>0</v>
      </c>
    </row>
    <row r="22" spans="1:38" x14ac:dyDescent="0.3">
      <c r="A22" s="11">
        <f>IF(C22="",0,RTD("cqg.rtd", ,"ContractData",C22, "T_CVol",, "T"))</f>
        <v>11</v>
      </c>
      <c r="B22" s="12">
        <f>RANK($A22,$A$1:A$51)+COUNTIF($A$1:A22,A22)-1</f>
        <v>21</v>
      </c>
      <c r="C22" s="13" t="str">
        <v>C.US.VIXV1790</v>
      </c>
      <c r="D22" s="12">
        <f t="shared" si="6"/>
        <v>22</v>
      </c>
      <c r="E22" s="13" t="str">
        <f t="shared" si="0"/>
        <v>C.US.VIXV17145</v>
      </c>
      <c r="F22" s="11">
        <f>IF(E22="",0,RTD("cqg.rtd", ,"ContractData",E22, "T_CVol",, "T"))</f>
        <v>6</v>
      </c>
      <c r="G22" s="11">
        <f>IF(I22="",0,RTD("cqg.rtd", ,"ContractData",I22, "T_CVol",, "T"))</f>
        <v>0</v>
      </c>
      <c r="H22" s="12">
        <f>RANK($G22,$G$1:G$51)+COUNTIF($G$1:G22,G22)-1</f>
        <v>36</v>
      </c>
      <c r="I22" s="13" t="str">
        <v>P.US.VIXV1790</v>
      </c>
      <c r="J22" s="12">
        <f t="shared" si="7"/>
        <v>22</v>
      </c>
      <c r="K22" s="13" t="str">
        <f t="shared" si="1"/>
        <v>P.US.VIXV1710</v>
      </c>
      <c r="L22" s="11">
        <f>IF(K22="",0,RTD("cqg.rtd", ,"ContractData",K22, "T_CVol",, "T"))</f>
        <v>0</v>
      </c>
      <c r="N22" s="11">
        <f>IF(P22="",0,RTD("cqg.rtd", ,"ContractData",P22, "T_CVol",, "T"))</f>
        <v>14</v>
      </c>
      <c r="O22" s="12">
        <f>RANK($N22,$N$1:N$51)+COUNTIF($N$1:N22,N22)-1</f>
        <v>21</v>
      </c>
      <c r="P22" s="13" t="str">
        <v>C.US.VIXX17105</v>
      </c>
      <c r="Q22" s="12">
        <f t="shared" si="8"/>
        <v>22</v>
      </c>
      <c r="R22" s="13" t="str">
        <f t="shared" si="2"/>
        <v>C.US.VIXX17250</v>
      </c>
      <c r="S22" s="11">
        <f>IF(R22="",0,RTD("cqg.rtd", ,"ContractData",R22, "T_CVol",, "T"))</f>
        <v>12</v>
      </c>
      <c r="T22" s="11">
        <f>IF(V22="",0,RTD("cqg.rtd", ,"ContractData",V22, "T_CVol",, "T"))</f>
        <v>5537</v>
      </c>
      <c r="U22" s="13">
        <f>RANK($T22,$T$1:T$51)+COUNTIF($T$1:T22,T22)-1</f>
        <v>2</v>
      </c>
      <c r="V22" s="13" t="str">
        <v>P.US.VIXX17105</v>
      </c>
      <c r="W22" s="12">
        <f t="shared" si="9"/>
        <v>22</v>
      </c>
      <c r="X22" s="13" t="str">
        <f t="shared" si="3"/>
        <v>P.US.VIXX1720</v>
      </c>
      <c r="Y22" s="11">
        <f>IF(X22="",0,RTD("cqg.rtd", ,"ContractData",X22, "T_CVol",, "T"))</f>
        <v>0</v>
      </c>
      <c r="AA22" s="11">
        <f>IF(AC22="",0,RTD("cqg.rtd", ,"ContractData",AC22, "T_CVol",, "T"))</f>
        <v>14</v>
      </c>
      <c r="AB22" s="13">
        <f>RANK($AA22,$AA$1:AA$51)+COUNTIF($AA$1:AA22,AA22)-1</f>
        <v>13</v>
      </c>
      <c r="AC22" s="13" t="str">
        <v>C.US.VIXZ17110</v>
      </c>
      <c r="AD22" s="12">
        <f t="shared" si="10"/>
        <v>22</v>
      </c>
      <c r="AE22" s="13" t="str">
        <f t="shared" si="4"/>
        <v>C.US.VIXZ1710</v>
      </c>
      <c r="AF22" s="11">
        <f>IF(AE22="",0,RTD("cqg.rtd", ,"ContractData",AE22, "T_CVol",, "T"))</f>
        <v>0</v>
      </c>
      <c r="AG22" s="11">
        <f>IF(AI22="",0,RTD("cqg.rtd", ,"ContractData",AI22, "T_CVol",, "T"))</f>
        <v>5979</v>
      </c>
      <c r="AH22" s="13">
        <f>RANK($AG22,$AG$1:AG$51)+COUNTIF($AG$1:AG22,AG22)-1</f>
        <v>1</v>
      </c>
      <c r="AI22" s="13" t="str">
        <v>P.US.VIXZ17110</v>
      </c>
      <c r="AJ22" s="12">
        <f t="shared" si="11"/>
        <v>22</v>
      </c>
      <c r="AK22" s="13" t="str">
        <f t="shared" si="5"/>
        <v>P.US.VIXZ1775</v>
      </c>
      <c r="AL22" s="11">
        <f>IF(AK22="",0,RTD("cqg.rtd", ,"ContractData",AK22, "T_CVol",, "T"))</f>
        <v>0</v>
      </c>
    </row>
    <row r="23" spans="1:38" x14ac:dyDescent="0.3">
      <c r="A23" s="11">
        <f>IF(C23="",0,RTD("cqg.rtd", ,"ContractData",C23, "T_CVol",, "T"))</f>
        <v>45</v>
      </c>
      <c r="B23" s="12">
        <f>RANK($A23,$A$1:A$51)+COUNTIF($A$1:A23,A23)-1</f>
        <v>17</v>
      </c>
      <c r="C23" s="13" t="str">
        <v>C.US.VIXV1795</v>
      </c>
      <c r="D23" s="12">
        <f t="shared" si="6"/>
        <v>23</v>
      </c>
      <c r="E23" s="13" t="str">
        <f t="shared" si="0"/>
        <v/>
      </c>
      <c r="F23" s="11">
        <f>IF(E23="",0,RTD("cqg.rtd", ,"ContractData",E23, "T_CVol",, "T"))</f>
        <v>0</v>
      </c>
      <c r="G23" s="11">
        <f>IF(I23="",0,RTD("cqg.rtd", ,"ContractData",I23, "T_CVol",, "T"))</f>
        <v>5</v>
      </c>
      <c r="H23" s="12">
        <f>RANK($G23,$G$1:G$51)+COUNTIF($G$1:G23,G23)-1</f>
        <v>12</v>
      </c>
      <c r="I23" s="13" t="str">
        <v>P.US.VIXV1795</v>
      </c>
      <c r="J23" s="12">
        <f t="shared" si="7"/>
        <v>23</v>
      </c>
      <c r="K23" s="13" t="str">
        <f t="shared" si="1"/>
        <v>P.US.VIXV1720</v>
      </c>
      <c r="L23" s="11">
        <f>IF(K23="",0,RTD("cqg.rtd", ,"ContractData",K23, "T_CVol",, "T"))</f>
        <v>0</v>
      </c>
      <c r="N23" s="11">
        <f>IF(P23="",0,RTD("cqg.rtd", ,"ContractData",P23, "T_CVol",, "T"))</f>
        <v>94</v>
      </c>
      <c r="O23" s="12">
        <f>RANK($N23,$N$1:N$51)+COUNTIF($N$1:N23,N23)-1</f>
        <v>19</v>
      </c>
      <c r="P23" s="13" t="str">
        <v>C.US.VIXX17110</v>
      </c>
      <c r="Q23" s="12">
        <f t="shared" si="8"/>
        <v>23</v>
      </c>
      <c r="R23" s="13" t="str">
        <f t="shared" si="2"/>
        <v>C.US.VIXX17115</v>
      </c>
      <c r="S23" s="11">
        <f>IF(R23="",0,RTD("cqg.rtd", ,"ContractData",R23, "T_CVol",, "T"))</f>
        <v>11</v>
      </c>
      <c r="T23" s="11">
        <f>IF(V23="",0,RTD("cqg.rtd", ,"ContractData",V23, "T_CVol",, "T"))</f>
        <v>282</v>
      </c>
      <c r="U23" s="13">
        <f>RANK($T23,$T$1:T$51)+COUNTIF($T$1:T23,T23)-1</f>
        <v>6</v>
      </c>
      <c r="V23" s="13" t="str">
        <v>P.US.VIXX17110</v>
      </c>
      <c r="W23" s="12">
        <f t="shared" si="9"/>
        <v>23</v>
      </c>
      <c r="X23" s="13" t="str">
        <f t="shared" si="3"/>
        <v>P.US.VIXX1730</v>
      </c>
      <c r="Y23" s="11">
        <f>IF(X23="",0,RTD("cqg.rtd", ,"ContractData",X23, "T_CVol",, "T"))</f>
        <v>0</v>
      </c>
      <c r="AA23" s="11">
        <f>IF(AC23="",0,RTD("cqg.rtd", ,"ContractData",AC23, "T_CVol",, "T"))</f>
        <v>0</v>
      </c>
      <c r="AB23" s="13">
        <f>RANK($AA23,$AA$1:AA$51)+COUNTIF($AA$1:AA23,AA23)-1</f>
        <v>35</v>
      </c>
      <c r="AC23" s="13" t="str">
        <v>C.US.VIXZ17115</v>
      </c>
      <c r="AD23" s="12">
        <f t="shared" si="10"/>
        <v>23</v>
      </c>
      <c r="AE23" s="13" t="str">
        <f t="shared" si="4"/>
        <v>C.US.VIXZ1720</v>
      </c>
      <c r="AF23" s="11">
        <f>IF(AE23="",0,RTD("cqg.rtd", ,"ContractData",AE23, "T_CVol",, "T"))</f>
        <v>0</v>
      </c>
      <c r="AG23" s="11">
        <f>IF(AI23="",0,RTD("cqg.rtd", ,"ContractData",AI23, "T_CVol",, "T"))</f>
        <v>0</v>
      </c>
      <c r="AH23" s="13">
        <f>RANK($AG23,$AG$1:AG$51)+COUNTIF($AG$1:AG23,AG23)-1</f>
        <v>28</v>
      </c>
      <c r="AI23" s="13" t="str">
        <v>P.US.VIXZ17115</v>
      </c>
      <c r="AJ23" s="12">
        <f t="shared" si="11"/>
        <v>23</v>
      </c>
      <c r="AK23" s="13" t="str">
        <f t="shared" si="5"/>
        <v>P.US.VIXZ1780</v>
      </c>
      <c r="AL23" s="11">
        <f>IF(AK23="",0,RTD("cqg.rtd", ,"ContractData",AK23, "T_CVol",, "T"))</f>
        <v>0</v>
      </c>
    </row>
    <row r="24" spans="1:38" x14ac:dyDescent="0.3">
      <c r="A24" s="11">
        <f>IF(C24="",0,RTD("cqg.rtd", ,"ContractData",C24, "T_CVol",, "T"))</f>
        <v>907</v>
      </c>
      <c r="B24" s="12">
        <f>RANK($A24,$A$1:A$51)+COUNTIF($A$1:A24,A24)-1</f>
        <v>8</v>
      </c>
      <c r="C24" s="13" t="str">
        <v>C.US.VIXV17100</v>
      </c>
      <c r="D24" s="12">
        <f t="shared" si="6"/>
        <v>24</v>
      </c>
      <c r="E24" s="13" t="str">
        <f t="shared" si="0"/>
        <v/>
      </c>
      <c r="F24" s="11">
        <f>IF(E24="",0,RTD("cqg.rtd", ,"ContractData",E24, "T_CVol",, "T"))</f>
        <v>0</v>
      </c>
      <c r="G24" s="11">
        <f>IF(I24="",0,RTD("cqg.rtd", ,"ContractData",I24, "T_CVol",, "T"))</f>
        <v>2344</v>
      </c>
      <c r="H24" s="12">
        <f>RANK($G24,$G$1:G$51)+COUNTIF($G$1:G24,G24)-1</f>
        <v>4</v>
      </c>
      <c r="I24" s="13" t="str">
        <v>P.US.VIXV17100</v>
      </c>
      <c r="J24" s="12">
        <f t="shared" si="7"/>
        <v>24</v>
      </c>
      <c r="K24" s="13" t="str">
        <f t="shared" si="1"/>
        <v>P.US.VIXV1730</v>
      </c>
      <c r="L24" s="11">
        <f>IF(K24="",0,RTD("cqg.rtd", ,"ContractData",K24, "T_CVol",, "T"))</f>
        <v>0</v>
      </c>
      <c r="N24" s="11">
        <f>IF(P24="",0,RTD("cqg.rtd", ,"ContractData",P24, "T_CVol",, "T"))</f>
        <v>11</v>
      </c>
      <c r="O24" s="12">
        <f>RANK($N24,$N$1:N$51)+COUNTIF($N$1:N24,N24)-1</f>
        <v>23</v>
      </c>
      <c r="P24" s="13" t="str">
        <v>C.US.VIXX17115</v>
      </c>
      <c r="Q24" s="12">
        <f t="shared" si="8"/>
        <v>24</v>
      </c>
      <c r="R24" s="13" t="str">
        <f t="shared" si="2"/>
        <v>C.US.VIXX1795</v>
      </c>
      <c r="S24" s="11">
        <f>IF(R24="",0,RTD("cqg.rtd", ,"ContractData",R24, "T_CVol",, "T"))</f>
        <v>10</v>
      </c>
      <c r="T24" s="11">
        <f>IF(V24="",0,RTD("cqg.rtd", ,"ContractData",V24, "T_CVol",, "T"))</f>
        <v>5729</v>
      </c>
      <c r="U24" s="13">
        <f>RANK($T24,$T$1:T$51)+COUNTIF($T$1:T24,T24)-1</f>
        <v>1</v>
      </c>
      <c r="V24" s="13" t="str">
        <v>P.US.VIXX17115</v>
      </c>
      <c r="W24" s="12">
        <f t="shared" si="9"/>
        <v>24</v>
      </c>
      <c r="X24" s="13" t="str">
        <f t="shared" si="3"/>
        <v>P.US.VIXX1740</v>
      </c>
      <c r="Y24" s="11">
        <f>IF(X24="",0,RTD("cqg.rtd", ,"ContractData",X24, "T_CVol",, "T"))</f>
        <v>0</v>
      </c>
      <c r="AA24" s="11">
        <f>IF(AC24="",0,RTD("cqg.rtd", ,"ContractData",AC24, "T_CVol",, "T"))</f>
        <v>56</v>
      </c>
      <c r="AB24" s="13">
        <f>RANK($AA24,$AA$1:AA$51)+COUNTIF($AA$1:AA24,AA24)-1</f>
        <v>9</v>
      </c>
      <c r="AC24" s="13" t="str">
        <v>C.US.VIXZ17120</v>
      </c>
      <c r="AD24" s="12">
        <f t="shared" si="10"/>
        <v>24</v>
      </c>
      <c r="AE24" s="13" t="str">
        <f t="shared" si="4"/>
        <v>C.US.VIXZ1730</v>
      </c>
      <c r="AF24" s="11">
        <f>IF(AE24="",0,RTD("cqg.rtd", ,"ContractData",AE24, "T_CVol",, "T"))</f>
        <v>0</v>
      </c>
      <c r="AG24" s="11">
        <f>IF(AI24="",0,RTD("cqg.rtd", ,"ContractData",AI24, "T_CVol",, "T"))</f>
        <v>11</v>
      </c>
      <c r="AH24" s="13">
        <f>RANK($AG24,$AG$1:AG$51)+COUNTIF($AG$1:AG24,AG24)-1</f>
        <v>4</v>
      </c>
      <c r="AI24" s="13" t="str">
        <v>P.US.VIXZ17120</v>
      </c>
      <c r="AJ24" s="12">
        <f t="shared" si="11"/>
        <v>24</v>
      </c>
      <c r="AK24" s="13" t="str">
        <f t="shared" si="5"/>
        <v>P.US.VIXZ1785</v>
      </c>
      <c r="AL24" s="11">
        <f>IF(AK24="",0,RTD("cqg.rtd", ,"ContractData",AK24, "T_CVol",, "T"))</f>
        <v>0</v>
      </c>
    </row>
    <row r="25" spans="1:38" x14ac:dyDescent="0.3">
      <c r="A25" s="11">
        <f>IF(C25="",0,RTD("cqg.rtd", ,"ContractData",C25, "T_CVol",, "T"))</f>
        <v>109</v>
      </c>
      <c r="B25" s="12">
        <f>RANK($A25,$A$1:A$51)+COUNTIF($A$1:A25,A25)-1</f>
        <v>15</v>
      </c>
      <c r="C25" s="13" t="str">
        <v>C.US.VIXV17105</v>
      </c>
      <c r="D25" s="12">
        <f t="shared" si="6"/>
        <v>25</v>
      </c>
      <c r="E25" s="13" t="str">
        <f t="shared" si="0"/>
        <v/>
      </c>
      <c r="G25" s="11">
        <f>IF(I25="",0,RTD("cqg.rtd", ,"ContractData",I25, "T_CVol",, "T"))</f>
        <v>1633</v>
      </c>
      <c r="H25" s="12">
        <f>RANK($G25,$G$1:G$51)+COUNTIF($G$1:G25,G25)-1</f>
        <v>5</v>
      </c>
      <c r="I25" s="13" t="str">
        <v>P.US.VIXV17105</v>
      </c>
      <c r="J25" s="12">
        <f t="shared" si="7"/>
        <v>25</v>
      </c>
      <c r="K25" s="13" t="str">
        <f t="shared" si="1"/>
        <v>P.US.VIXV1735</v>
      </c>
      <c r="N25" s="11">
        <f>IF(P25="",0,RTD("cqg.rtd", ,"ContractData",P25, "T_CVol",, "T"))</f>
        <v>642</v>
      </c>
      <c r="O25" s="12">
        <f>RANK($N25,$N$1:N$51)+COUNTIF($N$1:N25,N25)-1</f>
        <v>12</v>
      </c>
      <c r="P25" s="13" t="str">
        <v>C.US.VIXX17120</v>
      </c>
      <c r="Q25" s="12">
        <f t="shared" si="8"/>
        <v>25</v>
      </c>
      <c r="R25" s="13" t="str">
        <f t="shared" si="2"/>
        <v/>
      </c>
      <c r="S25" s="11">
        <f>IF(R25="",0,RTD("cqg.rtd", ,"ContractData",R25, "T_CVol",, "T"))</f>
        <v>0</v>
      </c>
      <c r="T25" s="11">
        <f>IF(V25="",0,RTD("cqg.rtd", ,"ContractData",V25, "T_CVol",, "T"))</f>
        <v>680</v>
      </c>
      <c r="U25" s="13">
        <f>RANK($T25,$T$1:T$51)+COUNTIF($T$1:T25,T25)-1</f>
        <v>3</v>
      </c>
      <c r="V25" s="13" t="str">
        <v>P.US.VIXX17120</v>
      </c>
      <c r="W25" s="12">
        <f t="shared" si="9"/>
        <v>25</v>
      </c>
      <c r="X25" s="13" t="str">
        <f t="shared" si="3"/>
        <v>P.US.VIXX1750</v>
      </c>
      <c r="Y25" s="11">
        <f>IF(X25="",0,RTD("cqg.rtd", ,"ContractData",X25, "T_CVol",, "T"))</f>
        <v>0</v>
      </c>
      <c r="AA25" s="11">
        <f>IF(AC25="",0,RTD("cqg.rtd", ,"ContractData",AC25, "T_CVol",, "T"))</f>
        <v>0</v>
      </c>
      <c r="AB25" s="13">
        <f>RANK($AA25,$AA$1:AA$51)+COUNTIF($AA$1:AA25,AA25)-1</f>
        <v>36</v>
      </c>
      <c r="AC25" s="13" t="str">
        <v>C.US.VIXZ17125</v>
      </c>
      <c r="AD25" s="12">
        <f t="shared" si="10"/>
        <v>25</v>
      </c>
      <c r="AE25" s="13" t="str">
        <f t="shared" si="4"/>
        <v>C.US.VIXZ1740</v>
      </c>
      <c r="AF25" s="11">
        <f>IF(AE25="",0,RTD("cqg.rtd", ,"ContractData",AE25, "T_CVol",, "T"))</f>
        <v>0</v>
      </c>
      <c r="AG25" s="11">
        <f>IF(AI25="",0,RTD("cqg.rtd", ,"ContractData",AI25, "T_CVol",, "T"))</f>
        <v>0</v>
      </c>
      <c r="AH25" s="13">
        <f>RANK($AG25,$AG$1:AG$51)+COUNTIF($AG$1:AG25,AG25)-1</f>
        <v>29</v>
      </c>
      <c r="AI25" s="13" t="str">
        <v>P.US.VIXZ17125</v>
      </c>
      <c r="AJ25" s="12">
        <f t="shared" si="11"/>
        <v>25</v>
      </c>
      <c r="AK25" s="13" t="str">
        <f t="shared" si="5"/>
        <v>P.US.VIXZ1790</v>
      </c>
      <c r="AL25" s="11">
        <f>IF(AK25="",0,RTD("cqg.rtd", ,"ContractData",AK25, "T_CVol",, "T"))</f>
        <v>0</v>
      </c>
    </row>
    <row r="26" spans="1:38" x14ac:dyDescent="0.3">
      <c r="A26" s="11">
        <f>IF(C26="",0,RTD("cqg.rtd", ,"ContractData",C26, "T_CVol",, "T"))</f>
        <v>3927</v>
      </c>
      <c r="B26" s="12">
        <f>RANK($A26,$A$1:A$51)+COUNTIF($A$1:A26,A26)-1</f>
        <v>6</v>
      </c>
      <c r="C26" s="13" t="str">
        <v>C.US.VIXV17110</v>
      </c>
      <c r="D26" s="12">
        <f t="shared" si="6"/>
        <v>26</v>
      </c>
      <c r="E26" s="13" t="str">
        <f t="shared" si="0"/>
        <v/>
      </c>
      <c r="G26" s="11">
        <f>IF(I26="",0,RTD("cqg.rtd", ,"ContractData",I26, "T_CVol",, "T"))</f>
        <v>5833</v>
      </c>
      <c r="H26" s="12">
        <f>RANK($G26,$G$1:G$51)+COUNTIF($G$1:G26,G26)-1</f>
        <v>1</v>
      </c>
      <c r="I26" s="13" t="str">
        <v>P.US.VIXV17110</v>
      </c>
      <c r="J26" s="12">
        <f t="shared" si="7"/>
        <v>26</v>
      </c>
      <c r="K26" s="13" t="str">
        <f t="shared" si="1"/>
        <v>P.US.VIXV1740</v>
      </c>
      <c r="N26" s="11">
        <f>IF(P26="",0,RTD("cqg.rtd", ,"ContractData",P26, "T_CVol",, "T"))</f>
        <v>116</v>
      </c>
      <c r="O26" s="12">
        <f>RANK($N26,$N$1:N$51)+COUNTIF($N$1:N26,N26)-1</f>
        <v>17</v>
      </c>
      <c r="P26" s="13" t="str">
        <v>C.US.VIXX17125</v>
      </c>
      <c r="Q26" s="12">
        <f t="shared" si="8"/>
        <v>26</v>
      </c>
      <c r="R26" s="13" t="str">
        <f t="shared" si="2"/>
        <v/>
      </c>
      <c r="S26" s="11">
        <f>IF(R26="",0,RTD("cqg.rtd", ,"ContractData",R26, "T_CVol",, "T"))</f>
        <v>0</v>
      </c>
      <c r="T26" s="11">
        <f>IF(V26="",0,RTD("cqg.rtd", ,"ContractData",V26, "T_CVol",, "T"))</f>
        <v>2</v>
      </c>
      <c r="U26" s="13">
        <f>RANK($T26,$T$1:T$51)+COUNTIF($T$1:T26,T26)-1</f>
        <v>12</v>
      </c>
      <c r="V26" s="13" t="str">
        <v>P.US.VIXX17125</v>
      </c>
      <c r="W26" s="12">
        <f t="shared" si="9"/>
        <v>26</v>
      </c>
      <c r="X26" s="13" t="str">
        <f t="shared" si="3"/>
        <v>P.US.VIXX1755</v>
      </c>
      <c r="Y26" s="11">
        <f>IF(X26="",0,RTD("cqg.rtd", ,"ContractData",X26, "T_CVol",, "T"))</f>
        <v>0</v>
      </c>
      <c r="AA26" s="11">
        <f>IF(AC26="",0,RTD("cqg.rtd", ,"ContractData",AC26, "T_CVol",, "T"))</f>
        <v>1651</v>
      </c>
      <c r="AB26" s="13">
        <f>RANK($AA26,$AA$1:AA$51)+COUNTIF($AA$1:AA26,AA26)-1</f>
        <v>4</v>
      </c>
      <c r="AC26" s="13" t="str">
        <v>C.US.VIXZ17130</v>
      </c>
      <c r="AD26" s="12">
        <f t="shared" si="10"/>
        <v>26</v>
      </c>
      <c r="AE26" s="13" t="str">
        <f t="shared" si="4"/>
        <v>C.US.VIXZ1750</v>
      </c>
      <c r="AF26" s="11">
        <f>IF(AE26="",0,RTD("cqg.rtd", ,"ContractData",AE26, "T_CVol",, "T"))</f>
        <v>0</v>
      </c>
      <c r="AG26" s="11">
        <f>IF(AI26="",0,RTD("cqg.rtd", ,"ContractData",AI26, "T_CVol",, "T"))</f>
        <v>1885</v>
      </c>
      <c r="AH26" s="13">
        <f>RANK($AG26,$AG$1:AG$51)+COUNTIF($AG$1:AG26,AG26)-1</f>
        <v>2</v>
      </c>
      <c r="AI26" s="13" t="str">
        <v>P.US.VIXZ17130</v>
      </c>
      <c r="AJ26" s="12">
        <f t="shared" si="11"/>
        <v>26</v>
      </c>
      <c r="AK26" s="13" t="str">
        <f t="shared" si="5"/>
        <v>P.US.VIXZ1795</v>
      </c>
      <c r="AL26" s="11">
        <f>IF(AK26="",0,RTD("cqg.rtd", ,"ContractData",AK26, "T_CVol",, "T"))</f>
        <v>0</v>
      </c>
    </row>
    <row r="27" spans="1:38" x14ac:dyDescent="0.3">
      <c r="A27" s="11">
        <f>IF(C27="",0,RTD("cqg.rtd", ,"ContractData",C27, "T_CVol",, "T"))</f>
        <v>695</v>
      </c>
      <c r="B27" s="12">
        <f>RANK($A27,$A$1:A$51)+COUNTIF($A$1:A27,A27)-1</f>
        <v>9</v>
      </c>
      <c r="C27" s="13" t="str">
        <v>C.US.VIXV17115</v>
      </c>
      <c r="D27" s="12">
        <f t="shared" si="6"/>
        <v>27</v>
      </c>
      <c r="E27" s="13" t="str">
        <f t="shared" si="0"/>
        <v/>
      </c>
      <c r="G27" s="11">
        <f>IF(I27="",0,RTD("cqg.rtd", ,"ContractData",I27, "T_CVol",, "T"))</f>
        <v>2384</v>
      </c>
      <c r="H27" s="12">
        <f>RANK($G27,$G$1:G$51)+COUNTIF($G$1:G27,G27)-1</f>
        <v>3</v>
      </c>
      <c r="I27" s="13" t="str">
        <v>P.US.VIXV17115</v>
      </c>
      <c r="J27" s="12">
        <f t="shared" si="7"/>
        <v>27</v>
      </c>
      <c r="K27" s="13" t="str">
        <f t="shared" si="1"/>
        <v>P.US.VIXV1745</v>
      </c>
      <c r="N27" s="11">
        <f>IF(P27="",0,RTD("cqg.rtd", ,"ContractData",P27, "T_CVol",, "T"))</f>
        <v>376</v>
      </c>
      <c r="O27" s="12">
        <f>RANK($N27,$N$1:N$51)+COUNTIF($N$1:N27,N27)-1</f>
        <v>14</v>
      </c>
      <c r="P27" s="13" t="str">
        <v>C.US.VIXX17130</v>
      </c>
      <c r="Q27" s="12">
        <f t="shared" si="8"/>
        <v>27</v>
      </c>
      <c r="R27" s="13" t="str">
        <f t="shared" si="2"/>
        <v/>
      </c>
      <c r="S27" s="11">
        <f>IF(R27="",0,RTD("cqg.rtd", ,"ContractData",R27, "T_CVol",, "T"))</f>
        <v>0</v>
      </c>
      <c r="T27" s="11">
        <f>IF(V27="",0,RTD("cqg.rtd", ,"ContractData",V27, "T_CVol",, "T"))</f>
        <v>420</v>
      </c>
      <c r="U27" s="13">
        <f>RANK($T27,$T$1:T$51)+COUNTIF($T$1:T27,T27)-1</f>
        <v>5</v>
      </c>
      <c r="V27" s="13" t="str">
        <v>P.US.VIXX17130</v>
      </c>
      <c r="W27" s="12">
        <f t="shared" si="9"/>
        <v>27</v>
      </c>
      <c r="X27" s="13" t="str">
        <f t="shared" si="3"/>
        <v>P.US.VIXX1760</v>
      </c>
      <c r="Y27" s="11">
        <f>IF(X27="",0,RTD("cqg.rtd", ,"ContractData",X27, "T_CVol",, "T"))</f>
        <v>0</v>
      </c>
      <c r="AA27" s="11">
        <f>IF(AC27="",0,RTD("cqg.rtd", ,"ContractData",AC27, "T_CVol",, "T"))</f>
        <v>0</v>
      </c>
      <c r="AB27" s="13">
        <f>RANK($AA27,$AA$1:AA$51)+COUNTIF($AA$1:AA27,AA27)-1</f>
        <v>37</v>
      </c>
      <c r="AC27" s="13" t="str">
        <v>C.US.VIXZ17135</v>
      </c>
      <c r="AD27" s="12">
        <f t="shared" si="10"/>
        <v>27</v>
      </c>
      <c r="AE27" s="13" t="str">
        <f t="shared" si="4"/>
        <v>C.US.VIXZ1760</v>
      </c>
      <c r="AF27" s="11">
        <f>IF(AE27="",0,RTD("cqg.rtd", ,"ContractData",AE27, "T_CVol",, "T"))</f>
        <v>0</v>
      </c>
      <c r="AG27" s="11">
        <f>IF(AI27="",0,RTD("cqg.rtd", ,"ContractData",AI27, "T_CVol",, "T"))</f>
        <v>0</v>
      </c>
      <c r="AH27" s="13">
        <f>RANK($AG27,$AG$1:AG$51)+COUNTIF($AG$1:AG27,AG27)-1</f>
        <v>30</v>
      </c>
      <c r="AI27" s="13" t="str">
        <v>P.US.VIXZ17135</v>
      </c>
      <c r="AJ27" s="12">
        <f t="shared" si="11"/>
        <v>27</v>
      </c>
      <c r="AK27" s="13" t="str">
        <f t="shared" si="5"/>
        <v>P.US.VIXZ17105</v>
      </c>
      <c r="AL27" s="11">
        <f>IF(AK27="",0,RTD("cqg.rtd", ,"ContractData",AK27, "T_CVol",, "T"))</f>
        <v>0</v>
      </c>
    </row>
    <row r="28" spans="1:38" x14ac:dyDescent="0.3">
      <c r="A28" s="11">
        <f>IF(C28="",0,RTD("cqg.rtd", ,"ContractData",C28, "T_CVol",, "T"))</f>
        <v>179</v>
      </c>
      <c r="B28" s="12">
        <f>RANK($A28,$A$1:A$51)+COUNTIF($A$1:A28,A28)-1</f>
        <v>12</v>
      </c>
      <c r="C28" s="13" t="str">
        <v>C.US.VIXV17120</v>
      </c>
      <c r="D28" s="12">
        <f t="shared" si="6"/>
        <v>28</v>
      </c>
      <c r="E28" s="13" t="str">
        <f t="shared" si="0"/>
        <v/>
      </c>
      <c r="G28" s="11">
        <f>IF(I28="",0,RTD("cqg.rtd", ,"ContractData",I28, "T_CVol",, "T"))</f>
        <v>928</v>
      </c>
      <c r="H28" s="12">
        <f>RANK($G28,$G$1:G$51)+COUNTIF($G$1:G28,G28)-1</f>
        <v>6</v>
      </c>
      <c r="I28" s="13" t="str">
        <v>P.US.VIXV17120</v>
      </c>
      <c r="J28" s="12">
        <f t="shared" si="7"/>
        <v>28</v>
      </c>
      <c r="K28" s="13" t="str">
        <f t="shared" si="1"/>
        <v>P.US.VIXV1750</v>
      </c>
      <c r="N28" s="11">
        <f>IF(P28="",0,RTD("cqg.rtd", ,"ContractData",P28, "T_CVol",, "T"))</f>
        <v>102</v>
      </c>
      <c r="O28" s="12">
        <f>RANK($N28,$N$1:N$51)+COUNTIF($N$1:N28,N28)-1</f>
        <v>18</v>
      </c>
      <c r="P28" s="13" t="str">
        <v>C.US.VIXX17135</v>
      </c>
      <c r="Q28" s="12">
        <f t="shared" si="8"/>
        <v>28</v>
      </c>
      <c r="R28" s="13" t="str">
        <f t="shared" si="2"/>
        <v/>
      </c>
      <c r="S28" s="11">
        <f>IF(R28="",0,RTD("cqg.rtd", ,"ContractData",R28, "T_CVol",, "T"))</f>
        <v>0</v>
      </c>
      <c r="T28" s="11">
        <f>IF(V28="",0,RTD("cqg.rtd", ,"ContractData",V28, "T_CVol",, "T"))</f>
        <v>612</v>
      </c>
      <c r="U28" s="13">
        <f>RANK($T28,$T$1:T$51)+COUNTIF($T$1:T28,T28)-1</f>
        <v>4</v>
      </c>
      <c r="V28" s="13" t="str">
        <v>P.US.VIXX17135</v>
      </c>
      <c r="W28" s="12">
        <f t="shared" si="9"/>
        <v>28</v>
      </c>
      <c r="X28" s="13" t="str">
        <f t="shared" si="3"/>
        <v>P.US.VIXX1765</v>
      </c>
      <c r="Y28" s="11">
        <f>IF(X28="",0,RTD("cqg.rtd", ,"ContractData",X28, "T_CVol",, "T"))</f>
        <v>0</v>
      </c>
      <c r="AA28" s="11">
        <f>IF(AC28="",0,RTD("cqg.rtd", ,"ContractData",AC28, "T_CVol",, "T"))</f>
        <v>5109</v>
      </c>
      <c r="AB28" s="13">
        <f>RANK($AA28,$AA$1:AA$51)+COUNTIF($AA$1:AA28,AA28)-1</f>
        <v>1</v>
      </c>
      <c r="AC28" s="13" t="str">
        <v>C.US.VIXZ17140</v>
      </c>
      <c r="AD28" s="12">
        <f t="shared" si="10"/>
        <v>28</v>
      </c>
      <c r="AE28" s="13" t="str">
        <f t="shared" si="4"/>
        <v>C.US.VIXZ1765</v>
      </c>
      <c r="AF28" s="11">
        <f>IF(AE28="",0,RTD("cqg.rtd", ,"ContractData",AE28, "T_CVol",, "T"))</f>
        <v>0</v>
      </c>
      <c r="AG28" s="11">
        <f>IF(AI28="",0,RTD("cqg.rtd", ,"ContractData",AI28, "T_CVol",, "T"))</f>
        <v>5</v>
      </c>
      <c r="AH28" s="13">
        <f>RANK($AG28,$AG$1:AG$51)+COUNTIF($AG$1:AG28,AG28)-1</f>
        <v>5</v>
      </c>
      <c r="AI28" s="13" t="str">
        <v>P.US.VIXZ17140</v>
      </c>
      <c r="AJ28" s="12">
        <f t="shared" si="11"/>
        <v>28</v>
      </c>
      <c r="AK28" s="13" t="str">
        <f t="shared" si="5"/>
        <v>P.US.VIXZ17115</v>
      </c>
      <c r="AL28" s="11">
        <f>IF(AK28="",0,RTD("cqg.rtd", ,"ContractData",AK28, "T_CVol",, "T"))</f>
        <v>0</v>
      </c>
    </row>
    <row r="29" spans="1:38" x14ac:dyDescent="0.3">
      <c r="A29" s="11">
        <f>IF(C29="",0,RTD("cqg.rtd", ,"ContractData",C29, "T_CVol",, "T"))</f>
        <v>941</v>
      </c>
      <c r="B29" s="12">
        <f>RANK($A29,$A$1:A$51)+COUNTIF($A$1:A29,A29)-1</f>
        <v>7</v>
      </c>
      <c r="C29" s="13" t="str">
        <v>C.US.VIXV17125</v>
      </c>
      <c r="D29" s="12">
        <f t="shared" si="6"/>
        <v>29</v>
      </c>
      <c r="E29" s="13" t="str">
        <f t="shared" si="0"/>
        <v/>
      </c>
      <c r="G29" s="11">
        <f>IF(I29="",0,RTD("cqg.rtd", ,"ContractData",I29, "T_CVol",, "T"))</f>
        <v>3888</v>
      </c>
      <c r="H29" s="12">
        <f>RANK($G29,$G$1:G$51)+COUNTIF($G$1:G29,G29)-1</f>
        <v>2</v>
      </c>
      <c r="I29" s="13" t="str">
        <v>P.US.VIXV17125</v>
      </c>
      <c r="J29" s="12">
        <f t="shared" si="7"/>
        <v>29</v>
      </c>
      <c r="K29" s="13" t="str">
        <f t="shared" si="1"/>
        <v>P.US.VIXV1755</v>
      </c>
      <c r="N29" s="11">
        <f>IF(P29="",0,RTD("cqg.rtd", ,"ContractData",P29, "T_CVol",, "T"))</f>
        <v>5164</v>
      </c>
      <c r="O29" s="12">
        <f>RANK($N29,$N$1:N$51)+COUNTIF($N$1:N29,N29)-1</f>
        <v>6</v>
      </c>
      <c r="P29" s="13" t="str">
        <v>C.US.VIXX17140</v>
      </c>
      <c r="Q29" s="12">
        <f t="shared" si="8"/>
        <v>29</v>
      </c>
      <c r="R29" s="13" t="str">
        <f t="shared" si="2"/>
        <v/>
      </c>
      <c r="S29" s="11">
        <f>IF(R29="",0,RTD("cqg.rtd", ,"ContractData",R29, "T_CVol",, "T"))</f>
        <v>0</v>
      </c>
      <c r="T29" s="11">
        <f>IF(V29="",0,RTD("cqg.rtd", ,"ContractData",V29, "T_CVol",, "T"))</f>
        <v>7</v>
      </c>
      <c r="U29" s="13">
        <f>RANK($T29,$T$1:T$51)+COUNTIF($T$1:T29,T29)-1</f>
        <v>8</v>
      </c>
      <c r="V29" s="13" t="str">
        <v>P.US.VIXX17140</v>
      </c>
      <c r="W29" s="12">
        <f t="shared" si="9"/>
        <v>29</v>
      </c>
      <c r="X29" s="13" t="str">
        <f t="shared" si="3"/>
        <v>P.US.VIXX1770</v>
      </c>
      <c r="Y29" s="11">
        <f>IF(X29="",0,RTD("cqg.rtd", ,"ContractData",X29, "T_CVol",, "T"))</f>
        <v>0</v>
      </c>
      <c r="AA29" s="11">
        <f>IF(AC29="",0,RTD("cqg.rtd", ,"ContractData",AC29, "T_CVol",, "T"))</f>
        <v>0</v>
      </c>
      <c r="AB29" s="13">
        <f>RANK($AA29,$AA$1:AA$51)+COUNTIF($AA$1:AA29,AA29)-1</f>
        <v>38</v>
      </c>
      <c r="AC29" s="13" t="str">
        <v>C.US.VIXZ17145</v>
      </c>
      <c r="AD29" s="12">
        <f t="shared" si="10"/>
        <v>29</v>
      </c>
      <c r="AE29" s="13" t="str">
        <f t="shared" si="4"/>
        <v>C.US.VIXZ1770</v>
      </c>
      <c r="AF29" s="11">
        <f>IF(AE29="",0,RTD("cqg.rtd", ,"ContractData",AE29, "T_CVol",, "T"))</f>
        <v>0</v>
      </c>
      <c r="AG29" s="11">
        <f>IF(AI29="",0,RTD("cqg.rtd", ,"ContractData",AI29, "T_CVol",, "T"))</f>
        <v>0</v>
      </c>
      <c r="AH29" s="13">
        <f>RANK($AG29,$AG$1:AG$51)+COUNTIF($AG$1:AG29,AG29)-1</f>
        <v>31</v>
      </c>
      <c r="AI29" s="13" t="str">
        <v>P.US.VIXZ17145</v>
      </c>
      <c r="AJ29" s="12">
        <f t="shared" si="11"/>
        <v>29</v>
      </c>
      <c r="AK29" s="13" t="str">
        <f t="shared" si="5"/>
        <v>P.US.VIXZ17125</v>
      </c>
      <c r="AL29" s="11">
        <f>IF(AK29="",0,RTD("cqg.rtd", ,"ContractData",AK29, "T_CVol",, "T"))</f>
        <v>0</v>
      </c>
    </row>
    <row r="30" spans="1:38" x14ac:dyDescent="0.3">
      <c r="A30" s="11">
        <f>IF(C30="",0,RTD("cqg.rtd", ,"ContractData",C30, "T_CVol",, "T"))</f>
        <v>116</v>
      </c>
      <c r="B30" s="12">
        <f>RANK($A30,$A$1:A$51)+COUNTIF($A$1:A30,A30)-1</f>
        <v>14</v>
      </c>
      <c r="C30" s="13" t="str">
        <v>C.US.VIXV17130</v>
      </c>
      <c r="D30" s="12">
        <f t="shared" si="6"/>
        <v>30</v>
      </c>
      <c r="E30" s="13" t="str">
        <f t="shared" si="0"/>
        <v>C.US.VIXV1710</v>
      </c>
      <c r="G30" s="11">
        <f>IF(I30="",0,RTD("cqg.rtd", ,"ContractData",I30, "T_CVol",, "T"))</f>
        <v>178</v>
      </c>
      <c r="H30" s="12">
        <f>RANK($G30,$G$1:G$51)+COUNTIF($G$1:G30,G30)-1</f>
        <v>7</v>
      </c>
      <c r="I30" s="13" t="str">
        <v>P.US.VIXV17130</v>
      </c>
      <c r="J30" s="12">
        <f t="shared" si="7"/>
        <v>30</v>
      </c>
      <c r="K30" s="13" t="str">
        <f t="shared" si="1"/>
        <v>P.US.VIXV1760</v>
      </c>
      <c r="N30" s="11">
        <f>IF(P30="",0,RTD("cqg.rtd", ,"ContractData",P30, "T_CVol",, "T"))</f>
        <v>506</v>
      </c>
      <c r="O30" s="12">
        <f>RANK($N30,$N$1:N$51)+COUNTIF($N$1:N30,N30)-1</f>
        <v>13</v>
      </c>
      <c r="P30" s="13" t="str">
        <v>C.US.VIXX17145</v>
      </c>
      <c r="Q30" s="12">
        <f t="shared" si="8"/>
        <v>30</v>
      </c>
      <c r="R30" s="13" t="str">
        <f t="shared" si="2"/>
        <v/>
      </c>
      <c r="S30" s="11">
        <f>IF(R30="",0,RTD("cqg.rtd", ,"ContractData",R30, "T_CVol",, "T"))</f>
        <v>0</v>
      </c>
      <c r="T30" s="11">
        <f>IF(V30="",0,RTD("cqg.rtd", ,"ContractData",V30, "T_CVol",, "T"))</f>
        <v>0</v>
      </c>
      <c r="U30" s="13">
        <f>RANK($T30,$T$1:T$51)+COUNTIF($T$1:T30,T30)-1</f>
        <v>32</v>
      </c>
      <c r="V30" s="13" t="str">
        <v>P.US.VIXX17145</v>
      </c>
      <c r="W30" s="12">
        <f t="shared" si="9"/>
        <v>30</v>
      </c>
      <c r="X30" s="13" t="str">
        <f t="shared" si="3"/>
        <v>P.US.VIXX1775</v>
      </c>
      <c r="Y30" s="11">
        <f>IF(X30="",0,RTD("cqg.rtd", ,"ContractData",X30, "T_CVol",, "T"))</f>
        <v>0</v>
      </c>
      <c r="AA30" s="11">
        <f>IF(AC30="",0,RTD("cqg.rtd", ,"ContractData",AC30, "T_CVol",, "T"))</f>
        <v>791</v>
      </c>
      <c r="AB30" s="13">
        <f>RANK($AA30,$AA$1:AA$51)+COUNTIF($AA$1:AA30,AA30)-1</f>
        <v>6</v>
      </c>
      <c r="AC30" s="13" t="str">
        <v>C.US.VIXZ17150</v>
      </c>
      <c r="AD30" s="12">
        <f t="shared" si="10"/>
        <v>30</v>
      </c>
      <c r="AE30" s="13" t="str">
        <f t="shared" si="4"/>
        <v>C.US.VIXZ1775</v>
      </c>
      <c r="AF30" s="11">
        <f>IF(AE30="",0,RTD("cqg.rtd", ,"ContractData",AE30, "T_CVol",, "T"))</f>
        <v>0</v>
      </c>
      <c r="AG30" s="11">
        <f>IF(AI30="",0,RTD("cqg.rtd", ,"ContractData",AI30, "T_CVol",, "T"))</f>
        <v>1</v>
      </c>
      <c r="AH30" s="13">
        <f>RANK($AG30,$AG$1:AG$51)+COUNTIF($AG$1:AG30,AG30)-1</f>
        <v>7</v>
      </c>
      <c r="AI30" s="13" t="str">
        <v>P.US.VIXZ17150</v>
      </c>
      <c r="AJ30" s="12">
        <f t="shared" si="11"/>
        <v>30</v>
      </c>
      <c r="AK30" s="13" t="str">
        <f t="shared" si="5"/>
        <v>P.US.VIXZ17135</v>
      </c>
      <c r="AL30" s="11">
        <f>IF(AK30="",0,RTD("cqg.rtd", ,"ContractData",AK30, "T_CVol",, "T"))</f>
        <v>0</v>
      </c>
    </row>
    <row r="31" spans="1:38" x14ac:dyDescent="0.3">
      <c r="A31" s="11">
        <f>IF(C31="",0,RTD("cqg.rtd", ,"ContractData",C31, "T_CVol",, "T"))</f>
        <v>20</v>
      </c>
      <c r="B31" s="12">
        <f>RANK($A31,$A$1:A$51)+COUNTIF($A$1:A31,A31)-1</f>
        <v>19</v>
      </c>
      <c r="C31" s="13" t="str">
        <v>C.US.VIXV17135</v>
      </c>
      <c r="D31" s="12">
        <f t="shared" si="6"/>
        <v>31</v>
      </c>
      <c r="E31" s="13" t="str">
        <f t="shared" si="0"/>
        <v>C.US.VIXV1720</v>
      </c>
      <c r="G31" s="11">
        <f>IF(I31="",0,RTD("cqg.rtd", ,"ContractData",I31, "T_CVol",, "T"))</f>
        <v>1</v>
      </c>
      <c r="H31" s="12">
        <f>RANK($G31,$G$1:G$51)+COUNTIF($G$1:G31,G31)-1</f>
        <v>14</v>
      </c>
      <c r="I31" s="13" t="str">
        <v>P.US.VIXV17135</v>
      </c>
      <c r="J31" s="12">
        <f t="shared" si="7"/>
        <v>31</v>
      </c>
      <c r="K31" s="13" t="str">
        <f t="shared" si="1"/>
        <v>P.US.VIXV1765</v>
      </c>
      <c r="N31" s="11">
        <f>IF(P31="",0,RTD("cqg.rtd", ,"ContractData",P31, "T_CVol",, "T"))</f>
        <v>207</v>
      </c>
      <c r="O31" s="12">
        <f>RANK($N31,$N$1:N$51)+COUNTIF($N$1:N31,N31)-1</f>
        <v>15</v>
      </c>
      <c r="P31" s="13" t="str">
        <v>C.US.VIXX17150</v>
      </c>
      <c r="Q31" s="12">
        <f t="shared" si="8"/>
        <v>31</v>
      </c>
      <c r="R31" s="13" t="str">
        <f t="shared" si="2"/>
        <v>C.US.VIXX1710</v>
      </c>
      <c r="S31" s="11">
        <f>IF(R31="",0,RTD("cqg.rtd", ,"ContractData",R31, "T_CVol",, "T"))</f>
        <v>0</v>
      </c>
      <c r="T31" s="11">
        <f>IF(V31="",0,RTD("cqg.rtd", ,"ContractData",V31, "T_CVol",, "T"))</f>
        <v>5</v>
      </c>
      <c r="U31" s="13">
        <f>RANK($T31,$T$1:T$51)+COUNTIF($T$1:T31,T31)-1</f>
        <v>9</v>
      </c>
      <c r="V31" s="13" t="str">
        <v>P.US.VIXX17150</v>
      </c>
      <c r="W31" s="12">
        <f t="shared" si="9"/>
        <v>31</v>
      </c>
      <c r="X31" s="13" t="str">
        <f t="shared" si="3"/>
        <v>P.US.VIXX1780</v>
      </c>
      <c r="Y31" s="11">
        <f>IF(X31="",0,RTD("cqg.rtd", ,"ContractData",X31, "T_CVol",, "T"))</f>
        <v>0</v>
      </c>
      <c r="AA31" s="11">
        <f>IF(AC31="",0,RTD("cqg.rtd", ,"ContractData",AC31, "T_CVol",, "T"))</f>
        <v>0</v>
      </c>
      <c r="AB31" s="13">
        <f>RANK($AA31,$AA$1:AA$51)+COUNTIF($AA$1:AA31,AA31)-1</f>
        <v>39</v>
      </c>
      <c r="AC31" s="13" t="str">
        <v>C.US.VIXZ17155</v>
      </c>
      <c r="AD31" s="12">
        <f t="shared" si="10"/>
        <v>31</v>
      </c>
      <c r="AE31" s="13" t="str">
        <f t="shared" si="4"/>
        <v>C.US.VIXZ1780</v>
      </c>
      <c r="AF31" s="11">
        <f>IF(AE31="",0,RTD("cqg.rtd", ,"ContractData",AE31, "T_CVol",, "T"))</f>
        <v>0</v>
      </c>
      <c r="AG31" s="11">
        <f>IF(AI31="",0,RTD("cqg.rtd", ,"ContractData",AI31, "T_CVol",, "T"))</f>
        <v>0</v>
      </c>
      <c r="AH31" s="13">
        <f>RANK($AG31,$AG$1:AG$51)+COUNTIF($AG$1:AG31,AG31)-1</f>
        <v>32</v>
      </c>
      <c r="AI31" s="13" t="str">
        <v>P.US.VIXZ17155</v>
      </c>
      <c r="AJ31" s="12">
        <f t="shared" si="11"/>
        <v>31</v>
      </c>
      <c r="AK31" s="13" t="str">
        <f t="shared" si="5"/>
        <v>P.US.VIXZ17145</v>
      </c>
      <c r="AL31" s="11">
        <f>IF(AK31="",0,RTD("cqg.rtd", ,"ContractData",AK31, "T_CVol",, "T"))</f>
        <v>0</v>
      </c>
    </row>
    <row r="32" spans="1:38" x14ac:dyDescent="0.3">
      <c r="A32" s="11">
        <f>IF(C32="",0,RTD("cqg.rtd", ,"ContractData",C32, "T_CVol",, "T"))</f>
        <v>27320</v>
      </c>
      <c r="B32" s="12">
        <f>RANK($A32,$A$1:A$51)+COUNTIF($A$1:A32,A32)-1</f>
        <v>1</v>
      </c>
      <c r="C32" s="13" t="str">
        <v>C.US.VIXV17140</v>
      </c>
      <c r="D32" s="12">
        <f t="shared" si="6"/>
        <v>32</v>
      </c>
      <c r="E32" s="13" t="str">
        <f t="shared" si="0"/>
        <v>C.US.VIXV1730</v>
      </c>
      <c r="G32" s="11">
        <f>IF(I32="",0,RTD("cqg.rtd", ,"ContractData",I32, "T_CVol",, "T"))</f>
        <v>23</v>
      </c>
      <c r="H32" s="12">
        <f>RANK($G32,$G$1:G$51)+COUNTIF($G$1:G32,G32)-1</f>
        <v>8</v>
      </c>
      <c r="I32" s="13" t="str">
        <v>P.US.VIXV17140</v>
      </c>
      <c r="J32" s="12">
        <f t="shared" si="7"/>
        <v>32</v>
      </c>
      <c r="K32" s="13" t="str">
        <f t="shared" si="1"/>
        <v>P.US.VIXV1770</v>
      </c>
      <c r="N32" s="11">
        <f>IF(P32="",0,RTD("cqg.rtd", ,"ContractData",P32, "T_CVol",, "T"))</f>
        <v>0</v>
      </c>
      <c r="O32" s="12">
        <f>RANK($N32,$N$1:N$51)+COUNTIF($N$1:N32,N32)-1</f>
        <v>43</v>
      </c>
      <c r="P32" s="13" t="str">
        <v>C.US.VIXX17155</v>
      </c>
      <c r="Q32" s="12">
        <f t="shared" si="8"/>
        <v>32</v>
      </c>
      <c r="R32" s="13" t="str">
        <f t="shared" si="2"/>
        <v>C.US.VIXX1720</v>
      </c>
      <c r="S32" s="11">
        <f>IF(R32="",0,RTD("cqg.rtd", ,"ContractData",R32, "T_CVol",, "T"))</f>
        <v>0</v>
      </c>
      <c r="T32" s="11">
        <f>IF(V32="",0,RTD("cqg.rtd", ,"ContractData",V32, "T_CVol",, "T"))</f>
        <v>0</v>
      </c>
      <c r="U32" s="13">
        <f>RANK($T32,$T$1:T$51)+COUNTIF($T$1:T32,T32)-1</f>
        <v>33</v>
      </c>
      <c r="V32" s="13" t="str">
        <v>P.US.VIXX17155</v>
      </c>
      <c r="W32" s="12">
        <f t="shared" si="9"/>
        <v>32</v>
      </c>
      <c r="X32" s="13" t="str">
        <f t="shared" si="3"/>
        <v>P.US.VIXX17145</v>
      </c>
      <c r="Y32" s="11">
        <f>IF(X32="",0,RTD("cqg.rtd", ,"ContractData",X32, "T_CVol",, "T"))</f>
        <v>0</v>
      </c>
      <c r="AA32" s="11">
        <f>IF(AC32="",0,RTD("cqg.rtd", ,"ContractData",AC32, "T_CVol",, "T"))</f>
        <v>22</v>
      </c>
      <c r="AB32" s="13">
        <f>RANK($AA32,$AA$1:AA$51)+COUNTIF($AA$1:AA32,AA32)-1</f>
        <v>12</v>
      </c>
      <c r="AC32" s="13" t="str">
        <v>C.US.VIXZ17160</v>
      </c>
      <c r="AD32" s="12">
        <f t="shared" si="10"/>
        <v>32</v>
      </c>
      <c r="AE32" s="13" t="str">
        <f t="shared" si="4"/>
        <v>C.US.VIXZ1785</v>
      </c>
      <c r="AF32" s="11">
        <f>IF(AE32="",0,RTD("cqg.rtd", ,"ContractData",AE32, "T_CVol",, "T"))</f>
        <v>0</v>
      </c>
      <c r="AG32" s="11">
        <f>IF(AI32="",0,RTD("cqg.rtd", ,"ContractData",AI32, "T_CVol",, "T"))</f>
        <v>30</v>
      </c>
      <c r="AH32" s="13">
        <f>RANK($AG32,$AG$1:AG$51)+COUNTIF($AG$1:AG32,AG32)-1</f>
        <v>3</v>
      </c>
      <c r="AI32" s="13" t="str">
        <v>P.US.VIXZ17160</v>
      </c>
      <c r="AJ32" s="12">
        <f t="shared" si="11"/>
        <v>32</v>
      </c>
      <c r="AK32" s="13" t="str">
        <f t="shared" si="5"/>
        <v>P.US.VIXZ17155</v>
      </c>
      <c r="AL32" s="11">
        <f>IF(AK32="",0,RTD("cqg.rtd", ,"ContractData",AK32, "T_CVol",, "T"))</f>
        <v>0</v>
      </c>
    </row>
    <row r="33" spans="1:38" x14ac:dyDescent="0.3">
      <c r="A33" s="11">
        <f>IF(C33="",0,RTD("cqg.rtd", ,"ContractData",C33, "T_CVol",, "T"))</f>
        <v>6</v>
      </c>
      <c r="B33" s="12">
        <f>RANK($A33,$A$1:A$51)+COUNTIF($A$1:A33,A33)-1</f>
        <v>22</v>
      </c>
      <c r="C33" s="13" t="str">
        <v>C.US.VIXV17145</v>
      </c>
      <c r="D33" s="12">
        <f t="shared" si="6"/>
        <v>33</v>
      </c>
      <c r="E33" s="13" t="str">
        <f t="shared" si="0"/>
        <v>C.US.VIXV1735</v>
      </c>
      <c r="G33" s="11">
        <f>IF(I33="",0,RTD("cqg.rtd", ,"ContractData",I33, "T_CVol",, "T"))</f>
        <v>2</v>
      </c>
      <c r="H33" s="12">
        <f>RANK($G33,$G$1:G$51)+COUNTIF($G$1:G33,G33)-1</f>
        <v>13</v>
      </c>
      <c r="I33" s="13" t="str">
        <v>P.US.VIXV17145</v>
      </c>
      <c r="J33" s="12">
        <f t="shared" si="7"/>
        <v>33</v>
      </c>
      <c r="K33" s="13" t="str">
        <f t="shared" si="1"/>
        <v>P.US.VIXV1775</v>
      </c>
      <c r="N33" s="11">
        <f>IF(P33="",0,RTD("cqg.rtd", ,"ContractData",P33, "T_CVol",, "T"))</f>
        <v>8607</v>
      </c>
      <c r="O33" s="12">
        <f>RANK($N33,$N$1:N$51)+COUNTIF($N$1:N33,N33)-1</f>
        <v>4</v>
      </c>
      <c r="P33" s="13" t="str">
        <v>C.US.VIXX17160</v>
      </c>
      <c r="Q33" s="12">
        <f t="shared" si="8"/>
        <v>33</v>
      </c>
      <c r="R33" s="13" t="str">
        <f t="shared" si="2"/>
        <v>C.US.VIXX1730</v>
      </c>
      <c r="S33" s="11">
        <f>IF(R33="",0,RTD("cqg.rtd", ,"ContractData",R33, "T_CVol",, "T"))</f>
        <v>0</v>
      </c>
      <c r="T33" s="11">
        <f>IF(V33="",0,RTD("cqg.rtd", ,"ContractData",V33, "T_CVol",, "T"))</f>
        <v>0</v>
      </c>
      <c r="U33" s="13">
        <f>RANK($T33,$T$1:T$51)+COUNTIF($T$1:T33,T33)-1</f>
        <v>34</v>
      </c>
      <c r="V33" s="13" t="str">
        <v>P.US.VIXX17160</v>
      </c>
      <c r="W33" s="12">
        <f t="shared" si="9"/>
        <v>33</v>
      </c>
      <c r="X33" s="13" t="str">
        <f t="shared" si="3"/>
        <v>P.US.VIXX17155</v>
      </c>
      <c r="Y33" s="11">
        <f>IF(X33="",0,RTD("cqg.rtd", ,"ContractData",X33, "T_CVol",, "T"))</f>
        <v>0</v>
      </c>
      <c r="AA33" s="11">
        <f>IF(AC33="",0,RTD("cqg.rtd", ,"ContractData",AC33, "T_CVol",, "T"))</f>
        <v>0</v>
      </c>
      <c r="AB33" s="13">
        <f>RANK($AA33,$AA$1:AA$51)+COUNTIF($AA$1:AA33,AA33)-1</f>
        <v>40</v>
      </c>
      <c r="AC33" s="13" t="str">
        <v>C.US.VIXZ17165</v>
      </c>
      <c r="AD33" s="12">
        <f t="shared" si="10"/>
        <v>33</v>
      </c>
      <c r="AE33" s="13" t="str">
        <f t="shared" si="4"/>
        <v>C.US.VIXZ1795</v>
      </c>
      <c r="AF33" s="11">
        <f>IF(AE33="",0,RTD("cqg.rtd", ,"ContractData",AE33, "T_CVol",, "T"))</f>
        <v>0</v>
      </c>
      <c r="AG33" s="11">
        <f>IF(AI33="",0,RTD("cqg.rtd", ,"ContractData",AI33, "T_CVol",, "T"))</f>
        <v>0</v>
      </c>
      <c r="AH33" s="13">
        <f>RANK($AG33,$AG$1:AG$51)+COUNTIF($AG$1:AG33,AG33)-1</f>
        <v>33</v>
      </c>
      <c r="AI33" s="13" t="str">
        <v>P.US.VIXZ17165</v>
      </c>
      <c r="AJ33" s="12">
        <f t="shared" si="11"/>
        <v>33</v>
      </c>
      <c r="AK33" s="13" t="str">
        <f t="shared" si="5"/>
        <v>P.US.VIXZ17165</v>
      </c>
      <c r="AL33" s="11">
        <f>IF(AK33="",0,RTD("cqg.rtd", ,"ContractData",AK33, "T_CVol",, "T"))</f>
        <v>0</v>
      </c>
    </row>
    <row r="34" spans="1:38" x14ac:dyDescent="0.3">
      <c r="A34" s="11">
        <f>IF(C34="",0,RTD("cqg.rtd", ,"ContractData",C34, "T_CVol",, "T"))</f>
        <v>5328</v>
      </c>
      <c r="B34" s="12">
        <f>RANK($A34,$A$1:A$51)+COUNTIF($A$1:A34,A34)-1</f>
        <v>5</v>
      </c>
      <c r="C34" s="13" t="str">
        <v>C.US.VIXV17150</v>
      </c>
      <c r="D34" s="12">
        <f t="shared" si="6"/>
        <v>34</v>
      </c>
      <c r="E34" s="13" t="str">
        <f t="shared" si="0"/>
        <v>C.US.VIXV1740</v>
      </c>
      <c r="G34" s="11">
        <f>IF(I34="",0,RTD("cqg.rtd", ,"ContractData",I34, "T_CVol",, "T"))</f>
        <v>6</v>
      </c>
      <c r="H34" s="12">
        <f>RANK($G34,$G$1:G$51)+COUNTIF($G$1:G34,G34)-1</f>
        <v>11</v>
      </c>
      <c r="I34" s="13" t="str">
        <v>P.US.VIXV17150</v>
      </c>
      <c r="J34" s="12">
        <f t="shared" si="7"/>
        <v>34</v>
      </c>
      <c r="K34" s="13" t="str">
        <f t="shared" si="1"/>
        <v>P.US.VIXV1780</v>
      </c>
      <c r="N34" s="11">
        <f>IF(P34="",0,RTD("cqg.rtd", ,"ContractData",P34, "T_CVol",, "T"))</f>
        <v>0</v>
      </c>
      <c r="O34" s="12">
        <f>RANK($N34,$N$1:N$51)+COUNTIF($N$1:N34,N34)-1</f>
        <v>44</v>
      </c>
      <c r="P34" s="13" t="str">
        <v>C.US.VIXX17165</v>
      </c>
      <c r="Q34" s="12">
        <f t="shared" si="8"/>
        <v>34</v>
      </c>
      <c r="R34" s="13" t="str">
        <f t="shared" si="2"/>
        <v>C.US.VIXX1740</v>
      </c>
      <c r="S34" s="11">
        <f>IF(R34="",0,RTD("cqg.rtd", ,"ContractData",R34, "T_CVol",, "T"))</f>
        <v>0</v>
      </c>
      <c r="T34" s="11">
        <f>IF(V34="",0,RTD("cqg.rtd", ,"ContractData",V34, "T_CVol",, "T"))</f>
        <v>0</v>
      </c>
      <c r="U34" s="13">
        <f>RANK($T34,$T$1:T$51)+COUNTIF($T$1:T34,T34)-1</f>
        <v>35</v>
      </c>
      <c r="V34" s="13" t="str">
        <v>P.US.VIXX17165</v>
      </c>
      <c r="W34" s="12">
        <f t="shared" si="9"/>
        <v>34</v>
      </c>
      <c r="X34" s="13" t="str">
        <f t="shared" si="3"/>
        <v>P.US.VIXX17160</v>
      </c>
      <c r="Y34" s="11">
        <f>IF(X34="",0,RTD("cqg.rtd", ,"ContractData",X34, "T_CVol",, "T"))</f>
        <v>0</v>
      </c>
      <c r="AA34" s="11">
        <f>IF(AC34="",0,RTD("cqg.rtd", ,"ContractData",AC34, "T_CVol",, "T"))</f>
        <v>910</v>
      </c>
      <c r="AB34" s="13">
        <f>RANK($AA34,$AA$1:AA$51)+COUNTIF($AA$1:AA34,AA34)-1</f>
        <v>5</v>
      </c>
      <c r="AC34" s="13" t="str">
        <v>C.US.VIXZ17170</v>
      </c>
      <c r="AD34" s="12">
        <f t="shared" si="10"/>
        <v>34</v>
      </c>
      <c r="AE34" s="13" t="str">
        <f t="shared" si="4"/>
        <v>C.US.VIXZ17105</v>
      </c>
      <c r="AF34" s="11">
        <f>IF(AE34="",0,RTD("cqg.rtd", ,"ContractData",AE34, "T_CVol",, "T"))</f>
        <v>0</v>
      </c>
      <c r="AG34" s="11">
        <f>IF(AI34="",0,RTD("cqg.rtd", ,"ContractData",AI34, "T_CVol",, "T"))</f>
        <v>0</v>
      </c>
      <c r="AH34" s="13">
        <f>RANK($AG34,$AG$1:AG$51)+COUNTIF($AG$1:AG34,AG34)-1</f>
        <v>34</v>
      </c>
      <c r="AI34" s="13" t="str">
        <v>P.US.VIXZ17170</v>
      </c>
      <c r="AJ34" s="12">
        <f t="shared" si="11"/>
        <v>34</v>
      </c>
      <c r="AK34" s="13" t="str">
        <f t="shared" si="5"/>
        <v>P.US.VIXZ17170</v>
      </c>
      <c r="AL34" s="11">
        <f>IF(AK34="",0,RTD("cqg.rtd", ,"ContractData",AK34, "T_CVol",, "T"))</f>
        <v>0</v>
      </c>
    </row>
    <row r="35" spans="1:38" x14ac:dyDescent="0.3">
      <c r="A35" s="11">
        <f>IF(C35="",0,RTD("cqg.rtd", ,"ContractData",C35, "T_CVol",, "T"))</f>
        <v>0</v>
      </c>
      <c r="B35" s="12">
        <f>RANK($A35,$A$1:A$51)+COUNTIF($A$1:A35,A35)-1</f>
        <v>44</v>
      </c>
      <c r="C35" s="13" t="str">
        <v>C.US.VIXV17155</v>
      </c>
      <c r="D35" s="12">
        <f t="shared" si="6"/>
        <v>35</v>
      </c>
      <c r="E35" s="13" t="str">
        <f t="shared" si="0"/>
        <v>C.US.VIXV1745</v>
      </c>
      <c r="G35" s="11">
        <f>IF(I35="",0,RTD("cqg.rtd", ,"ContractData",I35, "T_CVol",, "T"))</f>
        <v>0</v>
      </c>
      <c r="H35" s="12">
        <f>RANK($G35,$G$1:G$51)+COUNTIF($G$1:G35,G35)-1</f>
        <v>37</v>
      </c>
      <c r="I35" s="13" t="str">
        <v>P.US.VIXV17155</v>
      </c>
      <c r="J35" s="12">
        <f t="shared" si="7"/>
        <v>35</v>
      </c>
      <c r="K35" s="13" t="str">
        <f t="shared" si="1"/>
        <v>P.US.VIXV1785</v>
      </c>
      <c r="N35" s="11">
        <f>IF(P35="",0,RTD("cqg.rtd", ,"ContractData",P35, "T_CVol",, "T"))</f>
        <v>4121</v>
      </c>
      <c r="O35" s="12">
        <f>RANK($N35,$N$1:N$51)+COUNTIF($N$1:N35,N35)-1</f>
        <v>7</v>
      </c>
      <c r="P35" s="13" t="str">
        <v>C.US.VIXX17170</v>
      </c>
      <c r="Q35" s="12">
        <f t="shared" si="8"/>
        <v>35</v>
      </c>
      <c r="R35" s="13" t="str">
        <f t="shared" si="2"/>
        <v>C.US.VIXX1750</v>
      </c>
      <c r="S35" s="11">
        <f>IF(R35="",0,RTD("cqg.rtd", ,"ContractData",R35, "T_CVol",, "T"))</f>
        <v>0</v>
      </c>
      <c r="T35" s="11">
        <f>IF(V35="",0,RTD("cqg.rtd", ,"ContractData",V35, "T_CVol",, "T"))</f>
        <v>0</v>
      </c>
      <c r="U35" s="13">
        <f>RANK($T35,$T$1:T$51)+COUNTIF($T$1:T35,T35)-1</f>
        <v>36</v>
      </c>
      <c r="V35" s="13" t="str">
        <v>P.US.VIXX17170</v>
      </c>
      <c r="W35" s="12">
        <f t="shared" si="9"/>
        <v>35</v>
      </c>
      <c r="X35" s="13" t="str">
        <f t="shared" si="3"/>
        <v>P.US.VIXX17165</v>
      </c>
      <c r="Y35" s="11">
        <f>IF(X35="",0,RTD("cqg.rtd", ,"ContractData",X35, "T_CVol",, "T"))</f>
        <v>0</v>
      </c>
      <c r="AA35" s="11">
        <f>IF(AC35="",0,RTD("cqg.rtd", ,"ContractData",AC35, "T_CVol",, "T"))</f>
        <v>0</v>
      </c>
      <c r="AB35" s="13">
        <f>RANK($AA35,$AA$1:AA$51)+COUNTIF($AA$1:AA35,AA35)-1</f>
        <v>41</v>
      </c>
      <c r="AC35" s="13" t="str">
        <v>C.US.VIXZ17175</v>
      </c>
      <c r="AD35" s="12">
        <f t="shared" si="10"/>
        <v>35</v>
      </c>
      <c r="AE35" s="13" t="str">
        <f t="shared" si="4"/>
        <v>C.US.VIXZ17115</v>
      </c>
      <c r="AF35" s="11">
        <f>IF(AE35="",0,RTD("cqg.rtd", ,"ContractData",AE35, "T_CVol",, "T"))</f>
        <v>0</v>
      </c>
      <c r="AG35" s="11">
        <f>IF(AI35="",0,RTD("cqg.rtd", ,"ContractData",AI35, "T_CVol",, "T"))</f>
        <v>0</v>
      </c>
      <c r="AH35" s="13">
        <f>RANK($AG35,$AG$1:AG$51)+COUNTIF($AG$1:AG35,AG35)-1</f>
        <v>35</v>
      </c>
      <c r="AI35" s="13" t="str">
        <v>P.US.VIXZ17175</v>
      </c>
      <c r="AJ35" s="12">
        <f t="shared" si="11"/>
        <v>35</v>
      </c>
      <c r="AK35" s="13" t="str">
        <f t="shared" si="5"/>
        <v>P.US.VIXZ17175</v>
      </c>
      <c r="AL35" s="11">
        <f>IF(AK35="",0,RTD("cqg.rtd", ,"ContractData",AK35, "T_CVol",, "T"))</f>
        <v>0</v>
      </c>
    </row>
    <row r="36" spans="1:38" x14ac:dyDescent="0.3">
      <c r="A36" s="11">
        <f>IF(C36="",0,RTD("cqg.rtd", ,"ContractData",C36, "T_CVol",, "T"))</f>
        <v>29</v>
      </c>
      <c r="B36" s="12">
        <f>RANK($A36,$A$1:A$51)+COUNTIF($A$1:A36,A36)-1</f>
        <v>18</v>
      </c>
      <c r="C36" s="13" t="str">
        <v>C.US.VIXV17160</v>
      </c>
      <c r="D36" s="12">
        <f t="shared" si="6"/>
        <v>36</v>
      </c>
      <c r="E36" s="13" t="str">
        <f t="shared" si="0"/>
        <v>C.US.VIXV1750</v>
      </c>
      <c r="G36" s="11">
        <f>IF(I36="",0,RTD("cqg.rtd", ,"ContractData",I36, "T_CVol",, "T"))</f>
        <v>0</v>
      </c>
      <c r="H36" s="12">
        <f>RANK($G36,$G$1:G$51)+COUNTIF($G$1:G36,G36)-1</f>
        <v>38</v>
      </c>
      <c r="I36" s="13" t="str">
        <v>P.US.VIXV17160</v>
      </c>
      <c r="J36" s="12">
        <f t="shared" si="7"/>
        <v>36</v>
      </c>
      <c r="K36" s="13" t="str">
        <f t="shared" si="1"/>
        <v>P.US.VIXV1790</v>
      </c>
      <c r="N36" s="11">
        <f>IF(P36="",0,RTD("cqg.rtd", ,"ContractData",P36, "T_CVol",, "T"))</f>
        <v>0</v>
      </c>
      <c r="O36" s="12">
        <f>RANK($N36,$N$1:N$51)+COUNTIF($N$1:N36,N36)-1</f>
        <v>45</v>
      </c>
      <c r="P36" s="13" t="str">
        <v>C.US.VIXX17175</v>
      </c>
      <c r="Q36" s="12">
        <f t="shared" si="8"/>
        <v>36</v>
      </c>
      <c r="R36" s="13" t="str">
        <f t="shared" si="2"/>
        <v>C.US.VIXX1755</v>
      </c>
      <c r="S36" s="11">
        <f>IF(R36="",0,RTD("cqg.rtd", ,"ContractData",R36, "T_CVol",, "T"))</f>
        <v>0</v>
      </c>
      <c r="T36" s="11">
        <f>IF(V36="",0,RTD("cqg.rtd", ,"ContractData",V36, "T_CVol",, "T"))</f>
        <v>0</v>
      </c>
      <c r="U36" s="13">
        <f>RANK($T36,$T$1:T$51)+COUNTIF($T$1:T36,T36)-1</f>
        <v>37</v>
      </c>
      <c r="V36" s="13" t="str">
        <v>P.US.VIXX17175</v>
      </c>
      <c r="W36" s="12">
        <f t="shared" si="9"/>
        <v>36</v>
      </c>
      <c r="X36" s="13" t="str">
        <f t="shared" si="3"/>
        <v>P.US.VIXX17170</v>
      </c>
      <c r="Y36" s="11">
        <f>IF(X36="",0,RTD("cqg.rtd", ,"ContractData",X36, "T_CVol",, "T"))</f>
        <v>0</v>
      </c>
      <c r="AA36" s="11">
        <f>IF(AC36="",0,RTD("cqg.rtd", ,"ContractData",AC36, "T_CVol",, "T"))</f>
        <v>5032</v>
      </c>
      <c r="AB36" s="13">
        <f>RANK($AA36,$AA$1:AA$51)+COUNTIF($AA$1:AA36,AA36)-1</f>
        <v>2</v>
      </c>
      <c r="AC36" s="13" t="str">
        <v>C.US.VIXZ17180</v>
      </c>
      <c r="AD36" s="12">
        <f t="shared" si="10"/>
        <v>36</v>
      </c>
      <c r="AE36" s="13" t="str">
        <f t="shared" si="4"/>
        <v>C.US.VIXZ17125</v>
      </c>
      <c r="AF36" s="11">
        <f>IF(AE36="",0,RTD("cqg.rtd", ,"ContractData",AE36, "T_CVol",, "T"))</f>
        <v>0</v>
      </c>
      <c r="AG36" s="11">
        <f>IF(AI36="",0,RTD("cqg.rtd", ,"ContractData",AI36, "T_CVol",, "T"))</f>
        <v>0</v>
      </c>
      <c r="AH36" s="13">
        <f>RANK($AG36,$AG$1:AG$51)+COUNTIF($AG$1:AG36,AG36)-1</f>
        <v>36</v>
      </c>
      <c r="AI36" s="13" t="str">
        <v>P.US.VIXZ17180</v>
      </c>
      <c r="AJ36" s="12">
        <f t="shared" si="11"/>
        <v>36</v>
      </c>
      <c r="AK36" s="13" t="str">
        <f t="shared" si="5"/>
        <v>P.US.VIXZ17180</v>
      </c>
      <c r="AL36" s="11">
        <f>IF(AK36="",0,RTD("cqg.rtd", ,"ContractData",AK36, "T_CVol",, "T"))</f>
        <v>0</v>
      </c>
    </row>
    <row r="37" spans="1:38" x14ac:dyDescent="0.3">
      <c r="A37" s="11">
        <f>IF(C37="",0,RTD("cqg.rtd", ,"ContractData",C37, "T_CVol",, "T"))</f>
        <v>0</v>
      </c>
      <c r="B37" s="12">
        <f>RANK($A37,$A$1:A$51)+COUNTIF($A$1:A37,A37)-1</f>
        <v>45</v>
      </c>
      <c r="C37" s="13" t="str">
        <v>C.US.VIXV17165</v>
      </c>
      <c r="D37" s="12">
        <f t="shared" si="6"/>
        <v>37</v>
      </c>
      <c r="E37" s="13" t="str">
        <f t="shared" si="0"/>
        <v>C.US.VIXV1755</v>
      </c>
      <c r="G37" s="11">
        <f>IF(I37="",0,RTD("cqg.rtd", ,"ContractData",I37, "T_CVol",, "T"))</f>
        <v>0</v>
      </c>
      <c r="H37" s="12">
        <f>RANK($G37,$G$1:G$51)+COUNTIF($G$1:G37,G37)-1</f>
        <v>39</v>
      </c>
      <c r="I37" s="13" t="str">
        <v>P.US.VIXV17165</v>
      </c>
      <c r="J37" s="12">
        <f t="shared" si="7"/>
        <v>37</v>
      </c>
      <c r="K37" s="13" t="str">
        <f t="shared" si="1"/>
        <v>P.US.VIXV17155</v>
      </c>
      <c r="N37" s="11">
        <f>IF(P37="",0,RTD("cqg.rtd", ,"ContractData",P37, "T_CVol",, "T"))</f>
        <v>57204</v>
      </c>
      <c r="O37" s="12">
        <f>RANK($N37,$N$1:N$51)+COUNTIF($N$1:N37,N37)-1</f>
        <v>1</v>
      </c>
      <c r="P37" s="13" t="str">
        <v>C.US.VIXX17180</v>
      </c>
      <c r="Q37" s="12">
        <f t="shared" si="8"/>
        <v>37</v>
      </c>
      <c r="R37" s="13" t="str">
        <f t="shared" si="2"/>
        <v>C.US.VIXX1760</v>
      </c>
      <c r="S37" s="11">
        <f>IF(R37="",0,RTD("cqg.rtd", ,"ContractData",R37, "T_CVol",, "T"))</f>
        <v>0</v>
      </c>
      <c r="T37" s="11">
        <f>IF(V37="",0,RTD("cqg.rtd", ,"ContractData",V37, "T_CVol",, "T"))</f>
        <v>0</v>
      </c>
      <c r="U37" s="13">
        <f>RANK($T37,$T$1:T$51)+COUNTIF($T$1:T37,T37)-1</f>
        <v>38</v>
      </c>
      <c r="V37" s="13" t="str">
        <v>P.US.VIXX17180</v>
      </c>
      <c r="W37" s="12">
        <f t="shared" si="9"/>
        <v>37</v>
      </c>
      <c r="X37" s="13" t="str">
        <f t="shared" si="3"/>
        <v>P.US.VIXX17175</v>
      </c>
      <c r="Y37" s="11">
        <f>IF(X37="",0,RTD("cqg.rtd", ,"ContractData",X37, "T_CVol",, "T"))</f>
        <v>0</v>
      </c>
      <c r="AA37" s="11">
        <f>IF(AC37="",0,RTD("cqg.rtd", ,"ContractData",AC37, "T_CVol",, "T"))</f>
        <v>0</v>
      </c>
      <c r="AB37" s="13">
        <f>RANK($AA37,$AA$1:AA$51)+COUNTIF($AA$1:AA37,AA37)-1</f>
        <v>42</v>
      </c>
      <c r="AC37" s="13" t="str">
        <v>C.US.VIXZ17185</v>
      </c>
      <c r="AD37" s="12">
        <f t="shared" si="10"/>
        <v>37</v>
      </c>
      <c r="AE37" s="13" t="str">
        <f t="shared" si="4"/>
        <v>C.US.VIXZ17135</v>
      </c>
      <c r="AF37" s="11">
        <f>IF(AE37="",0,RTD("cqg.rtd", ,"ContractData",AE37, "T_CVol",, "T"))</f>
        <v>0</v>
      </c>
      <c r="AG37" s="11">
        <f>IF(AI37="",0,RTD("cqg.rtd", ,"ContractData",AI37, "T_CVol",, "T"))</f>
        <v>0</v>
      </c>
      <c r="AH37" s="13">
        <f>RANK($AG37,$AG$1:AG$51)+COUNTIF($AG$1:AG37,AG37)-1</f>
        <v>37</v>
      </c>
      <c r="AI37" s="13" t="str">
        <v>P.US.VIXZ17185</v>
      </c>
      <c r="AJ37" s="12">
        <f t="shared" si="11"/>
        <v>37</v>
      </c>
      <c r="AK37" s="13" t="str">
        <f t="shared" si="5"/>
        <v>P.US.VIXZ17185</v>
      </c>
      <c r="AL37" s="11">
        <f>IF(AK37="",0,RTD("cqg.rtd", ,"ContractData",AK37, "T_CVol",, "T"))</f>
        <v>0</v>
      </c>
    </row>
    <row r="38" spans="1:38" x14ac:dyDescent="0.3">
      <c r="A38" s="11">
        <f>IF(C38="",0,RTD("cqg.rtd", ,"ContractData",C38, "T_CVol",, "T"))</f>
        <v>628</v>
      </c>
      <c r="B38" s="12">
        <f>RANK($A38,$A$1:A$51)+COUNTIF($A$1:A38,A38)-1</f>
        <v>11</v>
      </c>
      <c r="C38" s="13" t="str">
        <v>C.US.VIXV17170</v>
      </c>
      <c r="D38" s="12">
        <f t="shared" si="6"/>
        <v>38</v>
      </c>
      <c r="E38" s="13" t="str">
        <f t="shared" si="0"/>
        <v>C.US.VIXV1760</v>
      </c>
      <c r="G38" s="11">
        <f>IF(I38="",0,RTD("cqg.rtd", ,"ContractData",I38, "T_CVol",, "T"))</f>
        <v>11</v>
      </c>
      <c r="H38" s="12">
        <f>RANK($G38,$G$1:G$51)+COUNTIF($G$1:G38,G38)-1</f>
        <v>10</v>
      </c>
      <c r="I38" s="13" t="str">
        <v>P.US.VIXV17170</v>
      </c>
      <c r="J38" s="12">
        <f t="shared" si="7"/>
        <v>38</v>
      </c>
      <c r="K38" s="13" t="str">
        <f t="shared" si="1"/>
        <v>P.US.VIXV17160</v>
      </c>
      <c r="N38" s="11">
        <f>IF(P38="",0,RTD("cqg.rtd", ,"ContractData",P38, "T_CVol",, "T"))</f>
        <v>0</v>
      </c>
      <c r="O38" s="12">
        <f>RANK($N38,$N$1:N$51)+COUNTIF($N$1:N38,N38)-1</f>
        <v>46</v>
      </c>
      <c r="P38" s="13" t="str">
        <v>C.US.VIXX17185</v>
      </c>
      <c r="Q38" s="12">
        <f t="shared" si="8"/>
        <v>38</v>
      </c>
      <c r="R38" s="13" t="str">
        <f t="shared" si="2"/>
        <v>C.US.VIXX1765</v>
      </c>
      <c r="S38" s="11">
        <f>IF(R38="",0,RTD("cqg.rtd", ,"ContractData",R38, "T_CVol",, "T"))</f>
        <v>0</v>
      </c>
      <c r="T38" s="11">
        <f>IF(V38="",0,RTD("cqg.rtd", ,"ContractData",V38, "T_CVol",, "T"))</f>
        <v>0</v>
      </c>
      <c r="U38" s="13">
        <f>RANK($T38,$T$1:T$51)+COUNTIF($T$1:T38,T38)-1</f>
        <v>39</v>
      </c>
      <c r="V38" s="13" t="str">
        <v>P.US.VIXX17185</v>
      </c>
      <c r="W38" s="12">
        <f t="shared" si="9"/>
        <v>38</v>
      </c>
      <c r="X38" s="13" t="str">
        <f t="shared" si="3"/>
        <v>P.US.VIXX17180</v>
      </c>
      <c r="Y38" s="11">
        <f>IF(X38="",0,RTD("cqg.rtd", ,"ContractData",X38, "T_CVol",, "T"))</f>
        <v>0</v>
      </c>
      <c r="AA38" s="11">
        <f>IF(AC38="",0,RTD("cqg.rtd", ,"ContractData",AC38, "T_CVol",, "T"))</f>
        <v>5000</v>
      </c>
      <c r="AB38" s="13">
        <f>RANK($AA38,$AA$1:AA$51)+COUNTIF($AA$1:AA38,AA38)-1</f>
        <v>3</v>
      </c>
      <c r="AC38" s="13" t="str">
        <v>C.US.VIXZ17190</v>
      </c>
      <c r="AD38" s="12">
        <f t="shared" si="10"/>
        <v>38</v>
      </c>
      <c r="AE38" s="13" t="str">
        <f t="shared" si="4"/>
        <v>C.US.VIXZ17145</v>
      </c>
      <c r="AF38" s="11">
        <f>IF(AE38="",0,RTD("cqg.rtd", ,"ContractData",AE38, "T_CVol",, "T"))</f>
        <v>0</v>
      </c>
      <c r="AG38" s="11">
        <f>IF(AI38="",0,RTD("cqg.rtd", ,"ContractData",AI38, "T_CVol",, "T"))</f>
        <v>0</v>
      </c>
      <c r="AH38" s="13">
        <f>RANK($AG38,$AG$1:AG$51)+COUNTIF($AG$1:AG38,AG38)-1</f>
        <v>38</v>
      </c>
      <c r="AI38" s="13" t="str">
        <v>P.US.VIXZ17190</v>
      </c>
      <c r="AJ38" s="12">
        <f t="shared" si="11"/>
        <v>38</v>
      </c>
      <c r="AK38" s="13" t="str">
        <f t="shared" si="5"/>
        <v>P.US.VIXZ17190</v>
      </c>
      <c r="AL38" s="11">
        <f>IF(AK38="",0,RTD("cqg.rtd", ,"ContractData",AK38, "T_CVol",, "T"))</f>
        <v>0</v>
      </c>
    </row>
    <row r="39" spans="1:38" x14ac:dyDescent="0.3">
      <c r="A39" s="11">
        <f>IF(C39="",0,RTD("cqg.rtd", ,"ContractData",C39, "T_CVol",, "T"))</f>
        <v>0</v>
      </c>
      <c r="B39" s="12">
        <f>RANK($A39,$A$1:A$51)+COUNTIF($A$1:A39,A39)-1</f>
        <v>46</v>
      </c>
      <c r="C39" s="13" t="str">
        <v>C.US.VIXV17175</v>
      </c>
      <c r="D39" s="12">
        <f t="shared" si="6"/>
        <v>39</v>
      </c>
      <c r="E39" s="13" t="str">
        <f t="shared" si="0"/>
        <v>C.US.VIXV1765</v>
      </c>
      <c r="G39" s="11">
        <f>IF(I39="",0,RTD("cqg.rtd", ,"ContractData",I39, "T_CVol",, "T"))</f>
        <v>0</v>
      </c>
      <c r="H39" s="12">
        <f>RANK($G39,$G$1:G$51)+COUNTIF($G$1:G39,G39)-1</f>
        <v>40</v>
      </c>
      <c r="I39" s="13" t="str">
        <v>P.US.VIXV17175</v>
      </c>
      <c r="J39" s="12">
        <f t="shared" si="7"/>
        <v>39</v>
      </c>
      <c r="K39" s="13" t="str">
        <f t="shared" si="1"/>
        <v>P.US.VIXV17165</v>
      </c>
      <c r="N39" s="11">
        <f>IF(P39="",0,RTD("cqg.rtd", ,"ContractData",P39, "T_CVol",, "T"))</f>
        <v>1408</v>
      </c>
      <c r="O39" s="12">
        <f>RANK($N39,$N$1:N$51)+COUNTIF($N$1:N39,N39)-1</f>
        <v>9</v>
      </c>
      <c r="P39" s="13" t="str">
        <v>C.US.VIXX17190</v>
      </c>
      <c r="Q39" s="12">
        <f t="shared" si="8"/>
        <v>39</v>
      </c>
      <c r="R39" s="13" t="str">
        <f t="shared" si="2"/>
        <v>C.US.VIXX1770</v>
      </c>
      <c r="S39" s="11">
        <f>IF(R39="",0,RTD("cqg.rtd", ,"ContractData",R39, "T_CVol",, "T"))</f>
        <v>0</v>
      </c>
      <c r="T39" s="11">
        <f>IF(V39="",0,RTD("cqg.rtd", ,"ContractData",V39, "T_CVol",, "T"))</f>
        <v>0</v>
      </c>
      <c r="U39" s="13">
        <f>RANK($T39,$T$1:T$51)+COUNTIF($T$1:T39,T39)-1</f>
        <v>40</v>
      </c>
      <c r="V39" s="13" t="str">
        <v>P.US.VIXX17190</v>
      </c>
      <c r="W39" s="12">
        <f t="shared" si="9"/>
        <v>39</v>
      </c>
      <c r="X39" s="13" t="str">
        <f t="shared" si="3"/>
        <v>P.US.VIXX17185</v>
      </c>
      <c r="Y39" s="11">
        <f>IF(X39="",0,RTD("cqg.rtd", ,"ContractData",X39, "T_CVol",, "T"))</f>
        <v>0</v>
      </c>
      <c r="AA39" s="11">
        <f>IF(AC39="",0,RTD("cqg.rtd", ,"ContractData",AC39, "T_CVol",, "T"))</f>
        <v>0</v>
      </c>
      <c r="AB39" s="13">
        <f>RANK($AA39,$AA$1:AA$51)+COUNTIF($AA$1:AA39,AA39)-1</f>
        <v>43</v>
      </c>
      <c r="AC39" s="13" t="str">
        <v>C.US.VIXZ17195</v>
      </c>
      <c r="AD39" s="12">
        <f t="shared" si="10"/>
        <v>39</v>
      </c>
      <c r="AE39" s="13" t="str">
        <f t="shared" si="4"/>
        <v>C.US.VIXZ17155</v>
      </c>
      <c r="AF39" s="11">
        <f>IF(AE39="",0,RTD("cqg.rtd", ,"ContractData",AE39, "T_CVol",, "T"))</f>
        <v>0</v>
      </c>
      <c r="AG39" s="11">
        <f>IF(AI39="",0,RTD("cqg.rtd", ,"ContractData",AI39, "T_CVol",, "T"))</f>
        <v>0</v>
      </c>
      <c r="AH39" s="13">
        <f>RANK($AG39,$AG$1:AG$51)+COUNTIF($AG$1:AG39,AG39)-1</f>
        <v>39</v>
      </c>
      <c r="AI39" s="13" t="str">
        <v>P.US.VIXZ17195</v>
      </c>
      <c r="AJ39" s="12">
        <f t="shared" si="11"/>
        <v>39</v>
      </c>
      <c r="AK39" s="13" t="str">
        <f t="shared" si="5"/>
        <v>P.US.VIXZ17195</v>
      </c>
      <c r="AL39" s="11">
        <f>IF(AK39="",0,RTD("cqg.rtd", ,"ContractData",AK39, "T_CVol",, "T"))</f>
        <v>0</v>
      </c>
    </row>
    <row r="40" spans="1:38" x14ac:dyDescent="0.3">
      <c r="A40" s="11">
        <f>IF(C40="",0,RTD("cqg.rtd", ,"ContractData",C40, "T_CVol",, "T"))</f>
        <v>5978</v>
      </c>
      <c r="B40" s="12">
        <f>RANK($A40,$A$1:A$51)+COUNTIF($A$1:A40,A40)-1</f>
        <v>4</v>
      </c>
      <c r="C40" s="13" t="str">
        <v>C.US.VIXV17180</v>
      </c>
      <c r="D40" s="12">
        <f t="shared" si="6"/>
        <v>40</v>
      </c>
      <c r="E40" s="13" t="str">
        <f t="shared" si="0"/>
        <v>C.US.VIXV1770</v>
      </c>
      <c r="G40" s="11">
        <f>IF(I40="",0,RTD("cqg.rtd", ,"ContractData",I40, "T_CVol",, "T"))</f>
        <v>0</v>
      </c>
      <c r="H40" s="12">
        <f>RANK($G40,$G$1:G$51)+COUNTIF($G$1:G40,G40)-1</f>
        <v>41</v>
      </c>
      <c r="I40" s="13" t="str">
        <v>P.US.VIXV17180</v>
      </c>
      <c r="J40" s="12">
        <f t="shared" si="7"/>
        <v>40</v>
      </c>
      <c r="K40" s="13" t="str">
        <f t="shared" si="1"/>
        <v>P.US.VIXV17175</v>
      </c>
      <c r="N40" s="11">
        <f>IF(P40="",0,RTD("cqg.rtd", ,"ContractData",P40, "T_CVol",, "T"))</f>
        <v>0</v>
      </c>
      <c r="O40" s="12">
        <f>RANK($N40,$N$1:N$51)+COUNTIF($N$1:N40,N40)-1</f>
        <v>47</v>
      </c>
      <c r="P40" s="13" t="str">
        <v>C.US.VIXX17195</v>
      </c>
      <c r="Q40" s="12">
        <f t="shared" si="8"/>
        <v>40</v>
      </c>
      <c r="R40" s="13" t="str">
        <f t="shared" si="2"/>
        <v>C.US.VIXX1775</v>
      </c>
      <c r="S40" s="11">
        <f>IF(R40="",0,RTD("cqg.rtd", ,"ContractData",R40, "T_CVol",, "T"))</f>
        <v>0</v>
      </c>
      <c r="T40" s="11">
        <f>IF(V40="",0,RTD("cqg.rtd", ,"ContractData",V40, "T_CVol",, "T"))</f>
        <v>0</v>
      </c>
      <c r="U40" s="13">
        <f>RANK($T40,$T$1:T$51)+COUNTIF($T$1:T40,T40)-1</f>
        <v>41</v>
      </c>
      <c r="V40" s="13" t="str">
        <v>P.US.VIXX17195</v>
      </c>
      <c r="W40" s="12">
        <f t="shared" si="9"/>
        <v>40</v>
      </c>
      <c r="X40" s="13" t="str">
        <f t="shared" si="3"/>
        <v>P.US.VIXX17190</v>
      </c>
      <c r="Y40" s="11">
        <f>IF(X40="",0,RTD("cqg.rtd", ,"ContractData",X40, "T_CVol",, "T"))</f>
        <v>0</v>
      </c>
      <c r="AA40" s="11">
        <f>IF(AC40="",0,RTD("cqg.rtd", ,"ContractData",AC40, "T_CVol",, "T"))</f>
        <v>6</v>
      </c>
      <c r="AB40" s="13">
        <f>RANK($AA40,$AA$1:AA$51)+COUNTIF($AA$1:AA40,AA40)-1</f>
        <v>15</v>
      </c>
      <c r="AC40" s="13" t="str">
        <v>C.US.VIXZ17200</v>
      </c>
      <c r="AD40" s="12">
        <f t="shared" si="10"/>
        <v>40</v>
      </c>
      <c r="AE40" s="13" t="str">
        <f t="shared" si="4"/>
        <v>C.US.VIXZ17165</v>
      </c>
      <c r="AF40" s="11">
        <f>IF(AE40="",0,RTD("cqg.rtd", ,"ContractData",AE40, "T_CVol",, "T"))</f>
        <v>0</v>
      </c>
      <c r="AG40" s="11">
        <f>IF(AI40="",0,RTD("cqg.rtd", ,"ContractData",AI40, "T_CVol",, "T"))</f>
        <v>0</v>
      </c>
      <c r="AH40" s="13">
        <f>RANK($AG40,$AG$1:AG$51)+COUNTIF($AG$1:AG40,AG40)-1</f>
        <v>40</v>
      </c>
      <c r="AI40" s="13" t="str">
        <v>P.US.VIXZ17200</v>
      </c>
      <c r="AJ40" s="12">
        <f t="shared" si="11"/>
        <v>40</v>
      </c>
      <c r="AK40" s="13" t="str">
        <f t="shared" si="5"/>
        <v>P.US.VIXZ17200</v>
      </c>
      <c r="AL40" s="11">
        <f>IF(AK40="",0,RTD("cqg.rtd", ,"ContractData",AK40, "T_CVol",, "T"))</f>
        <v>0</v>
      </c>
    </row>
    <row r="41" spans="1:38" x14ac:dyDescent="0.3">
      <c r="A41" s="11">
        <f>IF(C41="",0,RTD("cqg.rtd", ,"ContractData",C41, "T_CVol",, "T"))</f>
        <v>0</v>
      </c>
      <c r="B41" s="12">
        <f>RANK($A41,$A$1:A$51)+COUNTIF($A$1:A41,A41)-1</f>
        <v>47</v>
      </c>
      <c r="C41" s="13" t="str">
        <v>C.US.VIXV17185</v>
      </c>
      <c r="D41" s="12">
        <f t="shared" si="6"/>
        <v>41</v>
      </c>
      <c r="E41" s="13" t="str">
        <f t="shared" si="0"/>
        <v>C.US.VIXV1775</v>
      </c>
      <c r="G41" s="11">
        <f>IF(I41="",0,RTD("cqg.rtd", ,"ContractData",I41, "T_CVol",, "T"))</f>
        <v>0</v>
      </c>
      <c r="H41" s="12">
        <f>RANK($G41,$G$1:G$51)+COUNTIF($G$1:G41,G41)-1</f>
        <v>42</v>
      </c>
      <c r="I41" s="13" t="str">
        <v>P.US.VIXV17185</v>
      </c>
      <c r="J41" s="12">
        <f t="shared" si="7"/>
        <v>41</v>
      </c>
      <c r="K41" s="13" t="str">
        <f t="shared" si="1"/>
        <v>P.US.VIXV17180</v>
      </c>
      <c r="N41" s="11">
        <f>IF(P41="",0,RTD("cqg.rtd", ,"ContractData",P41, "T_CVol",, "T"))</f>
        <v>26527</v>
      </c>
      <c r="O41" s="12">
        <f>RANK($N41,$N$1:N$51)+COUNTIF($N$1:N41,N41)-1</f>
        <v>3</v>
      </c>
      <c r="P41" s="13" t="str">
        <v>C.US.VIXX17200</v>
      </c>
      <c r="Q41" s="12">
        <f t="shared" si="8"/>
        <v>41</v>
      </c>
      <c r="R41" s="13" t="str">
        <f t="shared" si="2"/>
        <v>C.US.VIXX1780</v>
      </c>
      <c r="S41" s="11">
        <f>IF(R41="",0,RTD("cqg.rtd", ,"ContractData",R41, "T_CVol",, "T"))</f>
        <v>0</v>
      </c>
      <c r="T41" s="11">
        <f>IF(V41="",0,RTD("cqg.rtd", ,"ContractData",V41, "T_CVol",, "T"))</f>
        <v>1</v>
      </c>
      <c r="U41" s="13">
        <f>RANK($T41,$T$1:T$51)+COUNTIF($T$1:T41,T41)-1</f>
        <v>14</v>
      </c>
      <c r="V41" s="13" t="str">
        <v>P.US.VIXX17200</v>
      </c>
      <c r="W41" s="12">
        <f t="shared" si="9"/>
        <v>41</v>
      </c>
      <c r="X41" s="13" t="str">
        <f t="shared" si="3"/>
        <v>P.US.VIXX17195</v>
      </c>
      <c r="Y41" s="11">
        <f>IF(X41="",0,RTD("cqg.rtd", ,"ContractData",X41, "T_CVol",, "T"))</f>
        <v>0</v>
      </c>
      <c r="AA41" s="11">
        <f>IF(AC41="",0,RTD("cqg.rtd", ,"ContractData",AC41, "T_CVol",, "T"))</f>
        <v>0</v>
      </c>
      <c r="AB41" s="13">
        <f>RANK($AA41,$AA$1:AA$51)+COUNTIF($AA$1:AA41,AA41)-1</f>
        <v>44</v>
      </c>
      <c r="AC41" s="13" t="str">
        <v>C.US.VIXZ17205</v>
      </c>
      <c r="AD41" s="12">
        <f t="shared" si="10"/>
        <v>41</v>
      </c>
      <c r="AE41" s="13" t="str">
        <f t="shared" si="4"/>
        <v>C.US.VIXZ17175</v>
      </c>
      <c r="AF41" s="11">
        <f>IF(AE41="",0,RTD("cqg.rtd", ,"ContractData",AE41, "T_CVol",, "T"))</f>
        <v>0</v>
      </c>
      <c r="AG41" s="11">
        <f>IF(AI41="",0,RTD("cqg.rtd", ,"ContractData",AI41, "T_CVol",, "T"))</f>
        <v>0</v>
      </c>
      <c r="AH41" s="13">
        <f>RANK($AG41,$AG$1:AG$51)+COUNTIF($AG$1:AG41,AG41)-1</f>
        <v>41</v>
      </c>
      <c r="AI41" s="13" t="str">
        <v>P.US.VIXZ17205</v>
      </c>
      <c r="AJ41" s="12">
        <f t="shared" si="11"/>
        <v>41</v>
      </c>
      <c r="AK41" s="13" t="str">
        <f t="shared" si="5"/>
        <v>P.US.VIXZ17205</v>
      </c>
      <c r="AL41" s="11">
        <f>IF(AK41="",0,RTD("cqg.rtd", ,"ContractData",AK41, "T_CVol",, "T"))</f>
        <v>0</v>
      </c>
    </row>
    <row r="42" spans="1:38" x14ac:dyDescent="0.3">
      <c r="A42" s="11">
        <f>IF(C42="",0,RTD("cqg.rtd", ,"ContractData",C42, "T_CVol",, "T"))</f>
        <v>12</v>
      </c>
      <c r="B42" s="12">
        <f>RANK($A42,$A$1:A$51)+COUNTIF($A$1:A42,A42)-1</f>
        <v>20</v>
      </c>
      <c r="C42" s="13" t="str">
        <v>C.US.VIXV17190</v>
      </c>
      <c r="D42" s="12">
        <f t="shared" si="6"/>
        <v>42</v>
      </c>
      <c r="E42" s="13" t="str">
        <f t="shared" si="0"/>
        <v>C.US.VIXV1780</v>
      </c>
      <c r="G42" s="11">
        <f>IF(I42="",0,RTD("cqg.rtd", ,"ContractData",I42, "T_CVol",, "T"))</f>
        <v>0</v>
      </c>
      <c r="H42" s="12">
        <f>RANK($G42,$G$1:G$51)+COUNTIF($G$1:G42,G42)-1</f>
        <v>43</v>
      </c>
      <c r="I42" s="13" t="str">
        <v>P.US.VIXV17190</v>
      </c>
      <c r="J42" s="12">
        <f t="shared" si="7"/>
        <v>42</v>
      </c>
      <c r="K42" s="13" t="str">
        <f t="shared" si="1"/>
        <v>P.US.VIXV17185</v>
      </c>
      <c r="N42" s="11">
        <f>IF(P42="",0,RTD("cqg.rtd", ,"ContractData",P42, "T_CVol",, "T"))</f>
        <v>0</v>
      </c>
      <c r="O42" s="12">
        <f>RANK($N42,$N$1:N$51)+COUNTIF($N$1:N42,N42)-1</f>
        <v>48</v>
      </c>
      <c r="P42" s="13" t="str">
        <v>C.US.VIXX17205</v>
      </c>
      <c r="Q42" s="12">
        <f t="shared" si="8"/>
        <v>42</v>
      </c>
      <c r="R42" s="13" t="str">
        <f t="shared" si="2"/>
        <v>C.US.VIXX1785</v>
      </c>
      <c r="S42" s="11">
        <f>IF(R42="",0,RTD("cqg.rtd", ,"ContractData",R42, "T_CVol",, "T"))</f>
        <v>0</v>
      </c>
      <c r="T42" s="11">
        <f>IF(V42="",0,RTD("cqg.rtd", ,"ContractData",V42, "T_CVol",, "T"))</f>
        <v>0</v>
      </c>
      <c r="U42" s="13">
        <f>RANK($T42,$T$1:T$51)+COUNTIF($T$1:T42,T42)-1</f>
        <v>42</v>
      </c>
      <c r="V42" s="13" t="str">
        <v>P.US.VIXX17205</v>
      </c>
      <c r="W42" s="12">
        <f t="shared" si="9"/>
        <v>42</v>
      </c>
      <c r="X42" s="13" t="str">
        <f t="shared" si="3"/>
        <v>P.US.VIXX17205</v>
      </c>
      <c r="Y42" s="11">
        <f>IF(X42="",0,RTD("cqg.rtd", ,"ContractData",X42, "T_CVol",, "T"))</f>
        <v>0</v>
      </c>
      <c r="AA42" s="11">
        <f>IF(AC42="",0,RTD("cqg.rtd", ,"ContractData",AC42, "T_CVol",, "T"))</f>
        <v>0</v>
      </c>
      <c r="AB42" s="13">
        <f>RANK($AA42,$AA$1:AA$51)+COUNTIF($AA$1:AA42,AA42)-1</f>
        <v>45</v>
      </c>
      <c r="AC42" s="13" t="str">
        <v>C.US.VIXZ17210</v>
      </c>
      <c r="AD42" s="12">
        <f t="shared" si="10"/>
        <v>42</v>
      </c>
      <c r="AE42" s="13" t="str">
        <f t="shared" si="4"/>
        <v>C.US.VIXZ17185</v>
      </c>
      <c r="AF42" s="11">
        <f>IF(AE42="",0,RTD("cqg.rtd", ,"ContractData",AE42, "T_CVol",, "T"))</f>
        <v>0</v>
      </c>
      <c r="AG42" s="11">
        <f>IF(AI42="",0,RTD("cqg.rtd", ,"ContractData",AI42, "T_CVol",, "T"))</f>
        <v>0</v>
      </c>
      <c r="AH42" s="13">
        <f>RANK($AG42,$AG$1:AG$51)+COUNTIF($AG$1:AG42,AG42)-1</f>
        <v>42</v>
      </c>
      <c r="AI42" s="13" t="str">
        <v>P.US.VIXZ17210</v>
      </c>
      <c r="AJ42" s="12">
        <f t="shared" si="11"/>
        <v>42</v>
      </c>
      <c r="AK42" s="13" t="str">
        <f t="shared" si="5"/>
        <v>P.US.VIXZ17210</v>
      </c>
      <c r="AL42" s="11">
        <f>IF(AK42="",0,RTD("cqg.rtd", ,"ContractData",AK42, "T_CVol",, "T"))</f>
        <v>0</v>
      </c>
    </row>
    <row r="43" spans="1:38" x14ac:dyDescent="0.3">
      <c r="A43" s="11">
        <f>IF(C43="",0,RTD("cqg.rtd", ,"ContractData",C43, "T_CVol",, "T"))</f>
        <v>0</v>
      </c>
      <c r="B43" s="12">
        <f>RANK($A43,$A$1:A$51)+COUNTIF($A$1:A43,A43)-1</f>
        <v>48</v>
      </c>
      <c r="C43" s="13" t="str">
        <v>C.US.VIXV17195</v>
      </c>
      <c r="D43" s="12">
        <f t="shared" si="6"/>
        <v>43</v>
      </c>
      <c r="E43" s="13" t="str">
        <f t="shared" si="0"/>
        <v>C.US.VIXV1785</v>
      </c>
      <c r="G43" s="11">
        <f>IF(I43="",0,RTD("cqg.rtd", ,"ContractData",I43, "T_CVol",, "T"))</f>
        <v>0</v>
      </c>
      <c r="H43" s="12">
        <f>RANK($G43,$G$1:G$51)+COUNTIF($G$1:G43,G43)-1</f>
        <v>44</v>
      </c>
      <c r="I43" s="13" t="str">
        <v>P.US.VIXV17195</v>
      </c>
      <c r="J43" s="12">
        <f t="shared" si="7"/>
        <v>43</v>
      </c>
      <c r="K43" s="13" t="str">
        <f t="shared" si="1"/>
        <v>P.US.VIXV17190</v>
      </c>
      <c r="N43" s="11">
        <f>IF(P43="",0,RTD("cqg.rtd", ,"ContractData",P43, "T_CVol",, "T"))</f>
        <v>201</v>
      </c>
      <c r="O43" s="12">
        <f>RANK($N43,$N$1:N$51)+COUNTIF($N$1:N43,N43)-1</f>
        <v>16</v>
      </c>
      <c r="P43" s="13" t="str">
        <v>C.US.VIXX17210</v>
      </c>
      <c r="Q43" s="12">
        <f t="shared" si="8"/>
        <v>43</v>
      </c>
      <c r="R43" s="13" t="str">
        <f t="shared" si="2"/>
        <v>C.US.VIXX17155</v>
      </c>
      <c r="S43" s="11">
        <f>IF(R43="",0,RTD("cqg.rtd", ,"ContractData",R43, "T_CVol",, "T"))</f>
        <v>0</v>
      </c>
      <c r="T43" s="11">
        <f>IF(V43="",0,RTD("cqg.rtd", ,"ContractData",V43, "T_CVol",, "T"))</f>
        <v>0</v>
      </c>
      <c r="U43" s="13">
        <f>RANK($T43,$T$1:T$51)+COUNTIF($T$1:T43,T43)-1</f>
        <v>43</v>
      </c>
      <c r="V43" s="13" t="str">
        <v>P.US.VIXX17210</v>
      </c>
      <c r="W43" s="12">
        <f t="shared" si="9"/>
        <v>43</v>
      </c>
      <c r="X43" s="13" t="str">
        <f t="shared" si="3"/>
        <v>P.US.VIXX17210</v>
      </c>
      <c r="Y43" s="11">
        <f>IF(X43="",0,RTD("cqg.rtd", ,"ContractData",X43, "T_CVol",, "T"))</f>
        <v>0</v>
      </c>
      <c r="AA43" s="11">
        <f>IF(AC43="",0,RTD("cqg.rtd", ,"ContractData",AC43, "T_CVol",, "T"))</f>
        <v>0</v>
      </c>
      <c r="AB43" s="13">
        <f>RANK($AA43,$AA$1:AA$51)+COUNTIF($AA$1:AA43,AA43)-1</f>
        <v>46</v>
      </c>
      <c r="AC43" s="13" t="str">
        <v>C.US.VIXZ17215</v>
      </c>
      <c r="AD43" s="12">
        <f t="shared" si="10"/>
        <v>43</v>
      </c>
      <c r="AE43" s="13" t="str">
        <f t="shared" si="4"/>
        <v>C.US.VIXZ17195</v>
      </c>
      <c r="AF43" s="11">
        <f>IF(AE43="",0,RTD("cqg.rtd", ,"ContractData",AE43, "T_CVol",, "T"))</f>
        <v>0</v>
      </c>
      <c r="AG43" s="11">
        <f>IF(AI43="",0,RTD("cqg.rtd", ,"ContractData",AI43, "T_CVol",, "T"))</f>
        <v>0</v>
      </c>
      <c r="AH43" s="13">
        <f>RANK($AG43,$AG$1:AG$51)+COUNTIF($AG$1:AG43,AG43)-1</f>
        <v>43</v>
      </c>
      <c r="AI43" s="13" t="str">
        <v>P.US.VIXZ17215</v>
      </c>
      <c r="AJ43" s="12">
        <f t="shared" si="11"/>
        <v>43</v>
      </c>
      <c r="AK43" s="13" t="str">
        <f t="shared" si="5"/>
        <v>P.US.VIXZ17215</v>
      </c>
      <c r="AL43" s="11">
        <f>IF(AK43="",0,RTD("cqg.rtd", ,"ContractData",AK43, "T_CVol",, "T"))</f>
        <v>0</v>
      </c>
    </row>
    <row r="44" spans="1:38" x14ac:dyDescent="0.3">
      <c r="A44" s="11">
        <f>IF(C44="",0,RTD("cqg.rtd", ,"ContractData",C44, "T_CVol",, "T"))</f>
        <v>122</v>
      </c>
      <c r="B44" s="12">
        <f>RANK($A44,$A$1:A$51)+COUNTIF($A$1:A44,A44)-1</f>
        <v>13</v>
      </c>
      <c r="C44" s="13" t="str">
        <v>C.US.VIXV17200</v>
      </c>
      <c r="D44" s="12">
        <f t="shared" si="6"/>
        <v>44</v>
      </c>
      <c r="E44" s="13" t="str">
        <f t="shared" si="0"/>
        <v>C.US.VIXV17155</v>
      </c>
      <c r="G44" s="11">
        <f>IF(I44="",0,RTD("cqg.rtd", ,"ContractData",I44, "T_CVol",, "T"))</f>
        <v>21</v>
      </c>
      <c r="H44" s="12">
        <f>RANK($G44,$G$1:G$51)+COUNTIF($G$1:G44,G44)-1</f>
        <v>9</v>
      </c>
      <c r="I44" s="13" t="str">
        <v>P.US.VIXV17200</v>
      </c>
      <c r="J44" s="12">
        <f t="shared" si="7"/>
        <v>44</v>
      </c>
      <c r="K44" s="13" t="str">
        <f t="shared" si="1"/>
        <v>P.US.VIXV17195</v>
      </c>
      <c r="N44" s="11">
        <f>IF(P44="",0,RTD("cqg.rtd", ,"ContractData",P44, "T_CVol",, "T"))</f>
        <v>0</v>
      </c>
      <c r="O44" s="12">
        <f>RANK($N44,$N$1:N$51)+COUNTIF($N$1:N44,N44)-1</f>
        <v>49</v>
      </c>
      <c r="P44" s="13" t="str">
        <v>C.US.VIXX17215</v>
      </c>
      <c r="Q44" s="12">
        <f t="shared" si="8"/>
        <v>44</v>
      </c>
      <c r="R44" s="13" t="str">
        <f t="shared" si="2"/>
        <v>C.US.VIXX17165</v>
      </c>
      <c r="S44" s="11">
        <f>IF(R44="",0,RTD("cqg.rtd", ,"ContractData",R44, "T_CVol",, "T"))</f>
        <v>0</v>
      </c>
      <c r="T44" s="11">
        <f>IF(V44="",0,RTD("cqg.rtd", ,"ContractData",V44, "T_CVol",, "T"))</f>
        <v>0</v>
      </c>
      <c r="U44" s="13">
        <f>RANK($T44,$T$1:T$51)+COUNTIF($T$1:T44,T44)-1</f>
        <v>44</v>
      </c>
      <c r="V44" s="13" t="str">
        <v>P.US.VIXX17215</v>
      </c>
      <c r="W44" s="12">
        <f t="shared" si="9"/>
        <v>44</v>
      </c>
      <c r="X44" s="13" t="str">
        <f t="shared" si="3"/>
        <v>P.US.VIXX17215</v>
      </c>
      <c r="Y44" s="11">
        <f>IF(X44="",0,RTD("cqg.rtd", ,"ContractData",X44, "T_CVol",, "T"))</f>
        <v>0</v>
      </c>
      <c r="AA44" s="11">
        <f>IF(AC44="",0,RTD("cqg.rtd", ,"ContractData",AC44, "T_CVol",, "T"))</f>
        <v>0</v>
      </c>
      <c r="AB44" s="13">
        <f>RANK($AA44,$AA$1:AA$51)+COUNTIF($AA$1:AA44,AA44)-1</f>
        <v>47</v>
      </c>
      <c r="AC44" s="13" t="str">
        <v>C.US.VIXZ17220</v>
      </c>
      <c r="AD44" s="12">
        <f t="shared" si="10"/>
        <v>44</v>
      </c>
      <c r="AE44" s="13" t="str">
        <f t="shared" si="4"/>
        <v>C.US.VIXZ17205</v>
      </c>
      <c r="AF44" s="11">
        <f>IF(AE44="",0,RTD("cqg.rtd", ,"ContractData",AE44, "T_CVol",, "T"))</f>
        <v>0</v>
      </c>
      <c r="AG44" s="11">
        <f>IF(AI44="",0,RTD("cqg.rtd", ,"ContractData",AI44, "T_CVol",, "T"))</f>
        <v>0</v>
      </c>
      <c r="AH44" s="13">
        <f>RANK($AG44,$AG$1:AG$51)+COUNTIF($AG$1:AG44,AG44)-1</f>
        <v>44</v>
      </c>
      <c r="AI44" s="13" t="str">
        <v>P.US.VIXZ17220</v>
      </c>
      <c r="AJ44" s="12">
        <f t="shared" si="11"/>
        <v>44</v>
      </c>
      <c r="AK44" s="13" t="str">
        <f t="shared" si="5"/>
        <v>P.US.VIXZ17220</v>
      </c>
      <c r="AL44" s="11">
        <f>IF(AK44="",0,RTD("cqg.rtd", ,"ContractData",AK44, "T_CVol",, "T"))</f>
        <v>0</v>
      </c>
    </row>
    <row r="45" spans="1:38" x14ac:dyDescent="0.3">
      <c r="A45" s="11">
        <f>IF(C45="",0,RTD("cqg.rtd", ,"ContractData",C45, "T_CVol",, "T"))</f>
        <v>0</v>
      </c>
      <c r="B45" s="12">
        <f>RANK($A45,$A$1:A$51)+COUNTIF($A$1:A45,A45)-1</f>
        <v>49</v>
      </c>
      <c r="C45" s="13" t="str">
        <v>C.US.VIXV17205</v>
      </c>
      <c r="D45" s="12">
        <f t="shared" si="6"/>
        <v>45</v>
      </c>
      <c r="E45" s="13" t="str">
        <f t="shared" si="0"/>
        <v>C.US.VIXV17165</v>
      </c>
      <c r="G45" s="11">
        <f>IF(I45="",0,RTD("cqg.rtd", ,"ContractData",I45, "T_CVol",, "T"))</f>
        <v>0</v>
      </c>
      <c r="H45" s="12">
        <f>RANK($G45,$G$1:G$51)+COUNTIF($G$1:G45,G45)-1</f>
        <v>45</v>
      </c>
      <c r="I45" s="13" t="str">
        <v>P.US.VIXV17205</v>
      </c>
      <c r="J45" s="12">
        <f t="shared" si="7"/>
        <v>45</v>
      </c>
      <c r="K45" s="13" t="str">
        <f t="shared" si="1"/>
        <v>P.US.VIXV17205</v>
      </c>
      <c r="N45" s="11">
        <f>IF(P45="",0,RTD("cqg.rtd", ,"ContractData",P45, "T_CVol",, "T"))</f>
        <v>5177</v>
      </c>
      <c r="O45" s="12">
        <f>RANK($N45,$N$1:N$51)+COUNTIF($N$1:N45,N45)-1</f>
        <v>5</v>
      </c>
      <c r="P45" s="13" t="str">
        <v>C.US.VIXX17220</v>
      </c>
      <c r="Q45" s="12">
        <f t="shared" si="8"/>
        <v>45</v>
      </c>
      <c r="R45" s="13" t="str">
        <f t="shared" si="2"/>
        <v>C.US.VIXX17175</v>
      </c>
      <c r="S45" s="11">
        <f>IF(R45="",0,RTD("cqg.rtd", ,"ContractData",R45, "T_CVol",, "T"))</f>
        <v>0</v>
      </c>
      <c r="T45" s="11">
        <f>IF(V45="",0,RTD("cqg.rtd", ,"ContractData",V45, "T_CVol",, "T"))</f>
        <v>0</v>
      </c>
      <c r="U45" s="13">
        <f>RANK($T45,$T$1:T$51)+COUNTIF($T$1:T45,T45)-1</f>
        <v>45</v>
      </c>
      <c r="V45" s="13" t="str">
        <v>P.US.VIXX17220</v>
      </c>
      <c r="W45" s="12">
        <f t="shared" si="9"/>
        <v>45</v>
      </c>
      <c r="X45" s="13" t="str">
        <f t="shared" si="3"/>
        <v>P.US.VIXX17220</v>
      </c>
      <c r="Y45" s="11">
        <f>IF(X45="",0,RTD("cqg.rtd", ,"ContractData",X45, "T_CVol",, "T"))</f>
        <v>0</v>
      </c>
      <c r="AA45" s="11">
        <f>IF(AC45="",0,RTD("cqg.rtd", ,"ContractData",AC45, "T_CVol",, "T"))</f>
        <v>0</v>
      </c>
      <c r="AB45" s="13">
        <f>RANK($AA45,$AA$1:AA$51)+COUNTIF($AA$1:AA45,AA45)-1</f>
        <v>48</v>
      </c>
      <c r="AC45" s="13" t="str">
        <v>C.US.VIXZ17225</v>
      </c>
      <c r="AD45" s="12">
        <f t="shared" si="10"/>
        <v>45</v>
      </c>
      <c r="AE45" s="13" t="str">
        <f t="shared" si="4"/>
        <v>C.US.VIXZ17210</v>
      </c>
      <c r="AF45" s="11">
        <f>IF(AE45="",0,RTD("cqg.rtd", ,"ContractData",AE45, "T_CVol",, "T"))</f>
        <v>0</v>
      </c>
      <c r="AG45" s="11">
        <f>IF(AI45="",0,RTD("cqg.rtd", ,"ContractData",AI45, "T_CVol",, "T"))</f>
        <v>0</v>
      </c>
      <c r="AH45" s="13">
        <f>RANK($AG45,$AG$1:AG$51)+COUNTIF($AG$1:AG45,AG45)-1</f>
        <v>45</v>
      </c>
      <c r="AI45" s="13" t="str">
        <v>P.US.VIXZ17225</v>
      </c>
      <c r="AJ45" s="12">
        <f t="shared" si="11"/>
        <v>45</v>
      </c>
      <c r="AK45" s="13" t="str">
        <f t="shared" si="5"/>
        <v>P.US.VIXZ17225</v>
      </c>
      <c r="AL45" s="11">
        <f>IF(AK45="",0,RTD("cqg.rtd", ,"ContractData",AK45, "T_CVol",, "T"))</f>
        <v>0</v>
      </c>
    </row>
    <row r="46" spans="1:38" x14ac:dyDescent="0.3">
      <c r="A46" s="11">
        <f>IF(C46="",0,RTD("cqg.rtd", ,"ContractData",C46, "T_CVol",, "T"))</f>
        <v>24501</v>
      </c>
      <c r="B46" s="12">
        <f>RANK($A46,$A$1:A$51)+COUNTIF($A$1:A46,A46)-1</f>
        <v>2</v>
      </c>
      <c r="C46" s="13" t="str">
        <v>C.US.VIXV17210</v>
      </c>
      <c r="D46" s="12">
        <f t="shared" si="6"/>
        <v>46</v>
      </c>
      <c r="E46" s="13" t="str">
        <f t="shared" si="0"/>
        <v>C.US.VIXV17175</v>
      </c>
      <c r="G46" s="11">
        <f>IF(I46="",0,RTD("cqg.rtd", ,"ContractData",I46, "T_CVol",, "T"))</f>
        <v>0</v>
      </c>
      <c r="H46" s="12">
        <f>RANK($G46,$G$1:G$51)+COUNTIF($G$1:G46,G46)-1</f>
        <v>46</v>
      </c>
      <c r="I46" s="13" t="str">
        <v>P.US.VIXV17210</v>
      </c>
      <c r="J46" s="12">
        <f t="shared" si="7"/>
        <v>46</v>
      </c>
      <c r="K46" s="13" t="str">
        <f t="shared" si="1"/>
        <v>P.US.VIXV17210</v>
      </c>
      <c r="N46" s="11">
        <f>IF(P46="",0,RTD("cqg.rtd", ,"ContractData",P46, "T_CVol",, "T"))</f>
        <v>0</v>
      </c>
      <c r="O46" s="12">
        <f>RANK($N46,$N$1:N$51)+COUNTIF($N$1:N46,N46)-1</f>
        <v>50</v>
      </c>
      <c r="P46" s="13" t="str">
        <v>C.US.VIXX17225</v>
      </c>
      <c r="Q46" s="12">
        <f t="shared" si="8"/>
        <v>46</v>
      </c>
      <c r="R46" s="13" t="str">
        <f t="shared" si="2"/>
        <v>C.US.VIXX17185</v>
      </c>
      <c r="S46" s="11">
        <f>IF(R46="",0,RTD("cqg.rtd", ,"ContractData",R46, "T_CVol",, "T"))</f>
        <v>0</v>
      </c>
      <c r="T46" s="11">
        <f>IF(V46="",0,RTD("cqg.rtd", ,"ContractData",V46, "T_CVol",, "T"))</f>
        <v>0</v>
      </c>
      <c r="U46" s="13">
        <f>RANK($T46,$T$1:T$51)+COUNTIF($T$1:T46,T46)-1</f>
        <v>46</v>
      </c>
      <c r="V46" s="13" t="str">
        <v>P.US.VIXX17225</v>
      </c>
      <c r="W46" s="12">
        <f t="shared" si="9"/>
        <v>46</v>
      </c>
      <c r="X46" s="13" t="str">
        <f t="shared" si="3"/>
        <v>P.US.VIXX17225</v>
      </c>
      <c r="Y46" s="11">
        <f>IF(X46="",0,RTD("cqg.rtd", ,"ContractData",X46, "T_CVol",, "T"))</f>
        <v>0</v>
      </c>
      <c r="AA46" s="11">
        <f>IF(AC46="",0,RTD("cqg.rtd", ,"ContractData",AC46, "T_CVol",, "T"))</f>
        <v>10</v>
      </c>
      <c r="AB46" s="13">
        <f>RANK($AA46,$AA$1:AA$51)+COUNTIF($AA$1:AA46,AA46)-1</f>
        <v>14</v>
      </c>
      <c r="AC46" s="13" t="str">
        <v>C.US.VIXZ17230</v>
      </c>
      <c r="AD46" s="12">
        <f t="shared" si="10"/>
        <v>46</v>
      </c>
      <c r="AE46" s="13" t="str">
        <f t="shared" si="4"/>
        <v>C.US.VIXZ17215</v>
      </c>
      <c r="AF46" s="11">
        <f>IF(AE46="",0,RTD("cqg.rtd", ,"ContractData",AE46, "T_CVol",, "T"))</f>
        <v>0</v>
      </c>
      <c r="AG46" s="11">
        <f>IF(AI46="",0,RTD("cqg.rtd", ,"ContractData",AI46, "T_CVol",, "T"))</f>
        <v>0</v>
      </c>
      <c r="AH46" s="13">
        <f>RANK($AG46,$AG$1:AG$51)+COUNTIF($AG$1:AG46,AG46)-1</f>
        <v>46</v>
      </c>
      <c r="AI46" s="13" t="str">
        <v>P.US.VIXZ17230</v>
      </c>
      <c r="AJ46" s="12">
        <f t="shared" si="11"/>
        <v>46</v>
      </c>
      <c r="AK46" s="13" t="str">
        <f t="shared" si="5"/>
        <v>P.US.VIXZ17230</v>
      </c>
      <c r="AL46" s="11">
        <f>IF(AK46="",0,RTD("cqg.rtd", ,"ContractData",AK46, "T_CVol",, "T"))</f>
        <v>0</v>
      </c>
    </row>
    <row r="47" spans="1:38" x14ac:dyDescent="0.3">
      <c r="A47" s="11">
        <f>IF(C47="",0,RTD("cqg.rtd", ,"ContractData",C47, "T_CVol",, "T"))</f>
        <v>0</v>
      </c>
      <c r="B47" s="12">
        <f>RANK($A47,$A$1:A$51)+COUNTIF($A$1:A47,A47)-1</f>
        <v>50</v>
      </c>
      <c r="C47" s="13" t="str">
        <v>C.US.VIXV17215</v>
      </c>
      <c r="D47" s="12">
        <f t="shared" si="6"/>
        <v>47</v>
      </c>
      <c r="E47" s="13" t="str">
        <f t="shared" si="0"/>
        <v>C.US.VIXV17185</v>
      </c>
      <c r="G47" s="11">
        <f>IF(I47="",0,RTD("cqg.rtd", ,"ContractData",I47, "T_CVol",, "T"))</f>
        <v>0</v>
      </c>
      <c r="H47" s="12">
        <f>RANK($G47,$G$1:G$51)+COUNTIF($G$1:G47,G47)-1</f>
        <v>47</v>
      </c>
      <c r="I47" s="13" t="str">
        <v>P.US.VIXV17215</v>
      </c>
      <c r="J47" s="12">
        <f t="shared" si="7"/>
        <v>47</v>
      </c>
      <c r="K47" s="13" t="str">
        <f t="shared" si="1"/>
        <v>P.US.VIXV17215</v>
      </c>
      <c r="N47" s="11">
        <f>IF(P47="",0,RTD("cqg.rtd", ,"ContractData",P47, "T_CVol",, "T"))</f>
        <v>29839</v>
      </c>
      <c r="O47" s="12">
        <f>RANK($N47,$N$1:N$51)+COUNTIF($N$1:N47,N47)-1</f>
        <v>2</v>
      </c>
      <c r="P47" s="13" t="str">
        <v>C.US.VIXX17230</v>
      </c>
      <c r="Q47" s="12">
        <f t="shared" si="8"/>
        <v>47</v>
      </c>
      <c r="R47" s="13" t="str">
        <f t="shared" si="2"/>
        <v>C.US.VIXX17195</v>
      </c>
      <c r="S47" s="11">
        <f>IF(R47="",0,RTD("cqg.rtd", ,"ContractData",R47, "T_CVol",, "T"))</f>
        <v>0</v>
      </c>
      <c r="T47" s="11">
        <f>IF(V47="",0,RTD("cqg.rtd", ,"ContractData",V47, "T_CVol",, "T"))</f>
        <v>0</v>
      </c>
      <c r="U47" s="13">
        <f>RANK($T47,$T$1:T$51)+COUNTIF($T$1:T47,T47)-1</f>
        <v>47</v>
      </c>
      <c r="V47" s="13" t="str">
        <v>P.US.VIXX17230</v>
      </c>
      <c r="W47" s="12">
        <f t="shared" si="9"/>
        <v>47</v>
      </c>
      <c r="X47" s="13" t="str">
        <f t="shared" si="3"/>
        <v>P.US.VIXX17230</v>
      </c>
      <c r="Y47" s="11">
        <f>IF(X47="",0,RTD("cqg.rtd", ,"ContractData",X47, "T_CVol",, "T"))</f>
        <v>0</v>
      </c>
      <c r="AA47" s="11">
        <f>IF(AC47="",0,RTD("cqg.rtd", ,"ContractData",AC47, "T_CVol",, "T"))</f>
        <v>0</v>
      </c>
      <c r="AB47" s="13">
        <f>RANK($AA47,$AA$1:AA$51)+COUNTIF($AA$1:AA47,AA47)-1</f>
        <v>49</v>
      </c>
      <c r="AC47" s="13" t="str">
        <v>C.US.VIXZ17240</v>
      </c>
      <c r="AD47" s="12">
        <f t="shared" si="10"/>
        <v>47</v>
      </c>
      <c r="AE47" s="13" t="str">
        <f t="shared" si="4"/>
        <v>C.US.VIXZ17220</v>
      </c>
      <c r="AF47" s="11">
        <f>IF(AE47="",0,RTD("cqg.rtd", ,"ContractData",AE47, "T_CVol",, "T"))</f>
        <v>0</v>
      </c>
      <c r="AG47" s="11">
        <f>IF(AI47="",0,RTD("cqg.rtd", ,"ContractData",AI47, "T_CVol",, "T"))</f>
        <v>0</v>
      </c>
      <c r="AH47" s="13">
        <f>RANK($AG47,$AG$1:AG$51)+COUNTIF($AG$1:AG47,AG47)-1</f>
        <v>47</v>
      </c>
      <c r="AI47" s="13" t="str">
        <v>P.US.VIXZ17240</v>
      </c>
      <c r="AJ47" s="12">
        <f t="shared" si="11"/>
        <v>47</v>
      </c>
      <c r="AK47" s="13" t="str">
        <f t="shared" si="5"/>
        <v>P.US.VIXZ17240</v>
      </c>
      <c r="AL47" s="11">
        <f>IF(AK47="",0,RTD("cqg.rtd", ,"ContractData",AK47, "T_CVol",, "T"))</f>
        <v>0</v>
      </c>
    </row>
    <row r="48" spans="1:38" x14ac:dyDescent="0.3">
      <c r="A48" s="11">
        <f>IF(C48="",0,RTD("cqg.rtd", ,"ContractData",C48, "T_CVol",, "T"))</f>
        <v>10510</v>
      </c>
      <c r="B48" s="12">
        <f>RANK($A48,$A$1:A$51)+COUNTIF($A$1:A48,A48)-1</f>
        <v>3</v>
      </c>
      <c r="C48" s="13" t="str">
        <v>C.US.VIXV17220</v>
      </c>
      <c r="D48" s="12">
        <f t="shared" si="6"/>
        <v>48</v>
      </c>
      <c r="E48" s="13" t="str">
        <f t="shared" si="0"/>
        <v>C.US.VIXV17195</v>
      </c>
      <c r="G48" s="11">
        <f>IF(I48="",0,RTD("cqg.rtd", ,"ContractData",I48, "T_CVol",, "T"))</f>
        <v>0</v>
      </c>
      <c r="H48" s="12">
        <f>RANK($G48,$G$1:G$51)+COUNTIF($G$1:G48,G48)-1</f>
        <v>48</v>
      </c>
      <c r="I48" s="13" t="str">
        <v>P.US.VIXV17220</v>
      </c>
      <c r="J48" s="12">
        <f t="shared" si="7"/>
        <v>48</v>
      </c>
      <c r="K48" s="13" t="str">
        <f t="shared" si="1"/>
        <v>P.US.VIXV17220</v>
      </c>
      <c r="N48" s="11">
        <f>IF(P48="",0,RTD("cqg.rtd", ,"ContractData",P48, "T_CVol",, "T"))</f>
        <v>756</v>
      </c>
      <c r="O48" s="12">
        <f>RANK($N48,$N$1:N$51)+COUNTIF($N$1:N48,N48)-1</f>
        <v>11</v>
      </c>
      <c r="P48" s="13" t="str">
        <v>C.US.VIXX17240</v>
      </c>
      <c r="Q48" s="12">
        <f t="shared" si="8"/>
        <v>48</v>
      </c>
      <c r="R48" s="13" t="str">
        <f t="shared" si="2"/>
        <v>C.US.VIXX17205</v>
      </c>
      <c r="S48" s="11">
        <f>IF(R48="",0,RTD("cqg.rtd", ,"ContractData",R48, "T_CVol",, "T"))</f>
        <v>0</v>
      </c>
      <c r="T48" s="11">
        <f>IF(V48="",0,RTD("cqg.rtd", ,"ContractData",V48, "T_CVol",, "T"))</f>
        <v>0</v>
      </c>
      <c r="U48" s="13">
        <f>RANK($T48,$T$1:T$51)+COUNTIF($T$1:T48,T48)-1</f>
        <v>48</v>
      </c>
      <c r="V48" s="13" t="str">
        <v>P.US.VIXX17240</v>
      </c>
      <c r="W48" s="12">
        <f t="shared" si="9"/>
        <v>48</v>
      </c>
      <c r="X48" s="13" t="str">
        <f t="shared" si="3"/>
        <v>P.US.VIXX17240</v>
      </c>
      <c r="Y48" s="11">
        <f>IF(X48="",0,RTD("cqg.rtd", ,"ContractData",X48, "T_CVol",, "T"))</f>
        <v>0</v>
      </c>
      <c r="AA48" s="11">
        <f>IF(AC48="",0,RTD("cqg.rtd", ,"ContractData",AC48, "T_CVol",, "T"))</f>
        <v>520</v>
      </c>
      <c r="AB48" s="13">
        <f>RANK($AA48,$AA$1:AA$51)+COUNTIF($AA$1:AA48,AA48)-1</f>
        <v>7</v>
      </c>
      <c r="AC48" s="13" t="str">
        <v>C.US.VIXZ17250</v>
      </c>
      <c r="AD48" s="12">
        <f t="shared" si="10"/>
        <v>48</v>
      </c>
      <c r="AE48" s="13" t="str">
        <f t="shared" si="4"/>
        <v>C.US.VIXZ17225</v>
      </c>
      <c r="AF48" s="11">
        <f>IF(AE48="",0,RTD("cqg.rtd", ,"ContractData",AE48, "T_CVol",, "T"))</f>
        <v>0</v>
      </c>
      <c r="AG48" s="11">
        <f>IF(AI48="",0,RTD("cqg.rtd", ,"ContractData",AI48, "T_CVol",, "T"))</f>
        <v>0</v>
      </c>
      <c r="AH48" s="13">
        <f>RANK($AG48,$AG$1:AG$51)+COUNTIF($AG$1:AG48,AG48)-1</f>
        <v>48</v>
      </c>
      <c r="AI48" s="13" t="str">
        <v>P.US.VIXZ17250</v>
      </c>
      <c r="AJ48" s="12">
        <f t="shared" si="11"/>
        <v>48</v>
      </c>
      <c r="AK48" s="13" t="str">
        <f t="shared" si="5"/>
        <v>P.US.VIXZ17250</v>
      </c>
      <c r="AL48" s="11">
        <f>IF(AK48="",0,RTD("cqg.rtd", ,"ContractData",AK48, "T_CVol",, "T"))</f>
        <v>0</v>
      </c>
    </row>
    <row r="49" spans="1:38" x14ac:dyDescent="0.3">
      <c r="A49" s="11">
        <f>IF(C49="",0,RTD("cqg.rtd", ,"ContractData",C49, "T_CVol",, "T"))</f>
        <v>0</v>
      </c>
      <c r="B49" s="12">
        <f>RANK($A49,$A$1:A$51)+COUNTIF($A$1:A49,A49)-1</f>
        <v>51</v>
      </c>
      <c r="C49" s="13" t="str">
        <v>C.US.VIXV17225</v>
      </c>
      <c r="D49" s="12">
        <f t="shared" si="6"/>
        <v>49</v>
      </c>
      <c r="E49" s="13" t="str">
        <f t="shared" si="0"/>
        <v>C.US.VIXV17205</v>
      </c>
      <c r="G49" s="11">
        <f>IF(I49="",0,RTD("cqg.rtd", ,"ContractData",I49, "T_CVol",, "T"))</f>
        <v>0</v>
      </c>
      <c r="H49" s="12">
        <f>RANK($G49,$G$1:G$51)+COUNTIF($G$1:G49,G49)-1</f>
        <v>49</v>
      </c>
      <c r="I49" s="13" t="str">
        <v>P.US.VIXV17225</v>
      </c>
      <c r="J49" s="12">
        <f t="shared" si="7"/>
        <v>49</v>
      </c>
      <c r="K49" s="13" t="str">
        <f t="shared" si="1"/>
        <v>P.US.VIXV17225</v>
      </c>
      <c r="N49" s="11">
        <f>IF(P49="",0,RTD("cqg.rtd", ,"ContractData",P49, "T_CVol",, "T"))</f>
        <v>12</v>
      </c>
      <c r="O49" s="12">
        <f>RANK($N49,$N$1:N$51)+COUNTIF($N$1:N49,N49)-1</f>
        <v>22</v>
      </c>
      <c r="P49" s="13" t="str">
        <v>C.US.VIXX17250</v>
      </c>
      <c r="Q49" s="12">
        <f t="shared" si="8"/>
        <v>49</v>
      </c>
      <c r="R49" s="13" t="str">
        <f t="shared" si="2"/>
        <v>C.US.VIXX17215</v>
      </c>
      <c r="S49" s="11">
        <f>IF(R49="",0,RTD("cqg.rtd", ,"ContractData",R49, "T_CVol",, "T"))</f>
        <v>0</v>
      </c>
      <c r="T49" s="11">
        <f>IF(V49="",0,RTD("cqg.rtd", ,"ContractData",V49, "T_CVol",, "T"))</f>
        <v>0</v>
      </c>
      <c r="U49" s="13">
        <f>RANK($T49,$T$1:T$51)+COUNTIF($T$1:T49,T49)-1</f>
        <v>49</v>
      </c>
      <c r="V49" s="13" t="str">
        <v>P.US.VIXX17250</v>
      </c>
      <c r="W49" s="12">
        <f t="shared" si="9"/>
        <v>49</v>
      </c>
      <c r="X49" s="13" t="str">
        <f t="shared" si="3"/>
        <v>P.US.VIXX17250</v>
      </c>
      <c r="Y49" s="11">
        <f>IF(X49="",0,RTD("cqg.rtd", ,"ContractData",X49, "T_CVol",, "T"))</f>
        <v>0</v>
      </c>
      <c r="AA49" s="11">
        <f>IF(AC49="",0,RTD("cqg.rtd", ,"ContractData",AC49, "T_CVol",, "T"))</f>
        <v>0</v>
      </c>
      <c r="AB49" s="13">
        <f>RANK($AA49,$AA$1:AA$51)+COUNTIF($AA$1:AA49,AA49)-1</f>
        <v>50</v>
      </c>
      <c r="AC49" s="13" t="str">
        <v>C.US.VIXZ17260</v>
      </c>
      <c r="AD49" s="12">
        <f t="shared" si="10"/>
        <v>49</v>
      </c>
      <c r="AE49" s="13" t="str">
        <f t="shared" si="4"/>
        <v>C.US.VIXZ17240</v>
      </c>
      <c r="AF49" s="11">
        <f>IF(AE49="",0,RTD("cqg.rtd", ,"ContractData",AE49, "T_CVol",, "T"))</f>
        <v>0</v>
      </c>
      <c r="AG49" s="11">
        <f>IF(AI49="",0,RTD("cqg.rtd", ,"ContractData",AI49, "T_CVol",, "T"))</f>
        <v>0</v>
      </c>
      <c r="AH49" s="13">
        <f>RANK($AG49,$AG$1:AG$51)+COUNTIF($AG$1:AG49,AG49)-1</f>
        <v>49</v>
      </c>
      <c r="AI49" s="13" t="str">
        <v>P.US.VIXZ17260</v>
      </c>
      <c r="AJ49" s="12">
        <f t="shared" si="11"/>
        <v>49</v>
      </c>
      <c r="AK49" s="13" t="str">
        <f t="shared" si="5"/>
        <v>P.US.VIXZ17260</v>
      </c>
      <c r="AL49" s="11">
        <f>IF(AK49="",0,RTD("cqg.rtd", ,"ContractData",AK49, "T_CVol",, "T"))</f>
        <v>0</v>
      </c>
    </row>
    <row r="50" spans="1:38" x14ac:dyDescent="0.3">
      <c r="A50" s="11">
        <f>IF(C50="",0,RTD("cqg.rtd", ,"ContractData",C50, "T_CVol",, "T"))</f>
        <v>661</v>
      </c>
      <c r="B50" s="12">
        <f>RANK($A50,$A$1:A$51)+COUNTIF($A$1:A50,A50)-1</f>
        <v>10</v>
      </c>
      <c r="C50" s="13" t="str">
        <v>C.US.VIXV17230</v>
      </c>
      <c r="D50" s="12">
        <f t="shared" si="6"/>
        <v>50</v>
      </c>
      <c r="E50" s="13" t="str">
        <f t="shared" si="0"/>
        <v>C.US.VIXV17215</v>
      </c>
      <c r="G50" s="11">
        <f>IF(I50="",0,RTD("cqg.rtd", ,"ContractData",I50, "T_CVol",, "T"))</f>
        <v>0</v>
      </c>
      <c r="H50" s="12">
        <f>RANK($G50,$G$1:G$51)+COUNTIF($G$1:G50,G50)-1</f>
        <v>50</v>
      </c>
      <c r="I50" s="13" t="str">
        <v>P.US.VIXV17230</v>
      </c>
      <c r="J50" s="12">
        <f t="shared" si="7"/>
        <v>50</v>
      </c>
      <c r="K50" s="13" t="str">
        <f t="shared" si="1"/>
        <v>P.US.VIXV17230</v>
      </c>
      <c r="N50" s="11">
        <f>IF(P50="",0,RTD("cqg.rtd", ,"ContractData",P50, "T_CVol",, "T"))</f>
        <v>3402</v>
      </c>
      <c r="O50" s="12">
        <f>RANK($N50,$N$1:N$51)+COUNTIF($N$1:N50,N50)-1</f>
        <v>8</v>
      </c>
      <c r="P50" s="13" t="str">
        <v>C.US.VIXX17260</v>
      </c>
      <c r="Q50" s="12">
        <f t="shared" si="8"/>
        <v>50</v>
      </c>
      <c r="R50" s="13" t="str">
        <f t="shared" si="2"/>
        <v>C.US.VIXX17225</v>
      </c>
      <c r="S50" s="11">
        <f>IF(R50="",0,RTD("cqg.rtd", ,"ContractData",R50, "T_CVol",, "T"))</f>
        <v>0</v>
      </c>
      <c r="T50" s="11">
        <f>IF(V50="",0,RTD("cqg.rtd", ,"ContractData",V50, "T_CVol",, "T"))</f>
        <v>0</v>
      </c>
      <c r="U50" s="13">
        <f>RANK($T50,$T$1:T$51)+COUNTIF($T$1:T50,T50)-1</f>
        <v>50</v>
      </c>
      <c r="V50" s="13" t="str">
        <v>P.US.VIXX17260</v>
      </c>
      <c r="W50" s="12">
        <f t="shared" si="9"/>
        <v>50</v>
      </c>
      <c r="X50" s="13" t="str">
        <f t="shared" si="3"/>
        <v>P.US.VIXX17260</v>
      </c>
      <c r="Y50" s="11">
        <f>IF(X50="",0,RTD("cqg.rtd", ,"ContractData",X50, "T_CVol",, "T"))</f>
        <v>0</v>
      </c>
      <c r="AA50" s="11">
        <f>IF(AC50="",0,RTD("cqg.rtd", ,"ContractData",AC50, "T_CVol",, "T"))</f>
        <v>30</v>
      </c>
      <c r="AB50" s="13">
        <f>RANK($AA50,$AA$1:AA$51)+COUNTIF($AA$1:AA50,AA50)-1</f>
        <v>11</v>
      </c>
      <c r="AC50" s="13" t="str">
        <v>C.US.VIXZ17270</v>
      </c>
      <c r="AD50" s="12">
        <f t="shared" si="10"/>
        <v>50</v>
      </c>
      <c r="AE50" s="13" t="str">
        <f t="shared" si="4"/>
        <v>C.US.VIXZ17260</v>
      </c>
      <c r="AF50" s="11">
        <f>IF(AE50="",0,RTD("cqg.rtd", ,"ContractData",AE50, "T_CVol",, "T"))</f>
        <v>0</v>
      </c>
      <c r="AG50" s="11">
        <f>IF(AI50="",0,RTD("cqg.rtd", ,"ContractData",AI50, "T_CVol",, "T"))</f>
        <v>0</v>
      </c>
      <c r="AH50" s="13">
        <f>RANK($AG50,$AG$1:AG$51)+COUNTIF($AG$1:AG50,AG50)-1</f>
        <v>50</v>
      </c>
      <c r="AI50" s="13" t="str">
        <v>P.US.VIXZ17270</v>
      </c>
      <c r="AJ50" s="12">
        <f t="shared" si="11"/>
        <v>50</v>
      </c>
      <c r="AK50" s="13" t="str">
        <f t="shared" si="5"/>
        <v>P.US.VIXZ17270</v>
      </c>
      <c r="AL50" s="11">
        <f>IF(AK50="",0,RTD("cqg.rtd", ,"ContractData",AK50, "T_CVol",, "T"))</f>
        <v>0</v>
      </c>
    </row>
    <row r="51" spans="1:38" x14ac:dyDescent="0.3">
      <c r="A51" s="11">
        <f>IF(C51="",0,RTD("cqg.rtd", ,"ContractData",C51, "T_CVol",, "T"))</f>
        <v>55</v>
      </c>
      <c r="B51" s="12">
        <f>RANK($A51,$A$1:A$51)+COUNTIF($A$1:A51,A51)-1</f>
        <v>16</v>
      </c>
      <c r="C51" s="13" t="str">
        <v>C.US.VIXV17240</v>
      </c>
      <c r="D51" s="12">
        <f t="shared" si="6"/>
        <v>51</v>
      </c>
      <c r="E51" s="13" t="str">
        <f t="shared" si="0"/>
        <v>C.US.VIXV17225</v>
      </c>
      <c r="G51" s="11">
        <f>IF(I51="",0,RTD("cqg.rtd", ,"ContractData",I51, "T_CVol",, "T"))</f>
        <v>0</v>
      </c>
      <c r="H51" s="12">
        <f>RANK($G51,$G$1:G$51)+COUNTIF($G$1:G51,G51)-1</f>
        <v>51</v>
      </c>
      <c r="I51" s="13" t="str">
        <v>P.US.VIXV17240</v>
      </c>
      <c r="J51" s="12">
        <f t="shared" si="7"/>
        <v>51</v>
      </c>
      <c r="K51" s="13" t="str">
        <f t="shared" si="1"/>
        <v>P.US.VIXV17240</v>
      </c>
      <c r="N51" s="11">
        <f>IF(P51="",0,RTD("cqg.rtd", ,"ContractData",P51, "T_CVol",, "T"))</f>
        <v>0</v>
      </c>
      <c r="O51" s="12">
        <f>RANK($N51,$N$1:N$51)+COUNTIF($N$1:N51,N51)-1</f>
        <v>51</v>
      </c>
      <c r="P51" s="13" t="str">
        <v>C.US.VIXX17270</v>
      </c>
      <c r="Q51" s="12">
        <f t="shared" si="8"/>
        <v>51</v>
      </c>
      <c r="R51" s="13" t="str">
        <f t="shared" si="2"/>
        <v>C.US.VIXX17270</v>
      </c>
      <c r="S51" s="11">
        <f>IF(R51="",0,RTD("cqg.rtd", ,"ContractData",R51, "T_CVol",, "T"))</f>
        <v>0</v>
      </c>
      <c r="T51" s="11">
        <f>IF(V51="",0,RTD("cqg.rtd", ,"ContractData",V51, "T_CVol",, "T"))</f>
        <v>0</v>
      </c>
      <c r="U51" s="13">
        <f>RANK($T51,$T$1:T$51)+COUNTIF($T$1:T51,T51)-1</f>
        <v>51</v>
      </c>
      <c r="V51" s="13" t="str">
        <v>P.US.VIXX17270</v>
      </c>
      <c r="W51" s="12">
        <f t="shared" si="9"/>
        <v>51</v>
      </c>
      <c r="X51" s="13" t="str">
        <f t="shared" si="3"/>
        <v>P.US.VIXX17270</v>
      </c>
      <c r="Y51" s="11">
        <f>IF(X51="",0,RTD("cqg.rtd", ,"ContractData",X51, "T_CVol",, "T"))</f>
        <v>0</v>
      </c>
      <c r="AA51" s="11">
        <f>IF(AC51="",0,RTD("cqg.rtd", ,"ContractData",AC51, "T_CVol",, "T"))</f>
        <v>0</v>
      </c>
      <c r="AB51" s="13">
        <f>RANK($AA51,$AA$1:AA$51)+COUNTIF($AA$1:AA51,AA51)-1</f>
        <v>51</v>
      </c>
      <c r="AC51" s="13" t="str">
        <v>C.US.VIXZ17280</v>
      </c>
      <c r="AD51" s="12">
        <f t="shared" si="10"/>
        <v>51</v>
      </c>
      <c r="AE51" s="13" t="str">
        <f t="shared" si="4"/>
        <v>C.US.VIXZ17280</v>
      </c>
      <c r="AF51" s="11">
        <f>IF(AE51="",0,RTD("cqg.rtd", ,"ContractData",AE51, "T_CVol",, "T"))</f>
        <v>0</v>
      </c>
      <c r="AG51" s="11">
        <f>IF(AI51="",0,RTD("cqg.rtd", ,"ContractData",AI51, "T_CVol",, "T"))</f>
        <v>0</v>
      </c>
      <c r="AH51" s="13">
        <f>RANK($AG51,$AG$1:AG$51)+COUNTIF($AG$1:AG51,AG51)-1</f>
        <v>51</v>
      </c>
      <c r="AI51" s="13" t="str">
        <v>P.US.VIXZ17280</v>
      </c>
      <c r="AJ51" s="12">
        <f t="shared" si="11"/>
        <v>51</v>
      </c>
      <c r="AK51" s="13" t="str">
        <f t="shared" si="5"/>
        <v>P.US.VIXZ17280</v>
      </c>
      <c r="AL51" s="11">
        <f>IF(AK51="",0,RTD("cqg.rtd", ,"ContractData",AK51, "T_CVol",, "T"))</f>
        <v>0</v>
      </c>
    </row>
    <row r="53" spans="1:38" x14ac:dyDescent="0.3">
      <c r="E53" s="13" t="str">
        <f>_xll.CQGOptions("VIX", "4", "-1,1", "Call")</f>
        <v>C.US.VIXF18140</v>
      </c>
      <c r="R53" s="13" t="str">
        <f>_xll.CQGOptions("VIX", "5", "-1,1", "Call")</f>
        <v>C.US.VIXG18140</v>
      </c>
      <c r="AE53" s="13" t="str">
        <f>_xll.CQGOptions("VIX", "6", "-1,1", "Call")</f>
        <v>C.US.VIXH18140</v>
      </c>
    </row>
    <row r="54" spans="1:38" x14ac:dyDescent="0.3">
      <c r="A54" s="11">
        <f>IF(C54="",0,RTD("cqg.rtd", ,"ContractData",C54, "T_CVol",, "T"))</f>
        <v>0</v>
      </c>
      <c r="B54" s="12">
        <f>RANK($A54,$A$54:A$104)+COUNTIF($A$54:A54,A54)-1</f>
        <v>15</v>
      </c>
      <c r="C54" s="13" t="str">
        <f t="array" ref="C54:C104">_xll.CQGOptions("VIX", "4", "-25,25", "Call")</f>
        <v/>
      </c>
      <c r="D54" s="12">
        <v>1</v>
      </c>
      <c r="E54" s="13" t="str">
        <f>VLOOKUP(D54,$B$54:$C$104,2,FALSE)</f>
        <v>C.US.VIXF18230</v>
      </c>
      <c r="F54" s="11">
        <f>IF(E54="",0,RTD("cqg.rtd", ,"ContractData",E54, "T_CVol",, "T"))</f>
        <v>3550</v>
      </c>
      <c r="G54" s="11">
        <f>IF(I54="",0,RTD("cqg.rtd", ,"ContractData",I54, "T_CVol",, "T"))</f>
        <v>0</v>
      </c>
      <c r="H54" s="12">
        <f>RANK($G54,$G$54:G$104)+COUNTIF($G$54:G54,G54)-1</f>
        <v>4</v>
      </c>
      <c r="I54" s="13" t="str">
        <f t="array" ref="I54:I104">_xll.CQGOptions("VIX", "4", "-25,25", "Put")</f>
        <v/>
      </c>
      <c r="J54" s="12">
        <v>1</v>
      </c>
      <c r="K54" s="13" t="str">
        <f>VLOOKUP(J54,$H$54:$I$104,2,FALSE)</f>
        <v>P.US.VIXF18100</v>
      </c>
      <c r="L54" s="11">
        <f>IF(K54="",0,RTD("cqg.rtd", ,"ContractData",K54, "T_CVol",, "T"))</f>
        <v>2</v>
      </c>
      <c r="N54" s="11">
        <f>IF(P54="",0,RTD("cqg.rtd", ,"ContractData",P54, "T_CVol",, "T"))</f>
        <v>0</v>
      </c>
      <c r="O54" s="13">
        <f>RANK($N54,$N$54:N$104)+COUNTIF($N$54:N54,N54)-1</f>
        <v>1</v>
      </c>
      <c r="P54" s="13" t="str">
        <f t="array" ref="P54:P104">_xll.CQGOptions("VIX", "5", "-25,25", "Call")</f>
        <v/>
      </c>
      <c r="Q54" s="12">
        <v>1</v>
      </c>
      <c r="R54" s="13" t="str">
        <f>VLOOKUP(Q54,$O$54:$P$104,2,FALSE)</f>
        <v/>
      </c>
      <c r="S54" s="11">
        <f>IF(R54="",0,RTD("cqg.rtd", ,"ContractData",R54, "T_CVol",, "T"))</f>
        <v>0</v>
      </c>
      <c r="T54" s="11">
        <f>IF(V54="",0,RTD("cqg.rtd", ,"ContractData",V54, "T_CVol",, "T"))</f>
        <v>0</v>
      </c>
      <c r="U54" s="13">
        <f>RANK($T54,$T$54:T$104)+COUNTIF($T$54:T54,T54)-1</f>
        <v>1</v>
      </c>
      <c r="V54" s="13" t="str">
        <f t="array" ref="V54:V104">_xll.CQGOptions("VIX", "5", "-25,25", "Put")</f>
        <v/>
      </c>
      <c r="W54" s="12">
        <v>1</v>
      </c>
      <c r="X54" s="13" t="str">
        <f>VLOOKUP(W54,$U$54:$V$104,2,FALSE)</f>
        <v/>
      </c>
      <c r="Y54" s="11">
        <f>IF(X54="",0,RTD("cqg.rtd", ,"ContractData",X54, "T_CVol",, "T"))</f>
        <v>0</v>
      </c>
      <c r="AA54" s="11">
        <f>IF(AC54="",0,RTD("cqg.rtd", ,"ContractData",AC54, "T_CVol",, "T"))</f>
        <v>0</v>
      </c>
      <c r="AB54" s="13">
        <f>RANK($AA54,$AA$54:AA$104)+COUNTIF($AA$54:AA54,AA54)-1</f>
        <v>13</v>
      </c>
      <c r="AC54" s="13" t="str">
        <f t="array" ref="AC54:AC104">_xll.CQGOptions("VIX", "6", "-25,25", "Call")</f>
        <v/>
      </c>
      <c r="AD54" s="12">
        <v>1</v>
      </c>
      <c r="AE54" s="13" t="str">
        <f>VLOOKUP(AD54,$AB$54:$AC$104,2,FALSE)</f>
        <v>C.US.VIXH18130</v>
      </c>
      <c r="AF54" s="11">
        <f>IF(AE54="",0,RTD("cqg.rtd", ,"ContractData",AE54, "T_CVol",, "T"))</f>
        <v>122</v>
      </c>
      <c r="AG54" s="11">
        <f>IF(AI54="",0,RTD("cqg.rtd", ,"ContractData",AI54, "T_CVol",, "T"))</f>
        <v>0</v>
      </c>
      <c r="AH54" s="13">
        <f>RANK($AG54,$AG$54:AG$104)+COUNTIF($AG$54:AG54,AG54)-1</f>
        <v>5</v>
      </c>
      <c r="AI54" s="13" t="str">
        <f t="array" ref="AI54:AI104">_xll.CQGOptions("VIX", "6", "-25,25", "Put")</f>
        <v/>
      </c>
      <c r="AJ54" s="12">
        <v>1</v>
      </c>
      <c r="AK54" s="13" t="str">
        <f>VLOOKUP(AJ54,$AH$54:$AI$104,2,FALSE)</f>
        <v>P.US.VIXH18120</v>
      </c>
      <c r="AL54" s="11">
        <f>IF(AK54="",0,RTD("cqg.rtd", ,"ContractData",AK54, "T_CVol",, "T"))</f>
        <v>101</v>
      </c>
    </row>
    <row r="55" spans="1:38" x14ac:dyDescent="0.3">
      <c r="A55" s="11">
        <f>IF(C55="",0,RTD("cqg.rtd", ,"ContractData",C55, "T_CVol",, "T"))</f>
        <v>0</v>
      </c>
      <c r="B55" s="12">
        <f>RANK($A55,$A$54:A$104)+COUNTIF($A$54:A55,A55)-1</f>
        <v>16</v>
      </c>
      <c r="C55" s="13" t="str">
        <v/>
      </c>
      <c r="D55" s="12">
        <f>D54+1</f>
        <v>2</v>
      </c>
      <c r="E55" s="13" t="str">
        <f t="shared" ref="E55:E104" si="12">VLOOKUP(D55,$B$54:$C$104,2,FALSE)</f>
        <v>C.US.VIXF18180</v>
      </c>
      <c r="F55" s="11">
        <f>IF(E55="",0,RTD("cqg.rtd", ,"ContractData",E55, "T_CVol",, "T"))</f>
        <v>802</v>
      </c>
      <c r="G55" s="11">
        <f>IF(I55="",0,RTD("cqg.rtd", ,"ContractData",I55, "T_CVol",, "T"))</f>
        <v>0</v>
      </c>
      <c r="H55" s="12">
        <f>RANK($G55,$G$54:G$104)+COUNTIF($G$54:G55,G55)-1</f>
        <v>5</v>
      </c>
      <c r="I55" s="13" t="str">
        <v/>
      </c>
      <c r="J55" s="12">
        <f>J54+1</f>
        <v>2</v>
      </c>
      <c r="K55" s="13" t="str">
        <f t="shared" ref="K55:K104" si="13">VLOOKUP(J55,$H$54:$I$104,2,FALSE)</f>
        <v>P.US.VIXF18130</v>
      </c>
      <c r="L55" s="11">
        <f>IF(K55="",0,RTD("cqg.rtd", ,"ContractData",K55, "T_CVol",, "T"))</f>
        <v>2</v>
      </c>
      <c r="N55" s="11">
        <f>IF(P55="",0,RTD("cqg.rtd", ,"ContractData",P55, "T_CVol",, "T"))</f>
        <v>0</v>
      </c>
      <c r="O55" s="13">
        <f>RANK($N55,$N$54:N$104)+COUNTIF($N$54:N55,N55)-1</f>
        <v>2</v>
      </c>
      <c r="P55" s="13" t="str">
        <v/>
      </c>
      <c r="Q55" s="12">
        <f>Q54+1</f>
        <v>2</v>
      </c>
      <c r="R55" s="13" t="str">
        <f t="shared" ref="R55:R104" si="14">VLOOKUP(Q55,$O$54:$P$104,2,FALSE)</f>
        <v/>
      </c>
      <c r="S55" s="11">
        <f>IF(R55="",0,RTD("cqg.rtd", ,"ContractData",R55, "T_CVol",, "T"))</f>
        <v>0</v>
      </c>
      <c r="T55" s="11">
        <f>IF(V55="",0,RTD("cqg.rtd", ,"ContractData",V55, "T_CVol",, "T"))</f>
        <v>0</v>
      </c>
      <c r="U55" s="13">
        <f>RANK($T55,$T$54:T$104)+COUNTIF($T$54:T55,T55)-1</f>
        <v>2</v>
      </c>
      <c r="V55" s="13" t="str">
        <v/>
      </c>
      <c r="W55" s="12">
        <f>W54+1</f>
        <v>2</v>
      </c>
      <c r="X55" s="13" t="str">
        <f t="shared" ref="X55:X104" si="15">VLOOKUP(W55,$U$54:$V$104,2,FALSE)</f>
        <v/>
      </c>
      <c r="Y55" s="11">
        <f>IF(X55="",0,RTD("cqg.rtd", ,"ContractData",X55, "T_CVol",, "T"))</f>
        <v>0</v>
      </c>
      <c r="AA55" s="11">
        <f>IF(AC55="",0,RTD("cqg.rtd", ,"ContractData",AC55, "T_CVol",, "T"))</f>
        <v>0</v>
      </c>
      <c r="AB55" s="13">
        <f>RANK($AA55,$AA$54:AA$104)+COUNTIF($AA$54:AA55,AA55)-1</f>
        <v>14</v>
      </c>
      <c r="AC55" s="13" t="str">
        <v/>
      </c>
      <c r="AD55" s="12">
        <f>AD54+1</f>
        <v>2</v>
      </c>
      <c r="AE55" s="13" t="str">
        <f t="shared" ref="AE55:AE104" si="16">VLOOKUP(AD55,$AB$54:$AC$104,2,FALSE)</f>
        <v>C.US.VIXH18170</v>
      </c>
      <c r="AF55" s="11">
        <f>IF(AE55="",0,RTD("cqg.rtd", ,"ContractData",AE55, "T_CVol",, "T"))</f>
        <v>103</v>
      </c>
      <c r="AG55" s="11">
        <f>IF(AI55="",0,RTD("cqg.rtd", ,"ContractData",AI55, "T_CVol",, "T"))</f>
        <v>0</v>
      </c>
      <c r="AH55" s="13">
        <f>RANK($AG55,$AG$54:AG$104)+COUNTIF($AG$54:AG55,AG55)-1</f>
        <v>6</v>
      </c>
      <c r="AI55" s="13" t="str">
        <v/>
      </c>
      <c r="AJ55" s="12">
        <f>AJ54+1</f>
        <v>2</v>
      </c>
      <c r="AK55" s="13" t="str">
        <f t="shared" ref="AK55:AK103" si="17">VLOOKUP(AJ55,$AH$54:$AI$104,2,FALSE)</f>
        <v>P.US.VIXH18160</v>
      </c>
      <c r="AL55" s="11">
        <f>IF(AK55="",0,RTD("cqg.rtd", ,"ContractData",AK55, "T_CVol",, "T"))</f>
        <v>19</v>
      </c>
    </row>
    <row r="56" spans="1:38" x14ac:dyDescent="0.3">
      <c r="A56" s="11">
        <f>IF(C56="",0,RTD("cqg.rtd", ,"ContractData",C56, "T_CVol",, "T"))</f>
        <v>0</v>
      </c>
      <c r="B56" s="12">
        <f>RANK($A56,$A$54:A$104)+COUNTIF($A$54:A56,A56)-1</f>
        <v>17</v>
      </c>
      <c r="C56" s="13" t="str">
        <v/>
      </c>
      <c r="D56" s="12">
        <f t="shared" ref="D56:D104" si="18">D55+1</f>
        <v>3</v>
      </c>
      <c r="E56" s="13" t="str">
        <f t="shared" si="12"/>
        <v>C.US.VIXF18110</v>
      </c>
      <c r="F56" s="11">
        <f>IF(E56="",0,RTD("cqg.rtd", ,"ContractData",E56, "T_CVol",, "T"))</f>
        <v>671</v>
      </c>
      <c r="G56" s="11">
        <f>IF(I56="",0,RTD("cqg.rtd", ,"ContractData",I56, "T_CVol",, "T"))</f>
        <v>0</v>
      </c>
      <c r="H56" s="12">
        <f>RANK($G56,$G$54:G$104)+COUNTIF($G$54:G56,G56)-1</f>
        <v>6</v>
      </c>
      <c r="I56" s="13" t="str">
        <v/>
      </c>
      <c r="J56" s="12">
        <f t="shared" ref="J56:J104" si="19">J55+1</f>
        <v>3</v>
      </c>
      <c r="K56" s="13" t="str">
        <f t="shared" si="13"/>
        <v>P.US.VIXF18150</v>
      </c>
      <c r="L56" s="11">
        <f>IF(K56="",0,RTD("cqg.rtd", ,"ContractData",K56, "T_CVol",, "T"))</f>
        <v>1</v>
      </c>
      <c r="N56" s="11">
        <f>IF(P56="",0,RTD("cqg.rtd", ,"ContractData",P56, "T_CVol",, "T"))</f>
        <v>0</v>
      </c>
      <c r="O56" s="13">
        <f>RANK($N56,$N$54:N$104)+COUNTIF($N$54:N56,N56)-1</f>
        <v>3</v>
      </c>
      <c r="P56" s="13" t="str">
        <v/>
      </c>
      <c r="Q56" s="12">
        <f t="shared" ref="Q56:Q104" si="20">Q55+1</f>
        <v>3</v>
      </c>
      <c r="R56" s="13" t="str">
        <f t="shared" si="14"/>
        <v/>
      </c>
      <c r="S56" s="11">
        <f>IF(R56="",0,RTD("cqg.rtd", ,"ContractData",R56, "T_CVol",, "T"))</f>
        <v>0</v>
      </c>
      <c r="T56" s="11">
        <f>IF(V56="",0,RTD("cqg.rtd", ,"ContractData",V56, "T_CVol",, "T"))</f>
        <v>0</v>
      </c>
      <c r="U56" s="13">
        <f>RANK($T56,$T$54:T$104)+COUNTIF($T$54:T56,T56)-1</f>
        <v>3</v>
      </c>
      <c r="V56" s="13" t="str">
        <v/>
      </c>
      <c r="W56" s="12">
        <f t="shared" ref="W56:W104" si="21">W55+1</f>
        <v>3</v>
      </c>
      <c r="X56" s="13" t="str">
        <f t="shared" si="15"/>
        <v/>
      </c>
      <c r="Y56" s="11">
        <f>IF(X56="",0,RTD("cqg.rtd", ,"ContractData",X56, "T_CVol",, "T"))</f>
        <v>0</v>
      </c>
      <c r="AA56" s="11">
        <f>IF(AC56="",0,RTD("cqg.rtd", ,"ContractData",AC56, "T_CVol",, "T"))</f>
        <v>0</v>
      </c>
      <c r="AB56" s="13">
        <f>RANK($AA56,$AA$54:AA$104)+COUNTIF($AA$54:AA56,AA56)-1</f>
        <v>15</v>
      </c>
      <c r="AC56" s="13" t="str">
        <v/>
      </c>
      <c r="AD56" s="12">
        <f t="shared" ref="AD56:AD104" si="22">AD55+1</f>
        <v>3</v>
      </c>
      <c r="AE56" s="13" t="str">
        <f t="shared" si="16"/>
        <v>C.US.VIXH18210</v>
      </c>
      <c r="AF56" s="11">
        <f>IF(AE56="",0,RTD("cqg.rtd", ,"ContractData",AE56, "T_CVol",, "T"))</f>
        <v>101</v>
      </c>
      <c r="AG56" s="11">
        <f>IF(AI56="",0,RTD("cqg.rtd", ,"ContractData",AI56, "T_CVol",, "T"))</f>
        <v>0</v>
      </c>
      <c r="AH56" s="13">
        <f>RANK($AG56,$AG$54:AG$104)+COUNTIF($AG$54:AG56,AG56)-1</f>
        <v>7</v>
      </c>
      <c r="AI56" s="13" t="str">
        <v/>
      </c>
      <c r="AJ56" s="12">
        <f t="shared" ref="AJ56:AJ104" si="23">AJ55+1</f>
        <v>3</v>
      </c>
      <c r="AK56" s="13" t="str">
        <f t="shared" si="17"/>
        <v>P.US.VIXH18150</v>
      </c>
      <c r="AL56" s="11">
        <f>IF(AK56="",0,RTD("cqg.rtd", ,"ContractData",AK56, "T_CVol",, "T"))</f>
        <v>1</v>
      </c>
    </row>
    <row r="57" spans="1:38" x14ac:dyDescent="0.3">
      <c r="A57" s="11">
        <f>IF(C57="",0,RTD("cqg.rtd", ,"ContractData",C57, "T_CVol",, "T"))</f>
        <v>0</v>
      </c>
      <c r="B57" s="12">
        <f>RANK($A57,$A$54:A$104)+COUNTIF($A$54:A57,A57)-1</f>
        <v>18</v>
      </c>
      <c r="C57" s="13" t="str">
        <v/>
      </c>
      <c r="D57" s="12">
        <f t="shared" si="18"/>
        <v>4</v>
      </c>
      <c r="E57" s="13" t="str">
        <f t="shared" si="12"/>
        <v>C.US.VIXF18270</v>
      </c>
      <c r="F57" s="11">
        <f>IF(E57="",0,RTD("cqg.rtd", ,"ContractData",E57, "T_CVol",, "T"))</f>
        <v>500</v>
      </c>
      <c r="G57" s="11">
        <f>IF(I57="",0,RTD("cqg.rtd", ,"ContractData",I57, "T_CVol",, "T"))</f>
        <v>0</v>
      </c>
      <c r="H57" s="12">
        <f>RANK($G57,$G$54:G$104)+COUNTIF($G$54:G57,G57)-1</f>
        <v>7</v>
      </c>
      <c r="I57" s="13" t="str">
        <v/>
      </c>
      <c r="J57" s="12">
        <f t="shared" si="19"/>
        <v>4</v>
      </c>
      <c r="K57" s="13" t="str">
        <f t="shared" si="13"/>
        <v/>
      </c>
      <c r="L57" s="11">
        <f>IF(K57="",0,RTD("cqg.rtd", ,"ContractData",K57, "T_CVol",, "T"))</f>
        <v>0</v>
      </c>
      <c r="N57" s="11">
        <f>IF(P57="",0,RTD("cqg.rtd", ,"ContractData",P57, "T_CVol",, "T"))</f>
        <v>0</v>
      </c>
      <c r="O57" s="13">
        <f>RANK($N57,$N$54:N$104)+COUNTIF($N$54:N57,N57)-1</f>
        <v>4</v>
      </c>
      <c r="P57" s="13" t="str">
        <v/>
      </c>
      <c r="Q57" s="12">
        <f t="shared" si="20"/>
        <v>4</v>
      </c>
      <c r="R57" s="13" t="str">
        <f t="shared" si="14"/>
        <v/>
      </c>
      <c r="S57" s="11">
        <f>IF(R57="",0,RTD("cqg.rtd", ,"ContractData",R57, "T_CVol",, "T"))</f>
        <v>0</v>
      </c>
      <c r="T57" s="11">
        <f>IF(V57="",0,RTD("cqg.rtd", ,"ContractData",V57, "T_CVol",, "T"))</f>
        <v>0</v>
      </c>
      <c r="U57" s="13">
        <f>RANK($T57,$T$54:T$104)+COUNTIF($T$54:T57,T57)-1</f>
        <v>4</v>
      </c>
      <c r="V57" s="13" t="str">
        <v/>
      </c>
      <c r="W57" s="12">
        <f t="shared" si="21"/>
        <v>4</v>
      </c>
      <c r="X57" s="13" t="str">
        <f t="shared" si="15"/>
        <v/>
      </c>
      <c r="Y57" s="11">
        <f>IF(X57="",0,RTD("cqg.rtd", ,"ContractData",X57, "T_CVol",, "T"))</f>
        <v>0</v>
      </c>
      <c r="AA57" s="11">
        <f>IF(AC57="",0,RTD("cqg.rtd", ,"ContractData",AC57, "T_CVol",, "T"))</f>
        <v>0</v>
      </c>
      <c r="AB57" s="13">
        <f>RANK($AA57,$AA$54:AA$104)+COUNTIF($AA$54:AA57,AA57)-1</f>
        <v>16</v>
      </c>
      <c r="AC57" s="13" t="str">
        <v/>
      </c>
      <c r="AD57" s="12">
        <f t="shared" si="22"/>
        <v>4</v>
      </c>
      <c r="AE57" s="13" t="str">
        <f t="shared" si="16"/>
        <v>C.US.VIXH18300</v>
      </c>
      <c r="AF57" s="11">
        <f>IF(AE57="",0,RTD("cqg.rtd", ,"ContractData",AE57, "T_CVol",, "T"))</f>
        <v>27</v>
      </c>
      <c r="AG57" s="11">
        <f>IF(AI57="",0,RTD("cqg.rtd", ,"ContractData",AI57, "T_CVol",, "T"))</f>
        <v>0</v>
      </c>
      <c r="AH57" s="13">
        <f>RANK($AG57,$AG$54:AG$104)+COUNTIF($AG$54:AG57,AG57)-1</f>
        <v>8</v>
      </c>
      <c r="AI57" s="13" t="str">
        <v/>
      </c>
      <c r="AJ57" s="12">
        <f t="shared" si="23"/>
        <v>4</v>
      </c>
      <c r="AK57" s="13" t="str">
        <f t="shared" si="17"/>
        <v>P.US.VIXH18190</v>
      </c>
      <c r="AL57" s="11">
        <f>IF(AK57="",0,RTD("cqg.rtd", ,"ContractData",AK57, "T_CVol",, "T"))</f>
        <v>1</v>
      </c>
    </row>
    <row r="58" spans="1:38" x14ac:dyDescent="0.3">
      <c r="A58" s="11">
        <f>IF(C58="",0,RTD("cqg.rtd", ,"ContractData",C58, "T_CVol",, "T"))</f>
        <v>0</v>
      </c>
      <c r="B58" s="12">
        <f>RANK($A58,$A$54:A$104)+COUNTIF($A$54:A58,A58)-1</f>
        <v>19</v>
      </c>
      <c r="C58" s="13" t="str">
        <v>C.US.VIXF1810</v>
      </c>
      <c r="D58" s="12">
        <f t="shared" si="18"/>
        <v>5</v>
      </c>
      <c r="E58" s="13" t="str">
        <f t="shared" si="12"/>
        <v>C.US.VIXF18300</v>
      </c>
      <c r="F58" s="11">
        <f>IF(E58="",0,RTD("cqg.rtd", ,"ContractData",E58, "T_CVol",, "T"))</f>
        <v>500</v>
      </c>
      <c r="G58" s="11">
        <f>IF(I58="",0,RTD("cqg.rtd", ,"ContractData",I58, "T_CVol",, "T"))</f>
        <v>0</v>
      </c>
      <c r="H58" s="12">
        <f>RANK($G58,$G$54:G$104)+COUNTIF($G$54:G58,G58)-1</f>
        <v>8</v>
      </c>
      <c r="I58" s="13" t="str">
        <v>P.US.VIXF1810</v>
      </c>
      <c r="J58" s="12">
        <f t="shared" si="19"/>
        <v>5</v>
      </c>
      <c r="K58" s="13" t="str">
        <f t="shared" si="13"/>
        <v/>
      </c>
      <c r="L58" s="11">
        <f>IF(K58="",0,RTD("cqg.rtd", ,"ContractData",K58, "T_CVol",, "T"))</f>
        <v>0</v>
      </c>
      <c r="N58" s="11">
        <f>IF(P58="",0,RTD("cqg.rtd", ,"ContractData",P58, "T_CVol",, "T"))</f>
        <v>0</v>
      </c>
      <c r="O58" s="13">
        <f>RANK($N58,$N$54:N$104)+COUNTIF($N$54:N58,N58)-1</f>
        <v>5</v>
      </c>
      <c r="P58" s="13" t="str">
        <v/>
      </c>
      <c r="Q58" s="12">
        <f t="shared" si="20"/>
        <v>5</v>
      </c>
      <c r="R58" s="13" t="str">
        <f t="shared" si="14"/>
        <v/>
      </c>
      <c r="S58" s="11">
        <f>IF(R58="",0,RTD("cqg.rtd", ,"ContractData",R58, "T_CVol",, "T"))</f>
        <v>0</v>
      </c>
      <c r="T58" s="11">
        <f>IF(V58="",0,RTD("cqg.rtd", ,"ContractData",V58, "T_CVol",, "T"))</f>
        <v>0</v>
      </c>
      <c r="U58" s="13">
        <f>RANK($T58,$T$54:T$104)+COUNTIF($T$54:T58,T58)-1</f>
        <v>5</v>
      </c>
      <c r="V58" s="13" t="str">
        <v/>
      </c>
      <c r="W58" s="12">
        <f t="shared" si="21"/>
        <v>5</v>
      </c>
      <c r="X58" s="13" t="str">
        <f t="shared" si="15"/>
        <v/>
      </c>
      <c r="Y58" s="11">
        <f>IF(X58="",0,RTD("cqg.rtd", ,"ContractData",X58, "T_CVol",, "T"))</f>
        <v>0</v>
      </c>
      <c r="AA58" s="11">
        <f>IF(AC58="",0,RTD("cqg.rtd", ,"ContractData",AC58, "T_CVol",, "T"))</f>
        <v>0</v>
      </c>
      <c r="AB58" s="13">
        <f>RANK($AA58,$AA$54:AA$104)+COUNTIF($AA$54:AA58,AA58)-1</f>
        <v>17</v>
      </c>
      <c r="AC58" s="13" t="str">
        <v/>
      </c>
      <c r="AD58" s="12">
        <f t="shared" si="22"/>
        <v>5</v>
      </c>
      <c r="AE58" s="13" t="str">
        <f t="shared" si="16"/>
        <v>C.US.VIXH18240</v>
      </c>
      <c r="AF58" s="11">
        <f>IF(AE58="",0,RTD("cqg.rtd", ,"ContractData",AE58, "T_CVol",, "T"))</f>
        <v>24</v>
      </c>
      <c r="AG58" s="11">
        <f>IF(AI58="",0,RTD("cqg.rtd", ,"ContractData",AI58, "T_CVol",, "T"))</f>
        <v>0</v>
      </c>
      <c r="AH58" s="13">
        <f>RANK($AG58,$AG$54:AG$104)+COUNTIF($AG$54:AG58,AG58)-1</f>
        <v>9</v>
      </c>
      <c r="AI58" s="13" t="str">
        <v/>
      </c>
      <c r="AJ58" s="12">
        <f t="shared" si="23"/>
        <v>5</v>
      </c>
      <c r="AK58" s="13" t="str">
        <f t="shared" si="17"/>
        <v/>
      </c>
      <c r="AL58" s="11">
        <f>IF(AK58="",0,RTD("cqg.rtd", ,"ContractData",AK58, "T_CVol",, "T"))</f>
        <v>0</v>
      </c>
    </row>
    <row r="59" spans="1:38" x14ac:dyDescent="0.3">
      <c r="A59" s="11">
        <f>IF(C59="",0,RTD("cqg.rtd", ,"ContractData",C59, "T_CVol",, "T"))</f>
        <v>0</v>
      </c>
      <c r="B59" s="12">
        <f>RANK($A59,$A$54:A$104)+COUNTIF($A$54:A59,A59)-1</f>
        <v>20</v>
      </c>
      <c r="C59" s="13" t="str">
        <v>C.US.VIXF1820</v>
      </c>
      <c r="D59" s="12">
        <f t="shared" si="18"/>
        <v>6</v>
      </c>
      <c r="E59" s="13" t="str">
        <f t="shared" si="12"/>
        <v>C.US.VIXF18190</v>
      </c>
      <c r="F59" s="11">
        <f>IF(E59="",0,RTD("cqg.rtd", ,"ContractData",E59, "T_CVol",, "T"))</f>
        <v>440</v>
      </c>
      <c r="G59" s="11">
        <f>IF(I59="",0,RTD("cqg.rtd", ,"ContractData",I59, "T_CVol",, "T"))</f>
        <v>0</v>
      </c>
      <c r="H59" s="12">
        <f>RANK($G59,$G$54:G$104)+COUNTIF($G$54:G59,G59)-1</f>
        <v>9</v>
      </c>
      <c r="I59" s="13" t="str">
        <v>P.US.VIXF1820</v>
      </c>
      <c r="J59" s="12">
        <f t="shared" si="19"/>
        <v>6</v>
      </c>
      <c r="K59" s="13" t="str">
        <f t="shared" si="13"/>
        <v/>
      </c>
      <c r="L59" s="11">
        <f>IF(K59="",0,RTD("cqg.rtd", ,"ContractData",K59, "T_CVol",, "T"))</f>
        <v>0</v>
      </c>
      <c r="N59" s="11">
        <f>IF(P59="",0,RTD("cqg.rtd", ,"ContractData",P59, "T_CVol",, "T"))</f>
        <v>0</v>
      </c>
      <c r="O59" s="13">
        <f>RANK($N59,$N$54:N$104)+COUNTIF($N$54:N59,N59)-1</f>
        <v>6</v>
      </c>
      <c r="P59" s="13" t="str">
        <v/>
      </c>
      <c r="Q59" s="12">
        <f t="shared" si="20"/>
        <v>6</v>
      </c>
      <c r="R59" s="13" t="str">
        <f t="shared" si="14"/>
        <v/>
      </c>
      <c r="S59" s="11">
        <f>IF(R59="",0,RTD("cqg.rtd", ,"ContractData",R59, "T_CVol",, "T"))</f>
        <v>0</v>
      </c>
      <c r="T59" s="11">
        <f>IF(V59="",0,RTD("cqg.rtd", ,"ContractData",V59, "T_CVol",, "T"))</f>
        <v>0</v>
      </c>
      <c r="U59" s="13">
        <f>RANK($T59,$T$54:T$104)+COUNTIF($T$54:T59,T59)-1</f>
        <v>6</v>
      </c>
      <c r="V59" s="13" t="str">
        <v/>
      </c>
      <c r="W59" s="12">
        <f t="shared" si="21"/>
        <v>6</v>
      </c>
      <c r="X59" s="13" t="str">
        <f t="shared" si="15"/>
        <v/>
      </c>
      <c r="Y59" s="11">
        <f>IF(X59="",0,RTD("cqg.rtd", ,"ContractData",X59, "T_CVol",, "T"))</f>
        <v>0</v>
      </c>
      <c r="AA59" s="11">
        <f>IF(AC59="",0,RTD("cqg.rtd", ,"ContractData",AC59, "T_CVol",, "T"))</f>
        <v>0</v>
      </c>
      <c r="AB59" s="13">
        <f>RANK($AA59,$AA$54:AA$104)+COUNTIF($AA$54:AA59,AA59)-1</f>
        <v>18</v>
      </c>
      <c r="AC59" s="13" t="str">
        <v/>
      </c>
      <c r="AD59" s="12">
        <f t="shared" si="22"/>
        <v>6</v>
      </c>
      <c r="AE59" s="13" t="str">
        <f t="shared" si="16"/>
        <v>C.US.VIXH18270</v>
      </c>
      <c r="AF59" s="11">
        <f>IF(AE59="",0,RTD("cqg.rtd", ,"ContractData",AE59, "T_CVol",, "T"))</f>
        <v>24</v>
      </c>
      <c r="AG59" s="11">
        <f>IF(AI59="",0,RTD("cqg.rtd", ,"ContractData",AI59, "T_CVol",, "T"))</f>
        <v>0</v>
      </c>
      <c r="AH59" s="13">
        <f>RANK($AG59,$AG$54:AG$104)+COUNTIF($AG$54:AG59,AG59)-1</f>
        <v>10</v>
      </c>
      <c r="AI59" s="13" t="str">
        <v/>
      </c>
      <c r="AJ59" s="12">
        <f t="shared" si="23"/>
        <v>6</v>
      </c>
      <c r="AK59" s="13" t="str">
        <f t="shared" si="17"/>
        <v/>
      </c>
      <c r="AL59" s="11">
        <f>IF(AK59="",0,RTD("cqg.rtd", ,"ContractData",AK59, "T_CVol",, "T"))</f>
        <v>0</v>
      </c>
    </row>
    <row r="60" spans="1:38" x14ac:dyDescent="0.3">
      <c r="A60" s="11">
        <f>IF(C60="",0,RTD("cqg.rtd", ,"ContractData",C60, "T_CVol",, "T"))</f>
        <v>0</v>
      </c>
      <c r="B60" s="12">
        <f>RANK($A60,$A$54:A$104)+COUNTIF($A$54:A60,A60)-1</f>
        <v>21</v>
      </c>
      <c r="C60" s="13" t="str">
        <v>C.US.VIXF1830</v>
      </c>
      <c r="D60" s="12">
        <f t="shared" si="18"/>
        <v>7</v>
      </c>
      <c r="E60" s="13" t="str">
        <f t="shared" si="12"/>
        <v>C.US.VIXF18200</v>
      </c>
      <c r="F60" s="11">
        <f>IF(E60="",0,RTD("cqg.rtd", ,"ContractData",E60, "T_CVol",, "T"))</f>
        <v>240</v>
      </c>
      <c r="G60" s="11">
        <f>IF(I60="",0,RTD("cqg.rtd", ,"ContractData",I60, "T_CVol",, "T"))</f>
        <v>0</v>
      </c>
      <c r="H60" s="12">
        <f>RANK($G60,$G$54:G$104)+COUNTIF($G$54:G60,G60)-1</f>
        <v>10</v>
      </c>
      <c r="I60" s="13" t="str">
        <v>P.US.VIXF1830</v>
      </c>
      <c r="J60" s="12">
        <f t="shared" si="19"/>
        <v>7</v>
      </c>
      <c r="K60" s="13" t="str">
        <f t="shared" si="13"/>
        <v/>
      </c>
      <c r="L60" s="11">
        <f>IF(K60="",0,RTD("cqg.rtd", ,"ContractData",K60, "T_CVol",, "T"))</f>
        <v>0</v>
      </c>
      <c r="N60" s="11">
        <f>IF(P60="",0,RTD("cqg.rtd", ,"ContractData",P60, "T_CVol",, "T"))</f>
        <v>0</v>
      </c>
      <c r="O60" s="13">
        <f>RANK($N60,$N$54:N$104)+COUNTIF($N$54:N60,N60)-1</f>
        <v>7</v>
      </c>
      <c r="P60" s="13" t="str">
        <v/>
      </c>
      <c r="Q60" s="12">
        <f t="shared" si="20"/>
        <v>7</v>
      </c>
      <c r="R60" s="13" t="str">
        <f t="shared" si="14"/>
        <v/>
      </c>
      <c r="S60" s="11">
        <f>IF(R60="",0,RTD("cqg.rtd", ,"ContractData",R60, "T_CVol",, "T"))</f>
        <v>0</v>
      </c>
      <c r="T60" s="11">
        <f>IF(V60="",0,RTD("cqg.rtd", ,"ContractData",V60, "T_CVol",, "T"))</f>
        <v>0</v>
      </c>
      <c r="U60" s="13">
        <f>RANK($T60,$T$54:T$104)+COUNTIF($T$54:T60,T60)-1</f>
        <v>7</v>
      </c>
      <c r="V60" s="13" t="str">
        <v/>
      </c>
      <c r="W60" s="12">
        <f t="shared" si="21"/>
        <v>7</v>
      </c>
      <c r="X60" s="13" t="str">
        <f t="shared" si="15"/>
        <v/>
      </c>
      <c r="Y60" s="11">
        <f>IF(X60="",0,RTD("cqg.rtd", ,"ContractData",X60, "T_CVol",, "T"))</f>
        <v>0</v>
      </c>
      <c r="AA60" s="11">
        <f>IF(AC60="",0,RTD("cqg.rtd", ,"ContractData",AC60, "T_CVol",, "T"))</f>
        <v>0</v>
      </c>
      <c r="AB60" s="13">
        <f>RANK($AA60,$AA$54:AA$104)+COUNTIF($AA$54:AA60,AA60)-1</f>
        <v>19</v>
      </c>
      <c r="AC60" s="13" t="str">
        <v/>
      </c>
      <c r="AD60" s="12">
        <f t="shared" si="22"/>
        <v>7</v>
      </c>
      <c r="AE60" s="13" t="str">
        <f t="shared" si="16"/>
        <v>C.US.VIXH18160</v>
      </c>
      <c r="AF60" s="11">
        <f>IF(AE60="",0,RTD("cqg.rtd", ,"ContractData",AE60, "T_CVol",, "T"))</f>
        <v>11</v>
      </c>
      <c r="AG60" s="11">
        <f>IF(AI60="",0,RTD("cqg.rtd", ,"ContractData",AI60, "T_CVol",, "T"))</f>
        <v>0</v>
      </c>
      <c r="AH60" s="13">
        <f>RANK($AG60,$AG$54:AG$104)+COUNTIF($AG$54:AG60,AG60)-1</f>
        <v>11</v>
      </c>
      <c r="AI60" s="13" t="str">
        <v/>
      </c>
      <c r="AJ60" s="12">
        <f t="shared" si="23"/>
        <v>7</v>
      </c>
      <c r="AK60" s="13" t="str">
        <f t="shared" si="17"/>
        <v/>
      </c>
      <c r="AL60" s="11">
        <f>IF(AK60="",0,RTD("cqg.rtd", ,"ContractData",AK60, "T_CVol",, "T"))</f>
        <v>0</v>
      </c>
    </row>
    <row r="61" spans="1:38" x14ac:dyDescent="0.3">
      <c r="A61" s="11">
        <f>IF(C61="",0,RTD("cqg.rtd", ,"ContractData",C61, "T_CVol",, "T"))</f>
        <v>0</v>
      </c>
      <c r="B61" s="12">
        <f>RANK($A61,$A$54:A$104)+COUNTIF($A$54:A61,A61)-1</f>
        <v>22</v>
      </c>
      <c r="C61" s="13" t="str">
        <v>C.US.VIXF1840</v>
      </c>
      <c r="D61" s="12">
        <f t="shared" si="18"/>
        <v>8</v>
      </c>
      <c r="E61" s="13" t="str">
        <f t="shared" si="12"/>
        <v>C.US.VIXF18170</v>
      </c>
      <c r="F61" s="11">
        <f>IF(E61="",0,RTD("cqg.rtd", ,"ContractData",E61, "T_CVol",, "T"))</f>
        <v>50</v>
      </c>
      <c r="G61" s="11">
        <f>IF(I61="",0,RTD("cqg.rtd", ,"ContractData",I61, "T_CVol",, "T"))</f>
        <v>0</v>
      </c>
      <c r="H61" s="12">
        <f>RANK($G61,$G$54:G$104)+COUNTIF($G$54:G61,G61)-1</f>
        <v>11</v>
      </c>
      <c r="I61" s="13" t="str">
        <v>P.US.VIXF1840</v>
      </c>
      <c r="J61" s="12">
        <f t="shared" si="19"/>
        <v>8</v>
      </c>
      <c r="K61" s="13" t="str">
        <f t="shared" si="13"/>
        <v>P.US.VIXF1810</v>
      </c>
      <c r="L61" s="11">
        <f>IF(K61="",0,RTD("cqg.rtd", ,"ContractData",K61, "T_CVol",, "T"))</f>
        <v>0</v>
      </c>
      <c r="N61" s="11">
        <f>IF(P61="",0,RTD("cqg.rtd", ,"ContractData",P61, "T_CVol",, "T"))</f>
        <v>0</v>
      </c>
      <c r="O61" s="13">
        <f>RANK($N61,$N$54:N$104)+COUNTIF($N$54:N61,N61)-1</f>
        <v>8</v>
      </c>
      <c r="P61" s="13" t="str">
        <v/>
      </c>
      <c r="Q61" s="12">
        <f t="shared" si="20"/>
        <v>8</v>
      </c>
      <c r="R61" s="13" t="str">
        <f t="shared" si="14"/>
        <v/>
      </c>
      <c r="S61" s="11">
        <f>IF(R61="",0,RTD("cqg.rtd", ,"ContractData",R61, "T_CVol",, "T"))</f>
        <v>0</v>
      </c>
      <c r="T61" s="11">
        <f>IF(V61="",0,RTD("cqg.rtd", ,"ContractData",V61, "T_CVol",, "T"))</f>
        <v>0</v>
      </c>
      <c r="U61" s="13">
        <f>RANK($T61,$T$54:T$104)+COUNTIF($T$54:T61,T61)-1</f>
        <v>8</v>
      </c>
      <c r="V61" s="13" t="str">
        <v/>
      </c>
      <c r="W61" s="12">
        <f t="shared" si="21"/>
        <v>8</v>
      </c>
      <c r="X61" s="13" t="str">
        <f t="shared" si="15"/>
        <v/>
      </c>
      <c r="Y61" s="11">
        <f>IF(X61="",0,RTD("cqg.rtd", ,"ContractData",X61, "T_CVol",, "T"))</f>
        <v>0</v>
      </c>
      <c r="AA61" s="11">
        <f>IF(AC61="",0,RTD("cqg.rtd", ,"ContractData",AC61, "T_CVol",, "T"))</f>
        <v>0</v>
      </c>
      <c r="AB61" s="13">
        <f>RANK($AA61,$AA$54:AA$104)+COUNTIF($AA$54:AA61,AA61)-1</f>
        <v>20</v>
      </c>
      <c r="AC61" s="13" t="str">
        <v/>
      </c>
      <c r="AD61" s="12">
        <f t="shared" si="22"/>
        <v>8</v>
      </c>
      <c r="AE61" s="13" t="str">
        <f t="shared" si="16"/>
        <v>C.US.VIXH18110</v>
      </c>
      <c r="AF61" s="11">
        <f>IF(AE61="",0,RTD("cqg.rtd", ,"ContractData",AE61, "T_CVol",, "T"))</f>
        <v>9</v>
      </c>
      <c r="AG61" s="11">
        <f>IF(AI61="",0,RTD("cqg.rtd", ,"ContractData",AI61, "T_CVol",, "T"))</f>
        <v>0</v>
      </c>
      <c r="AH61" s="13">
        <f>RANK($AG61,$AG$54:AG$104)+COUNTIF($AG$54:AG61,AG61)-1</f>
        <v>12</v>
      </c>
      <c r="AI61" s="13" t="str">
        <v/>
      </c>
      <c r="AJ61" s="12">
        <f t="shared" si="23"/>
        <v>8</v>
      </c>
      <c r="AK61" s="13" t="str">
        <f t="shared" si="17"/>
        <v/>
      </c>
      <c r="AL61" s="11">
        <f>IF(AK61="",0,RTD("cqg.rtd", ,"ContractData",AK61, "T_CVol",, "T"))</f>
        <v>0</v>
      </c>
    </row>
    <row r="62" spans="1:38" x14ac:dyDescent="0.3">
      <c r="A62" s="11">
        <f>IF(C62="",0,RTD("cqg.rtd", ,"ContractData",C62, "T_CVol",, "T"))</f>
        <v>0</v>
      </c>
      <c r="B62" s="12">
        <f>RANK($A62,$A$54:A$104)+COUNTIF($A$54:A62,A62)-1</f>
        <v>23</v>
      </c>
      <c r="C62" s="13" t="str">
        <v>C.US.VIXF1850</v>
      </c>
      <c r="D62" s="12">
        <f t="shared" si="18"/>
        <v>9</v>
      </c>
      <c r="E62" s="13" t="str">
        <f t="shared" si="12"/>
        <v>C.US.VIXF18120</v>
      </c>
      <c r="F62" s="11">
        <f>IF(E62="",0,RTD("cqg.rtd", ,"ContractData",E62, "T_CVol",, "T"))</f>
        <v>40</v>
      </c>
      <c r="G62" s="11">
        <f>IF(I62="",0,RTD("cqg.rtd", ,"ContractData",I62, "T_CVol",, "T"))</f>
        <v>0</v>
      </c>
      <c r="H62" s="12">
        <f>RANK($G62,$G$54:G$104)+COUNTIF($G$54:G62,G62)-1</f>
        <v>12</v>
      </c>
      <c r="I62" s="13" t="str">
        <v>P.US.VIXF1850</v>
      </c>
      <c r="J62" s="12">
        <f t="shared" si="19"/>
        <v>9</v>
      </c>
      <c r="K62" s="13" t="str">
        <f t="shared" si="13"/>
        <v>P.US.VIXF1820</v>
      </c>
      <c r="L62" s="11">
        <f>IF(K62="",0,RTD("cqg.rtd", ,"ContractData",K62, "T_CVol",, "T"))</f>
        <v>0</v>
      </c>
      <c r="N62" s="11">
        <f>IF(P62="",0,RTD("cqg.rtd", ,"ContractData",P62, "T_CVol",, "T"))</f>
        <v>0</v>
      </c>
      <c r="O62" s="13">
        <f>RANK($N62,$N$54:N$104)+COUNTIF($N$54:N62,N62)-1</f>
        <v>9</v>
      </c>
      <c r="P62" s="13" t="str">
        <v/>
      </c>
      <c r="Q62" s="12">
        <f t="shared" si="20"/>
        <v>9</v>
      </c>
      <c r="R62" s="13" t="str">
        <f t="shared" si="14"/>
        <v/>
      </c>
      <c r="S62" s="11">
        <f>IF(R62="",0,RTD("cqg.rtd", ,"ContractData",R62, "T_CVol",, "T"))</f>
        <v>0</v>
      </c>
      <c r="T62" s="11">
        <f>IF(V62="",0,RTD("cqg.rtd", ,"ContractData",V62, "T_CVol",, "T"))</f>
        <v>0</v>
      </c>
      <c r="U62" s="13">
        <f>RANK($T62,$T$54:T$104)+COUNTIF($T$54:T62,T62)-1</f>
        <v>9</v>
      </c>
      <c r="V62" s="13" t="str">
        <v/>
      </c>
      <c r="W62" s="12">
        <f t="shared" si="21"/>
        <v>9</v>
      </c>
      <c r="X62" s="13" t="str">
        <f t="shared" si="15"/>
        <v/>
      </c>
      <c r="Y62" s="11">
        <f>IF(X62="",0,RTD("cqg.rtd", ,"ContractData",X62, "T_CVol",, "T"))</f>
        <v>0</v>
      </c>
      <c r="AA62" s="11">
        <f>IF(AC62="",0,RTD("cqg.rtd", ,"ContractData",AC62, "T_CVol",, "T"))</f>
        <v>0</v>
      </c>
      <c r="AB62" s="13">
        <f>RANK($AA62,$AA$54:AA$104)+COUNTIF($AA$54:AA62,AA62)-1</f>
        <v>21</v>
      </c>
      <c r="AC62" s="13" t="str">
        <v/>
      </c>
      <c r="AD62" s="12">
        <f t="shared" si="22"/>
        <v>9</v>
      </c>
      <c r="AE62" s="13" t="str">
        <f t="shared" si="16"/>
        <v>C.US.VIXH18200</v>
      </c>
      <c r="AF62" s="11">
        <f>IF(AE62="",0,RTD("cqg.rtd", ,"ContractData",AE62, "T_CVol",, "T"))</f>
        <v>2</v>
      </c>
      <c r="AG62" s="11">
        <f>IF(AI62="",0,RTD("cqg.rtd", ,"ContractData",AI62, "T_CVol",, "T"))</f>
        <v>0</v>
      </c>
      <c r="AH62" s="13">
        <f>RANK($AG62,$AG$54:AG$104)+COUNTIF($AG$54:AG62,AG62)-1</f>
        <v>13</v>
      </c>
      <c r="AI62" s="13" t="str">
        <v/>
      </c>
      <c r="AJ62" s="12">
        <f t="shared" si="23"/>
        <v>9</v>
      </c>
      <c r="AK62" s="13" t="str">
        <f t="shared" si="17"/>
        <v/>
      </c>
      <c r="AL62" s="11">
        <f>IF(AK62="",0,RTD("cqg.rtd", ,"ContractData",AK62, "T_CVol",, "T"))</f>
        <v>0</v>
      </c>
    </row>
    <row r="63" spans="1:38" x14ac:dyDescent="0.3">
      <c r="A63" s="11">
        <f>IF(C63="",0,RTD("cqg.rtd", ,"ContractData",C63, "T_CVol",, "T"))</f>
        <v>0</v>
      </c>
      <c r="B63" s="12">
        <f>RANK($A63,$A$54:A$104)+COUNTIF($A$54:A63,A63)-1</f>
        <v>24</v>
      </c>
      <c r="C63" s="13" t="str">
        <v>C.US.VIXF1860</v>
      </c>
      <c r="D63" s="12">
        <f t="shared" si="18"/>
        <v>10</v>
      </c>
      <c r="E63" s="13" t="str">
        <f t="shared" si="12"/>
        <v>C.US.VIXF18220</v>
      </c>
      <c r="F63" s="11">
        <f>IF(E63="",0,RTD("cqg.rtd", ,"ContractData",E63, "T_CVol",, "T"))</f>
        <v>30</v>
      </c>
      <c r="G63" s="11">
        <f>IF(I63="",0,RTD("cqg.rtd", ,"ContractData",I63, "T_CVol",, "T"))</f>
        <v>0</v>
      </c>
      <c r="H63" s="12">
        <f>RANK($G63,$G$54:G$104)+COUNTIF($G$54:G63,G63)-1</f>
        <v>13</v>
      </c>
      <c r="I63" s="13" t="str">
        <v>P.US.VIXF1860</v>
      </c>
      <c r="J63" s="12">
        <f t="shared" si="19"/>
        <v>10</v>
      </c>
      <c r="K63" s="13" t="str">
        <f t="shared" si="13"/>
        <v>P.US.VIXF1830</v>
      </c>
      <c r="L63" s="11">
        <f>IF(K63="",0,RTD("cqg.rtd", ,"ContractData",K63, "T_CVol",, "T"))</f>
        <v>0</v>
      </c>
      <c r="N63" s="11">
        <f>IF(P63="",0,RTD("cqg.rtd", ,"ContractData",P63, "T_CVol",, "T"))</f>
        <v>0</v>
      </c>
      <c r="O63" s="13">
        <f>RANK($N63,$N$54:N$104)+COUNTIF($N$54:N63,N63)-1</f>
        <v>10</v>
      </c>
      <c r="P63" s="13" t="str">
        <v/>
      </c>
      <c r="Q63" s="12">
        <f t="shared" si="20"/>
        <v>10</v>
      </c>
      <c r="R63" s="13" t="str">
        <f t="shared" si="14"/>
        <v/>
      </c>
      <c r="S63" s="11">
        <f>IF(R63="",0,RTD("cqg.rtd", ,"ContractData",R63, "T_CVol",, "T"))</f>
        <v>0</v>
      </c>
      <c r="T63" s="11">
        <f>IF(V63="",0,RTD("cqg.rtd", ,"ContractData",V63, "T_CVol",, "T"))</f>
        <v>0</v>
      </c>
      <c r="U63" s="13">
        <f>RANK($T63,$T$54:T$104)+COUNTIF($T$54:T63,T63)-1</f>
        <v>10</v>
      </c>
      <c r="V63" s="13" t="str">
        <v/>
      </c>
      <c r="W63" s="12">
        <f t="shared" si="21"/>
        <v>10</v>
      </c>
      <c r="X63" s="13" t="str">
        <f t="shared" si="15"/>
        <v/>
      </c>
      <c r="Y63" s="11">
        <f>IF(X63="",0,RTD("cqg.rtd", ,"ContractData",X63, "T_CVol",, "T"))</f>
        <v>0</v>
      </c>
      <c r="AA63" s="11">
        <f>IF(AC63="",0,RTD("cqg.rtd", ,"ContractData",AC63, "T_CVol",, "T"))</f>
        <v>0</v>
      </c>
      <c r="AB63" s="13">
        <f>RANK($AA63,$AA$54:AA$104)+COUNTIF($AA$54:AA63,AA63)-1</f>
        <v>22</v>
      </c>
      <c r="AC63" s="13" t="str">
        <v/>
      </c>
      <c r="AD63" s="12">
        <f t="shared" si="22"/>
        <v>10</v>
      </c>
      <c r="AE63" s="13" t="str">
        <f t="shared" si="16"/>
        <v>C.US.VIXH18120</v>
      </c>
      <c r="AF63" s="11">
        <f>IF(AE63="",0,RTD("cqg.rtd", ,"ContractData",AE63, "T_CVol",, "T"))</f>
        <v>1</v>
      </c>
      <c r="AG63" s="11">
        <f>IF(AI63="",0,RTD("cqg.rtd", ,"ContractData",AI63, "T_CVol",, "T"))</f>
        <v>0</v>
      </c>
      <c r="AH63" s="13">
        <f>RANK($AG63,$AG$54:AG$104)+COUNTIF($AG$54:AG63,AG63)-1</f>
        <v>14</v>
      </c>
      <c r="AI63" s="13" t="str">
        <v/>
      </c>
      <c r="AJ63" s="12">
        <f t="shared" si="23"/>
        <v>10</v>
      </c>
      <c r="AK63" s="13" t="str">
        <f t="shared" si="17"/>
        <v/>
      </c>
      <c r="AL63" s="11">
        <f>IF(AK63="",0,RTD("cqg.rtd", ,"ContractData",AK63, "T_CVol",, "T"))</f>
        <v>0</v>
      </c>
    </row>
    <row r="64" spans="1:38" x14ac:dyDescent="0.3">
      <c r="A64" s="11">
        <f>IF(C64="",0,RTD("cqg.rtd", ,"ContractData",C64, "T_CVol",, "T"))</f>
        <v>0</v>
      </c>
      <c r="B64" s="12">
        <f>RANK($A64,$A$54:A$104)+COUNTIF($A$54:A64,A64)-1</f>
        <v>25</v>
      </c>
      <c r="C64" s="13" t="str">
        <v>C.US.VIXF1870</v>
      </c>
      <c r="D64" s="12">
        <f t="shared" si="18"/>
        <v>11</v>
      </c>
      <c r="E64" s="13" t="str">
        <f t="shared" si="12"/>
        <v>C.US.VIXF18150</v>
      </c>
      <c r="F64" s="11">
        <f>IF(E64="",0,RTD("cqg.rtd", ,"ContractData",E64, "T_CVol",, "T"))</f>
        <v>7</v>
      </c>
      <c r="G64" s="11">
        <f>IF(I64="",0,RTD("cqg.rtd", ,"ContractData",I64, "T_CVol",, "T"))</f>
        <v>0</v>
      </c>
      <c r="H64" s="12">
        <f>RANK($G64,$G$54:G$104)+COUNTIF($G$54:G64,G64)-1</f>
        <v>14</v>
      </c>
      <c r="I64" s="13" t="str">
        <v>P.US.VIXF1870</v>
      </c>
      <c r="J64" s="12">
        <f t="shared" si="19"/>
        <v>11</v>
      </c>
      <c r="K64" s="13" t="str">
        <f t="shared" si="13"/>
        <v>P.US.VIXF1840</v>
      </c>
      <c r="L64" s="11">
        <f>IF(K64="",0,RTD("cqg.rtd", ,"ContractData",K64, "T_CVol",, "T"))</f>
        <v>0</v>
      </c>
      <c r="N64" s="11">
        <f>IF(P64="",0,RTD("cqg.rtd", ,"ContractData",P64, "T_CVol",, "T"))</f>
        <v>0</v>
      </c>
      <c r="O64" s="13">
        <f>RANK($N64,$N$54:N$104)+COUNTIF($N$54:N64,N64)-1</f>
        <v>11</v>
      </c>
      <c r="P64" s="13" t="str">
        <v/>
      </c>
      <c r="Q64" s="12">
        <f t="shared" si="20"/>
        <v>11</v>
      </c>
      <c r="R64" s="13" t="str">
        <f t="shared" si="14"/>
        <v/>
      </c>
      <c r="S64" s="11">
        <f>IF(R64="",0,RTD("cqg.rtd", ,"ContractData",R64, "T_CVol",, "T"))</f>
        <v>0</v>
      </c>
      <c r="T64" s="11">
        <f>IF(V64="",0,RTD("cqg.rtd", ,"ContractData",V64, "T_CVol",, "T"))</f>
        <v>0</v>
      </c>
      <c r="U64" s="13">
        <f>RANK($T64,$T$54:T$104)+COUNTIF($T$54:T64,T64)-1</f>
        <v>11</v>
      </c>
      <c r="V64" s="13" t="str">
        <v/>
      </c>
      <c r="W64" s="12">
        <f t="shared" si="21"/>
        <v>11</v>
      </c>
      <c r="X64" s="13" t="str">
        <f t="shared" si="15"/>
        <v/>
      </c>
      <c r="Y64" s="11">
        <f>IF(X64="",0,RTD("cqg.rtd", ,"ContractData",X64, "T_CVol",, "T"))</f>
        <v>0</v>
      </c>
      <c r="AA64" s="11">
        <f>IF(AC64="",0,RTD("cqg.rtd", ,"ContractData",AC64, "T_CVol",, "T"))</f>
        <v>0</v>
      </c>
      <c r="AB64" s="13">
        <f>RANK($AA64,$AA$54:AA$104)+COUNTIF($AA$54:AA64,AA64)-1</f>
        <v>23</v>
      </c>
      <c r="AC64" s="13" t="str">
        <v/>
      </c>
      <c r="AD64" s="12">
        <f t="shared" si="22"/>
        <v>11</v>
      </c>
      <c r="AE64" s="13" t="str">
        <f t="shared" si="16"/>
        <v>C.US.VIXH18150</v>
      </c>
      <c r="AF64" s="11">
        <f>IF(AE64="",0,RTD("cqg.rtd", ,"ContractData",AE64, "T_CVol",, "T"))</f>
        <v>1</v>
      </c>
      <c r="AG64" s="11">
        <f>IF(AI64="",0,RTD("cqg.rtd", ,"ContractData",AI64, "T_CVol",, "T"))</f>
        <v>0</v>
      </c>
      <c r="AH64" s="13">
        <f>RANK($AG64,$AG$54:AG$104)+COUNTIF($AG$54:AG64,AG64)-1</f>
        <v>15</v>
      </c>
      <c r="AI64" s="13" t="str">
        <v/>
      </c>
      <c r="AJ64" s="12">
        <f t="shared" si="23"/>
        <v>11</v>
      </c>
      <c r="AK64" s="13" t="str">
        <f t="shared" si="17"/>
        <v/>
      </c>
      <c r="AL64" s="11">
        <f>IF(AK64="",0,RTD("cqg.rtd", ,"ContractData",AK64, "T_CVol",, "T"))</f>
        <v>0</v>
      </c>
    </row>
    <row r="65" spans="1:38" x14ac:dyDescent="0.3">
      <c r="A65" s="11">
        <f>IF(C65="",0,RTD("cqg.rtd", ,"ContractData",C65, "T_CVol",, "T"))</f>
        <v>0</v>
      </c>
      <c r="B65" s="12">
        <f>RANK($A65,$A$54:A$104)+COUNTIF($A$54:A65,A65)-1</f>
        <v>26</v>
      </c>
      <c r="C65" s="13" t="str">
        <v>C.US.VIXF1875</v>
      </c>
      <c r="D65" s="12">
        <f t="shared" si="18"/>
        <v>12</v>
      </c>
      <c r="E65" s="13" t="str">
        <f t="shared" si="12"/>
        <v>C.US.VIXF18100</v>
      </c>
      <c r="F65" s="11">
        <f>IF(E65="",0,RTD("cqg.rtd", ,"ContractData",E65, "T_CVol",, "T"))</f>
        <v>2</v>
      </c>
      <c r="G65" s="11">
        <f>IF(I65="",0,RTD("cqg.rtd", ,"ContractData",I65, "T_CVol",, "T"))</f>
        <v>0</v>
      </c>
      <c r="H65" s="12">
        <f>RANK($G65,$G$54:G$104)+COUNTIF($G$54:G65,G65)-1</f>
        <v>15</v>
      </c>
      <c r="I65" s="13" t="str">
        <v>P.US.VIXF1875</v>
      </c>
      <c r="J65" s="12">
        <f t="shared" si="19"/>
        <v>12</v>
      </c>
      <c r="K65" s="13" t="str">
        <f t="shared" si="13"/>
        <v>P.US.VIXF1850</v>
      </c>
      <c r="L65" s="11">
        <f>IF(K65="",0,RTD("cqg.rtd", ,"ContractData",K65, "T_CVol",, "T"))</f>
        <v>0</v>
      </c>
      <c r="N65" s="11">
        <f>IF(P65="",0,RTD("cqg.rtd", ,"ContractData",P65, "T_CVol",, "T"))</f>
        <v>0</v>
      </c>
      <c r="O65" s="13">
        <f>RANK($N65,$N$54:N$104)+COUNTIF($N$54:N65,N65)-1</f>
        <v>12</v>
      </c>
      <c r="P65" s="13" t="str">
        <v>C.US.VIXG1810</v>
      </c>
      <c r="Q65" s="12">
        <f t="shared" si="20"/>
        <v>12</v>
      </c>
      <c r="R65" s="13" t="str">
        <f t="shared" si="14"/>
        <v>C.US.VIXG1810</v>
      </c>
      <c r="S65" s="11">
        <f>IF(R65="",0,RTD("cqg.rtd", ,"ContractData",R65, "T_CVol",, "T"))</f>
        <v>0</v>
      </c>
      <c r="T65" s="11">
        <f>IF(V65="",0,RTD("cqg.rtd", ,"ContractData",V65, "T_CVol",, "T"))</f>
        <v>0</v>
      </c>
      <c r="U65" s="13">
        <f>RANK($T65,$T$54:T$104)+COUNTIF($T$54:T65,T65)-1</f>
        <v>12</v>
      </c>
      <c r="V65" s="13" t="str">
        <v>P.US.VIXG1810</v>
      </c>
      <c r="W65" s="12">
        <f t="shared" si="21"/>
        <v>12</v>
      </c>
      <c r="X65" s="13" t="str">
        <f t="shared" si="15"/>
        <v>P.US.VIXG1810</v>
      </c>
      <c r="Y65" s="11">
        <f>IF(X65="",0,RTD("cqg.rtd", ,"ContractData",X65, "T_CVol",, "T"))</f>
        <v>0</v>
      </c>
      <c r="AA65" s="11">
        <f>IF(AC65="",0,RTD("cqg.rtd", ,"ContractData",AC65, "T_CVol",, "T"))</f>
        <v>0</v>
      </c>
      <c r="AB65" s="13">
        <f>RANK($AA65,$AA$54:AA$104)+COUNTIF($AA$54:AA65,AA65)-1</f>
        <v>24</v>
      </c>
      <c r="AC65" s="13" t="str">
        <v>C.US.VIXH1810</v>
      </c>
      <c r="AD65" s="12">
        <f t="shared" si="22"/>
        <v>12</v>
      </c>
      <c r="AE65" s="13" t="str">
        <f t="shared" si="16"/>
        <v>C.US.VIXH18190</v>
      </c>
      <c r="AF65" s="11">
        <f>IF(AE65="",0,RTD("cqg.rtd", ,"ContractData",AE65, "T_CVol",, "T"))</f>
        <v>1</v>
      </c>
      <c r="AG65" s="11">
        <f>IF(AI65="",0,RTD("cqg.rtd", ,"ContractData",AI65, "T_CVol",, "T"))</f>
        <v>0</v>
      </c>
      <c r="AH65" s="13">
        <f>RANK($AG65,$AG$54:AG$104)+COUNTIF($AG$54:AG65,AG65)-1</f>
        <v>16</v>
      </c>
      <c r="AI65" s="13" t="str">
        <v>P.US.VIXH1810</v>
      </c>
      <c r="AJ65" s="12">
        <f t="shared" si="23"/>
        <v>12</v>
      </c>
      <c r="AK65" s="13" t="str">
        <f t="shared" si="17"/>
        <v/>
      </c>
      <c r="AL65" s="11">
        <f>IF(AK65="",0,RTD("cqg.rtd", ,"ContractData",AK65, "T_CVol",, "T"))</f>
        <v>0</v>
      </c>
    </row>
    <row r="66" spans="1:38" x14ac:dyDescent="0.3">
      <c r="A66" s="11">
        <f>IF(C66="",0,RTD("cqg.rtd", ,"ContractData",C66, "T_CVol",, "T"))</f>
        <v>0</v>
      </c>
      <c r="B66" s="12">
        <f>RANK($A66,$A$54:A$104)+COUNTIF($A$54:A66,A66)-1</f>
        <v>27</v>
      </c>
      <c r="C66" s="13" t="str">
        <v>C.US.VIXF1880</v>
      </c>
      <c r="D66" s="12">
        <f t="shared" si="18"/>
        <v>13</v>
      </c>
      <c r="E66" s="13" t="str">
        <f t="shared" si="12"/>
        <v>C.US.VIXF18140</v>
      </c>
      <c r="F66" s="11">
        <f>IF(E66="",0,RTD("cqg.rtd", ,"ContractData",E66, "T_CVol",, "T"))</f>
        <v>2</v>
      </c>
      <c r="G66" s="11">
        <f>IF(I66="",0,RTD("cqg.rtd", ,"ContractData",I66, "T_CVol",, "T"))</f>
        <v>0</v>
      </c>
      <c r="H66" s="12">
        <f>RANK($G66,$G$54:G$104)+COUNTIF($G$54:G66,G66)-1</f>
        <v>16</v>
      </c>
      <c r="I66" s="13" t="str">
        <v>P.US.VIXF1880</v>
      </c>
      <c r="J66" s="12">
        <f t="shared" si="19"/>
        <v>13</v>
      </c>
      <c r="K66" s="13" t="str">
        <f t="shared" si="13"/>
        <v>P.US.VIXF1860</v>
      </c>
      <c r="L66" s="11">
        <f>IF(K66="",0,RTD("cqg.rtd", ,"ContractData",K66, "T_CVol",, "T"))</f>
        <v>0</v>
      </c>
      <c r="N66" s="11">
        <f>IF(P66="",0,RTD("cqg.rtd", ,"ContractData",P66, "T_CVol",, "T"))</f>
        <v>0</v>
      </c>
      <c r="O66" s="13">
        <f>RANK($N66,$N$54:N$104)+COUNTIF($N$54:N66,N66)-1</f>
        <v>13</v>
      </c>
      <c r="P66" s="13" t="str">
        <v>C.US.VIXG1820</v>
      </c>
      <c r="Q66" s="12">
        <f t="shared" si="20"/>
        <v>13</v>
      </c>
      <c r="R66" s="13" t="str">
        <f t="shared" si="14"/>
        <v>C.US.VIXG1820</v>
      </c>
      <c r="S66" s="11">
        <f>IF(R66="",0,RTD("cqg.rtd", ,"ContractData",R66, "T_CVol",, "T"))</f>
        <v>0</v>
      </c>
      <c r="T66" s="11">
        <f>IF(V66="",0,RTD("cqg.rtd", ,"ContractData",V66, "T_CVol",, "T"))</f>
        <v>0</v>
      </c>
      <c r="U66" s="13">
        <f>RANK($T66,$T$54:T$104)+COUNTIF($T$54:T66,T66)-1</f>
        <v>13</v>
      </c>
      <c r="V66" s="13" t="str">
        <v>P.US.VIXG1820</v>
      </c>
      <c r="W66" s="12">
        <f t="shared" si="21"/>
        <v>13</v>
      </c>
      <c r="X66" s="13" t="str">
        <f t="shared" si="15"/>
        <v>P.US.VIXG1820</v>
      </c>
      <c r="Y66" s="11">
        <f>IF(X66="",0,RTD("cqg.rtd", ,"ContractData",X66, "T_CVol",, "T"))</f>
        <v>0</v>
      </c>
      <c r="AA66" s="11">
        <f>IF(AC66="",0,RTD("cqg.rtd", ,"ContractData",AC66, "T_CVol",, "T"))</f>
        <v>0</v>
      </c>
      <c r="AB66" s="13">
        <f>RANK($AA66,$AA$54:AA$104)+COUNTIF($AA$54:AA66,AA66)-1</f>
        <v>25</v>
      </c>
      <c r="AC66" s="13" t="str">
        <v>C.US.VIXH1820</v>
      </c>
      <c r="AD66" s="12">
        <f t="shared" si="22"/>
        <v>13</v>
      </c>
      <c r="AE66" s="13" t="str">
        <f t="shared" si="16"/>
        <v/>
      </c>
      <c r="AF66" s="11">
        <f>IF(AE66="",0,RTD("cqg.rtd", ,"ContractData",AE66, "T_CVol",, "T"))</f>
        <v>0</v>
      </c>
      <c r="AG66" s="11">
        <f>IF(AI66="",0,RTD("cqg.rtd", ,"ContractData",AI66, "T_CVol",, "T"))</f>
        <v>0</v>
      </c>
      <c r="AH66" s="13">
        <f>RANK($AG66,$AG$54:AG$104)+COUNTIF($AG$54:AG66,AG66)-1</f>
        <v>17</v>
      </c>
      <c r="AI66" s="13" t="str">
        <v>P.US.VIXH1820</v>
      </c>
      <c r="AJ66" s="12">
        <f t="shared" si="23"/>
        <v>13</v>
      </c>
      <c r="AK66" s="13" t="str">
        <f t="shared" si="17"/>
        <v/>
      </c>
      <c r="AL66" s="11">
        <f>IF(AK66="",0,RTD("cqg.rtd", ,"ContractData",AK66, "T_CVol",, "T"))</f>
        <v>0</v>
      </c>
    </row>
    <row r="67" spans="1:38" x14ac:dyDescent="0.3">
      <c r="A67" s="11">
        <f>IF(C67="",0,RTD("cqg.rtd", ,"ContractData",C67, "T_CVol",, "T"))</f>
        <v>0</v>
      </c>
      <c r="B67" s="12">
        <f>RANK($A67,$A$54:A$104)+COUNTIF($A$54:A67,A67)-1</f>
        <v>28</v>
      </c>
      <c r="C67" s="13" t="str">
        <v>C.US.VIXF1885</v>
      </c>
      <c r="D67" s="12">
        <f t="shared" si="18"/>
        <v>14</v>
      </c>
      <c r="E67" s="13" t="str">
        <f t="shared" si="12"/>
        <v>C.US.VIXF18210</v>
      </c>
      <c r="F67" s="11">
        <f>IF(E67="",0,RTD("cqg.rtd", ,"ContractData",E67, "T_CVol",, "T"))</f>
        <v>2</v>
      </c>
      <c r="G67" s="11">
        <f>IF(I67="",0,RTD("cqg.rtd", ,"ContractData",I67, "T_CVol",, "T"))</f>
        <v>0</v>
      </c>
      <c r="H67" s="12">
        <f>RANK($G67,$G$54:G$104)+COUNTIF($G$54:G67,G67)-1</f>
        <v>17</v>
      </c>
      <c r="I67" s="13" t="str">
        <v>P.US.VIXF1885</v>
      </c>
      <c r="J67" s="12">
        <f t="shared" si="19"/>
        <v>14</v>
      </c>
      <c r="K67" s="13" t="str">
        <f t="shared" si="13"/>
        <v>P.US.VIXF1870</v>
      </c>
      <c r="L67" s="11">
        <f>IF(K67="",0,RTD("cqg.rtd", ,"ContractData",K67, "T_CVol",, "T"))</f>
        <v>0</v>
      </c>
      <c r="N67" s="11">
        <f>IF(P67="",0,RTD("cqg.rtd", ,"ContractData",P67, "T_CVol",, "T"))</f>
        <v>0</v>
      </c>
      <c r="O67" s="13">
        <f>RANK($N67,$N$54:N$104)+COUNTIF($N$54:N67,N67)-1</f>
        <v>14</v>
      </c>
      <c r="P67" s="13" t="str">
        <v>C.US.VIXG1830</v>
      </c>
      <c r="Q67" s="12">
        <f t="shared" si="20"/>
        <v>14</v>
      </c>
      <c r="R67" s="13" t="str">
        <f t="shared" si="14"/>
        <v>C.US.VIXG1830</v>
      </c>
      <c r="S67" s="11">
        <f>IF(R67="",0,RTD("cqg.rtd", ,"ContractData",R67, "T_CVol",, "T"))</f>
        <v>0</v>
      </c>
      <c r="T67" s="11">
        <f>IF(V67="",0,RTD("cqg.rtd", ,"ContractData",V67, "T_CVol",, "T"))</f>
        <v>0</v>
      </c>
      <c r="U67" s="13">
        <f>RANK($T67,$T$54:T$104)+COUNTIF($T$54:T67,T67)-1</f>
        <v>14</v>
      </c>
      <c r="V67" s="13" t="str">
        <v>P.US.VIXG1830</v>
      </c>
      <c r="W67" s="12">
        <f t="shared" si="21"/>
        <v>14</v>
      </c>
      <c r="X67" s="13" t="str">
        <f t="shared" si="15"/>
        <v>P.US.VIXG1830</v>
      </c>
      <c r="Y67" s="11">
        <f>IF(X67="",0,RTD("cqg.rtd", ,"ContractData",X67, "T_CVol",, "T"))</f>
        <v>0</v>
      </c>
      <c r="AA67" s="11">
        <f>IF(AC67="",0,RTD("cqg.rtd", ,"ContractData",AC67, "T_CVol",, "T"))</f>
        <v>0</v>
      </c>
      <c r="AB67" s="13">
        <f>RANK($AA67,$AA$54:AA$104)+COUNTIF($AA$54:AA67,AA67)-1</f>
        <v>26</v>
      </c>
      <c r="AC67" s="13" t="str">
        <v>C.US.VIXH1830</v>
      </c>
      <c r="AD67" s="12">
        <f t="shared" si="22"/>
        <v>14</v>
      </c>
      <c r="AE67" s="13" t="str">
        <f t="shared" si="16"/>
        <v/>
      </c>
      <c r="AF67" s="11">
        <f>IF(AE67="",0,RTD("cqg.rtd", ,"ContractData",AE67, "T_CVol",, "T"))</f>
        <v>0</v>
      </c>
      <c r="AG67" s="11">
        <f>IF(AI67="",0,RTD("cqg.rtd", ,"ContractData",AI67, "T_CVol",, "T"))</f>
        <v>0</v>
      </c>
      <c r="AH67" s="13">
        <f>RANK($AG67,$AG$54:AG$104)+COUNTIF($AG$54:AG67,AG67)-1</f>
        <v>18</v>
      </c>
      <c r="AI67" s="13" t="str">
        <v>P.US.VIXH1830</v>
      </c>
      <c r="AJ67" s="12">
        <f t="shared" si="23"/>
        <v>14</v>
      </c>
      <c r="AK67" s="13" t="str">
        <f t="shared" si="17"/>
        <v/>
      </c>
      <c r="AL67" s="11">
        <f>IF(AK67="",0,RTD("cqg.rtd", ,"ContractData",AK67, "T_CVol",, "T"))</f>
        <v>0</v>
      </c>
    </row>
    <row r="68" spans="1:38" x14ac:dyDescent="0.3">
      <c r="A68" s="11">
        <f>IF(C68="",0,RTD("cqg.rtd", ,"ContractData",C68, "T_CVol",, "T"))</f>
        <v>0</v>
      </c>
      <c r="B68" s="12">
        <f>RANK($A68,$A$54:A$104)+COUNTIF($A$54:A68,A68)-1</f>
        <v>29</v>
      </c>
      <c r="C68" s="13" t="str">
        <v>C.US.VIXF1890</v>
      </c>
      <c r="D68" s="12">
        <f t="shared" si="18"/>
        <v>15</v>
      </c>
      <c r="E68" s="13" t="str">
        <f t="shared" si="12"/>
        <v/>
      </c>
      <c r="F68" s="11">
        <f>IF(E68="",0,RTD("cqg.rtd", ,"ContractData",E68, "T_CVol",, "T"))</f>
        <v>0</v>
      </c>
      <c r="G68" s="11">
        <f>IF(I68="",0,RTD("cqg.rtd", ,"ContractData",I68, "T_CVol",, "T"))</f>
        <v>0</v>
      </c>
      <c r="H68" s="12">
        <f>RANK($G68,$G$54:G$104)+COUNTIF($G$54:G68,G68)-1</f>
        <v>18</v>
      </c>
      <c r="I68" s="13" t="str">
        <v>P.US.VIXF1890</v>
      </c>
      <c r="J68" s="12">
        <f t="shared" si="19"/>
        <v>15</v>
      </c>
      <c r="K68" s="13" t="str">
        <f t="shared" si="13"/>
        <v>P.US.VIXF1875</v>
      </c>
      <c r="L68" s="11">
        <f>IF(K68="",0,RTD("cqg.rtd", ,"ContractData",K68, "T_CVol",, "T"))</f>
        <v>0</v>
      </c>
      <c r="N68" s="11">
        <f>IF(P68="",0,RTD("cqg.rtd", ,"ContractData",P68, "T_CVol",, "T"))</f>
        <v>0</v>
      </c>
      <c r="O68" s="13">
        <f>RANK($N68,$N$54:N$104)+COUNTIF($N$54:N68,N68)-1</f>
        <v>15</v>
      </c>
      <c r="P68" s="13" t="str">
        <v>C.US.VIXG1840</v>
      </c>
      <c r="Q68" s="12">
        <f t="shared" si="20"/>
        <v>15</v>
      </c>
      <c r="R68" s="13" t="str">
        <f t="shared" si="14"/>
        <v>C.US.VIXG1840</v>
      </c>
      <c r="S68" s="11">
        <f>IF(R68="",0,RTD("cqg.rtd", ,"ContractData",R68, "T_CVol",, "T"))</f>
        <v>0</v>
      </c>
      <c r="T68" s="11">
        <f>IF(V68="",0,RTD("cqg.rtd", ,"ContractData",V68, "T_CVol",, "T"))</f>
        <v>0</v>
      </c>
      <c r="U68" s="13">
        <f>RANK($T68,$T$54:T$104)+COUNTIF($T$54:T68,T68)-1</f>
        <v>15</v>
      </c>
      <c r="V68" s="13" t="str">
        <v>P.US.VIXG1840</v>
      </c>
      <c r="W68" s="12">
        <f t="shared" si="21"/>
        <v>15</v>
      </c>
      <c r="X68" s="13" t="str">
        <f t="shared" si="15"/>
        <v>P.US.VIXG1840</v>
      </c>
      <c r="Y68" s="11">
        <f>IF(X68="",0,RTD("cqg.rtd", ,"ContractData",X68, "T_CVol",, "T"))</f>
        <v>0</v>
      </c>
      <c r="AA68" s="11">
        <f>IF(AC68="",0,RTD("cqg.rtd", ,"ContractData",AC68, "T_CVol",, "T"))</f>
        <v>0</v>
      </c>
      <c r="AB68" s="13">
        <f>RANK($AA68,$AA$54:AA$104)+COUNTIF($AA$54:AA68,AA68)-1</f>
        <v>27</v>
      </c>
      <c r="AC68" s="13" t="str">
        <v>C.US.VIXH1840</v>
      </c>
      <c r="AD68" s="12">
        <f t="shared" si="22"/>
        <v>15</v>
      </c>
      <c r="AE68" s="13" t="str">
        <f t="shared" si="16"/>
        <v/>
      </c>
      <c r="AF68" s="11">
        <f>IF(AE68="",0,RTD("cqg.rtd", ,"ContractData",AE68, "T_CVol",, "T"))</f>
        <v>0</v>
      </c>
      <c r="AG68" s="11">
        <f>IF(AI68="",0,RTD("cqg.rtd", ,"ContractData",AI68, "T_CVol",, "T"))</f>
        <v>0</v>
      </c>
      <c r="AH68" s="13">
        <f>RANK($AG68,$AG$54:AG$104)+COUNTIF($AG$54:AG68,AG68)-1</f>
        <v>19</v>
      </c>
      <c r="AI68" s="13" t="str">
        <v>P.US.VIXH1840</v>
      </c>
      <c r="AJ68" s="12">
        <f t="shared" si="23"/>
        <v>15</v>
      </c>
      <c r="AK68" s="13" t="str">
        <f t="shared" si="17"/>
        <v/>
      </c>
      <c r="AL68" s="11">
        <f>IF(AK68="",0,RTD("cqg.rtd", ,"ContractData",AK68, "T_CVol",, "T"))</f>
        <v>0</v>
      </c>
    </row>
    <row r="69" spans="1:38" x14ac:dyDescent="0.3">
      <c r="A69" s="11">
        <f>IF(C69="",0,RTD("cqg.rtd", ,"ContractData",C69, "T_CVol",, "T"))</f>
        <v>0</v>
      </c>
      <c r="B69" s="12">
        <f>RANK($A69,$A$54:A$104)+COUNTIF($A$54:A69,A69)-1</f>
        <v>30</v>
      </c>
      <c r="C69" s="13" t="str">
        <v>C.US.VIXF1895</v>
      </c>
      <c r="D69" s="12">
        <f t="shared" si="18"/>
        <v>16</v>
      </c>
      <c r="E69" s="13" t="str">
        <f t="shared" si="12"/>
        <v/>
      </c>
      <c r="F69" s="11">
        <f>IF(E69="",0,RTD("cqg.rtd", ,"ContractData",E69, "T_CVol",, "T"))</f>
        <v>0</v>
      </c>
      <c r="G69" s="11">
        <f>IF(I69="",0,RTD("cqg.rtd", ,"ContractData",I69, "T_CVol",, "T"))</f>
        <v>0</v>
      </c>
      <c r="H69" s="12">
        <f>RANK($G69,$G$54:G$104)+COUNTIF($G$54:G69,G69)-1</f>
        <v>19</v>
      </c>
      <c r="I69" s="13" t="str">
        <v>P.US.VIXF1895</v>
      </c>
      <c r="J69" s="12">
        <f t="shared" si="19"/>
        <v>16</v>
      </c>
      <c r="K69" s="13" t="str">
        <f t="shared" si="13"/>
        <v>P.US.VIXF1880</v>
      </c>
      <c r="L69" s="11">
        <f>IF(K69="",0,RTD("cqg.rtd", ,"ContractData",K69, "T_CVol",, "T"))</f>
        <v>0</v>
      </c>
      <c r="N69" s="11">
        <f>IF(P69="",0,RTD("cqg.rtd", ,"ContractData",P69, "T_CVol",, "T"))</f>
        <v>0</v>
      </c>
      <c r="O69" s="13">
        <f>RANK($N69,$N$54:N$104)+COUNTIF($N$54:N69,N69)-1</f>
        <v>16</v>
      </c>
      <c r="P69" s="13" t="str">
        <v>C.US.VIXG1850</v>
      </c>
      <c r="Q69" s="12">
        <f t="shared" si="20"/>
        <v>16</v>
      </c>
      <c r="R69" s="13" t="str">
        <f t="shared" si="14"/>
        <v>C.US.VIXG1850</v>
      </c>
      <c r="S69" s="11">
        <f>IF(R69="",0,RTD("cqg.rtd", ,"ContractData",R69, "T_CVol",, "T"))</f>
        <v>0</v>
      </c>
      <c r="T69" s="11">
        <f>IF(V69="",0,RTD("cqg.rtd", ,"ContractData",V69, "T_CVol",, "T"))</f>
        <v>0</v>
      </c>
      <c r="U69" s="13">
        <f>RANK($T69,$T$54:T$104)+COUNTIF($T$54:T69,T69)-1</f>
        <v>16</v>
      </c>
      <c r="V69" s="13" t="str">
        <v>P.US.VIXG1850</v>
      </c>
      <c r="W69" s="12">
        <f t="shared" si="21"/>
        <v>16</v>
      </c>
      <c r="X69" s="13" t="str">
        <f t="shared" si="15"/>
        <v>P.US.VIXG1850</v>
      </c>
      <c r="Y69" s="11">
        <f>IF(X69="",0,RTD("cqg.rtd", ,"ContractData",X69, "T_CVol",, "T"))</f>
        <v>0</v>
      </c>
      <c r="AA69" s="11">
        <f>IF(AC69="",0,RTD("cqg.rtd", ,"ContractData",AC69, "T_CVol",, "T"))</f>
        <v>0</v>
      </c>
      <c r="AB69" s="13">
        <f>RANK($AA69,$AA$54:AA$104)+COUNTIF($AA$54:AA69,AA69)-1</f>
        <v>28</v>
      </c>
      <c r="AC69" s="13" t="str">
        <v>C.US.VIXH1850</v>
      </c>
      <c r="AD69" s="12">
        <f t="shared" si="22"/>
        <v>16</v>
      </c>
      <c r="AE69" s="13" t="str">
        <f t="shared" si="16"/>
        <v/>
      </c>
      <c r="AF69" s="11">
        <f>IF(AE69="",0,RTD("cqg.rtd", ,"ContractData",AE69, "T_CVol",, "T"))</f>
        <v>0</v>
      </c>
      <c r="AG69" s="11">
        <f>IF(AI69="",0,RTD("cqg.rtd", ,"ContractData",AI69, "T_CVol",, "T"))</f>
        <v>0</v>
      </c>
      <c r="AH69" s="13">
        <f>RANK($AG69,$AG$54:AG$104)+COUNTIF($AG$54:AG69,AG69)-1</f>
        <v>20</v>
      </c>
      <c r="AI69" s="13" t="str">
        <v>P.US.VIXH1850</v>
      </c>
      <c r="AJ69" s="12">
        <f t="shared" si="23"/>
        <v>16</v>
      </c>
      <c r="AK69" s="13" t="str">
        <f t="shared" si="17"/>
        <v>P.US.VIXH1810</v>
      </c>
      <c r="AL69" s="11">
        <f>IF(AK69="",0,RTD("cqg.rtd", ,"ContractData",AK69, "T_CVol",, "T"))</f>
        <v>0</v>
      </c>
    </row>
    <row r="70" spans="1:38" x14ac:dyDescent="0.3">
      <c r="A70" s="11">
        <f>IF(C70="",0,RTD("cqg.rtd", ,"ContractData",C70, "T_CVol",, "T"))</f>
        <v>2</v>
      </c>
      <c r="B70" s="12">
        <f>RANK($A70,$A$54:A$104)+COUNTIF($A$54:A70,A70)-1</f>
        <v>12</v>
      </c>
      <c r="C70" s="13" t="str">
        <v>C.US.VIXF18100</v>
      </c>
      <c r="D70" s="12">
        <f t="shared" si="18"/>
        <v>17</v>
      </c>
      <c r="E70" s="13" t="str">
        <f t="shared" si="12"/>
        <v/>
      </c>
      <c r="F70" s="11">
        <f>IF(E70="",0,RTD("cqg.rtd", ,"ContractData",E70, "T_CVol",, "T"))</f>
        <v>0</v>
      </c>
      <c r="G70" s="11">
        <f>IF(I70="",0,RTD("cqg.rtd", ,"ContractData",I70, "T_CVol",, "T"))</f>
        <v>2</v>
      </c>
      <c r="H70" s="12">
        <f>RANK($G70,$G$54:G$104)+COUNTIF($G$54:G70,G70)-1</f>
        <v>1</v>
      </c>
      <c r="I70" s="13" t="str">
        <v>P.US.VIXF18100</v>
      </c>
      <c r="J70" s="12">
        <f t="shared" si="19"/>
        <v>17</v>
      </c>
      <c r="K70" s="13" t="str">
        <f t="shared" si="13"/>
        <v>P.US.VIXF1885</v>
      </c>
      <c r="L70" s="11">
        <f>IF(K70="",0,RTD("cqg.rtd", ,"ContractData",K70, "T_CVol",, "T"))</f>
        <v>0</v>
      </c>
      <c r="N70" s="11">
        <f>IF(P70="",0,RTD("cqg.rtd", ,"ContractData",P70, "T_CVol",, "T"))</f>
        <v>0</v>
      </c>
      <c r="O70" s="13">
        <f>RANK($N70,$N$54:N$104)+COUNTIF($N$54:N70,N70)-1</f>
        <v>17</v>
      </c>
      <c r="P70" s="13" t="str">
        <v>C.US.VIXG1860</v>
      </c>
      <c r="Q70" s="12">
        <f t="shared" si="20"/>
        <v>17</v>
      </c>
      <c r="R70" s="13" t="str">
        <f t="shared" si="14"/>
        <v>C.US.VIXG1860</v>
      </c>
      <c r="S70" s="11">
        <f>IF(R70="",0,RTD("cqg.rtd", ,"ContractData",R70, "T_CVol",, "T"))</f>
        <v>0</v>
      </c>
      <c r="T70" s="11">
        <f>IF(V70="",0,RTD("cqg.rtd", ,"ContractData",V70, "T_CVol",, "T"))</f>
        <v>0</v>
      </c>
      <c r="U70" s="13">
        <f>RANK($T70,$T$54:T$104)+COUNTIF($T$54:T70,T70)-1</f>
        <v>17</v>
      </c>
      <c r="V70" s="13" t="str">
        <v>P.US.VIXG1860</v>
      </c>
      <c r="W70" s="12">
        <f t="shared" si="21"/>
        <v>17</v>
      </c>
      <c r="X70" s="13" t="str">
        <f t="shared" si="15"/>
        <v>P.US.VIXG1860</v>
      </c>
      <c r="Y70" s="11">
        <f>IF(X70="",0,RTD("cqg.rtd", ,"ContractData",X70, "T_CVol",, "T"))</f>
        <v>0</v>
      </c>
      <c r="AA70" s="11">
        <f>IF(AC70="",0,RTD("cqg.rtd", ,"ContractData",AC70, "T_CVol",, "T"))</f>
        <v>0</v>
      </c>
      <c r="AB70" s="13">
        <f>RANK($AA70,$AA$54:AA$104)+COUNTIF($AA$54:AA70,AA70)-1</f>
        <v>29</v>
      </c>
      <c r="AC70" s="13" t="str">
        <v>C.US.VIXH1860</v>
      </c>
      <c r="AD70" s="12">
        <f t="shared" si="22"/>
        <v>17</v>
      </c>
      <c r="AE70" s="13" t="str">
        <f t="shared" si="16"/>
        <v/>
      </c>
      <c r="AF70" s="11">
        <f>IF(AE70="",0,RTD("cqg.rtd", ,"ContractData",AE70, "T_CVol",, "T"))</f>
        <v>0</v>
      </c>
      <c r="AG70" s="11">
        <f>IF(AI70="",0,RTD("cqg.rtd", ,"ContractData",AI70, "T_CVol",, "T"))</f>
        <v>0</v>
      </c>
      <c r="AH70" s="13">
        <f>RANK($AG70,$AG$54:AG$104)+COUNTIF($AG$54:AG70,AG70)-1</f>
        <v>21</v>
      </c>
      <c r="AI70" s="13" t="str">
        <v>P.US.VIXH1860</v>
      </c>
      <c r="AJ70" s="12">
        <f t="shared" si="23"/>
        <v>17</v>
      </c>
      <c r="AK70" s="13" t="str">
        <f t="shared" si="17"/>
        <v>P.US.VIXH1820</v>
      </c>
      <c r="AL70" s="11">
        <f>IF(AK70="",0,RTD("cqg.rtd", ,"ContractData",AK70, "T_CVol",, "T"))</f>
        <v>0</v>
      </c>
    </row>
    <row r="71" spans="1:38" x14ac:dyDescent="0.3">
      <c r="A71" s="11">
        <f>IF(C71="",0,RTD("cqg.rtd", ,"ContractData",C71, "T_CVol",, "T"))</f>
        <v>0</v>
      </c>
      <c r="B71" s="12">
        <f>RANK($A71,$A$54:A$104)+COUNTIF($A$54:A71,A71)-1</f>
        <v>31</v>
      </c>
      <c r="C71" s="13" t="str">
        <v>C.US.VIXF18105</v>
      </c>
      <c r="D71" s="12">
        <f t="shared" si="18"/>
        <v>18</v>
      </c>
      <c r="E71" s="13" t="str">
        <f t="shared" si="12"/>
        <v/>
      </c>
      <c r="F71" s="11">
        <f>IF(E71="",0,RTD("cqg.rtd", ,"ContractData",E71, "T_CVol",, "T"))</f>
        <v>0</v>
      </c>
      <c r="G71" s="11">
        <f>IF(I71="",0,RTD("cqg.rtd", ,"ContractData",I71, "T_CVol",, "T"))</f>
        <v>0</v>
      </c>
      <c r="H71" s="12">
        <f>RANK($G71,$G$54:G$104)+COUNTIF($G$54:G71,G71)-1</f>
        <v>20</v>
      </c>
      <c r="I71" s="13" t="str">
        <v>P.US.VIXF18105</v>
      </c>
      <c r="J71" s="12">
        <f t="shared" si="19"/>
        <v>18</v>
      </c>
      <c r="K71" s="13" t="str">
        <f t="shared" si="13"/>
        <v>P.US.VIXF1890</v>
      </c>
      <c r="L71" s="11">
        <f>IF(K71="",0,RTD("cqg.rtd", ,"ContractData",K71, "T_CVol",, "T"))</f>
        <v>0</v>
      </c>
      <c r="N71" s="11">
        <f>IF(P71="",0,RTD("cqg.rtd", ,"ContractData",P71, "T_CVol",, "T"))</f>
        <v>0</v>
      </c>
      <c r="O71" s="13">
        <f>RANK($N71,$N$54:N$104)+COUNTIF($N$54:N71,N71)-1</f>
        <v>18</v>
      </c>
      <c r="P71" s="13" t="str">
        <v>C.US.VIXG1870</v>
      </c>
      <c r="Q71" s="12">
        <f t="shared" si="20"/>
        <v>18</v>
      </c>
      <c r="R71" s="13" t="str">
        <f t="shared" si="14"/>
        <v>C.US.VIXG1870</v>
      </c>
      <c r="S71" s="11">
        <f>IF(R71="",0,RTD("cqg.rtd", ,"ContractData",R71, "T_CVol",, "T"))</f>
        <v>0</v>
      </c>
      <c r="T71" s="11">
        <f>IF(V71="",0,RTD("cqg.rtd", ,"ContractData",V71, "T_CVol",, "T"))</f>
        <v>0</v>
      </c>
      <c r="U71" s="13">
        <f>RANK($T71,$T$54:T$104)+COUNTIF($T$54:T71,T71)-1</f>
        <v>18</v>
      </c>
      <c r="V71" s="13" t="str">
        <v>P.US.VIXG1870</v>
      </c>
      <c r="W71" s="12">
        <f t="shared" si="21"/>
        <v>18</v>
      </c>
      <c r="X71" s="13" t="str">
        <f t="shared" si="15"/>
        <v>P.US.VIXG1870</v>
      </c>
      <c r="Y71" s="11">
        <f>IF(X71="",0,RTD("cqg.rtd", ,"ContractData",X71, "T_CVol",, "T"))</f>
        <v>0</v>
      </c>
      <c r="AA71" s="11">
        <f>IF(AC71="",0,RTD("cqg.rtd", ,"ContractData",AC71, "T_CVol",, "T"))</f>
        <v>0</v>
      </c>
      <c r="AB71" s="13">
        <f>RANK($AA71,$AA$54:AA$104)+COUNTIF($AA$54:AA71,AA71)-1</f>
        <v>30</v>
      </c>
      <c r="AC71" s="13" t="str">
        <v>C.US.VIXH1870</v>
      </c>
      <c r="AD71" s="12">
        <f t="shared" si="22"/>
        <v>18</v>
      </c>
      <c r="AE71" s="13" t="str">
        <f t="shared" si="16"/>
        <v/>
      </c>
      <c r="AF71" s="11">
        <f>IF(AE71="",0,RTD("cqg.rtd", ,"ContractData",AE71, "T_CVol",, "T"))</f>
        <v>0</v>
      </c>
      <c r="AG71" s="11">
        <f>IF(AI71="",0,RTD("cqg.rtd", ,"ContractData",AI71, "T_CVol",, "T"))</f>
        <v>0</v>
      </c>
      <c r="AH71" s="13">
        <f>RANK($AG71,$AG$54:AG$104)+COUNTIF($AG$54:AG71,AG71)-1</f>
        <v>22</v>
      </c>
      <c r="AI71" s="13" t="str">
        <v>P.US.VIXH1870</v>
      </c>
      <c r="AJ71" s="12">
        <f t="shared" si="23"/>
        <v>18</v>
      </c>
      <c r="AK71" s="13" t="str">
        <f t="shared" si="17"/>
        <v>P.US.VIXH1830</v>
      </c>
      <c r="AL71" s="11">
        <f>IF(AK71="",0,RTD("cqg.rtd", ,"ContractData",AK71, "T_CVol",, "T"))</f>
        <v>0</v>
      </c>
    </row>
    <row r="72" spans="1:38" x14ac:dyDescent="0.3">
      <c r="A72" s="11">
        <f>IF(C72="",0,RTD("cqg.rtd", ,"ContractData",C72, "T_CVol",, "T"))</f>
        <v>671</v>
      </c>
      <c r="B72" s="12">
        <f>RANK($A72,$A$54:A$104)+COUNTIF($A$54:A72,A72)-1</f>
        <v>3</v>
      </c>
      <c r="C72" s="13" t="str">
        <v>C.US.VIXF18110</v>
      </c>
      <c r="D72" s="12">
        <f t="shared" si="18"/>
        <v>19</v>
      </c>
      <c r="E72" s="13" t="str">
        <f t="shared" si="12"/>
        <v>C.US.VIXF1810</v>
      </c>
      <c r="F72" s="11">
        <f>IF(E72="",0,RTD("cqg.rtd", ,"ContractData",E72, "T_CVol",, "T"))</f>
        <v>0</v>
      </c>
      <c r="G72" s="11">
        <f>IF(I72="",0,RTD("cqg.rtd", ,"ContractData",I72, "T_CVol",, "T"))</f>
        <v>0</v>
      </c>
      <c r="H72" s="12">
        <f>RANK($G72,$G$54:G$104)+COUNTIF($G$54:G72,G72)-1</f>
        <v>21</v>
      </c>
      <c r="I72" s="13" t="str">
        <v>P.US.VIXF18110</v>
      </c>
      <c r="J72" s="12">
        <f t="shared" si="19"/>
        <v>19</v>
      </c>
      <c r="K72" s="13" t="str">
        <f t="shared" si="13"/>
        <v>P.US.VIXF1895</v>
      </c>
      <c r="L72" s="11">
        <f>IF(K72="",0,RTD("cqg.rtd", ,"ContractData",K72, "T_CVol",, "T"))</f>
        <v>0</v>
      </c>
      <c r="N72" s="11">
        <f>IF(P72="",0,RTD("cqg.rtd", ,"ContractData",P72, "T_CVol",, "T"))</f>
        <v>0</v>
      </c>
      <c r="O72" s="13">
        <f>RANK($N72,$N$54:N$104)+COUNTIF($N$54:N72,N72)-1</f>
        <v>19</v>
      </c>
      <c r="P72" s="13" t="str">
        <v>C.US.VIXG1880</v>
      </c>
      <c r="Q72" s="12">
        <f t="shared" si="20"/>
        <v>19</v>
      </c>
      <c r="R72" s="13" t="str">
        <f t="shared" si="14"/>
        <v>C.US.VIXG1880</v>
      </c>
      <c r="S72" s="11">
        <f>IF(R72="",0,RTD("cqg.rtd", ,"ContractData",R72, "T_CVol",, "T"))</f>
        <v>0</v>
      </c>
      <c r="T72" s="11">
        <f>IF(V72="",0,RTD("cqg.rtd", ,"ContractData",V72, "T_CVol",, "T"))</f>
        <v>0</v>
      </c>
      <c r="U72" s="13">
        <f>RANK($T72,$T$54:T$104)+COUNTIF($T$54:T72,T72)-1</f>
        <v>19</v>
      </c>
      <c r="V72" s="13" t="str">
        <v>P.US.VIXG1880</v>
      </c>
      <c r="W72" s="12">
        <f t="shared" si="21"/>
        <v>19</v>
      </c>
      <c r="X72" s="13" t="str">
        <f t="shared" si="15"/>
        <v>P.US.VIXG1880</v>
      </c>
      <c r="Y72" s="11">
        <f>IF(X72="",0,RTD("cqg.rtd", ,"ContractData",X72, "T_CVol",, "T"))</f>
        <v>0</v>
      </c>
      <c r="AA72" s="11">
        <f>IF(AC72="",0,RTD("cqg.rtd", ,"ContractData",AC72, "T_CVol",, "T"))</f>
        <v>0</v>
      </c>
      <c r="AB72" s="13">
        <f>RANK($AA72,$AA$54:AA$104)+COUNTIF($AA$54:AA72,AA72)-1</f>
        <v>31</v>
      </c>
      <c r="AC72" s="13" t="str">
        <v>C.US.VIXH1880</v>
      </c>
      <c r="AD72" s="12">
        <f t="shared" si="22"/>
        <v>19</v>
      </c>
      <c r="AE72" s="13" t="str">
        <f t="shared" si="16"/>
        <v/>
      </c>
      <c r="AF72" s="11">
        <f>IF(AE72="",0,RTD("cqg.rtd", ,"ContractData",AE72, "T_CVol",, "T"))</f>
        <v>0</v>
      </c>
      <c r="AG72" s="11">
        <f>IF(AI72="",0,RTD("cqg.rtd", ,"ContractData",AI72, "T_CVol",, "T"))</f>
        <v>0</v>
      </c>
      <c r="AH72" s="13">
        <f>RANK($AG72,$AG$54:AG$104)+COUNTIF($AG$54:AG72,AG72)-1</f>
        <v>23</v>
      </c>
      <c r="AI72" s="13" t="str">
        <v>P.US.VIXH1880</v>
      </c>
      <c r="AJ72" s="12">
        <f t="shared" si="23"/>
        <v>19</v>
      </c>
      <c r="AK72" s="13" t="str">
        <f t="shared" si="17"/>
        <v>P.US.VIXH1840</v>
      </c>
      <c r="AL72" s="11">
        <f>IF(AK72="",0,RTD("cqg.rtd", ,"ContractData",AK72, "T_CVol",, "T"))</f>
        <v>0</v>
      </c>
    </row>
    <row r="73" spans="1:38" x14ac:dyDescent="0.3">
      <c r="A73" s="11">
        <f>IF(C73="",0,RTD("cqg.rtd", ,"ContractData",C73, "T_CVol",, "T"))</f>
        <v>0</v>
      </c>
      <c r="B73" s="12">
        <f>RANK($A73,$A$54:A$104)+COUNTIF($A$54:A73,A73)-1</f>
        <v>32</v>
      </c>
      <c r="C73" s="13" t="str">
        <v>C.US.VIXF18115</v>
      </c>
      <c r="D73" s="12">
        <f t="shared" si="18"/>
        <v>20</v>
      </c>
      <c r="E73" s="13" t="str">
        <f t="shared" si="12"/>
        <v>C.US.VIXF1820</v>
      </c>
      <c r="F73" s="11">
        <f>IF(E73="",0,RTD("cqg.rtd", ,"ContractData",E73, "T_CVol",, "T"))</f>
        <v>0</v>
      </c>
      <c r="G73" s="11">
        <f>IF(I73="",0,RTD("cqg.rtd", ,"ContractData",I73, "T_CVol",, "T"))</f>
        <v>0</v>
      </c>
      <c r="H73" s="12">
        <f>RANK($G73,$G$54:G$104)+COUNTIF($G$54:G73,G73)-1</f>
        <v>22</v>
      </c>
      <c r="I73" s="13" t="str">
        <v>P.US.VIXF18115</v>
      </c>
      <c r="J73" s="12">
        <f t="shared" si="19"/>
        <v>20</v>
      </c>
      <c r="K73" s="13" t="str">
        <f t="shared" si="13"/>
        <v>P.US.VIXF18105</v>
      </c>
      <c r="L73" s="11">
        <f>IF(K73="",0,RTD("cqg.rtd", ,"ContractData",K73, "T_CVol",, "T"))</f>
        <v>0</v>
      </c>
      <c r="N73" s="11">
        <f>IF(P73="",0,RTD("cqg.rtd", ,"ContractData",P73, "T_CVol",, "T"))</f>
        <v>0</v>
      </c>
      <c r="O73" s="13">
        <f>RANK($N73,$N$54:N$104)+COUNTIF($N$54:N73,N73)-1</f>
        <v>20</v>
      </c>
      <c r="P73" s="13" t="str">
        <v>C.US.VIXG1890</v>
      </c>
      <c r="Q73" s="12">
        <f t="shared" si="20"/>
        <v>20</v>
      </c>
      <c r="R73" s="13" t="str">
        <f t="shared" si="14"/>
        <v>C.US.VIXG1890</v>
      </c>
      <c r="S73" s="11">
        <f>IF(R73="",0,RTD("cqg.rtd", ,"ContractData",R73, "T_CVol",, "T"))</f>
        <v>0</v>
      </c>
      <c r="T73" s="11">
        <f>IF(V73="",0,RTD("cqg.rtd", ,"ContractData",V73, "T_CVol",, "T"))</f>
        <v>0</v>
      </c>
      <c r="U73" s="13">
        <f>RANK($T73,$T$54:T$104)+COUNTIF($T$54:T73,T73)-1</f>
        <v>20</v>
      </c>
      <c r="V73" s="13" t="str">
        <v>P.US.VIXG1890</v>
      </c>
      <c r="W73" s="12">
        <f t="shared" si="21"/>
        <v>20</v>
      </c>
      <c r="X73" s="13" t="str">
        <f t="shared" si="15"/>
        <v>P.US.VIXG1890</v>
      </c>
      <c r="Y73" s="11">
        <f>IF(X73="",0,RTD("cqg.rtd", ,"ContractData",X73, "T_CVol",, "T"))</f>
        <v>0</v>
      </c>
      <c r="AA73" s="11">
        <f>IF(AC73="",0,RTD("cqg.rtd", ,"ContractData",AC73, "T_CVol",, "T"))</f>
        <v>0</v>
      </c>
      <c r="AB73" s="13">
        <f>RANK($AA73,$AA$54:AA$104)+COUNTIF($AA$54:AA73,AA73)-1</f>
        <v>32</v>
      </c>
      <c r="AC73" s="13" t="str">
        <v>C.US.VIXH1890</v>
      </c>
      <c r="AD73" s="12">
        <f t="shared" si="22"/>
        <v>20</v>
      </c>
      <c r="AE73" s="13" t="str">
        <f t="shared" si="16"/>
        <v/>
      </c>
      <c r="AF73" s="11">
        <f>IF(AE73="",0,RTD("cqg.rtd", ,"ContractData",AE73, "T_CVol",, "T"))</f>
        <v>0</v>
      </c>
      <c r="AG73" s="11">
        <f>IF(AI73="",0,RTD("cqg.rtd", ,"ContractData",AI73, "T_CVol",, "T"))</f>
        <v>0</v>
      </c>
      <c r="AH73" s="13">
        <f>RANK($AG73,$AG$54:AG$104)+COUNTIF($AG$54:AG73,AG73)-1</f>
        <v>24</v>
      </c>
      <c r="AI73" s="13" t="str">
        <v>P.US.VIXH1890</v>
      </c>
      <c r="AJ73" s="12">
        <f t="shared" si="23"/>
        <v>20</v>
      </c>
      <c r="AK73" s="13" t="str">
        <f t="shared" si="17"/>
        <v>P.US.VIXH1850</v>
      </c>
      <c r="AL73" s="11">
        <f>IF(AK73="",0,RTD("cqg.rtd", ,"ContractData",AK73, "T_CVol",, "T"))</f>
        <v>0</v>
      </c>
    </row>
    <row r="74" spans="1:38" x14ac:dyDescent="0.3">
      <c r="A74" s="11">
        <f>IF(C74="",0,RTD("cqg.rtd", ,"ContractData",C74, "T_CVol",, "T"))</f>
        <v>40</v>
      </c>
      <c r="B74" s="12">
        <f>RANK($A74,$A$54:A$104)+COUNTIF($A$54:A74,A74)-1</f>
        <v>9</v>
      </c>
      <c r="C74" s="13" t="str">
        <v>C.US.VIXF18120</v>
      </c>
      <c r="D74" s="12">
        <f t="shared" si="18"/>
        <v>21</v>
      </c>
      <c r="E74" s="13" t="str">
        <f t="shared" si="12"/>
        <v>C.US.VIXF1830</v>
      </c>
      <c r="F74" s="11">
        <f>IF(E74="",0,RTD("cqg.rtd", ,"ContractData",E74, "T_CVol",, "T"))</f>
        <v>0</v>
      </c>
      <c r="G74" s="11">
        <f>IF(I74="",0,RTD("cqg.rtd", ,"ContractData",I74, "T_CVol",, "T"))</f>
        <v>0</v>
      </c>
      <c r="H74" s="12">
        <f>RANK($G74,$G$54:G$104)+COUNTIF($G$54:G74,G74)-1</f>
        <v>23</v>
      </c>
      <c r="I74" s="13" t="str">
        <v>P.US.VIXF18120</v>
      </c>
      <c r="J74" s="12">
        <f t="shared" si="19"/>
        <v>21</v>
      </c>
      <c r="K74" s="13" t="str">
        <f t="shared" si="13"/>
        <v>P.US.VIXF18110</v>
      </c>
      <c r="L74" s="11">
        <f>IF(K74="",0,RTD("cqg.rtd", ,"ContractData",K74, "T_CVol",, "T"))</f>
        <v>0</v>
      </c>
      <c r="N74" s="11">
        <f>IF(P74="",0,RTD("cqg.rtd", ,"ContractData",P74, "T_CVol",, "T"))</f>
        <v>0</v>
      </c>
      <c r="O74" s="13">
        <f>RANK($N74,$N$54:N$104)+COUNTIF($N$54:N74,N74)-1</f>
        <v>21</v>
      </c>
      <c r="P74" s="13" t="str">
        <v>C.US.VIXG18100</v>
      </c>
      <c r="Q74" s="12">
        <f t="shared" si="20"/>
        <v>21</v>
      </c>
      <c r="R74" s="13" t="str">
        <f t="shared" si="14"/>
        <v>C.US.VIXG18100</v>
      </c>
      <c r="S74" s="11">
        <f>IF(R74="",0,RTD("cqg.rtd", ,"ContractData",R74, "T_CVol",, "T"))</f>
        <v>0</v>
      </c>
      <c r="T74" s="11">
        <f>IF(V74="",0,RTD("cqg.rtd", ,"ContractData",V74, "T_CVol",, "T"))</f>
        <v>0</v>
      </c>
      <c r="U74" s="13">
        <f>RANK($T74,$T$54:T$104)+COUNTIF($T$54:T74,T74)-1</f>
        <v>21</v>
      </c>
      <c r="V74" s="13" t="str">
        <v>P.US.VIXG18100</v>
      </c>
      <c r="W74" s="12">
        <f t="shared" si="21"/>
        <v>21</v>
      </c>
      <c r="X74" s="13" t="str">
        <f t="shared" si="15"/>
        <v>P.US.VIXG18100</v>
      </c>
      <c r="Y74" s="11">
        <f>IF(X74="",0,RTD("cqg.rtd", ,"ContractData",X74, "T_CVol",, "T"))</f>
        <v>0</v>
      </c>
      <c r="AA74" s="11">
        <f>IF(AC74="",0,RTD("cqg.rtd", ,"ContractData",AC74, "T_CVol",, "T"))</f>
        <v>0</v>
      </c>
      <c r="AB74" s="13">
        <f>RANK($AA74,$AA$54:AA$104)+COUNTIF($AA$54:AA74,AA74)-1</f>
        <v>33</v>
      </c>
      <c r="AC74" s="13" t="str">
        <v>C.US.VIXH18100</v>
      </c>
      <c r="AD74" s="12">
        <f t="shared" si="22"/>
        <v>21</v>
      </c>
      <c r="AE74" s="13" t="str">
        <f t="shared" si="16"/>
        <v/>
      </c>
      <c r="AF74" s="11">
        <f>IF(AE74="",0,RTD("cqg.rtd", ,"ContractData",AE74, "T_CVol",, "T"))</f>
        <v>0</v>
      </c>
      <c r="AG74" s="11">
        <f>IF(AI74="",0,RTD("cqg.rtd", ,"ContractData",AI74, "T_CVol",, "T"))</f>
        <v>0</v>
      </c>
      <c r="AH74" s="13">
        <f>RANK($AG74,$AG$54:AG$104)+COUNTIF($AG$54:AG74,AG74)-1</f>
        <v>25</v>
      </c>
      <c r="AI74" s="13" t="str">
        <v>P.US.VIXH18100</v>
      </c>
      <c r="AJ74" s="12">
        <f t="shared" si="23"/>
        <v>21</v>
      </c>
      <c r="AK74" s="13" t="str">
        <f t="shared" si="17"/>
        <v>P.US.VIXH1860</v>
      </c>
      <c r="AL74" s="11">
        <f>IF(AK74="",0,RTD("cqg.rtd", ,"ContractData",AK74, "T_CVol",, "T"))</f>
        <v>0</v>
      </c>
    </row>
    <row r="75" spans="1:38" x14ac:dyDescent="0.3">
      <c r="A75" s="11">
        <f>IF(C75="",0,RTD("cqg.rtd", ,"ContractData",C75, "T_CVol",, "T"))</f>
        <v>0</v>
      </c>
      <c r="B75" s="12">
        <f>RANK($A75,$A$54:A$104)+COUNTIF($A$54:A75,A75)-1</f>
        <v>33</v>
      </c>
      <c r="C75" s="13" t="str">
        <v>C.US.VIXF18125</v>
      </c>
      <c r="D75" s="12">
        <f t="shared" si="18"/>
        <v>22</v>
      </c>
      <c r="E75" s="13" t="str">
        <f t="shared" si="12"/>
        <v>C.US.VIXF1840</v>
      </c>
      <c r="F75" s="11">
        <f>IF(E75="",0,RTD("cqg.rtd", ,"ContractData",E75, "T_CVol",, "T"))</f>
        <v>0</v>
      </c>
      <c r="G75" s="11">
        <f>IF(I75="",0,RTD("cqg.rtd", ,"ContractData",I75, "T_CVol",, "T"))</f>
        <v>0</v>
      </c>
      <c r="H75" s="12">
        <f>RANK($G75,$G$54:G$104)+COUNTIF($G$54:G75,G75)-1</f>
        <v>24</v>
      </c>
      <c r="I75" s="13" t="str">
        <v>P.US.VIXF18125</v>
      </c>
      <c r="J75" s="12">
        <f t="shared" si="19"/>
        <v>22</v>
      </c>
      <c r="K75" s="13" t="str">
        <f t="shared" si="13"/>
        <v>P.US.VIXF18115</v>
      </c>
      <c r="L75" s="11">
        <f>IF(K75="",0,RTD("cqg.rtd", ,"ContractData",K75, "T_CVol",, "T"))</f>
        <v>0</v>
      </c>
      <c r="N75" s="11">
        <f>IF(P75="",0,RTD("cqg.rtd", ,"ContractData",P75, "T_CVol",, "T"))</f>
        <v>0</v>
      </c>
      <c r="O75" s="13">
        <f>RANK($N75,$N$54:N$104)+COUNTIF($N$54:N75,N75)-1</f>
        <v>22</v>
      </c>
      <c r="P75" s="13" t="str">
        <v>C.US.VIXG18110</v>
      </c>
      <c r="Q75" s="12">
        <f t="shared" si="20"/>
        <v>22</v>
      </c>
      <c r="R75" s="13" t="str">
        <f t="shared" si="14"/>
        <v>C.US.VIXG18110</v>
      </c>
      <c r="S75" s="11">
        <f>IF(R75="",0,RTD("cqg.rtd", ,"ContractData",R75, "T_CVol",, "T"))</f>
        <v>0</v>
      </c>
      <c r="T75" s="11">
        <f>IF(V75="",0,RTD("cqg.rtd", ,"ContractData",V75, "T_CVol",, "T"))</f>
        <v>0</v>
      </c>
      <c r="U75" s="13">
        <f>RANK($T75,$T$54:T$104)+COUNTIF($T$54:T75,T75)-1</f>
        <v>22</v>
      </c>
      <c r="V75" s="13" t="str">
        <v>P.US.VIXG18110</v>
      </c>
      <c r="W75" s="12">
        <f t="shared" si="21"/>
        <v>22</v>
      </c>
      <c r="X75" s="13" t="str">
        <f t="shared" si="15"/>
        <v>P.US.VIXG18110</v>
      </c>
      <c r="Y75" s="11">
        <f>IF(X75="",0,RTD("cqg.rtd", ,"ContractData",X75, "T_CVol",, "T"))</f>
        <v>0</v>
      </c>
      <c r="AA75" s="11">
        <f>IF(AC75="",0,RTD("cqg.rtd", ,"ContractData",AC75, "T_CVol",, "T"))</f>
        <v>9</v>
      </c>
      <c r="AB75" s="13">
        <f>RANK($AA75,$AA$54:AA$104)+COUNTIF($AA$54:AA75,AA75)-1</f>
        <v>8</v>
      </c>
      <c r="AC75" s="13" t="str">
        <v>C.US.VIXH18110</v>
      </c>
      <c r="AD75" s="12">
        <f t="shared" si="22"/>
        <v>22</v>
      </c>
      <c r="AE75" s="13" t="str">
        <f>VLOOKUP(AD75,$AB$54:$AC$104,2,FALSE)</f>
        <v/>
      </c>
      <c r="AF75" s="11">
        <f>IF(AE75="",0,RTD("cqg.rtd", ,"ContractData",AE75, "T_CVol",, "T"))</f>
        <v>0</v>
      </c>
      <c r="AG75" s="11">
        <f>IF(AI75="",0,RTD("cqg.rtd", ,"ContractData",AI75, "T_CVol",, "T"))</f>
        <v>0</v>
      </c>
      <c r="AH75" s="13">
        <f>RANK($AG75,$AG$54:AG$104)+COUNTIF($AG$54:AG75,AG75)-1</f>
        <v>26</v>
      </c>
      <c r="AI75" s="13" t="str">
        <v>P.US.VIXH18110</v>
      </c>
      <c r="AJ75" s="12">
        <f t="shared" si="23"/>
        <v>22</v>
      </c>
      <c r="AK75" s="13" t="str">
        <f t="shared" si="17"/>
        <v>P.US.VIXH1870</v>
      </c>
      <c r="AL75" s="11">
        <f>IF(AK75="",0,RTD("cqg.rtd", ,"ContractData",AK75, "T_CVol",, "T"))</f>
        <v>0</v>
      </c>
    </row>
    <row r="76" spans="1:38" x14ac:dyDescent="0.3">
      <c r="A76" s="11">
        <f>IF(C76="",0,RTD("cqg.rtd", ,"ContractData",C76, "T_CVol",, "T"))</f>
        <v>0</v>
      </c>
      <c r="B76" s="12">
        <f>RANK($A76,$A$54:A$104)+COUNTIF($A$54:A76,A76)-1</f>
        <v>34</v>
      </c>
      <c r="C76" s="13" t="str">
        <v>C.US.VIXF18130</v>
      </c>
      <c r="D76" s="12">
        <f t="shared" si="18"/>
        <v>23</v>
      </c>
      <c r="E76" s="13" t="str">
        <f t="shared" si="12"/>
        <v>C.US.VIXF1850</v>
      </c>
      <c r="F76" s="11">
        <f>IF(E76="",0,RTD("cqg.rtd", ,"ContractData",E76, "T_CVol",, "T"))</f>
        <v>0</v>
      </c>
      <c r="G76" s="11">
        <f>IF(I76="",0,RTD("cqg.rtd", ,"ContractData",I76, "T_CVol",, "T"))</f>
        <v>2</v>
      </c>
      <c r="H76" s="12">
        <f>RANK($G76,$G$54:G$104)+COUNTIF($G$54:G76,G76)-1</f>
        <v>2</v>
      </c>
      <c r="I76" s="13" t="str">
        <v>P.US.VIXF18130</v>
      </c>
      <c r="J76" s="12">
        <f t="shared" si="19"/>
        <v>23</v>
      </c>
      <c r="K76" s="13" t="str">
        <f t="shared" si="13"/>
        <v>P.US.VIXF18120</v>
      </c>
      <c r="L76" s="11">
        <f>IF(K76="",0,RTD("cqg.rtd", ,"ContractData",K76, "T_CVol",, "T"))</f>
        <v>0</v>
      </c>
      <c r="N76" s="11">
        <f>IF(P76="",0,RTD("cqg.rtd", ,"ContractData",P76, "T_CVol",, "T"))</f>
        <v>0</v>
      </c>
      <c r="O76" s="13">
        <f>RANK($N76,$N$54:N$104)+COUNTIF($N$54:N76,N76)-1</f>
        <v>23</v>
      </c>
      <c r="P76" s="13" t="str">
        <v>C.US.VIXG18120</v>
      </c>
      <c r="Q76" s="12">
        <f t="shared" si="20"/>
        <v>23</v>
      </c>
      <c r="R76" s="13" t="str">
        <f t="shared" si="14"/>
        <v>C.US.VIXG18120</v>
      </c>
      <c r="S76" s="11">
        <f>IF(R76="",0,RTD("cqg.rtd", ,"ContractData",R76, "T_CVol",, "T"))</f>
        <v>0</v>
      </c>
      <c r="T76" s="11">
        <f>IF(V76="",0,RTD("cqg.rtd", ,"ContractData",V76, "T_CVol",, "T"))</f>
        <v>0</v>
      </c>
      <c r="U76" s="13">
        <f>RANK($T76,$T$54:T$104)+COUNTIF($T$54:T76,T76)-1</f>
        <v>23</v>
      </c>
      <c r="V76" s="13" t="str">
        <v>P.US.VIXG18120</v>
      </c>
      <c r="W76" s="12">
        <f t="shared" si="21"/>
        <v>23</v>
      </c>
      <c r="X76" s="13" t="str">
        <f t="shared" si="15"/>
        <v>P.US.VIXG18120</v>
      </c>
      <c r="Y76" s="11">
        <f>IF(X76="",0,RTD("cqg.rtd", ,"ContractData",X76, "T_CVol",, "T"))</f>
        <v>0</v>
      </c>
      <c r="AA76" s="11">
        <f>IF(AC76="",0,RTD("cqg.rtd", ,"ContractData",AC76, "T_CVol",, "T"))</f>
        <v>1</v>
      </c>
      <c r="AB76" s="13">
        <f>RANK($AA76,$AA$54:AA$104)+COUNTIF($AA$54:AA76,AA76)-1</f>
        <v>10</v>
      </c>
      <c r="AC76" s="13" t="str">
        <v>C.US.VIXH18120</v>
      </c>
      <c r="AD76" s="12">
        <f t="shared" si="22"/>
        <v>23</v>
      </c>
      <c r="AE76" s="13" t="str">
        <f t="shared" si="16"/>
        <v/>
      </c>
      <c r="AF76" s="11">
        <f>IF(AE76="",0,RTD("cqg.rtd", ,"ContractData",AE76, "T_CVol",, "T"))</f>
        <v>0</v>
      </c>
      <c r="AG76" s="11">
        <f>IF(AI76="",0,RTD("cqg.rtd", ,"ContractData",AI76, "T_CVol",, "T"))</f>
        <v>101</v>
      </c>
      <c r="AH76" s="13">
        <f>RANK($AG76,$AG$54:AG$104)+COUNTIF($AG$54:AG76,AG76)-1</f>
        <v>1</v>
      </c>
      <c r="AI76" s="13" t="str">
        <v>P.US.VIXH18120</v>
      </c>
      <c r="AJ76" s="12">
        <f t="shared" si="23"/>
        <v>23</v>
      </c>
      <c r="AK76" s="13" t="str">
        <f t="shared" si="17"/>
        <v>P.US.VIXH1880</v>
      </c>
      <c r="AL76" s="11">
        <f>IF(AK76="",0,RTD("cqg.rtd", ,"ContractData",AK76, "T_CVol",, "T"))</f>
        <v>0</v>
      </c>
    </row>
    <row r="77" spans="1:38" x14ac:dyDescent="0.3">
      <c r="A77" s="11">
        <f>IF(C77="",0,RTD("cqg.rtd", ,"ContractData",C77, "T_CVol",, "T"))</f>
        <v>0</v>
      </c>
      <c r="B77" s="12">
        <f>RANK($A77,$A$54:A$104)+COUNTIF($A$54:A77,A77)-1</f>
        <v>35</v>
      </c>
      <c r="C77" s="13" t="str">
        <v>C.US.VIXF18135</v>
      </c>
      <c r="D77" s="12">
        <f t="shared" si="18"/>
        <v>24</v>
      </c>
      <c r="E77" s="13" t="str">
        <f t="shared" si="12"/>
        <v>C.US.VIXF1860</v>
      </c>
      <c r="F77" s="11">
        <f>IF(E77="",0,RTD("cqg.rtd", ,"ContractData",E77, "T_CVol",, "T"))</f>
        <v>0</v>
      </c>
      <c r="G77" s="11">
        <f>IF(I77="",0,RTD("cqg.rtd", ,"ContractData",I77, "T_CVol",, "T"))</f>
        <v>0</v>
      </c>
      <c r="H77" s="12">
        <f>RANK($G77,$G$54:G$104)+COUNTIF($G$54:G77,G77)-1</f>
        <v>25</v>
      </c>
      <c r="I77" s="13" t="str">
        <v>P.US.VIXF18135</v>
      </c>
      <c r="J77" s="12">
        <f t="shared" si="19"/>
        <v>24</v>
      </c>
      <c r="K77" s="13" t="str">
        <f t="shared" si="13"/>
        <v>P.US.VIXF18125</v>
      </c>
      <c r="L77" s="11">
        <f>IF(K77="",0,RTD("cqg.rtd", ,"ContractData",K77, "T_CVol",, "T"))</f>
        <v>0</v>
      </c>
      <c r="N77" s="11">
        <f>IF(P77="",0,RTD("cqg.rtd", ,"ContractData",P77, "T_CVol",, "T"))</f>
        <v>0</v>
      </c>
      <c r="O77" s="13">
        <f>RANK($N77,$N$54:N$104)+COUNTIF($N$54:N77,N77)-1</f>
        <v>24</v>
      </c>
      <c r="P77" s="13" t="str">
        <v>C.US.VIXG18130</v>
      </c>
      <c r="Q77" s="12">
        <f t="shared" si="20"/>
        <v>24</v>
      </c>
      <c r="R77" s="13" t="str">
        <f t="shared" si="14"/>
        <v>C.US.VIXG18130</v>
      </c>
      <c r="S77" s="11">
        <f>IF(R77="",0,RTD("cqg.rtd", ,"ContractData",R77, "T_CVol",, "T"))</f>
        <v>0</v>
      </c>
      <c r="T77" s="11">
        <f>IF(V77="",0,RTD("cqg.rtd", ,"ContractData",V77, "T_CVol",, "T"))</f>
        <v>0</v>
      </c>
      <c r="U77" s="13">
        <f>RANK($T77,$T$54:T$104)+COUNTIF($T$54:T77,T77)-1</f>
        <v>24</v>
      </c>
      <c r="V77" s="13" t="str">
        <v>P.US.VIXG18130</v>
      </c>
      <c r="W77" s="12">
        <f t="shared" si="21"/>
        <v>24</v>
      </c>
      <c r="X77" s="13" t="str">
        <f t="shared" si="15"/>
        <v>P.US.VIXG18130</v>
      </c>
      <c r="Y77" s="11">
        <f>IF(X77="",0,RTD("cqg.rtd", ,"ContractData",X77, "T_CVol",, "T"))</f>
        <v>0</v>
      </c>
      <c r="AA77" s="11">
        <f>IF(AC77="",0,RTD("cqg.rtd", ,"ContractData",AC77, "T_CVol",, "T"))</f>
        <v>122</v>
      </c>
      <c r="AB77" s="13">
        <f>RANK($AA77,$AA$54:AA$104)+COUNTIF($AA$54:AA77,AA77)-1</f>
        <v>1</v>
      </c>
      <c r="AC77" s="13" t="str">
        <v>C.US.VIXH18130</v>
      </c>
      <c r="AD77" s="12">
        <f t="shared" si="22"/>
        <v>24</v>
      </c>
      <c r="AE77" s="13" t="str">
        <f t="shared" si="16"/>
        <v>C.US.VIXH1810</v>
      </c>
      <c r="AF77" s="11">
        <f>IF(AE77="",0,RTD("cqg.rtd", ,"ContractData",AE77, "T_CVol",, "T"))</f>
        <v>0</v>
      </c>
      <c r="AG77" s="11">
        <f>IF(AI77="",0,RTD("cqg.rtd", ,"ContractData",AI77, "T_CVol",, "T"))</f>
        <v>0</v>
      </c>
      <c r="AH77" s="13">
        <f>RANK($AG77,$AG$54:AG$104)+COUNTIF($AG$54:AG77,AG77)-1</f>
        <v>27</v>
      </c>
      <c r="AI77" s="13" t="str">
        <v>P.US.VIXH18130</v>
      </c>
      <c r="AJ77" s="12">
        <f t="shared" si="23"/>
        <v>24</v>
      </c>
      <c r="AK77" s="13" t="str">
        <f t="shared" si="17"/>
        <v>P.US.VIXH1890</v>
      </c>
      <c r="AL77" s="11">
        <f>IF(AK77="",0,RTD("cqg.rtd", ,"ContractData",AK77, "T_CVol",, "T"))</f>
        <v>0</v>
      </c>
    </row>
    <row r="78" spans="1:38" x14ac:dyDescent="0.3">
      <c r="A78" s="11">
        <f>IF(C78="",0,RTD("cqg.rtd", ,"ContractData",C78, "T_CVol",, "T"))</f>
        <v>2</v>
      </c>
      <c r="B78" s="12">
        <f>RANK($A78,$A$54:A$104)+COUNTIF($A$54:A78,A78)-1</f>
        <v>13</v>
      </c>
      <c r="C78" s="13" t="str">
        <v>C.US.VIXF18140</v>
      </c>
      <c r="D78" s="12">
        <f t="shared" si="18"/>
        <v>25</v>
      </c>
      <c r="E78" s="13" t="str">
        <f t="shared" si="12"/>
        <v>C.US.VIXF1870</v>
      </c>
      <c r="G78" s="11">
        <f>IF(I78="",0,RTD("cqg.rtd", ,"ContractData",I78, "T_CVol",, "T"))</f>
        <v>0</v>
      </c>
      <c r="H78" s="12">
        <f>RANK($G78,$G$54:G$104)+COUNTIF($G$54:G78,G78)-1</f>
        <v>26</v>
      </c>
      <c r="I78" s="13" t="str">
        <v>P.US.VIXF18140</v>
      </c>
      <c r="J78" s="12">
        <f t="shared" si="19"/>
        <v>25</v>
      </c>
      <c r="K78" s="13" t="str">
        <f t="shared" si="13"/>
        <v>P.US.VIXF18135</v>
      </c>
      <c r="L78" s="11">
        <f>IF(K78="",0,RTD("cqg.rtd", ,"ContractData",K78, "T_CVol",, "T"))</f>
        <v>0</v>
      </c>
      <c r="N78" s="11">
        <f>IF(P78="",0,RTD("cqg.rtd", ,"ContractData",P78, "T_CVol",, "T"))</f>
        <v>0</v>
      </c>
      <c r="O78" s="13">
        <f>RANK($N78,$N$54:N$104)+COUNTIF($N$54:N78,N78)-1</f>
        <v>25</v>
      </c>
      <c r="P78" s="13" t="str">
        <v>C.US.VIXG18140</v>
      </c>
      <c r="Q78" s="12">
        <f t="shared" si="20"/>
        <v>25</v>
      </c>
      <c r="R78" s="13" t="str">
        <f t="shared" si="14"/>
        <v>C.US.VIXG18140</v>
      </c>
      <c r="S78" s="11">
        <f>IF(R78="",0,RTD("cqg.rtd", ,"ContractData",R78, "T_CVol",, "T"))</f>
        <v>0</v>
      </c>
      <c r="T78" s="11">
        <f>IF(V78="",0,RTD("cqg.rtd", ,"ContractData",V78, "T_CVol",, "T"))</f>
        <v>0</v>
      </c>
      <c r="U78" s="13">
        <f>RANK($T78,$T$54:T$104)+COUNTIF($T$54:T78,T78)-1</f>
        <v>25</v>
      </c>
      <c r="V78" s="13" t="str">
        <v>P.US.VIXG18140</v>
      </c>
      <c r="W78" s="12">
        <f t="shared" si="21"/>
        <v>25</v>
      </c>
      <c r="X78" s="13" t="str">
        <f t="shared" si="15"/>
        <v>P.US.VIXG18140</v>
      </c>
      <c r="Y78" s="11">
        <f>IF(X78="",0,RTD("cqg.rtd", ,"ContractData",X78, "T_CVol",, "T"))</f>
        <v>0</v>
      </c>
      <c r="AA78" s="11">
        <f>IF(AC78="",0,RTD("cqg.rtd", ,"ContractData",AC78, "T_CVol",, "T"))</f>
        <v>0</v>
      </c>
      <c r="AB78" s="13">
        <f>RANK($AA78,$AA$54:AA$104)+COUNTIF($AA$54:AA78,AA78)-1</f>
        <v>34</v>
      </c>
      <c r="AC78" s="13" t="str">
        <v>C.US.VIXH18140</v>
      </c>
      <c r="AD78" s="12">
        <f t="shared" si="22"/>
        <v>25</v>
      </c>
      <c r="AE78" s="13" t="str">
        <f t="shared" si="16"/>
        <v>C.US.VIXH1820</v>
      </c>
      <c r="AF78" s="11">
        <f>IF(AE78="",0,RTD("cqg.rtd", ,"ContractData",AE78, "T_CVol",, "T"))</f>
        <v>0</v>
      </c>
      <c r="AG78" s="11">
        <f>IF(AI78="",0,RTD("cqg.rtd", ,"ContractData",AI78, "T_CVol",, "T"))</f>
        <v>0</v>
      </c>
      <c r="AH78" s="13">
        <f>RANK($AG78,$AG$54:AG$104)+COUNTIF($AG$54:AG78,AG78)-1</f>
        <v>28</v>
      </c>
      <c r="AI78" s="13" t="str">
        <v>P.US.VIXH18140</v>
      </c>
      <c r="AJ78" s="12">
        <f t="shared" si="23"/>
        <v>25</v>
      </c>
      <c r="AK78" s="13" t="str">
        <f t="shared" si="17"/>
        <v>P.US.VIXH18100</v>
      </c>
      <c r="AL78" s="11">
        <f>IF(AK78="",0,RTD("cqg.rtd", ,"ContractData",AK78, "T_CVol",, "T"))</f>
        <v>0</v>
      </c>
    </row>
    <row r="79" spans="1:38" x14ac:dyDescent="0.3">
      <c r="A79" s="11">
        <f>IF(C79="",0,RTD("cqg.rtd", ,"ContractData",C79, "T_CVol",, "T"))</f>
        <v>0</v>
      </c>
      <c r="B79" s="12">
        <f>RANK($A79,$A$54:A$104)+COUNTIF($A$54:A79,A79)-1</f>
        <v>36</v>
      </c>
      <c r="C79" s="13" t="str">
        <v>C.US.VIXF18145</v>
      </c>
      <c r="D79" s="12">
        <f t="shared" si="18"/>
        <v>26</v>
      </c>
      <c r="E79" s="13" t="str">
        <f t="shared" si="12"/>
        <v>C.US.VIXF1875</v>
      </c>
      <c r="G79" s="11">
        <f>IF(I79="",0,RTD("cqg.rtd", ,"ContractData",I79, "T_CVol",, "T"))</f>
        <v>0</v>
      </c>
      <c r="H79" s="12">
        <f>RANK($G79,$G$54:G$104)+COUNTIF($G$54:G79,G79)-1</f>
        <v>27</v>
      </c>
      <c r="I79" s="13" t="str">
        <v>P.US.VIXF18145</v>
      </c>
      <c r="J79" s="12">
        <f t="shared" si="19"/>
        <v>26</v>
      </c>
      <c r="K79" s="13" t="str">
        <f t="shared" si="13"/>
        <v>P.US.VIXF18140</v>
      </c>
      <c r="L79" s="11">
        <f>IF(K79="",0,RTD("cqg.rtd", ,"ContractData",K79, "T_CVol",, "T"))</f>
        <v>0</v>
      </c>
      <c r="N79" s="11">
        <f>IF(P79="",0,RTD("cqg.rtd", ,"ContractData",P79, "T_CVol",, "T"))</f>
        <v>0</v>
      </c>
      <c r="O79" s="13">
        <f>RANK($N79,$N$54:N$104)+COUNTIF($N$54:N79,N79)-1</f>
        <v>26</v>
      </c>
      <c r="P79" s="13" t="str">
        <v>C.US.VIXG18150</v>
      </c>
      <c r="Q79" s="12">
        <f t="shared" si="20"/>
        <v>26</v>
      </c>
      <c r="R79" s="13" t="str">
        <f t="shared" si="14"/>
        <v>C.US.VIXG18150</v>
      </c>
      <c r="S79" s="11">
        <f>IF(R79="",0,RTD("cqg.rtd", ,"ContractData",R79, "T_CVol",, "T"))</f>
        <v>0</v>
      </c>
      <c r="T79" s="11">
        <f>IF(V79="",0,RTD("cqg.rtd", ,"ContractData",V79, "T_CVol",, "T"))</f>
        <v>0</v>
      </c>
      <c r="U79" s="13">
        <f>RANK($T79,$T$54:T$104)+COUNTIF($T$54:T79,T79)-1</f>
        <v>26</v>
      </c>
      <c r="V79" s="13" t="str">
        <v>P.US.VIXG18150</v>
      </c>
      <c r="W79" s="12">
        <f t="shared" si="21"/>
        <v>26</v>
      </c>
      <c r="X79" s="13" t="str">
        <f t="shared" si="15"/>
        <v>P.US.VIXG18150</v>
      </c>
      <c r="Y79" s="11">
        <f>IF(X79="",0,RTD("cqg.rtd", ,"ContractData",X79, "T_CVol",, "T"))</f>
        <v>0</v>
      </c>
      <c r="AA79" s="11">
        <f>IF(AC79="",0,RTD("cqg.rtd", ,"ContractData",AC79, "T_CVol",, "T"))</f>
        <v>1</v>
      </c>
      <c r="AB79" s="13">
        <f>RANK($AA79,$AA$54:AA$104)+COUNTIF($AA$54:AA79,AA79)-1</f>
        <v>11</v>
      </c>
      <c r="AC79" s="13" t="str">
        <v>C.US.VIXH18150</v>
      </c>
      <c r="AD79" s="12">
        <f t="shared" si="22"/>
        <v>26</v>
      </c>
      <c r="AE79" s="13" t="str">
        <f t="shared" si="16"/>
        <v>C.US.VIXH1830</v>
      </c>
      <c r="AF79" s="11">
        <f>IF(AE79="",0,RTD("cqg.rtd", ,"ContractData",AE79, "T_CVol",, "T"))</f>
        <v>0</v>
      </c>
      <c r="AG79" s="11">
        <f>IF(AI79="",0,RTD("cqg.rtd", ,"ContractData",AI79, "T_CVol",, "T"))</f>
        <v>1</v>
      </c>
      <c r="AH79" s="13">
        <f>RANK($AG79,$AG$54:AG$104)+COUNTIF($AG$54:AG79,AG79)-1</f>
        <v>3</v>
      </c>
      <c r="AI79" s="13" t="str">
        <v>P.US.VIXH18150</v>
      </c>
      <c r="AJ79" s="12">
        <f t="shared" si="23"/>
        <v>26</v>
      </c>
      <c r="AK79" s="13" t="str">
        <f t="shared" si="17"/>
        <v>P.US.VIXH18110</v>
      </c>
      <c r="AL79" s="11">
        <f>IF(AK79="",0,RTD("cqg.rtd", ,"ContractData",AK79, "T_CVol",, "T"))</f>
        <v>0</v>
      </c>
    </row>
    <row r="80" spans="1:38" x14ac:dyDescent="0.3">
      <c r="A80" s="11">
        <f>IF(C80="",0,RTD("cqg.rtd", ,"ContractData",C80, "T_CVol",, "T"))</f>
        <v>7</v>
      </c>
      <c r="B80" s="12">
        <f>RANK($A80,$A$54:A$104)+COUNTIF($A$54:A80,A80)-1</f>
        <v>11</v>
      </c>
      <c r="C80" s="13" t="str">
        <v>C.US.VIXF18150</v>
      </c>
      <c r="D80" s="12">
        <f t="shared" si="18"/>
        <v>27</v>
      </c>
      <c r="E80" s="13" t="str">
        <f t="shared" si="12"/>
        <v>C.US.VIXF1880</v>
      </c>
      <c r="G80" s="11">
        <f>IF(I80="",0,RTD("cqg.rtd", ,"ContractData",I80, "T_CVol",, "T"))</f>
        <v>1</v>
      </c>
      <c r="H80" s="12">
        <f>RANK($G80,$G$54:G$104)+COUNTIF($G$54:G80,G80)-1</f>
        <v>3</v>
      </c>
      <c r="I80" s="13" t="str">
        <v>P.US.VIXF18150</v>
      </c>
      <c r="J80" s="12">
        <f t="shared" si="19"/>
        <v>27</v>
      </c>
      <c r="K80" s="13" t="str">
        <f t="shared" si="13"/>
        <v>P.US.VIXF18145</v>
      </c>
      <c r="L80" s="11">
        <f>IF(K80="",0,RTD("cqg.rtd", ,"ContractData",K80, "T_CVol",, "T"))</f>
        <v>0</v>
      </c>
      <c r="N80" s="11">
        <f>IF(P80="",0,RTD("cqg.rtd", ,"ContractData",P80, "T_CVol",, "T"))</f>
        <v>0</v>
      </c>
      <c r="O80" s="13">
        <f>RANK($N80,$N$54:N$104)+COUNTIF($N$54:N80,N80)-1</f>
        <v>27</v>
      </c>
      <c r="P80" s="13" t="str">
        <v>C.US.VIXG18160</v>
      </c>
      <c r="Q80" s="12">
        <f t="shared" si="20"/>
        <v>27</v>
      </c>
      <c r="R80" s="13" t="str">
        <f t="shared" si="14"/>
        <v>C.US.VIXG18160</v>
      </c>
      <c r="S80" s="11">
        <f>IF(R80="",0,RTD("cqg.rtd", ,"ContractData",R80, "T_CVol",, "T"))</f>
        <v>0</v>
      </c>
      <c r="T80" s="11">
        <f>IF(V80="",0,RTD("cqg.rtd", ,"ContractData",V80, "T_CVol",, "T"))</f>
        <v>0</v>
      </c>
      <c r="U80" s="13">
        <f>RANK($T80,$T$54:T$104)+COUNTIF($T$54:T80,T80)-1</f>
        <v>27</v>
      </c>
      <c r="V80" s="13" t="str">
        <v>P.US.VIXG18160</v>
      </c>
      <c r="W80" s="12">
        <f t="shared" si="21"/>
        <v>27</v>
      </c>
      <c r="X80" s="13" t="str">
        <f t="shared" si="15"/>
        <v>P.US.VIXG18160</v>
      </c>
      <c r="Y80" s="11">
        <f>IF(X80="",0,RTD("cqg.rtd", ,"ContractData",X80, "T_CVol",, "T"))</f>
        <v>0</v>
      </c>
      <c r="AA80" s="11">
        <f>IF(AC80="",0,RTD("cqg.rtd", ,"ContractData",AC80, "T_CVol",, "T"))</f>
        <v>11</v>
      </c>
      <c r="AB80" s="13">
        <f>RANK($AA80,$AA$54:AA$104)+COUNTIF($AA$54:AA80,AA80)-1</f>
        <v>7</v>
      </c>
      <c r="AC80" s="13" t="str">
        <v>C.US.VIXH18160</v>
      </c>
      <c r="AD80" s="12">
        <f t="shared" si="22"/>
        <v>27</v>
      </c>
      <c r="AE80" s="13" t="str">
        <f t="shared" si="16"/>
        <v>C.US.VIXH1840</v>
      </c>
      <c r="AF80" s="11">
        <f>IF(AE80="",0,RTD("cqg.rtd", ,"ContractData",AE80, "T_CVol",, "T"))</f>
        <v>0</v>
      </c>
      <c r="AG80" s="11">
        <f>IF(AI80="",0,RTD("cqg.rtd", ,"ContractData",AI80, "T_CVol",, "T"))</f>
        <v>19</v>
      </c>
      <c r="AH80" s="13">
        <f>RANK($AG80,$AG$54:AG$104)+COUNTIF($AG$54:AG80,AG80)-1</f>
        <v>2</v>
      </c>
      <c r="AI80" s="13" t="str">
        <v>P.US.VIXH18160</v>
      </c>
      <c r="AJ80" s="12">
        <f t="shared" si="23"/>
        <v>27</v>
      </c>
      <c r="AK80" s="13" t="str">
        <f t="shared" si="17"/>
        <v>P.US.VIXH18130</v>
      </c>
      <c r="AL80" s="11">
        <f>IF(AK80="",0,RTD("cqg.rtd", ,"ContractData",AK80, "T_CVol",, "T"))</f>
        <v>0</v>
      </c>
    </row>
    <row r="81" spans="1:38" x14ac:dyDescent="0.3">
      <c r="A81" s="11">
        <f>IF(C81="",0,RTD("cqg.rtd", ,"ContractData",C81, "T_CVol",, "T"))</f>
        <v>0</v>
      </c>
      <c r="B81" s="12">
        <f>RANK($A81,$A$54:A$104)+COUNTIF($A$54:A81,A81)-1</f>
        <v>37</v>
      </c>
      <c r="C81" s="13" t="str">
        <v>C.US.VIXF18155</v>
      </c>
      <c r="D81" s="12">
        <f t="shared" si="18"/>
        <v>28</v>
      </c>
      <c r="E81" s="13" t="str">
        <f t="shared" si="12"/>
        <v>C.US.VIXF1885</v>
      </c>
      <c r="G81" s="11">
        <f>IF(I81="",0,RTD("cqg.rtd", ,"ContractData",I81, "T_CVol",, "T"))</f>
        <v>0</v>
      </c>
      <c r="H81" s="12">
        <f>RANK($G81,$G$54:G$104)+COUNTIF($G$54:G81,G81)-1</f>
        <v>28</v>
      </c>
      <c r="I81" s="13" t="str">
        <v>P.US.VIXF18155</v>
      </c>
      <c r="J81" s="12">
        <f t="shared" si="19"/>
        <v>28</v>
      </c>
      <c r="K81" s="13" t="str">
        <f t="shared" si="13"/>
        <v>P.US.VIXF18155</v>
      </c>
      <c r="L81" s="11">
        <f>IF(K81="",0,RTD("cqg.rtd", ,"ContractData",K81, "T_CVol",, "T"))</f>
        <v>0</v>
      </c>
      <c r="N81" s="11">
        <f>IF(P81="",0,RTD("cqg.rtd", ,"ContractData",P81, "T_CVol",, "T"))</f>
        <v>0</v>
      </c>
      <c r="O81" s="13">
        <f>RANK($N81,$N$54:N$104)+COUNTIF($N$54:N81,N81)-1</f>
        <v>28</v>
      </c>
      <c r="P81" s="13" t="str">
        <v>C.US.VIXG18170</v>
      </c>
      <c r="Q81" s="12">
        <f t="shared" si="20"/>
        <v>28</v>
      </c>
      <c r="R81" s="13" t="str">
        <f t="shared" si="14"/>
        <v>C.US.VIXG18170</v>
      </c>
      <c r="S81" s="11">
        <f>IF(R81="",0,RTD("cqg.rtd", ,"ContractData",R81, "T_CVol",, "T"))</f>
        <v>0</v>
      </c>
      <c r="T81" s="11">
        <f>IF(V81="",0,RTD("cqg.rtd", ,"ContractData",V81, "T_CVol",, "T"))</f>
        <v>0</v>
      </c>
      <c r="U81" s="13">
        <f>RANK($T81,$T$54:T$104)+COUNTIF($T$54:T81,T81)-1</f>
        <v>28</v>
      </c>
      <c r="V81" s="13" t="str">
        <v>P.US.VIXG18170</v>
      </c>
      <c r="W81" s="12">
        <f t="shared" si="21"/>
        <v>28</v>
      </c>
      <c r="X81" s="13" t="str">
        <f t="shared" si="15"/>
        <v>P.US.VIXG18170</v>
      </c>
      <c r="Y81" s="11">
        <f>IF(X81="",0,RTD("cqg.rtd", ,"ContractData",X81, "T_CVol",, "T"))</f>
        <v>0</v>
      </c>
      <c r="AA81" s="11">
        <f>IF(AC81="",0,RTD("cqg.rtd", ,"ContractData",AC81, "T_CVol",, "T"))</f>
        <v>103</v>
      </c>
      <c r="AB81" s="13">
        <f>RANK($AA81,$AA$54:AA$104)+COUNTIF($AA$54:AA81,AA81)-1</f>
        <v>2</v>
      </c>
      <c r="AC81" s="13" t="str">
        <v>C.US.VIXH18170</v>
      </c>
      <c r="AD81" s="12">
        <f t="shared" si="22"/>
        <v>28</v>
      </c>
      <c r="AE81" s="13" t="str">
        <f t="shared" si="16"/>
        <v>C.US.VIXH1850</v>
      </c>
      <c r="AF81" s="11">
        <f>IF(AE81="",0,RTD("cqg.rtd", ,"ContractData",AE81, "T_CVol",, "T"))</f>
        <v>0</v>
      </c>
      <c r="AG81" s="11">
        <f>IF(AI81="",0,RTD("cqg.rtd", ,"ContractData",AI81, "T_CVol",, "T"))</f>
        <v>0</v>
      </c>
      <c r="AH81" s="13">
        <f>RANK($AG81,$AG$54:AG$104)+COUNTIF($AG$54:AG81,AG81)-1</f>
        <v>29</v>
      </c>
      <c r="AI81" s="13" t="str">
        <v>P.US.VIXH18170</v>
      </c>
      <c r="AJ81" s="12">
        <f t="shared" si="23"/>
        <v>28</v>
      </c>
      <c r="AK81" s="13" t="str">
        <f t="shared" si="17"/>
        <v>P.US.VIXH18140</v>
      </c>
      <c r="AL81" s="11">
        <f>IF(AK81="",0,RTD("cqg.rtd", ,"ContractData",AK81, "T_CVol",, "T"))</f>
        <v>0</v>
      </c>
    </row>
    <row r="82" spans="1:38" x14ac:dyDescent="0.3">
      <c r="A82" s="11">
        <f>IF(C82="",0,RTD("cqg.rtd", ,"ContractData",C82, "T_CVol",, "T"))</f>
        <v>0</v>
      </c>
      <c r="B82" s="12">
        <f>RANK($A82,$A$54:A$104)+COUNTIF($A$54:A82,A82)-1</f>
        <v>38</v>
      </c>
      <c r="C82" s="13" t="str">
        <v>C.US.VIXF18160</v>
      </c>
      <c r="D82" s="12">
        <f t="shared" si="18"/>
        <v>29</v>
      </c>
      <c r="E82" s="13" t="str">
        <f t="shared" si="12"/>
        <v>C.US.VIXF1890</v>
      </c>
      <c r="G82" s="11">
        <f>IF(I82="",0,RTD("cqg.rtd", ,"ContractData",I82, "T_CVol",, "T"))</f>
        <v>0</v>
      </c>
      <c r="H82" s="12">
        <f>RANK($G82,$G$54:G$104)+COUNTIF($G$54:G82,G82)-1</f>
        <v>29</v>
      </c>
      <c r="I82" s="13" t="str">
        <v>P.US.VIXF18160</v>
      </c>
      <c r="J82" s="12">
        <f t="shared" si="19"/>
        <v>29</v>
      </c>
      <c r="K82" s="13" t="str">
        <f t="shared" si="13"/>
        <v>P.US.VIXF18160</v>
      </c>
      <c r="L82" s="11">
        <f>IF(K82="",0,RTD("cqg.rtd", ,"ContractData",K82, "T_CVol",, "T"))</f>
        <v>0</v>
      </c>
      <c r="N82" s="11">
        <f>IF(P82="",0,RTD("cqg.rtd", ,"ContractData",P82, "T_CVol",, "T"))</f>
        <v>0</v>
      </c>
      <c r="O82" s="13">
        <f>RANK($N82,$N$54:N$104)+COUNTIF($N$54:N82,N82)-1</f>
        <v>29</v>
      </c>
      <c r="P82" s="13" t="str">
        <v>C.US.VIXG18180</v>
      </c>
      <c r="Q82" s="12">
        <f t="shared" si="20"/>
        <v>29</v>
      </c>
      <c r="R82" s="13" t="str">
        <f t="shared" si="14"/>
        <v>C.US.VIXG18180</v>
      </c>
      <c r="S82" s="11">
        <f>IF(R82="",0,RTD("cqg.rtd", ,"ContractData",R82, "T_CVol",, "T"))</f>
        <v>0</v>
      </c>
      <c r="T82" s="11">
        <f>IF(V82="",0,RTD("cqg.rtd", ,"ContractData",V82, "T_CVol",, "T"))</f>
        <v>0</v>
      </c>
      <c r="U82" s="13">
        <f>RANK($T82,$T$54:T$104)+COUNTIF($T$54:T82,T82)-1</f>
        <v>29</v>
      </c>
      <c r="V82" s="13" t="str">
        <v>P.US.VIXG18180</v>
      </c>
      <c r="W82" s="12">
        <f t="shared" si="21"/>
        <v>29</v>
      </c>
      <c r="X82" s="13" t="str">
        <f t="shared" si="15"/>
        <v>P.US.VIXG18180</v>
      </c>
      <c r="Y82" s="11">
        <f>IF(X82="",0,RTD("cqg.rtd", ,"ContractData",X82, "T_CVol",, "T"))</f>
        <v>0</v>
      </c>
      <c r="AA82" s="11">
        <f>IF(AC82="",0,RTD("cqg.rtd", ,"ContractData",AC82, "T_CVol",, "T"))</f>
        <v>0</v>
      </c>
      <c r="AB82" s="13">
        <f>RANK($AA82,$AA$54:AA$104)+COUNTIF($AA$54:AA82,AA82)-1</f>
        <v>35</v>
      </c>
      <c r="AC82" s="13" t="str">
        <v>C.US.VIXH18180</v>
      </c>
      <c r="AD82" s="12">
        <f t="shared" si="22"/>
        <v>29</v>
      </c>
      <c r="AE82" s="13" t="str">
        <f t="shared" si="16"/>
        <v>C.US.VIXH1860</v>
      </c>
      <c r="AF82" s="11">
        <f>IF(AE82="",0,RTD("cqg.rtd", ,"ContractData",AE82, "T_CVol",, "T"))</f>
        <v>0</v>
      </c>
      <c r="AG82" s="11">
        <f>IF(AI82="",0,RTD("cqg.rtd", ,"ContractData",AI82, "T_CVol",, "T"))</f>
        <v>0</v>
      </c>
      <c r="AH82" s="13">
        <f>RANK($AG82,$AG$54:AG$104)+COUNTIF($AG$54:AG82,AG82)-1</f>
        <v>30</v>
      </c>
      <c r="AI82" s="13" t="str">
        <v>P.US.VIXH18180</v>
      </c>
      <c r="AJ82" s="12">
        <f t="shared" si="23"/>
        <v>29</v>
      </c>
      <c r="AK82" s="13" t="str">
        <f t="shared" si="17"/>
        <v>P.US.VIXH18170</v>
      </c>
      <c r="AL82" s="11">
        <f>IF(AK82="",0,RTD("cqg.rtd", ,"ContractData",AK82, "T_CVol",, "T"))</f>
        <v>0</v>
      </c>
    </row>
    <row r="83" spans="1:38" x14ac:dyDescent="0.3">
      <c r="A83" s="11">
        <f>IF(C83="",0,RTD("cqg.rtd", ,"ContractData",C83, "T_CVol",, "T"))</f>
        <v>0</v>
      </c>
      <c r="B83" s="12">
        <f>RANK($A83,$A$54:A$104)+COUNTIF($A$54:A83,A83)-1</f>
        <v>39</v>
      </c>
      <c r="C83" s="13" t="str">
        <v>C.US.VIXF18165</v>
      </c>
      <c r="D83" s="12">
        <f t="shared" si="18"/>
        <v>30</v>
      </c>
      <c r="E83" s="13" t="str">
        <f t="shared" si="12"/>
        <v>C.US.VIXF1895</v>
      </c>
      <c r="G83" s="11">
        <f>IF(I83="",0,RTD("cqg.rtd", ,"ContractData",I83, "T_CVol",, "T"))</f>
        <v>0</v>
      </c>
      <c r="H83" s="12">
        <f>RANK($G83,$G$54:G$104)+COUNTIF($G$54:G83,G83)-1</f>
        <v>30</v>
      </c>
      <c r="I83" s="13" t="str">
        <v>P.US.VIXF18165</v>
      </c>
      <c r="J83" s="12">
        <f t="shared" si="19"/>
        <v>30</v>
      </c>
      <c r="K83" s="13" t="str">
        <f t="shared" si="13"/>
        <v>P.US.VIXF18165</v>
      </c>
      <c r="L83" s="11">
        <f>IF(K83="",0,RTD("cqg.rtd", ,"ContractData",K83, "T_CVol",, "T"))</f>
        <v>0</v>
      </c>
      <c r="N83" s="11">
        <f>IF(P83="",0,RTD("cqg.rtd", ,"ContractData",P83, "T_CVol",, "T"))</f>
        <v>0</v>
      </c>
      <c r="O83" s="13">
        <f>RANK($N83,$N$54:N$104)+COUNTIF($N$54:N83,N83)-1</f>
        <v>30</v>
      </c>
      <c r="P83" s="13" t="str">
        <v>C.US.VIXG18190</v>
      </c>
      <c r="Q83" s="12">
        <f t="shared" si="20"/>
        <v>30</v>
      </c>
      <c r="R83" s="13" t="str">
        <f t="shared" si="14"/>
        <v>C.US.VIXG18190</v>
      </c>
      <c r="S83" s="11">
        <f>IF(R83="",0,RTD("cqg.rtd", ,"ContractData",R83, "T_CVol",, "T"))</f>
        <v>0</v>
      </c>
      <c r="T83" s="11">
        <f>IF(V83="",0,RTD("cqg.rtd", ,"ContractData",V83, "T_CVol",, "T"))</f>
        <v>0</v>
      </c>
      <c r="U83" s="13">
        <f>RANK($T83,$T$54:T$104)+COUNTIF($T$54:T83,T83)-1</f>
        <v>30</v>
      </c>
      <c r="V83" s="13" t="str">
        <v>P.US.VIXG18190</v>
      </c>
      <c r="W83" s="12">
        <f t="shared" si="21"/>
        <v>30</v>
      </c>
      <c r="X83" s="13" t="str">
        <f t="shared" si="15"/>
        <v>P.US.VIXG18190</v>
      </c>
      <c r="Y83" s="11">
        <f>IF(X83="",0,RTD("cqg.rtd", ,"ContractData",X83, "T_CVol",, "T"))</f>
        <v>0</v>
      </c>
      <c r="AA83" s="11">
        <f>IF(AC83="",0,RTD("cqg.rtd", ,"ContractData",AC83, "T_CVol",, "T"))</f>
        <v>1</v>
      </c>
      <c r="AB83" s="13">
        <f>RANK($AA83,$AA$54:AA$104)+COUNTIF($AA$54:AA83,AA83)-1</f>
        <v>12</v>
      </c>
      <c r="AC83" s="13" t="str">
        <v>C.US.VIXH18190</v>
      </c>
      <c r="AD83" s="12">
        <f t="shared" si="22"/>
        <v>30</v>
      </c>
      <c r="AE83" s="13" t="str">
        <f t="shared" si="16"/>
        <v>C.US.VIXH1870</v>
      </c>
      <c r="AF83" s="11">
        <f>IF(AE83="",0,RTD("cqg.rtd", ,"ContractData",AE83, "T_CVol",, "T"))</f>
        <v>0</v>
      </c>
      <c r="AG83" s="11">
        <f>IF(AI83="",0,RTD("cqg.rtd", ,"ContractData",AI83, "T_CVol",, "T"))</f>
        <v>1</v>
      </c>
      <c r="AH83" s="13">
        <f>RANK($AG83,$AG$54:AG$104)+COUNTIF($AG$54:AG83,AG83)-1</f>
        <v>4</v>
      </c>
      <c r="AI83" s="13" t="str">
        <v>P.US.VIXH18190</v>
      </c>
      <c r="AJ83" s="12">
        <f t="shared" si="23"/>
        <v>30</v>
      </c>
      <c r="AK83" s="13" t="str">
        <f t="shared" si="17"/>
        <v>P.US.VIXH18180</v>
      </c>
      <c r="AL83" s="11">
        <f>IF(AK83="",0,RTD("cqg.rtd", ,"ContractData",AK83, "T_CVol",, "T"))</f>
        <v>0</v>
      </c>
    </row>
    <row r="84" spans="1:38" x14ac:dyDescent="0.3">
      <c r="A84" s="11">
        <f>IF(C84="",0,RTD("cqg.rtd", ,"ContractData",C84, "T_CVol",, "T"))</f>
        <v>50</v>
      </c>
      <c r="B84" s="12">
        <f>RANK($A84,$A$54:A$104)+COUNTIF($A$54:A84,A84)-1</f>
        <v>8</v>
      </c>
      <c r="C84" s="13" t="str">
        <v>C.US.VIXF18170</v>
      </c>
      <c r="D84" s="12">
        <f t="shared" si="18"/>
        <v>31</v>
      </c>
      <c r="E84" s="13" t="str">
        <f t="shared" si="12"/>
        <v>C.US.VIXF18105</v>
      </c>
      <c r="G84" s="11">
        <f>IF(I84="",0,RTD("cqg.rtd", ,"ContractData",I84, "T_CVol",, "T"))</f>
        <v>0</v>
      </c>
      <c r="H84" s="12">
        <f>RANK($G84,$G$54:G$104)+COUNTIF($G$54:G84,G84)-1</f>
        <v>31</v>
      </c>
      <c r="I84" s="13" t="str">
        <v>P.US.VIXF18170</v>
      </c>
      <c r="J84" s="12">
        <f t="shared" si="19"/>
        <v>31</v>
      </c>
      <c r="K84" s="13" t="str">
        <f t="shared" si="13"/>
        <v>P.US.VIXF18170</v>
      </c>
      <c r="L84" s="11">
        <f>IF(K84="",0,RTD("cqg.rtd", ,"ContractData",K84, "T_CVol",, "T"))</f>
        <v>0</v>
      </c>
      <c r="N84" s="11">
        <f>IF(P84="",0,RTD("cqg.rtd", ,"ContractData",P84, "T_CVol",, "T"))</f>
        <v>0</v>
      </c>
      <c r="O84" s="13">
        <f>RANK($N84,$N$54:N$104)+COUNTIF($N$54:N84,N84)-1</f>
        <v>31</v>
      </c>
      <c r="P84" s="13" t="str">
        <v>C.US.VIXG18200</v>
      </c>
      <c r="Q84" s="12">
        <f t="shared" si="20"/>
        <v>31</v>
      </c>
      <c r="R84" s="13" t="str">
        <f t="shared" si="14"/>
        <v>C.US.VIXG18200</v>
      </c>
      <c r="S84" s="11">
        <f>IF(R84="",0,RTD("cqg.rtd", ,"ContractData",R84, "T_CVol",, "T"))</f>
        <v>0</v>
      </c>
      <c r="T84" s="11">
        <f>IF(V84="",0,RTD("cqg.rtd", ,"ContractData",V84, "T_CVol",, "T"))</f>
        <v>0</v>
      </c>
      <c r="U84" s="13">
        <f>RANK($T84,$T$54:T$104)+COUNTIF($T$54:T84,T84)-1</f>
        <v>31</v>
      </c>
      <c r="V84" s="13" t="str">
        <v>P.US.VIXG18200</v>
      </c>
      <c r="W84" s="12">
        <f t="shared" si="21"/>
        <v>31</v>
      </c>
      <c r="X84" s="13" t="str">
        <f t="shared" si="15"/>
        <v>P.US.VIXG18200</v>
      </c>
      <c r="Y84" s="11">
        <f>IF(X84="",0,RTD("cqg.rtd", ,"ContractData",X84, "T_CVol",, "T"))</f>
        <v>0</v>
      </c>
      <c r="AA84" s="11">
        <f>IF(AC84="",0,RTD("cqg.rtd", ,"ContractData",AC84, "T_CVol",, "T"))</f>
        <v>2</v>
      </c>
      <c r="AB84" s="13">
        <f>RANK($AA84,$AA$54:AA$104)+COUNTIF($AA$54:AA84,AA84)-1</f>
        <v>9</v>
      </c>
      <c r="AC84" s="13" t="str">
        <v>C.US.VIXH18200</v>
      </c>
      <c r="AD84" s="12">
        <f t="shared" si="22"/>
        <v>31</v>
      </c>
      <c r="AE84" s="13" t="str">
        <f t="shared" si="16"/>
        <v>C.US.VIXH1880</v>
      </c>
      <c r="AF84" s="11">
        <f>IF(AE84="",0,RTD("cqg.rtd", ,"ContractData",AE84, "T_CVol",, "T"))</f>
        <v>0</v>
      </c>
      <c r="AG84" s="11">
        <f>IF(AI84="",0,RTD("cqg.rtd", ,"ContractData",AI84, "T_CVol",, "T"))</f>
        <v>0</v>
      </c>
      <c r="AH84" s="13">
        <f>RANK($AG84,$AG$54:AG$104)+COUNTIF($AG$54:AG84,AG84)-1</f>
        <v>31</v>
      </c>
      <c r="AI84" s="13" t="str">
        <v>P.US.VIXH18200</v>
      </c>
      <c r="AJ84" s="12">
        <f t="shared" si="23"/>
        <v>31</v>
      </c>
      <c r="AK84" s="13" t="str">
        <f t="shared" si="17"/>
        <v>P.US.VIXH18200</v>
      </c>
      <c r="AL84" s="11">
        <f>IF(AK84="",0,RTD("cqg.rtd", ,"ContractData",AK84, "T_CVol",, "T"))</f>
        <v>0</v>
      </c>
    </row>
    <row r="85" spans="1:38" x14ac:dyDescent="0.3">
      <c r="A85" s="11">
        <f>IF(C85="",0,RTD("cqg.rtd", ,"ContractData",C85, "T_CVol",, "T"))</f>
        <v>0</v>
      </c>
      <c r="B85" s="12">
        <f>RANK($A85,$A$54:A$104)+COUNTIF($A$54:A85,A85)-1</f>
        <v>40</v>
      </c>
      <c r="C85" s="13" t="str">
        <v>C.US.VIXF18175</v>
      </c>
      <c r="D85" s="12">
        <f t="shared" si="18"/>
        <v>32</v>
      </c>
      <c r="E85" s="13" t="str">
        <f t="shared" si="12"/>
        <v>C.US.VIXF18115</v>
      </c>
      <c r="G85" s="11">
        <f>IF(I85="",0,RTD("cqg.rtd", ,"ContractData",I85, "T_CVol",, "T"))</f>
        <v>0</v>
      </c>
      <c r="H85" s="12">
        <f>RANK($G85,$G$54:G$104)+COUNTIF($G$54:G85,G85)-1</f>
        <v>32</v>
      </c>
      <c r="I85" s="13" t="str">
        <v>P.US.VIXF18175</v>
      </c>
      <c r="J85" s="12">
        <f t="shared" si="19"/>
        <v>32</v>
      </c>
      <c r="K85" s="13" t="str">
        <f t="shared" si="13"/>
        <v>P.US.VIXF18175</v>
      </c>
      <c r="L85" s="11">
        <f>IF(K85="",0,RTD("cqg.rtd", ,"ContractData",K85, "T_CVol",, "T"))</f>
        <v>0</v>
      </c>
      <c r="N85" s="11">
        <f>IF(P85="",0,RTD("cqg.rtd", ,"ContractData",P85, "T_CVol",, "T"))</f>
        <v>0</v>
      </c>
      <c r="O85" s="13">
        <f>RANK($N85,$N$54:N$104)+COUNTIF($N$54:N85,N85)-1</f>
        <v>32</v>
      </c>
      <c r="P85" s="13" t="str">
        <v>C.US.VIXG18210</v>
      </c>
      <c r="Q85" s="12">
        <f t="shared" si="20"/>
        <v>32</v>
      </c>
      <c r="R85" s="13" t="str">
        <f t="shared" si="14"/>
        <v>C.US.VIXG18210</v>
      </c>
      <c r="S85" s="11">
        <f>IF(R85="",0,RTD("cqg.rtd", ,"ContractData",R85, "T_CVol",, "T"))</f>
        <v>0</v>
      </c>
      <c r="T85" s="11">
        <f>IF(V85="",0,RTD("cqg.rtd", ,"ContractData",V85, "T_CVol",, "T"))</f>
        <v>0</v>
      </c>
      <c r="U85" s="13">
        <f>RANK($T85,$T$54:T$104)+COUNTIF($T$54:T85,T85)-1</f>
        <v>32</v>
      </c>
      <c r="V85" s="13" t="str">
        <v>P.US.VIXG18210</v>
      </c>
      <c r="W85" s="12">
        <f t="shared" si="21"/>
        <v>32</v>
      </c>
      <c r="X85" s="13" t="str">
        <f t="shared" si="15"/>
        <v>P.US.VIXG18210</v>
      </c>
      <c r="Y85" s="11">
        <f>IF(X85="",0,RTD("cqg.rtd", ,"ContractData",X85, "T_CVol",, "T"))</f>
        <v>0</v>
      </c>
      <c r="AA85" s="11">
        <f>IF(AC85="",0,RTD("cqg.rtd", ,"ContractData",AC85, "T_CVol",, "T"))</f>
        <v>101</v>
      </c>
      <c r="AB85" s="13">
        <f>RANK($AA85,$AA$54:AA$104)+COUNTIF($AA$54:AA85,AA85)-1</f>
        <v>3</v>
      </c>
      <c r="AC85" s="13" t="str">
        <v>C.US.VIXH18210</v>
      </c>
      <c r="AD85" s="12">
        <f t="shared" si="22"/>
        <v>32</v>
      </c>
      <c r="AE85" s="13" t="str">
        <f t="shared" si="16"/>
        <v>C.US.VIXH1890</v>
      </c>
      <c r="AF85" s="11">
        <f>IF(AE85="",0,RTD("cqg.rtd", ,"ContractData",AE85, "T_CVol",, "T"))</f>
        <v>0</v>
      </c>
      <c r="AG85" s="11">
        <f>IF(AI85="",0,RTD("cqg.rtd", ,"ContractData",AI85, "T_CVol",, "T"))</f>
        <v>0</v>
      </c>
      <c r="AH85" s="13">
        <f>RANK($AG85,$AG$54:AG$104)+COUNTIF($AG$54:AG85,AG85)-1</f>
        <v>32</v>
      </c>
      <c r="AI85" s="13" t="str">
        <v>P.US.VIXH18210</v>
      </c>
      <c r="AJ85" s="12">
        <f t="shared" si="23"/>
        <v>32</v>
      </c>
      <c r="AK85" s="13" t="str">
        <f t="shared" si="17"/>
        <v>P.US.VIXH18210</v>
      </c>
      <c r="AL85" s="11">
        <f>IF(AK85="",0,RTD("cqg.rtd", ,"ContractData",AK85, "T_CVol",, "T"))</f>
        <v>0</v>
      </c>
    </row>
    <row r="86" spans="1:38" x14ac:dyDescent="0.3">
      <c r="A86" s="11">
        <f>IF(C86="",0,RTD("cqg.rtd", ,"ContractData",C86, "T_CVol",, "T"))</f>
        <v>802</v>
      </c>
      <c r="B86" s="12">
        <f>RANK($A86,$A$54:A$104)+COUNTIF($A$54:A86,A86)-1</f>
        <v>2</v>
      </c>
      <c r="C86" s="13" t="str">
        <v>C.US.VIXF18180</v>
      </c>
      <c r="D86" s="12">
        <f t="shared" si="18"/>
        <v>33</v>
      </c>
      <c r="E86" s="13" t="str">
        <f t="shared" si="12"/>
        <v>C.US.VIXF18125</v>
      </c>
      <c r="G86" s="11">
        <f>IF(I86="",0,RTD("cqg.rtd", ,"ContractData",I86, "T_CVol",, "T"))</f>
        <v>0</v>
      </c>
      <c r="H86" s="12">
        <f>RANK($G86,$G$54:G$104)+COUNTIF($G$54:G86,G86)-1</f>
        <v>33</v>
      </c>
      <c r="I86" s="13" t="str">
        <v>P.US.VIXF18180</v>
      </c>
      <c r="J86" s="12">
        <f t="shared" si="19"/>
        <v>33</v>
      </c>
      <c r="K86" s="13" t="str">
        <f t="shared" si="13"/>
        <v>P.US.VIXF18180</v>
      </c>
      <c r="L86" s="11">
        <f>IF(K86="",0,RTD("cqg.rtd", ,"ContractData",K86, "T_CVol",, "T"))</f>
        <v>0</v>
      </c>
      <c r="N86" s="11">
        <f>IF(P86="",0,RTD("cqg.rtd", ,"ContractData",P86, "T_CVol",, "T"))</f>
        <v>0</v>
      </c>
      <c r="O86" s="13">
        <f>RANK($N86,$N$54:N$104)+COUNTIF($N$54:N86,N86)-1</f>
        <v>33</v>
      </c>
      <c r="P86" s="13" t="str">
        <v>C.US.VIXG18220</v>
      </c>
      <c r="Q86" s="12">
        <f t="shared" si="20"/>
        <v>33</v>
      </c>
      <c r="R86" s="13" t="str">
        <f t="shared" si="14"/>
        <v>C.US.VIXG18220</v>
      </c>
      <c r="S86" s="11">
        <f>IF(R86="",0,RTD("cqg.rtd", ,"ContractData",R86, "T_CVol",, "T"))</f>
        <v>0</v>
      </c>
      <c r="T86" s="11">
        <f>IF(V86="",0,RTD("cqg.rtd", ,"ContractData",V86, "T_CVol",, "T"))</f>
        <v>0</v>
      </c>
      <c r="U86" s="13">
        <f>RANK($T86,$T$54:T$104)+COUNTIF($T$54:T86,T86)-1</f>
        <v>33</v>
      </c>
      <c r="V86" s="13" t="str">
        <v>P.US.VIXG18220</v>
      </c>
      <c r="W86" s="12">
        <f t="shared" si="21"/>
        <v>33</v>
      </c>
      <c r="X86" s="13" t="str">
        <f t="shared" si="15"/>
        <v>P.US.VIXG18220</v>
      </c>
      <c r="Y86" s="11">
        <f>IF(X86="",0,RTD("cqg.rtd", ,"ContractData",X86, "T_CVol",, "T"))</f>
        <v>0</v>
      </c>
      <c r="AA86" s="11">
        <f>IF(AC86="",0,RTD("cqg.rtd", ,"ContractData",AC86, "T_CVol",, "T"))</f>
        <v>0</v>
      </c>
      <c r="AB86" s="13">
        <f>RANK($AA86,$AA$54:AA$104)+COUNTIF($AA$54:AA86,AA86)-1</f>
        <v>36</v>
      </c>
      <c r="AC86" s="13" t="str">
        <v>C.US.VIXH18220</v>
      </c>
      <c r="AD86" s="12">
        <f t="shared" si="22"/>
        <v>33</v>
      </c>
      <c r="AE86" s="13" t="str">
        <f t="shared" si="16"/>
        <v>C.US.VIXH18100</v>
      </c>
      <c r="AF86" s="11">
        <f>IF(AE86="",0,RTD("cqg.rtd", ,"ContractData",AE86, "T_CVol",, "T"))</f>
        <v>0</v>
      </c>
      <c r="AG86" s="11">
        <f>IF(AI86="",0,RTD("cqg.rtd", ,"ContractData",AI86, "T_CVol",, "T"))</f>
        <v>0</v>
      </c>
      <c r="AH86" s="13">
        <f>RANK($AG86,$AG$54:AG$104)+COUNTIF($AG$54:AG86,AG86)-1</f>
        <v>33</v>
      </c>
      <c r="AI86" s="13" t="str">
        <v>P.US.VIXH18220</v>
      </c>
      <c r="AJ86" s="12">
        <f t="shared" si="23"/>
        <v>33</v>
      </c>
      <c r="AK86" s="13" t="str">
        <f t="shared" si="17"/>
        <v>P.US.VIXH18220</v>
      </c>
      <c r="AL86" s="11">
        <f>IF(AK86="",0,RTD("cqg.rtd", ,"ContractData",AK86, "T_CVol",, "T"))</f>
        <v>0</v>
      </c>
    </row>
    <row r="87" spans="1:38" x14ac:dyDescent="0.3">
      <c r="A87" s="11">
        <f>IF(C87="",0,RTD("cqg.rtd", ,"ContractData",C87, "T_CVol",, "T"))</f>
        <v>0</v>
      </c>
      <c r="B87" s="12">
        <f>RANK($A87,$A$54:A$104)+COUNTIF($A$54:A87,A87)-1</f>
        <v>41</v>
      </c>
      <c r="C87" s="13" t="str">
        <v>C.US.VIXF18185</v>
      </c>
      <c r="D87" s="12">
        <f t="shared" si="18"/>
        <v>34</v>
      </c>
      <c r="E87" s="13" t="str">
        <f t="shared" si="12"/>
        <v>C.US.VIXF18130</v>
      </c>
      <c r="G87" s="11">
        <f>IF(I87="",0,RTD("cqg.rtd", ,"ContractData",I87, "T_CVol",, "T"))</f>
        <v>0</v>
      </c>
      <c r="H87" s="12">
        <f>RANK($G87,$G$54:G$104)+COUNTIF($G$54:G87,G87)-1</f>
        <v>34</v>
      </c>
      <c r="I87" s="13" t="str">
        <v>P.US.VIXF18185</v>
      </c>
      <c r="J87" s="12">
        <f t="shared" si="19"/>
        <v>34</v>
      </c>
      <c r="K87" s="13" t="str">
        <f t="shared" si="13"/>
        <v>P.US.VIXF18185</v>
      </c>
      <c r="L87" s="11">
        <f>IF(K87="",0,RTD("cqg.rtd", ,"ContractData",K87, "T_CVol",, "T"))</f>
        <v>0</v>
      </c>
      <c r="N87" s="11">
        <f>IF(P87="",0,RTD("cqg.rtd", ,"ContractData",P87, "T_CVol",, "T"))</f>
        <v>0</v>
      </c>
      <c r="O87" s="13">
        <f>RANK($N87,$N$54:N$104)+COUNTIF($N$54:N87,N87)-1</f>
        <v>34</v>
      </c>
      <c r="P87" s="13" t="str">
        <v>C.US.VIXG18230</v>
      </c>
      <c r="Q87" s="12">
        <f t="shared" si="20"/>
        <v>34</v>
      </c>
      <c r="R87" s="13" t="str">
        <f t="shared" si="14"/>
        <v>C.US.VIXG18230</v>
      </c>
      <c r="S87" s="11">
        <f>IF(R87="",0,RTD("cqg.rtd", ,"ContractData",R87, "T_CVol",, "T"))</f>
        <v>0</v>
      </c>
      <c r="T87" s="11">
        <f>IF(V87="",0,RTD("cqg.rtd", ,"ContractData",V87, "T_CVol",, "T"))</f>
        <v>0</v>
      </c>
      <c r="U87" s="13">
        <f>RANK($T87,$T$54:T$104)+COUNTIF($T$54:T87,T87)-1</f>
        <v>34</v>
      </c>
      <c r="V87" s="13" t="str">
        <v>P.US.VIXG18230</v>
      </c>
      <c r="W87" s="12">
        <f t="shared" si="21"/>
        <v>34</v>
      </c>
      <c r="X87" s="13" t="str">
        <f t="shared" si="15"/>
        <v>P.US.VIXG18230</v>
      </c>
      <c r="Y87" s="11">
        <f>IF(X87="",0,RTD("cqg.rtd", ,"ContractData",X87, "T_CVol",, "T"))</f>
        <v>0</v>
      </c>
      <c r="AA87" s="11">
        <f>IF(AC87="",0,RTD("cqg.rtd", ,"ContractData",AC87, "T_CVol",, "T"))</f>
        <v>0</v>
      </c>
      <c r="AB87" s="13">
        <f>RANK($AA87,$AA$54:AA$104)+COUNTIF($AA$54:AA87,AA87)-1</f>
        <v>37</v>
      </c>
      <c r="AC87" s="13" t="str">
        <v>C.US.VIXH18230</v>
      </c>
      <c r="AD87" s="12">
        <f t="shared" si="22"/>
        <v>34</v>
      </c>
      <c r="AE87" s="13" t="str">
        <f t="shared" si="16"/>
        <v>C.US.VIXH18140</v>
      </c>
      <c r="AF87" s="11">
        <f>IF(AE87="",0,RTD("cqg.rtd", ,"ContractData",AE87, "T_CVol",, "T"))</f>
        <v>0</v>
      </c>
      <c r="AG87" s="11">
        <f>IF(AI87="",0,RTD("cqg.rtd", ,"ContractData",AI87, "T_CVol",, "T"))</f>
        <v>0</v>
      </c>
      <c r="AH87" s="13">
        <f>RANK($AG87,$AG$54:AG$104)+COUNTIF($AG$54:AG87,AG87)-1</f>
        <v>34</v>
      </c>
      <c r="AI87" s="13" t="str">
        <v>P.US.VIXH18230</v>
      </c>
      <c r="AJ87" s="12">
        <f t="shared" si="23"/>
        <v>34</v>
      </c>
      <c r="AK87" s="13" t="str">
        <f t="shared" si="17"/>
        <v>P.US.VIXH18230</v>
      </c>
      <c r="AL87" s="11">
        <f>IF(AK87="",0,RTD("cqg.rtd", ,"ContractData",AK87, "T_CVol",, "T"))</f>
        <v>0</v>
      </c>
    </row>
    <row r="88" spans="1:38" x14ac:dyDescent="0.3">
      <c r="A88" s="11">
        <f>IF(C88="",0,RTD("cqg.rtd", ,"ContractData",C88, "T_CVol",, "T"))</f>
        <v>440</v>
      </c>
      <c r="B88" s="12">
        <f>RANK($A88,$A$54:A$104)+COUNTIF($A$54:A88,A88)-1</f>
        <v>6</v>
      </c>
      <c r="C88" s="13" t="str">
        <v>C.US.VIXF18190</v>
      </c>
      <c r="D88" s="12">
        <f t="shared" si="18"/>
        <v>35</v>
      </c>
      <c r="E88" s="13" t="str">
        <f t="shared" si="12"/>
        <v>C.US.VIXF18135</v>
      </c>
      <c r="G88" s="11">
        <f>IF(I88="",0,RTD("cqg.rtd", ,"ContractData",I88, "T_CVol",, "T"))</f>
        <v>0</v>
      </c>
      <c r="H88" s="12">
        <f>RANK($G88,$G$54:G$104)+COUNTIF($G$54:G88,G88)-1</f>
        <v>35</v>
      </c>
      <c r="I88" s="13" t="str">
        <v>P.US.VIXF18190</v>
      </c>
      <c r="J88" s="12">
        <f t="shared" si="19"/>
        <v>35</v>
      </c>
      <c r="K88" s="13" t="str">
        <f t="shared" si="13"/>
        <v>P.US.VIXF18190</v>
      </c>
      <c r="L88" s="11">
        <f>IF(K88="",0,RTD("cqg.rtd", ,"ContractData",K88, "T_CVol",, "T"))</f>
        <v>0</v>
      </c>
      <c r="N88" s="11">
        <f>IF(P88="",0,RTD("cqg.rtd", ,"ContractData",P88, "T_CVol",, "T"))</f>
        <v>0</v>
      </c>
      <c r="O88" s="13">
        <f>RANK($N88,$N$54:N$104)+COUNTIF($N$54:N88,N88)-1</f>
        <v>35</v>
      </c>
      <c r="P88" s="13" t="str">
        <v>C.US.VIXG18240</v>
      </c>
      <c r="Q88" s="12">
        <f t="shared" si="20"/>
        <v>35</v>
      </c>
      <c r="R88" s="13" t="str">
        <f t="shared" si="14"/>
        <v>C.US.VIXG18240</v>
      </c>
      <c r="S88" s="11">
        <f>IF(R88="",0,RTD("cqg.rtd", ,"ContractData",R88, "T_CVol",, "T"))</f>
        <v>0</v>
      </c>
      <c r="T88" s="11">
        <f>IF(V88="",0,RTD("cqg.rtd", ,"ContractData",V88, "T_CVol",, "T"))</f>
        <v>0</v>
      </c>
      <c r="U88" s="13">
        <f>RANK($T88,$T$54:T$104)+COUNTIF($T$54:T88,T88)-1</f>
        <v>35</v>
      </c>
      <c r="V88" s="13" t="str">
        <v>P.US.VIXG18240</v>
      </c>
      <c r="W88" s="12">
        <f t="shared" si="21"/>
        <v>35</v>
      </c>
      <c r="X88" s="13" t="str">
        <f t="shared" si="15"/>
        <v>P.US.VIXG18240</v>
      </c>
      <c r="Y88" s="11">
        <f>IF(X88="",0,RTD("cqg.rtd", ,"ContractData",X88, "T_CVol",, "T"))</f>
        <v>0</v>
      </c>
      <c r="AA88" s="11">
        <f>IF(AC88="",0,RTD("cqg.rtd", ,"ContractData",AC88, "T_CVol",, "T"))</f>
        <v>24</v>
      </c>
      <c r="AB88" s="13">
        <f>RANK($AA88,$AA$54:AA$104)+COUNTIF($AA$54:AA88,AA88)-1</f>
        <v>5</v>
      </c>
      <c r="AC88" s="13" t="str">
        <v>C.US.VIXH18240</v>
      </c>
      <c r="AD88" s="12">
        <f t="shared" si="22"/>
        <v>35</v>
      </c>
      <c r="AE88" s="13" t="str">
        <f t="shared" si="16"/>
        <v>C.US.VIXH18180</v>
      </c>
      <c r="AF88" s="11">
        <f>IF(AE88="",0,RTD("cqg.rtd", ,"ContractData",AE88, "T_CVol",, "T"))</f>
        <v>0</v>
      </c>
      <c r="AG88" s="11">
        <f>IF(AI88="",0,RTD("cqg.rtd", ,"ContractData",AI88, "T_CVol",, "T"))</f>
        <v>0</v>
      </c>
      <c r="AH88" s="13">
        <f>RANK($AG88,$AG$54:AG$104)+COUNTIF($AG$54:AG88,AG88)-1</f>
        <v>35</v>
      </c>
      <c r="AI88" s="13" t="str">
        <v>P.US.VIXH18240</v>
      </c>
      <c r="AJ88" s="12">
        <f t="shared" si="23"/>
        <v>35</v>
      </c>
      <c r="AK88" s="13" t="str">
        <f t="shared" si="17"/>
        <v>P.US.VIXH18240</v>
      </c>
      <c r="AL88" s="11">
        <f>IF(AK88="",0,RTD("cqg.rtd", ,"ContractData",AK88, "T_CVol",, "T"))</f>
        <v>0</v>
      </c>
    </row>
    <row r="89" spans="1:38" x14ac:dyDescent="0.3">
      <c r="A89" s="11">
        <f>IF(C89="",0,RTD("cqg.rtd", ,"ContractData",C89, "T_CVol",, "T"))</f>
        <v>0</v>
      </c>
      <c r="B89" s="12">
        <f>RANK($A89,$A$54:A$104)+COUNTIF($A$54:A89,A89)-1</f>
        <v>42</v>
      </c>
      <c r="C89" s="13" t="str">
        <v>C.US.VIXF18195</v>
      </c>
      <c r="D89" s="12">
        <f t="shared" si="18"/>
        <v>36</v>
      </c>
      <c r="E89" s="13" t="str">
        <f t="shared" si="12"/>
        <v>C.US.VIXF18145</v>
      </c>
      <c r="G89" s="11">
        <f>IF(I89="",0,RTD("cqg.rtd", ,"ContractData",I89, "T_CVol",, "T"))</f>
        <v>0</v>
      </c>
      <c r="H89" s="12">
        <f>RANK($G89,$G$54:G$104)+COUNTIF($G$54:G89,G89)-1</f>
        <v>36</v>
      </c>
      <c r="I89" s="13" t="str">
        <v>P.US.VIXF18195</v>
      </c>
      <c r="J89" s="12">
        <f t="shared" si="19"/>
        <v>36</v>
      </c>
      <c r="K89" s="13" t="str">
        <f t="shared" si="13"/>
        <v>P.US.VIXF18195</v>
      </c>
      <c r="L89" s="11">
        <f>IF(K89="",0,RTD("cqg.rtd", ,"ContractData",K89, "T_CVol",, "T"))</f>
        <v>0</v>
      </c>
      <c r="N89" s="11">
        <f>IF(P89="",0,RTD("cqg.rtd", ,"ContractData",P89, "T_CVol",, "T"))</f>
        <v>0</v>
      </c>
      <c r="O89" s="13">
        <f>RANK($N89,$N$54:N$104)+COUNTIF($N$54:N89,N89)-1</f>
        <v>36</v>
      </c>
      <c r="P89" s="13" t="str">
        <v>C.US.VIXG18250</v>
      </c>
      <c r="Q89" s="12">
        <f t="shared" si="20"/>
        <v>36</v>
      </c>
      <c r="R89" s="13" t="str">
        <f t="shared" si="14"/>
        <v>C.US.VIXG18250</v>
      </c>
      <c r="S89" s="11">
        <f>IF(R89="",0,RTD("cqg.rtd", ,"ContractData",R89, "T_CVol",, "T"))</f>
        <v>0</v>
      </c>
      <c r="T89" s="11">
        <f>IF(V89="",0,RTD("cqg.rtd", ,"ContractData",V89, "T_CVol",, "T"))</f>
        <v>0</v>
      </c>
      <c r="U89" s="13">
        <f>RANK($T89,$T$54:T$104)+COUNTIF($T$54:T89,T89)-1</f>
        <v>36</v>
      </c>
      <c r="V89" s="13" t="str">
        <v>P.US.VIXG18250</v>
      </c>
      <c r="W89" s="12">
        <f t="shared" si="21"/>
        <v>36</v>
      </c>
      <c r="X89" s="13" t="str">
        <f t="shared" si="15"/>
        <v>P.US.VIXG18250</v>
      </c>
      <c r="Y89" s="11">
        <f>IF(X89="",0,RTD("cqg.rtd", ,"ContractData",X89, "T_CVol",, "T"))</f>
        <v>0</v>
      </c>
      <c r="AA89" s="11">
        <f>IF(AC89="",0,RTD("cqg.rtd", ,"ContractData",AC89, "T_CVol",, "T"))</f>
        <v>0</v>
      </c>
      <c r="AB89" s="13">
        <f>RANK($AA89,$AA$54:AA$104)+COUNTIF($AA$54:AA89,AA89)-1</f>
        <v>38</v>
      </c>
      <c r="AC89" s="13" t="str">
        <v>C.US.VIXH18250</v>
      </c>
      <c r="AD89" s="12">
        <f t="shared" si="22"/>
        <v>36</v>
      </c>
      <c r="AE89" s="13" t="str">
        <f t="shared" si="16"/>
        <v>C.US.VIXH18220</v>
      </c>
      <c r="AF89" s="11">
        <f>IF(AE89="",0,RTD("cqg.rtd", ,"ContractData",AE89, "T_CVol",, "T"))</f>
        <v>0</v>
      </c>
      <c r="AG89" s="11">
        <f>IF(AI89="",0,RTD("cqg.rtd", ,"ContractData",AI89, "T_CVol",, "T"))</f>
        <v>0</v>
      </c>
      <c r="AH89" s="13">
        <f>RANK($AG89,$AG$54:AG$104)+COUNTIF($AG$54:AG89,AG89)-1</f>
        <v>36</v>
      </c>
      <c r="AI89" s="13" t="str">
        <v>P.US.VIXH18250</v>
      </c>
      <c r="AJ89" s="12">
        <f t="shared" si="23"/>
        <v>36</v>
      </c>
      <c r="AK89" s="13" t="str">
        <f t="shared" si="17"/>
        <v>P.US.VIXH18250</v>
      </c>
      <c r="AL89" s="11">
        <f>IF(AK89="",0,RTD("cqg.rtd", ,"ContractData",AK89, "T_CVol",, "T"))</f>
        <v>0</v>
      </c>
    </row>
    <row r="90" spans="1:38" x14ac:dyDescent="0.3">
      <c r="A90" s="11">
        <f>IF(C90="",0,RTD("cqg.rtd", ,"ContractData",C90, "T_CVol",, "T"))</f>
        <v>240</v>
      </c>
      <c r="B90" s="12">
        <f>RANK($A90,$A$54:A$104)+COUNTIF($A$54:A90,A90)-1</f>
        <v>7</v>
      </c>
      <c r="C90" s="13" t="str">
        <v>C.US.VIXF18200</v>
      </c>
      <c r="D90" s="12">
        <f t="shared" si="18"/>
        <v>37</v>
      </c>
      <c r="E90" s="13" t="str">
        <f t="shared" si="12"/>
        <v>C.US.VIXF18155</v>
      </c>
      <c r="G90" s="11">
        <f>IF(I90="",0,RTD("cqg.rtd", ,"ContractData",I90, "T_CVol",, "T"))</f>
        <v>0</v>
      </c>
      <c r="H90" s="12">
        <f>RANK($G90,$G$54:G$104)+COUNTIF($G$54:G90,G90)-1</f>
        <v>37</v>
      </c>
      <c r="I90" s="13" t="str">
        <v>P.US.VIXF18200</v>
      </c>
      <c r="J90" s="12">
        <f t="shared" si="19"/>
        <v>37</v>
      </c>
      <c r="K90" s="13" t="str">
        <f t="shared" si="13"/>
        <v>P.US.VIXF18200</v>
      </c>
      <c r="L90" s="11">
        <f>IF(K90="",0,RTD("cqg.rtd", ,"ContractData",K90, "T_CVol",, "T"))</f>
        <v>0</v>
      </c>
      <c r="N90" s="11">
        <f>IF(P90="",0,RTD("cqg.rtd", ,"ContractData",P90, "T_CVol",, "T"))</f>
        <v>0</v>
      </c>
      <c r="O90" s="13">
        <f>RANK($N90,$N$54:N$104)+COUNTIF($N$54:N90,N90)-1</f>
        <v>37</v>
      </c>
      <c r="P90" s="13" t="str">
        <v>C.US.VIXG18260</v>
      </c>
      <c r="Q90" s="12">
        <f t="shared" si="20"/>
        <v>37</v>
      </c>
      <c r="R90" s="13" t="str">
        <f t="shared" si="14"/>
        <v>C.US.VIXG18260</v>
      </c>
      <c r="S90" s="11">
        <f>IF(R90="",0,RTD("cqg.rtd", ,"ContractData",R90, "T_CVol",, "T"))</f>
        <v>0</v>
      </c>
      <c r="T90" s="11">
        <f>IF(V90="",0,RTD("cqg.rtd", ,"ContractData",V90, "T_CVol",, "T"))</f>
        <v>0</v>
      </c>
      <c r="U90" s="13">
        <f>RANK($T90,$T$54:T$104)+COUNTIF($T$54:T90,T90)-1</f>
        <v>37</v>
      </c>
      <c r="V90" s="13" t="str">
        <v>P.US.VIXG18260</v>
      </c>
      <c r="W90" s="12">
        <f t="shared" si="21"/>
        <v>37</v>
      </c>
      <c r="X90" s="13" t="str">
        <f t="shared" si="15"/>
        <v>P.US.VIXG18260</v>
      </c>
      <c r="Y90" s="11">
        <f>IF(X90="",0,RTD("cqg.rtd", ,"ContractData",X90, "T_CVol",, "T"))</f>
        <v>0</v>
      </c>
      <c r="AA90" s="11">
        <f>IF(AC90="",0,RTD("cqg.rtd", ,"ContractData",AC90, "T_CVol",, "T"))</f>
        <v>0</v>
      </c>
      <c r="AB90" s="13">
        <f>RANK($AA90,$AA$54:AA$104)+COUNTIF($AA$54:AA90,AA90)-1</f>
        <v>39</v>
      </c>
      <c r="AC90" s="13" t="str">
        <v>C.US.VIXH18260</v>
      </c>
      <c r="AD90" s="12">
        <f t="shared" si="22"/>
        <v>37</v>
      </c>
      <c r="AE90" s="13" t="str">
        <f t="shared" si="16"/>
        <v>C.US.VIXH18230</v>
      </c>
      <c r="AF90" s="11">
        <f>IF(AE90="",0,RTD("cqg.rtd", ,"ContractData",AE90, "T_CVol",, "T"))</f>
        <v>0</v>
      </c>
      <c r="AG90" s="11">
        <f>IF(AI90="",0,RTD("cqg.rtd", ,"ContractData",AI90, "T_CVol",, "T"))</f>
        <v>0</v>
      </c>
      <c r="AH90" s="13">
        <f>RANK($AG90,$AG$54:AG$104)+COUNTIF($AG$54:AG90,AG90)-1</f>
        <v>37</v>
      </c>
      <c r="AI90" s="13" t="str">
        <v>P.US.VIXH18260</v>
      </c>
      <c r="AJ90" s="12">
        <f t="shared" si="23"/>
        <v>37</v>
      </c>
      <c r="AK90" s="13" t="str">
        <f t="shared" si="17"/>
        <v>P.US.VIXH18260</v>
      </c>
      <c r="AL90" s="11">
        <f>IF(AK90="",0,RTD("cqg.rtd", ,"ContractData",AK90, "T_CVol",, "T"))</f>
        <v>0</v>
      </c>
    </row>
    <row r="91" spans="1:38" x14ac:dyDescent="0.3">
      <c r="A91" s="11">
        <f>IF(C91="",0,RTD("cqg.rtd", ,"ContractData",C91, "T_CVol",, "T"))</f>
        <v>0</v>
      </c>
      <c r="B91" s="12">
        <f>RANK($A91,$A$54:A$104)+COUNTIF($A$54:A91,A91)-1</f>
        <v>43</v>
      </c>
      <c r="C91" s="13" t="str">
        <v>C.US.VIXF18205</v>
      </c>
      <c r="D91" s="12">
        <f t="shared" si="18"/>
        <v>38</v>
      </c>
      <c r="E91" s="13" t="str">
        <f t="shared" si="12"/>
        <v>C.US.VIXF18160</v>
      </c>
      <c r="G91" s="11">
        <f>IF(I91="",0,RTD("cqg.rtd", ,"ContractData",I91, "T_CVol",, "T"))</f>
        <v>0</v>
      </c>
      <c r="H91" s="12">
        <f>RANK($G91,$G$54:G$104)+COUNTIF($G$54:G91,G91)-1</f>
        <v>38</v>
      </c>
      <c r="I91" s="13" t="str">
        <v>P.US.VIXF18205</v>
      </c>
      <c r="J91" s="12">
        <f t="shared" si="19"/>
        <v>38</v>
      </c>
      <c r="K91" s="13" t="str">
        <f t="shared" si="13"/>
        <v>P.US.VIXF18205</v>
      </c>
      <c r="L91" s="11">
        <f>IF(K91="",0,RTD("cqg.rtd", ,"ContractData",K91, "T_CVol",, "T"))</f>
        <v>0</v>
      </c>
      <c r="N91" s="11">
        <f>IF(P91="",0,RTD("cqg.rtd", ,"ContractData",P91, "T_CVol",, "T"))</f>
        <v>0</v>
      </c>
      <c r="O91" s="13">
        <f>RANK($N91,$N$54:N$104)+COUNTIF($N$54:N91,N91)-1</f>
        <v>38</v>
      </c>
      <c r="P91" s="13" t="str">
        <v>C.US.VIXG18270</v>
      </c>
      <c r="Q91" s="12">
        <f t="shared" si="20"/>
        <v>38</v>
      </c>
      <c r="R91" s="13" t="str">
        <f t="shared" si="14"/>
        <v>C.US.VIXG18270</v>
      </c>
      <c r="S91" s="11">
        <f>IF(R91="",0,RTD("cqg.rtd", ,"ContractData",R91, "T_CVol",, "T"))</f>
        <v>0</v>
      </c>
      <c r="T91" s="11">
        <f>IF(V91="",0,RTD("cqg.rtd", ,"ContractData",V91, "T_CVol",, "T"))</f>
        <v>0</v>
      </c>
      <c r="U91" s="13">
        <f>RANK($T91,$T$54:T$104)+COUNTIF($T$54:T91,T91)-1</f>
        <v>38</v>
      </c>
      <c r="V91" s="13" t="str">
        <v>P.US.VIXG18270</v>
      </c>
      <c r="W91" s="12">
        <f t="shared" si="21"/>
        <v>38</v>
      </c>
      <c r="X91" s="13" t="str">
        <f t="shared" si="15"/>
        <v>P.US.VIXG18270</v>
      </c>
      <c r="Y91" s="11">
        <f>IF(X91="",0,RTD("cqg.rtd", ,"ContractData",X91, "T_CVol",, "T"))</f>
        <v>0</v>
      </c>
      <c r="AA91" s="11">
        <f>IF(AC91="",0,RTD("cqg.rtd", ,"ContractData",AC91, "T_CVol",, "T"))</f>
        <v>24</v>
      </c>
      <c r="AB91" s="13">
        <f>RANK($AA91,$AA$54:AA$104)+COUNTIF($AA$54:AA91,AA91)-1</f>
        <v>6</v>
      </c>
      <c r="AC91" s="13" t="str">
        <v>C.US.VIXH18270</v>
      </c>
      <c r="AD91" s="12">
        <f t="shared" si="22"/>
        <v>38</v>
      </c>
      <c r="AE91" s="13" t="str">
        <f t="shared" si="16"/>
        <v>C.US.VIXH18250</v>
      </c>
      <c r="AF91" s="11">
        <f>IF(AE91="",0,RTD("cqg.rtd", ,"ContractData",AE91, "T_CVol",, "T"))</f>
        <v>0</v>
      </c>
      <c r="AG91" s="11">
        <f>IF(AI91="",0,RTD("cqg.rtd", ,"ContractData",AI91, "T_CVol",, "T"))</f>
        <v>0</v>
      </c>
      <c r="AH91" s="13">
        <f>RANK($AG91,$AG$54:AG$104)+COUNTIF($AG$54:AG91,AG91)-1</f>
        <v>38</v>
      </c>
      <c r="AI91" s="13" t="str">
        <v>P.US.VIXH18270</v>
      </c>
      <c r="AJ91" s="12">
        <f t="shared" si="23"/>
        <v>38</v>
      </c>
      <c r="AK91" s="13" t="str">
        <f t="shared" si="17"/>
        <v>P.US.VIXH18270</v>
      </c>
      <c r="AL91" s="11">
        <f>IF(AK91="",0,RTD("cqg.rtd", ,"ContractData",AK91, "T_CVol",, "T"))</f>
        <v>0</v>
      </c>
    </row>
    <row r="92" spans="1:38" x14ac:dyDescent="0.3">
      <c r="A92" s="11">
        <f>IF(C92="",0,RTD("cqg.rtd", ,"ContractData",C92, "T_CVol",, "T"))</f>
        <v>2</v>
      </c>
      <c r="B92" s="12">
        <f>RANK($A92,$A$54:A$104)+COUNTIF($A$54:A92,A92)-1</f>
        <v>14</v>
      </c>
      <c r="C92" s="13" t="str">
        <v>C.US.VIXF18210</v>
      </c>
      <c r="D92" s="12">
        <f t="shared" si="18"/>
        <v>39</v>
      </c>
      <c r="E92" s="13" t="str">
        <f t="shared" si="12"/>
        <v>C.US.VIXF18165</v>
      </c>
      <c r="G92" s="11">
        <f>IF(I92="",0,RTD("cqg.rtd", ,"ContractData",I92, "T_CVol",, "T"))</f>
        <v>0</v>
      </c>
      <c r="H92" s="12">
        <f>RANK($G92,$G$54:G$104)+COUNTIF($G$54:G92,G92)-1</f>
        <v>39</v>
      </c>
      <c r="I92" s="13" t="str">
        <v>P.US.VIXF18210</v>
      </c>
      <c r="J92" s="12">
        <f t="shared" si="19"/>
        <v>39</v>
      </c>
      <c r="K92" s="13" t="str">
        <f t="shared" si="13"/>
        <v>P.US.VIXF18210</v>
      </c>
      <c r="L92" s="11">
        <f>IF(K92="",0,RTD("cqg.rtd", ,"ContractData",K92, "T_CVol",, "T"))</f>
        <v>0</v>
      </c>
      <c r="N92" s="11">
        <f>IF(P92="",0,RTD("cqg.rtd", ,"ContractData",P92, "T_CVol",, "T"))</f>
        <v>0</v>
      </c>
      <c r="O92" s="13">
        <f>RANK($N92,$N$54:N$104)+COUNTIF($N$54:N92,N92)-1</f>
        <v>39</v>
      </c>
      <c r="P92" s="13" t="str">
        <v>C.US.VIXG18280</v>
      </c>
      <c r="Q92" s="12">
        <f t="shared" si="20"/>
        <v>39</v>
      </c>
      <c r="R92" s="13" t="str">
        <f t="shared" si="14"/>
        <v>C.US.VIXG18280</v>
      </c>
      <c r="S92" s="11">
        <f>IF(R92="",0,RTD("cqg.rtd", ,"ContractData",R92, "T_CVol",, "T"))</f>
        <v>0</v>
      </c>
      <c r="T92" s="11">
        <f>IF(V92="",0,RTD("cqg.rtd", ,"ContractData",V92, "T_CVol",, "T"))</f>
        <v>0</v>
      </c>
      <c r="U92" s="13">
        <f>RANK($T92,$T$54:T$104)+COUNTIF($T$54:T92,T92)-1</f>
        <v>39</v>
      </c>
      <c r="V92" s="13" t="str">
        <v>P.US.VIXG18280</v>
      </c>
      <c r="W92" s="12">
        <f t="shared" si="21"/>
        <v>39</v>
      </c>
      <c r="X92" s="13" t="str">
        <f t="shared" si="15"/>
        <v>P.US.VIXG18280</v>
      </c>
      <c r="Y92" s="11">
        <f>IF(X92="",0,RTD("cqg.rtd", ,"ContractData",X92, "T_CVol",, "T"))</f>
        <v>0</v>
      </c>
      <c r="AA92" s="11">
        <f>IF(AC92="",0,RTD("cqg.rtd", ,"ContractData",AC92, "T_CVol",, "T"))</f>
        <v>0</v>
      </c>
      <c r="AB92" s="13">
        <f>RANK($AA92,$AA$54:AA$104)+COUNTIF($AA$54:AA92,AA92)-1</f>
        <v>40</v>
      </c>
      <c r="AC92" s="13" t="str">
        <v>C.US.VIXH18280</v>
      </c>
      <c r="AD92" s="12">
        <f t="shared" si="22"/>
        <v>39</v>
      </c>
      <c r="AE92" s="13" t="str">
        <f t="shared" si="16"/>
        <v>C.US.VIXH18260</v>
      </c>
      <c r="AF92" s="11">
        <f>IF(AE92="",0,RTD("cqg.rtd", ,"ContractData",AE92, "T_CVol",, "T"))</f>
        <v>0</v>
      </c>
      <c r="AG92" s="11">
        <f>IF(AI92="",0,RTD("cqg.rtd", ,"ContractData",AI92, "T_CVol",, "T"))</f>
        <v>0</v>
      </c>
      <c r="AH92" s="13">
        <f>RANK($AG92,$AG$54:AG$104)+COUNTIF($AG$54:AG92,AG92)-1</f>
        <v>39</v>
      </c>
      <c r="AI92" s="13" t="str">
        <v>P.US.VIXH18280</v>
      </c>
      <c r="AJ92" s="12">
        <f t="shared" si="23"/>
        <v>39</v>
      </c>
      <c r="AK92" s="13" t="str">
        <f t="shared" si="17"/>
        <v>P.US.VIXH18280</v>
      </c>
      <c r="AL92" s="11">
        <f>IF(AK92="",0,RTD("cqg.rtd", ,"ContractData",AK92, "T_CVol",, "T"))</f>
        <v>0</v>
      </c>
    </row>
    <row r="93" spans="1:38" x14ac:dyDescent="0.3">
      <c r="A93" s="11">
        <f>IF(C93="",0,RTD("cqg.rtd", ,"ContractData",C93, "T_CVol",, "T"))</f>
        <v>0</v>
      </c>
      <c r="B93" s="12">
        <f>RANK($A93,$A$54:A$104)+COUNTIF($A$54:A93,A93)-1</f>
        <v>44</v>
      </c>
      <c r="C93" s="13" t="str">
        <v>C.US.VIXF18215</v>
      </c>
      <c r="D93" s="12">
        <f t="shared" si="18"/>
        <v>40</v>
      </c>
      <c r="E93" s="13" t="str">
        <f t="shared" si="12"/>
        <v>C.US.VIXF18175</v>
      </c>
      <c r="G93" s="11">
        <f>IF(I93="",0,RTD("cqg.rtd", ,"ContractData",I93, "T_CVol",, "T"))</f>
        <v>0</v>
      </c>
      <c r="H93" s="12">
        <f>RANK($G93,$G$54:G$104)+COUNTIF($G$54:G93,G93)-1</f>
        <v>40</v>
      </c>
      <c r="I93" s="13" t="str">
        <v>P.US.VIXF18215</v>
      </c>
      <c r="J93" s="12">
        <f t="shared" si="19"/>
        <v>40</v>
      </c>
      <c r="K93" s="13" t="str">
        <f t="shared" si="13"/>
        <v>P.US.VIXF18215</v>
      </c>
      <c r="L93" s="11">
        <f>IF(K93="",0,RTD("cqg.rtd", ,"ContractData",K93, "T_CVol",, "T"))</f>
        <v>0</v>
      </c>
      <c r="N93" s="11">
        <f>IF(P93="",0,RTD("cqg.rtd", ,"ContractData",P93, "T_CVol",, "T"))</f>
        <v>0</v>
      </c>
      <c r="O93" s="13">
        <f>RANK($N93,$N$54:N$104)+COUNTIF($N$54:N93,N93)-1</f>
        <v>40</v>
      </c>
      <c r="P93" s="13" t="str">
        <v>C.US.VIXG18290</v>
      </c>
      <c r="Q93" s="12">
        <f t="shared" si="20"/>
        <v>40</v>
      </c>
      <c r="R93" s="13" t="str">
        <f t="shared" si="14"/>
        <v>C.US.VIXG18290</v>
      </c>
      <c r="S93" s="11">
        <f>IF(R93="",0,RTD("cqg.rtd", ,"ContractData",R93, "T_CVol",, "T"))</f>
        <v>0</v>
      </c>
      <c r="T93" s="11">
        <f>IF(V93="",0,RTD("cqg.rtd", ,"ContractData",V93, "T_CVol",, "T"))</f>
        <v>0</v>
      </c>
      <c r="U93" s="13">
        <f>RANK($T93,$T$54:T$104)+COUNTIF($T$54:T93,T93)-1</f>
        <v>40</v>
      </c>
      <c r="V93" s="13" t="str">
        <v>P.US.VIXG18290</v>
      </c>
      <c r="W93" s="12">
        <f t="shared" si="21"/>
        <v>40</v>
      </c>
      <c r="X93" s="13" t="str">
        <f t="shared" si="15"/>
        <v>P.US.VIXG18290</v>
      </c>
      <c r="Y93" s="11">
        <f>IF(X93="",0,RTD("cqg.rtd", ,"ContractData",X93, "T_CVol",, "T"))</f>
        <v>0</v>
      </c>
      <c r="AA93" s="11">
        <f>IF(AC93="",0,RTD("cqg.rtd", ,"ContractData",AC93, "T_CVol",, "T"))</f>
        <v>0</v>
      </c>
      <c r="AB93" s="13">
        <f>RANK($AA93,$AA$54:AA$104)+COUNTIF($AA$54:AA93,AA93)-1</f>
        <v>41</v>
      </c>
      <c r="AC93" s="13" t="str">
        <v>C.US.VIXH18290</v>
      </c>
      <c r="AD93" s="12">
        <f t="shared" si="22"/>
        <v>40</v>
      </c>
      <c r="AE93" s="13" t="str">
        <f t="shared" si="16"/>
        <v>C.US.VIXH18280</v>
      </c>
      <c r="AF93" s="11">
        <f>IF(AE93="",0,RTD("cqg.rtd", ,"ContractData",AE93, "T_CVol",, "T"))</f>
        <v>0</v>
      </c>
      <c r="AG93" s="11">
        <f>IF(AI93="",0,RTD("cqg.rtd", ,"ContractData",AI93, "T_CVol",, "T"))</f>
        <v>0</v>
      </c>
      <c r="AH93" s="13">
        <f>RANK($AG93,$AG$54:AG$104)+COUNTIF($AG$54:AG93,AG93)-1</f>
        <v>40</v>
      </c>
      <c r="AI93" s="13" t="str">
        <v>P.US.VIXH18290</v>
      </c>
      <c r="AJ93" s="12">
        <f t="shared" si="23"/>
        <v>40</v>
      </c>
      <c r="AK93" s="13" t="str">
        <f t="shared" si="17"/>
        <v>P.US.VIXH18290</v>
      </c>
      <c r="AL93" s="11">
        <f>IF(AK93="",0,RTD("cqg.rtd", ,"ContractData",AK93, "T_CVol",, "T"))</f>
        <v>0</v>
      </c>
    </row>
    <row r="94" spans="1:38" x14ac:dyDescent="0.3">
      <c r="A94" s="11">
        <f>IF(C94="",0,RTD("cqg.rtd", ,"ContractData",C94, "T_CVol",, "T"))</f>
        <v>30</v>
      </c>
      <c r="B94" s="12">
        <f>RANK($A94,$A$54:A$104)+COUNTIF($A$54:A94,A94)-1</f>
        <v>10</v>
      </c>
      <c r="C94" s="13" t="str">
        <v>C.US.VIXF18220</v>
      </c>
      <c r="D94" s="12">
        <f t="shared" si="18"/>
        <v>41</v>
      </c>
      <c r="E94" s="13" t="str">
        <f t="shared" si="12"/>
        <v>C.US.VIXF18185</v>
      </c>
      <c r="G94" s="11">
        <f>IF(I94="",0,RTD("cqg.rtd", ,"ContractData",I94, "T_CVol",, "T"))</f>
        <v>0</v>
      </c>
      <c r="H94" s="12">
        <f>RANK($G94,$G$54:G$104)+COUNTIF($G$54:G94,G94)-1</f>
        <v>41</v>
      </c>
      <c r="I94" s="13" t="str">
        <v>P.US.VIXF18220</v>
      </c>
      <c r="J94" s="12">
        <f t="shared" si="19"/>
        <v>41</v>
      </c>
      <c r="K94" s="13" t="str">
        <f t="shared" si="13"/>
        <v>P.US.VIXF18220</v>
      </c>
      <c r="L94" s="11">
        <f>IF(K94="",0,RTD("cqg.rtd", ,"ContractData",K94, "T_CVol",, "T"))</f>
        <v>0</v>
      </c>
      <c r="N94" s="11">
        <f>IF(P94="",0,RTD("cqg.rtd", ,"ContractData",P94, "T_CVol",, "T"))</f>
        <v>0</v>
      </c>
      <c r="O94" s="13">
        <f>RANK($N94,$N$54:N$104)+COUNTIF($N$54:N94,N94)-1</f>
        <v>41</v>
      </c>
      <c r="P94" s="13" t="str">
        <v>C.US.VIXG18300</v>
      </c>
      <c r="Q94" s="12">
        <f t="shared" si="20"/>
        <v>41</v>
      </c>
      <c r="R94" s="13" t="str">
        <f t="shared" si="14"/>
        <v>C.US.VIXG18300</v>
      </c>
      <c r="S94" s="11">
        <f>IF(R94="",0,RTD("cqg.rtd", ,"ContractData",R94, "T_CVol",, "T"))</f>
        <v>0</v>
      </c>
      <c r="T94" s="11">
        <f>IF(V94="",0,RTD("cqg.rtd", ,"ContractData",V94, "T_CVol",, "T"))</f>
        <v>0</v>
      </c>
      <c r="U94" s="13">
        <f>RANK($T94,$T$54:T$104)+COUNTIF($T$54:T94,T94)-1</f>
        <v>41</v>
      </c>
      <c r="V94" s="13" t="str">
        <v>P.US.VIXG18300</v>
      </c>
      <c r="W94" s="12">
        <f t="shared" si="21"/>
        <v>41</v>
      </c>
      <c r="X94" s="13" t="str">
        <f t="shared" si="15"/>
        <v>P.US.VIXG18300</v>
      </c>
      <c r="Y94" s="11">
        <f>IF(X94="",0,RTD("cqg.rtd", ,"ContractData",X94, "T_CVol",, "T"))</f>
        <v>0</v>
      </c>
      <c r="AA94" s="11">
        <f>IF(AC94="",0,RTD("cqg.rtd", ,"ContractData",AC94, "T_CVol",, "T"))</f>
        <v>27</v>
      </c>
      <c r="AB94" s="13">
        <f>RANK($AA94,$AA$54:AA$104)+COUNTIF($AA$54:AA94,AA94)-1</f>
        <v>4</v>
      </c>
      <c r="AC94" s="13" t="str">
        <v>C.US.VIXH18300</v>
      </c>
      <c r="AD94" s="12">
        <f t="shared" si="22"/>
        <v>41</v>
      </c>
      <c r="AE94" s="13" t="str">
        <f t="shared" si="16"/>
        <v>C.US.VIXH18290</v>
      </c>
      <c r="AF94" s="11">
        <f>IF(AE94="",0,RTD("cqg.rtd", ,"ContractData",AE94, "T_CVol",, "T"))</f>
        <v>0</v>
      </c>
      <c r="AG94" s="11">
        <f>IF(AI94="",0,RTD("cqg.rtd", ,"ContractData",AI94, "T_CVol",, "T"))</f>
        <v>0</v>
      </c>
      <c r="AH94" s="13">
        <f>RANK($AG94,$AG$54:AG$104)+COUNTIF($AG$54:AG94,AG94)-1</f>
        <v>41</v>
      </c>
      <c r="AI94" s="13" t="str">
        <v>P.US.VIXH18300</v>
      </c>
      <c r="AJ94" s="12">
        <f t="shared" si="23"/>
        <v>41</v>
      </c>
      <c r="AK94" s="13" t="str">
        <f t="shared" si="17"/>
        <v>P.US.VIXH18300</v>
      </c>
      <c r="AL94" s="11">
        <f>IF(AK94="",0,RTD("cqg.rtd", ,"ContractData",AK94, "T_CVol",, "T"))</f>
        <v>0</v>
      </c>
    </row>
    <row r="95" spans="1:38" x14ac:dyDescent="0.3">
      <c r="A95" s="11">
        <f>IF(C95="",0,RTD("cqg.rtd", ,"ContractData",C95, "T_CVol",, "T"))</f>
        <v>0</v>
      </c>
      <c r="B95" s="12">
        <f>RANK($A95,$A$54:A$104)+COUNTIF($A$54:A95,A95)-1</f>
        <v>45</v>
      </c>
      <c r="C95" s="13" t="str">
        <v>C.US.VIXF18225</v>
      </c>
      <c r="D95" s="12">
        <f t="shared" si="18"/>
        <v>42</v>
      </c>
      <c r="E95" s="13" t="str">
        <f t="shared" si="12"/>
        <v>C.US.VIXF18195</v>
      </c>
      <c r="G95" s="11">
        <f>IF(I95="",0,RTD("cqg.rtd", ,"ContractData",I95, "T_CVol",, "T"))</f>
        <v>0</v>
      </c>
      <c r="H95" s="12">
        <f>RANK($G95,$G$54:G$104)+COUNTIF($G$54:G95,G95)-1</f>
        <v>42</v>
      </c>
      <c r="I95" s="13" t="str">
        <v>P.US.VIXF18225</v>
      </c>
      <c r="J95" s="12">
        <f t="shared" si="19"/>
        <v>42</v>
      </c>
      <c r="K95" s="13" t="str">
        <f t="shared" si="13"/>
        <v>P.US.VIXF18225</v>
      </c>
      <c r="L95" s="11">
        <f>IF(K95="",0,RTD("cqg.rtd", ,"ContractData",K95, "T_CVol",, "T"))</f>
        <v>0</v>
      </c>
      <c r="N95" s="11">
        <f>IF(P95="",0,RTD("cqg.rtd", ,"ContractData",P95, "T_CVol",, "T"))</f>
        <v>0</v>
      </c>
      <c r="O95" s="13">
        <f>RANK($N95,$N$54:N$104)+COUNTIF($N$54:N95,N95)-1</f>
        <v>42</v>
      </c>
      <c r="P95" s="13" t="str">
        <v>C.US.VIXG18310</v>
      </c>
      <c r="Q95" s="12">
        <f t="shared" si="20"/>
        <v>42</v>
      </c>
      <c r="R95" s="13" t="str">
        <f t="shared" si="14"/>
        <v>C.US.VIXG18310</v>
      </c>
      <c r="S95" s="11">
        <f>IF(R95="",0,RTD("cqg.rtd", ,"ContractData",R95, "T_CVol",, "T"))</f>
        <v>0</v>
      </c>
      <c r="T95" s="11">
        <f>IF(V95="",0,RTD("cqg.rtd", ,"ContractData",V95, "T_CVol",, "T"))</f>
        <v>0</v>
      </c>
      <c r="U95" s="13">
        <f>RANK($T95,$T$54:T$104)+COUNTIF($T$54:T95,T95)-1</f>
        <v>42</v>
      </c>
      <c r="V95" s="13" t="str">
        <v>P.US.VIXG18310</v>
      </c>
      <c r="W95" s="12">
        <f t="shared" si="21"/>
        <v>42</v>
      </c>
      <c r="X95" s="13" t="str">
        <f t="shared" si="15"/>
        <v>P.US.VIXG18310</v>
      </c>
      <c r="Y95" s="11">
        <f>IF(X95="",0,RTD("cqg.rtd", ,"ContractData",X95, "T_CVol",, "T"))</f>
        <v>0</v>
      </c>
      <c r="AA95" s="11">
        <f>IF(AC95="",0,RTD("cqg.rtd", ,"ContractData",AC95, "T_CVol",, "T"))</f>
        <v>0</v>
      </c>
      <c r="AB95" s="13">
        <f>RANK($AA95,$AA$54:AA$104)+COUNTIF($AA$54:AA95,AA95)-1</f>
        <v>42</v>
      </c>
      <c r="AC95" s="13" t="str">
        <v>C.US.VIXH18310</v>
      </c>
      <c r="AD95" s="12">
        <f t="shared" si="22"/>
        <v>42</v>
      </c>
      <c r="AE95" s="13" t="str">
        <f t="shared" si="16"/>
        <v>C.US.VIXH18310</v>
      </c>
      <c r="AF95" s="11">
        <f>IF(AE95="",0,RTD("cqg.rtd", ,"ContractData",AE95, "T_CVol",, "T"))</f>
        <v>0</v>
      </c>
      <c r="AG95" s="11">
        <f>IF(AI95="",0,RTD("cqg.rtd", ,"ContractData",AI95, "T_CVol",, "T"))</f>
        <v>0</v>
      </c>
      <c r="AH95" s="13">
        <f>RANK($AG95,$AG$54:AG$104)+COUNTIF($AG$54:AG95,AG95)-1</f>
        <v>42</v>
      </c>
      <c r="AI95" s="13" t="str">
        <v>P.US.VIXH18310</v>
      </c>
      <c r="AJ95" s="12">
        <f t="shared" si="23"/>
        <v>42</v>
      </c>
      <c r="AK95" s="13" t="str">
        <f t="shared" si="17"/>
        <v>P.US.VIXH18310</v>
      </c>
      <c r="AL95" s="11">
        <f>IF(AK95="",0,RTD("cqg.rtd", ,"ContractData",AK95, "T_CVol",, "T"))</f>
        <v>0</v>
      </c>
    </row>
    <row r="96" spans="1:38" x14ac:dyDescent="0.3">
      <c r="A96" s="11">
        <f>IF(C96="",0,RTD("cqg.rtd", ,"ContractData",C96, "T_CVol",, "T"))</f>
        <v>3550</v>
      </c>
      <c r="B96" s="12">
        <f>RANK($A96,$A$54:A$104)+COUNTIF($A$54:A96,A96)-1</f>
        <v>1</v>
      </c>
      <c r="C96" s="13" t="str">
        <v>C.US.VIXF18230</v>
      </c>
      <c r="D96" s="12">
        <f t="shared" si="18"/>
        <v>43</v>
      </c>
      <c r="E96" s="13" t="str">
        <f t="shared" si="12"/>
        <v>C.US.VIXF18205</v>
      </c>
      <c r="G96" s="11">
        <f>IF(I96="",0,RTD("cqg.rtd", ,"ContractData",I96, "T_CVol",, "T"))</f>
        <v>0</v>
      </c>
      <c r="H96" s="12">
        <f>RANK($G96,$G$54:G$104)+COUNTIF($G$54:G96,G96)-1</f>
        <v>43</v>
      </c>
      <c r="I96" s="13" t="str">
        <v>P.US.VIXF18230</v>
      </c>
      <c r="J96" s="12">
        <f t="shared" si="19"/>
        <v>43</v>
      </c>
      <c r="K96" s="13" t="str">
        <f t="shared" si="13"/>
        <v>P.US.VIXF18230</v>
      </c>
      <c r="L96" s="11">
        <f>IF(K96="",0,RTD("cqg.rtd", ,"ContractData",K96, "T_CVol",, "T"))</f>
        <v>0</v>
      </c>
      <c r="N96" s="11">
        <f>IF(P96="",0,RTD("cqg.rtd", ,"ContractData",P96, "T_CVol",, "T"))</f>
        <v>0</v>
      </c>
      <c r="O96" s="13">
        <f>RANK($N96,$N$54:N$104)+COUNTIF($N$54:N96,N96)-1</f>
        <v>43</v>
      </c>
      <c r="P96" s="13" t="str">
        <v/>
      </c>
      <c r="Q96" s="12">
        <f t="shared" si="20"/>
        <v>43</v>
      </c>
      <c r="R96" s="13" t="str">
        <f t="shared" si="14"/>
        <v/>
      </c>
      <c r="S96" s="11">
        <f>IF(R96="",0,RTD("cqg.rtd", ,"ContractData",R96, "T_CVol",, "T"))</f>
        <v>0</v>
      </c>
      <c r="T96" s="11">
        <f>IF(V96="",0,RTD("cqg.rtd", ,"ContractData",V96, "T_CVol",, "T"))</f>
        <v>0</v>
      </c>
      <c r="U96" s="13">
        <f>RANK($T96,$T$54:T$104)+COUNTIF($T$54:T96,T96)-1</f>
        <v>43</v>
      </c>
      <c r="V96" s="13" t="str">
        <v/>
      </c>
      <c r="W96" s="12">
        <f t="shared" si="21"/>
        <v>43</v>
      </c>
      <c r="X96" s="13" t="str">
        <f t="shared" si="15"/>
        <v/>
      </c>
      <c r="Y96" s="11">
        <f>IF(X96="",0,RTD("cqg.rtd", ,"ContractData",X96, "T_CVol",, "T"))</f>
        <v>0</v>
      </c>
      <c r="AA96" s="11">
        <f>IF(AC96="",0,RTD("cqg.rtd", ,"ContractData",AC96, "T_CVol",, "T"))</f>
        <v>0</v>
      </c>
      <c r="AB96" s="13">
        <f>RANK($AA96,$AA$54:AA$104)+COUNTIF($AA$54:AA96,AA96)-1</f>
        <v>43</v>
      </c>
      <c r="AC96" s="13" t="str">
        <v/>
      </c>
      <c r="AD96" s="12">
        <f t="shared" si="22"/>
        <v>43</v>
      </c>
      <c r="AE96" s="13" t="str">
        <f t="shared" si="16"/>
        <v/>
      </c>
      <c r="AF96" s="11">
        <f>IF(AE96="",0,RTD("cqg.rtd", ,"ContractData",AE96, "T_CVol",, "T"))</f>
        <v>0</v>
      </c>
      <c r="AG96" s="11">
        <f>IF(AI96="",0,RTD("cqg.rtd", ,"ContractData",AI96, "T_CVol",, "T"))</f>
        <v>0</v>
      </c>
      <c r="AH96" s="13">
        <f>RANK($AG96,$AG$54:AG$104)+COUNTIF($AG$54:AG96,AG96)-1</f>
        <v>43</v>
      </c>
      <c r="AI96" s="13" t="str">
        <v/>
      </c>
      <c r="AJ96" s="12">
        <f t="shared" si="23"/>
        <v>43</v>
      </c>
      <c r="AK96" s="13" t="str">
        <f t="shared" si="17"/>
        <v/>
      </c>
      <c r="AL96" s="11">
        <f>IF(AK96="",0,RTD("cqg.rtd", ,"ContractData",AK96, "T_CVol",, "T"))</f>
        <v>0</v>
      </c>
    </row>
    <row r="97" spans="1:38" x14ac:dyDescent="0.3">
      <c r="A97" s="11">
        <f>IF(C97="",0,RTD("cqg.rtd", ,"ContractData",C97, "T_CVol",, "T"))</f>
        <v>0</v>
      </c>
      <c r="B97" s="12">
        <f>RANK($A97,$A$54:A$104)+COUNTIF($A$54:A97,A97)-1</f>
        <v>46</v>
      </c>
      <c r="C97" s="13" t="str">
        <v>C.US.VIXF18240</v>
      </c>
      <c r="D97" s="12">
        <f t="shared" si="18"/>
        <v>44</v>
      </c>
      <c r="E97" s="13" t="str">
        <f t="shared" si="12"/>
        <v>C.US.VIXF18215</v>
      </c>
      <c r="G97" s="11">
        <f>IF(I97="",0,RTD("cqg.rtd", ,"ContractData",I97, "T_CVol",, "T"))</f>
        <v>0</v>
      </c>
      <c r="H97" s="12">
        <f>RANK($G97,$G$54:G$104)+COUNTIF($G$54:G97,G97)-1</f>
        <v>44</v>
      </c>
      <c r="I97" s="13" t="str">
        <v>P.US.VIXF18240</v>
      </c>
      <c r="J97" s="12">
        <f t="shared" si="19"/>
        <v>44</v>
      </c>
      <c r="K97" s="13" t="str">
        <f t="shared" si="13"/>
        <v>P.US.VIXF18240</v>
      </c>
      <c r="L97" s="11">
        <f>IF(K97="",0,RTD("cqg.rtd", ,"ContractData",K97, "T_CVol",, "T"))</f>
        <v>0</v>
      </c>
      <c r="N97" s="11">
        <f>IF(P97="",0,RTD("cqg.rtd", ,"ContractData",P97, "T_CVol",, "T"))</f>
        <v>0</v>
      </c>
      <c r="O97" s="13">
        <f>RANK($N97,$N$54:N$104)+COUNTIF($N$54:N97,N97)-1</f>
        <v>44</v>
      </c>
      <c r="P97" s="13" t="str">
        <v/>
      </c>
      <c r="Q97" s="12">
        <f t="shared" si="20"/>
        <v>44</v>
      </c>
      <c r="R97" s="13" t="str">
        <f t="shared" si="14"/>
        <v/>
      </c>
      <c r="S97" s="11">
        <f>IF(R97="",0,RTD("cqg.rtd", ,"ContractData",R97, "T_CVol",, "T"))</f>
        <v>0</v>
      </c>
      <c r="T97" s="11">
        <f>IF(V97="",0,RTD("cqg.rtd", ,"ContractData",V97, "T_CVol",, "T"))</f>
        <v>0</v>
      </c>
      <c r="U97" s="13">
        <f>RANK($T97,$T$54:T$104)+COUNTIF($T$54:T97,T97)-1</f>
        <v>44</v>
      </c>
      <c r="V97" s="13" t="str">
        <v/>
      </c>
      <c r="W97" s="12">
        <f t="shared" si="21"/>
        <v>44</v>
      </c>
      <c r="X97" s="13" t="str">
        <f t="shared" si="15"/>
        <v/>
      </c>
      <c r="Y97" s="11">
        <f>IF(X97="",0,RTD("cqg.rtd", ,"ContractData",X97, "T_CVol",, "T"))</f>
        <v>0</v>
      </c>
      <c r="AA97" s="11">
        <f>IF(AC97="",0,RTD("cqg.rtd", ,"ContractData",AC97, "T_CVol",, "T"))</f>
        <v>0</v>
      </c>
      <c r="AB97" s="13">
        <f>RANK($AA97,$AA$54:AA$104)+COUNTIF($AA$54:AA97,AA97)-1</f>
        <v>44</v>
      </c>
      <c r="AC97" s="13" t="str">
        <v/>
      </c>
      <c r="AD97" s="12">
        <f t="shared" si="22"/>
        <v>44</v>
      </c>
      <c r="AE97" s="13" t="str">
        <f t="shared" si="16"/>
        <v/>
      </c>
      <c r="AF97" s="11">
        <f>IF(AE97="",0,RTD("cqg.rtd", ,"ContractData",AE97, "T_CVol",, "T"))</f>
        <v>0</v>
      </c>
      <c r="AG97" s="11">
        <f>IF(AI97="",0,RTD("cqg.rtd", ,"ContractData",AI97, "T_CVol",, "T"))</f>
        <v>0</v>
      </c>
      <c r="AH97" s="13">
        <f>RANK($AG97,$AG$54:AG$104)+COUNTIF($AG$54:AG97,AG97)-1</f>
        <v>44</v>
      </c>
      <c r="AI97" s="13" t="str">
        <v/>
      </c>
      <c r="AJ97" s="12">
        <f t="shared" si="23"/>
        <v>44</v>
      </c>
      <c r="AK97" s="13" t="str">
        <f t="shared" si="17"/>
        <v/>
      </c>
      <c r="AL97" s="11">
        <f>IF(AK97="",0,RTD("cqg.rtd", ,"ContractData",AK97, "T_CVol",, "T"))</f>
        <v>0</v>
      </c>
    </row>
    <row r="98" spans="1:38" x14ac:dyDescent="0.3">
      <c r="A98" s="11">
        <f>IF(C98="",0,RTD("cqg.rtd", ,"ContractData",C98, "T_CVol",, "T"))</f>
        <v>0</v>
      </c>
      <c r="B98" s="12">
        <f>RANK($A98,$A$54:A$104)+COUNTIF($A$54:A98,A98)-1</f>
        <v>47</v>
      </c>
      <c r="C98" s="13" t="str">
        <v>C.US.VIXF18250</v>
      </c>
      <c r="D98" s="12">
        <f t="shared" si="18"/>
        <v>45</v>
      </c>
      <c r="E98" s="13" t="str">
        <f t="shared" si="12"/>
        <v>C.US.VIXF18225</v>
      </c>
      <c r="G98" s="11">
        <f>IF(I98="",0,RTD("cqg.rtd", ,"ContractData",I98, "T_CVol",, "T"))</f>
        <v>0</v>
      </c>
      <c r="H98" s="12">
        <f>RANK($G98,$G$54:G$104)+COUNTIF($G$54:G98,G98)-1</f>
        <v>45</v>
      </c>
      <c r="I98" s="13" t="str">
        <v>P.US.VIXF18250</v>
      </c>
      <c r="J98" s="12">
        <f t="shared" si="19"/>
        <v>45</v>
      </c>
      <c r="K98" s="13" t="str">
        <f t="shared" si="13"/>
        <v>P.US.VIXF18250</v>
      </c>
      <c r="L98" s="11">
        <f>IF(K98="",0,RTD("cqg.rtd", ,"ContractData",K98, "T_CVol",, "T"))</f>
        <v>0</v>
      </c>
      <c r="N98" s="11">
        <f>IF(P98="",0,RTD("cqg.rtd", ,"ContractData",P98, "T_CVol",, "T"))</f>
        <v>0</v>
      </c>
      <c r="O98" s="13">
        <f>RANK($N98,$N$54:N$104)+COUNTIF($N$54:N98,N98)-1</f>
        <v>45</v>
      </c>
      <c r="P98" s="13" t="str">
        <v/>
      </c>
      <c r="Q98" s="12">
        <f t="shared" si="20"/>
        <v>45</v>
      </c>
      <c r="R98" s="13" t="str">
        <f t="shared" si="14"/>
        <v/>
      </c>
      <c r="S98" s="11">
        <f>IF(R98="",0,RTD("cqg.rtd", ,"ContractData",R98, "T_CVol",, "T"))</f>
        <v>0</v>
      </c>
      <c r="T98" s="11">
        <f>IF(V98="",0,RTD("cqg.rtd", ,"ContractData",V98, "T_CVol",, "T"))</f>
        <v>0</v>
      </c>
      <c r="U98" s="13">
        <f>RANK($T98,$T$54:T$104)+COUNTIF($T$54:T98,T98)-1</f>
        <v>45</v>
      </c>
      <c r="V98" s="13" t="str">
        <v/>
      </c>
      <c r="W98" s="12">
        <f t="shared" si="21"/>
        <v>45</v>
      </c>
      <c r="X98" s="13" t="str">
        <f t="shared" si="15"/>
        <v/>
      </c>
      <c r="Y98" s="11">
        <f>IF(X98="",0,RTD("cqg.rtd", ,"ContractData",X98, "T_CVol",, "T"))</f>
        <v>0</v>
      </c>
      <c r="AA98" s="11">
        <f>IF(AC98="",0,RTD("cqg.rtd", ,"ContractData",AC98, "T_CVol",, "T"))</f>
        <v>0</v>
      </c>
      <c r="AB98" s="13">
        <f>RANK($AA98,$AA$54:AA$104)+COUNTIF($AA$54:AA98,AA98)-1</f>
        <v>45</v>
      </c>
      <c r="AC98" s="13" t="str">
        <v/>
      </c>
      <c r="AD98" s="12">
        <f t="shared" si="22"/>
        <v>45</v>
      </c>
      <c r="AE98" s="13" t="str">
        <f t="shared" si="16"/>
        <v/>
      </c>
      <c r="AF98" s="11">
        <f>IF(AE98="",0,RTD("cqg.rtd", ,"ContractData",AE98, "T_CVol",, "T"))</f>
        <v>0</v>
      </c>
      <c r="AG98" s="11">
        <f>IF(AI98="",0,RTD("cqg.rtd", ,"ContractData",AI98, "T_CVol",, "T"))</f>
        <v>0</v>
      </c>
      <c r="AH98" s="13">
        <f>RANK($AG98,$AG$54:AG$104)+COUNTIF($AG$54:AG98,AG98)-1</f>
        <v>45</v>
      </c>
      <c r="AI98" s="13" t="str">
        <v/>
      </c>
      <c r="AJ98" s="12">
        <f t="shared" si="23"/>
        <v>45</v>
      </c>
      <c r="AK98" s="13" t="str">
        <f t="shared" si="17"/>
        <v/>
      </c>
      <c r="AL98" s="11">
        <f>IF(AK98="",0,RTD("cqg.rtd", ,"ContractData",AK98, "T_CVol",, "T"))</f>
        <v>0</v>
      </c>
    </row>
    <row r="99" spans="1:38" x14ac:dyDescent="0.3">
      <c r="A99" s="11">
        <f>IF(C99="",0,RTD("cqg.rtd", ,"ContractData",C99, "T_CVol",, "T"))</f>
        <v>0</v>
      </c>
      <c r="B99" s="12">
        <f>RANK($A99,$A$54:A$104)+COUNTIF($A$54:A99,A99)-1</f>
        <v>48</v>
      </c>
      <c r="C99" s="13" t="str">
        <v>C.US.VIXF18260</v>
      </c>
      <c r="D99" s="12">
        <f t="shared" si="18"/>
        <v>46</v>
      </c>
      <c r="E99" s="13" t="str">
        <f t="shared" si="12"/>
        <v>C.US.VIXF18240</v>
      </c>
      <c r="G99" s="11">
        <f>IF(I99="",0,RTD("cqg.rtd", ,"ContractData",I99, "T_CVol",, "T"))</f>
        <v>0</v>
      </c>
      <c r="H99" s="12">
        <f>RANK($G99,$G$54:G$104)+COUNTIF($G$54:G99,G99)-1</f>
        <v>46</v>
      </c>
      <c r="I99" s="13" t="str">
        <v>P.US.VIXF18260</v>
      </c>
      <c r="J99" s="12">
        <f t="shared" si="19"/>
        <v>46</v>
      </c>
      <c r="K99" s="13" t="str">
        <f t="shared" si="13"/>
        <v>P.US.VIXF18260</v>
      </c>
      <c r="L99" s="11">
        <f>IF(K99="",0,RTD("cqg.rtd", ,"ContractData",K99, "T_CVol",, "T"))</f>
        <v>0</v>
      </c>
      <c r="N99" s="11">
        <f>IF(P99="",0,RTD("cqg.rtd", ,"ContractData",P99, "T_CVol",, "T"))</f>
        <v>0</v>
      </c>
      <c r="O99" s="13">
        <f>RANK($N99,$N$54:N$104)+COUNTIF($N$54:N99,N99)-1</f>
        <v>46</v>
      </c>
      <c r="P99" s="13" t="str">
        <v/>
      </c>
      <c r="Q99" s="12">
        <f t="shared" si="20"/>
        <v>46</v>
      </c>
      <c r="R99" s="13" t="str">
        <f t="shared" si="14"/>
        <v/>
      </c>
      <c r="S99" s="11">
        <f>IF(R99="",0,RTD("cqg.rtd", ,"ContractData",R99, "T_CVol",, "T"))</f>
        <v>0</v>
      </c>
      <c r="T99" s="11">
        <f>IF(V99="",0,RTD("cqg.rtd", ,"ContractData",V99, "T_CVol",, "T"))</f>
        <v>0</v>
      </c>
      <c r="U99" s="13">
        <f>RANK($T99,$T$54:T$104)+COUNTIF($T$54:T99,T99)-1</f>
        <v>46</v>
      </c>
      <c r="V99" s="13" t="str">
        <v/>
      </c>
      <c r="W99" s="12">
        <f t="shared" si="21"/>
        <v>46</v>
      </c>
      <c r="X99" s="13" t="str">
        <f t="shared" si="15"/>
        <v/>
      </c>
      <c r="Y99" s="11">
        <f>IF(X99="",0,RTD("cqg.rtd", ,"ContractData",X99, "T_CVol",, "T"))</f>
        <v>0</v>
      </c>
      <c r="AA99" s="11">
        <f>IF(AC99="",0,RTD("cqg.rtd", ,"ContractData",AC99, "T_CVol",, "T"))</f>
        <v>0</v>
      </c>
      <c r="AB99" s="13">
        <f>RANK($AA99,$AA$54:AA$104)+COUNTIF($AA$54:AA99,AA99)-1</f>
        <v>46</v>
      </c>
      <c r="AC99" s="13" t="str">
        <v/>
      </c>
      <c r="AD99" s="12">
        <f t="shared" si="22"/>
        <v>46</v>
      </c>
      <c r="AE99" s="13" t="str">
        <f t="shared" si="16"/>
        <v/>
      </c>
      <c r="AF99" s="11">
        <f>IF(AE99="",0,RTD("cqg.rtd", ,"ContractData",AE99, "T_CVol",, "T"))</f>
        <v>0</v>
      </c>
      <c r="AG99" s="11">
        <f>IF(AI99="",0,RTD("cqg.rtd", ,"ContractData",AI99, "T_CVol",, "T"))</f>
        <v>0</v>
      </c>
      <c r="AH99" s="13">
        <f>RANK($AG99,$AG$54:AG$104)+COUNTIF($AG$54:AG99,AG99)-1</f>
        <v>46</v>
      </c>
      <c r="AI99" s="13" t="str">
        <v/>
      </c>
      <c r="AJ99" s="12">
        <f t="shared" si="23"/>
        <v>46</v>
      </c>
      <c r="AK99" s="13" t="str">
        <f t="shared" si="17"/>
        <v/>
      </c>
      <c r="AL99" s="11">
        <f>IF(AK99="",0,RTD("cqg.rtd", ,"ContractData",AK99, "T_CVol",, "T"))</f>
        <v>0</v>
      </c>
    </row>
    <row r="100" spans="1:38" x14ac:dyDescent="0.3">
      <c r="A100" s="11">
        <f>IF(C100="",0,RTD("cqg.rtd", ,"ContractData",C100, "T_CVol",, "T"))</f>
        <v>500</v>
      </c>
      <c r="B100" s="12">
        <f>RANK($A100,$A$54:A$104)+COUNTIF($A$54:A100,A100)-1</f>
        <v>4</v>
      </c>
      <c r="C100" s="13" t="str">
        <v>C.US.VIXF18270</v>
      </c>
      <c r="D100" s="12">
        <f t="shared" si="18"/>
        <v>47</v>
      </c>
      <c r="E100" s="13" t="str">
        <f t="shared" si="12"/>
        <v>C.US.VIXF18250</v>
      </c>
      <c r="G100" s="11">
        <f>IF(I100="",0,RTD("cqg.rtd", ,"ContractData",I100, "T_CVol",, "T"))</f>
        <v>0</v>
      </c>
      <c r="H100" s="12">
        <f>RANK($G100,$G$54:G$104)+COUNTIF($G$54:G100,G100)-1</f>
        <v>47</v>
      </c>
      <c r="I100" s="13" t="str">
        <v>P.US.VIXF18270</v>
      </c>
      <c r="J100" s="12">
        <f t="shared" si="19"/>
        <v>47</v>
      </c>
      <c r="K100" s="13" t="str">
        <f t="shared" si="13"/>
        <v>P.US.VIXF18270</v>
      </c>
      <c r="L100" s="11">
        <f>IF(K100="",0,RTD("cqg.rtd", ,"ContractData",K100, "T_CVol",, "T"))</f>
        <v>0</v>
      </c>
      <c r="N100" s="11">
        <f>IF(P100="",0,RTD("cqg.rtd", ,"ContractData",P100, "T_CVol",, "T"))</f>
        <v>0</v>
      </c>
      <c r="O100" s="13">
        <f>RANK($N100,$N$54:N$104)+COUNTIF($N$54:N100,N100)-1</f>
        <v>47</v>
      </c>
      <c r="P100" s="13" t="str">
        <v/>
      </c>
      <c r="Q100" s="12">
        <f t="shared" si="20"/>
        <v>47</v>
      </c>
      <c r="R100" s="13" t="str">
        <f t="shared" si="14"/>
        <v/>
      </c>
      <c r="S100" s="11">
        <f>IF(R100="",0,RTD("cqg.rtd", ,"ContractData",R100, "T_CVol",, "T"))</f>
        <v>0</v>
      </c>
      <c r="T100" s="11">
        <f>IF(V100="",0,RTD("cqg.rtd", ,"ContractData",V100, "T_CVol",, "T"))</f>
        <v>0</v>
      </c>
      <c r="U100" s="13">
        <f>RANK($T100,$T$54:T$104)+COUNTIF($T$54:T100,T100)-1</f>
        <v>47</v>
      </c>
      <c r="V100" s="13" t="str">
        <v/>
      </c>
      <c r="W100" s="12">
        <f t="shared" si="21"/>
        <v>47</v>
      </c>
      <c r="X100" s="13" t="str">
        <f t="shared" si="15"/>
        <v/>
      </c>
      <c r="Y100" s="11">
        <f>IF(X100="",0,RTD("cqg.rtd", ,"ContractData",X100, "T_CVol",, "T"))</f>
        <v>0</v>
      </c>
      <c r="AA100" s="11">
        <f>IF(AC100="",0,RTD("cqg.rtd", ,"ContractData",AC100, "T_CVol",, "T"))</f>
        <v>0</v>
      </c>
      <c r="AB100" s="13">
        <f>RANK($AA100,$AA$54:AA$104)+COUNTIF($AA$54:AA100,AA100)-1</f>
        <v>47</v>
      </c>
      <c r="AC100" s="13" t="str">
        <v/>
      </c>
      <c r="AD100" s="12">
        <f t="shared" si="22"/>
        <v>47</v>
      </c>
      <c r="AE100" s="13" t="str">
        <f t="shared" si="16"/>
        <v/>
      </c>
      <c r="AF100" s="11">
        <f>IF(AE100="",0,RTD("cqg.rtd", ,"ContractData",AE100, "T_CVol",, "T"))</f>
        <v>0</v>
      </c>
      <c r="AG100" s="11">
        <f>IF(AI100="",0,RTD("cqg.rtd", ,"ContractData",AI100, "T_CVol",, "T"))</f>
        <v>0</v>
      </c>
      <c r="AH100" s="13">
        <f>RANK($AG100,$AG$54:AG$104)+COUNTIF($AG$54:AG100,AG100)-1</f>
        <v>47</v>
      </c>
      <c r="AI100" s="13" t="str">
        <v/>
      </c>
      <c r="AJ100" s="12">
        <f t="shared" si="23"/>
        <v>47</v>
      </c>
      <c r="AK100" s="13" t="str">
        <f t="shared" si="17"/>
        <v/>
      </c>
      <c r="AL100" s="11">
        <f>IF(AK100="",0,RTD("cqg.rtd", ,"ContractData",AK100, "T_CVol",, "T"))</f>
        <v>0</v>
      </c>
    </row>
    <row r="101" spans="1:38" x14ac:dyDescent="0.3">
      <c r="A101" s="11">
        <f>IF(C101="",0,RTD("cqg.rtd", ,"ContractData",C101, "T_CVol",, "T"))</f>
        <v>0</v>
      </c>
      <c r="B101" s="12">
        <f>RANK($A101,$A$54:A$104)+COUNTIF($A$54:A101,A101)-1</f>
        <v>49</v>
      </c>
      <c r="C101" s="13" t="str">
        <v>C.US.VIXF18280</v>
      </c>
      <c r="D101" s="12">
        <f t="shared" si="18"/>
        <v>48</v>
      </c>
      <c r="E101" s="13" t="str">
        <f t="shared" si="12"/>
        <v>C.US.VIXF18260</v>
      </c>
      <c r="G101" s="11">
        <f>IF(I101="",0,RTD("cqg.rtd", ,"ContractData",I101, "T_CVol",, "T"))</f>
        <v>0</v>
      </c>
      <c r="H101" s="12">
        <f>RANK($G101,$G$54:G$104)+COUNTIF($G$54:G101,G101)-1</f>
        <v>48</v>
      </c>
      <c r="I101" s="13" t="str">
        <v>P.US.VIXF18280</v>
      </c>
      <c r="J101" s="12">
        <f t="shared" si="19"/>
        <v>48</v>
      </c>
      <c r="K101" s="13" t="str">
        <f t="shared" si="13"/>
        <v>P.US.VIXF18280</v>
      </c>
      <c r="L101" s="11">
        <f>IF(K101="",0,RTD("cqg.rtd", ,"ContractData",K101, "T_CVol",, "T"))</f>
        <v>0</v>
      </c>
      <c r="N101" s="11">
        <f>IF(P101="",0,RTD("cqg.rtd", ,"ContractData",P101, "T_CVol",, "T"))</f>
        <v>0</v>
      </c>
      <c r="O101" s="13">
        <f>RANK($N101,$N$54:N$104)+COUNTIF($N$54:N101,N101)-1</f>
        <v>48</v>
      </c>
      <c r="P101" s="13" t="str">
        <v/>
      </c>
      <c r="Q101" s="12">
        <f t="shared" si="20"/>
        <v>48</v>
      </c>
      <c r="R101" s="13" t="str">
        <f t="shared" si="14"/>
        <v/>
      </c>
      <c r="S101" s="11">
        <f>IF(R101="",0,RTD("cqg.rtd", ,"ContractData",R101, "T_CVol",, "T"))</f>
        <v>0</v>
      </c>
      <c r="T101" s="11">
        <f>IF(V101="",0,RTD("cqg.rtd", ,"ContractData",V101, "T_CVol",, "T"))</f>
        <v>0</v>
      </c>
      <c r="U101" s="13">
        <f>RANK($T101,$T$54:T$104)+COUNTIF($T$54:T101,T101)-1</f>
        <v>48</v>
      </c>
      <c r="V101" s="13" t="str">
        <v/>
      </c>
      <c r="W101" s="12">
        <f t="shared" si="21"/>
        <v>48</v>
      </c>
      <c r="X101" s="13" t="str">
        <f t="shared" si="15"/>
        <v/>
      </c>
      <c r="Y101" s="11">
        <f>IF(X101="",0,RTD("cqg.rtd", ,"ContractData",X101, "T_CVol",, "T"))</f>
        <v>0</v>
      </c>
      <c r="AA101" s="11">
        <f>IF(AC101="",0,RTD("cqg.rtd", ,"ContractData",AC101, "T_CVol",, "T"))</f>
        <v>0</v>
      </c>
      <c r="AB101" s="13">
        <f>RANK($AA101,$AA$54:AA$104)+COUNTIF($AA$54:AA101,AA101)-1</f>
        <v>48</v>
      </c>
      <c r="AC101" s="13" t="str">
        <v/>
      </c>
      <c r="AD101" s="12">
        <f t="shared" si="22"/>
        <v>48</v>
      </c>
      <c r="AE101" s="13" t="str">
        <f t="shared" si="16"/>
        <v/>
      </c>
      <c r="AF101" s="11">
        <f>IF(AE101="",0,RTD("cqg.rtd", ,"ContractData",AE101, "T_CVol",, "T"))</f>
        <v>0</v>
      </c>
      <c r="AG101" s="11">
        <f>IF(AI101="",0,RTD("cqg.rtd", ,"ContractData",AI101, "T_CVol",, "T"))</f>
        <v>0</v>
      </c>
      <c r="AH101" s="13">
        <f>RANK($AG101,$AG$54:AG$104)+COUNTIF($AG$54:AG101,AG101)-1</f>
        <v>48</v>
      </c>
      <c r="AI101" s="13" t="str">
        <v/>
      </c>
      <c r="AJ101" s="12">
        <f t="shared" si="23"/>
        <v>48</v>
      </c>
      <c r="AK101" s="13" t="str">
        <f t="shared" si="17"/>
        <v/>
      </c>
      <c r="AL101" s="11">
        <f>IF(AK101="",0,RTD("cqg.rtd", ,"ContractData",AK101, "T_CVol",, "T"))</f>
        <v>0</v>
      </c>
    </row>
    <row r="102" spans="1:38" x14ac:dyDescent="0.3">
      <c r="A102" s="11">
        <f>IF(C102="",0,RTD("cqg.rtd", ,"ContractData",C102, "T_CVol",, "T"))</f>
        <v>0</v>
      </c>
      <c r="B102" s="12">
        <f>RANK($A102,$A$54:A$104)+COUNTIF($A$54:A102,A102)-1</f>
        <v>50</v>
      </c>
      <c r="C102" s="13" t="str">
        <v>C.US.VIXF18290</v>
      </c>
      <c r="D102" s="12">
        <f t="shared" si="18"/>
        <v>49</v>
      </c>
      <c r="E102" s="13" t="str">
        <f t="shared" si="12"/>
        <v>C.US.VIXF18280</v>
      </c>
      <c r="G102" s="11">
        <f>IF(I102="",0,RTD("cqg.rtd", ,"ContractData",I102, "T_CVol",, "T"))</f>
        <v>0</v>
      </c>
      <c r="H102" s="12">
        <f>RANK($G102,$G$54:G$104)+COUNTIF($G$54:G102,G102)-1</f>
        <v>49</v>
      </c>
      <c r="I102" s="13" t="str">
        <v>P.US.VIXF18290</v>
      </c>
      <c r="J102" s="12">
        <f t="shared" si="19"/>
        <v>49</v>
      </c>
      <c r="K102" s="13" t="str">
        <f t="shared" si="13"/>
        <v>P.US.VIXF18290</v>
      </c>
      <c r="L102" s="11">
        <f>IF(K102="",0,RTD("cqg.rtd", ,"ContractData",K102, "T_CVol",, "T"))</f>
        <v>0</v>
      </c>
      <c r="N102" s="11">
        <f>IF(P102="",0,RTD("cqg.rtd", ,"ContractData",P102, "T_CVol",, "T"))</f>
        <v>0</v>
      </c>
      <c r="O102" s="13">
        <f>RANK($N102,$N$54:N$104)+COUNTIF($N$54:N102,N102)-1</f>
        <v>49</v>
      </c>
      <c r="P102" s="13" t="str">
        <v/>
      </c>
      <c r="Q102" s="12">
        <f t="shared" si="20"/>
        <v>49</v>
      </c>
      <c r="R102" s="13" t="str">
        <f t="shared" si="14"/>
        <v/>
      </c>
      <c r="S102" s="11">
        <f>IF(R102="",0,RTD("cqg.rtd", ,"ContractData",R102, "T_CVol",, "T"))</f>
        <v>0</v>
      </c>
      <c r="T102" s="11">
        <f>IF(V102="",0,RTD("cqg.rtd", ,"ContractData",V102, "T_CVol",, "T"))</f>
        <v>0</v>
      </c>
      <c r="U102" s="13">
        <f>RANK($T102,$T$54:T$104)+COUNTIF($T$54:T102,T102)-1</f>
        <v>49</v>
      </c>
      <c r="V102" s="13" t="str">
        <v/>
      </c>
      <c r="W102" s="12">
        <f t="shared" si="21"/>
        <v>49</v>
      </c>
      <c r="X102" s="13" t="str">
        <f t="shared" si="15"/>
        <v/>
      </c>
      <c r="Y102" s="11">
        <f>IF(X102="",0,RTD("cqg.rtd", ,"ContractData",X102, "T_CVol",, "T"))</f>
        <v>0</v>
      </c>
      <c r="AA102" s="11">
        <f>IF(AC102="",0,RTD("cqg.rtd", ,"ContractData",AC102, "T_CVol",, "T"))</f>
        <v>0</v>
      </c>
      <c r="AB102" s="13">
        <f>RANK($AA102,$AA$54:AA$104)+COUNTIF($AA$54:AA102,AA102)-1</f>
        <v>49</v>
      </c>
      <c r="AC102" s="13" t="str">
        <v/>
      </c>
      <c r="AD102" s="12">
        <f t="shared" si="22"/>
        <v>49</v>
      </c>
      <c r="AE102" s="13" t="str">
        <f t="shared" si="16"/>
        <v/>
      </c>
      <c r="AF102" s="11">
        <f>IF(AE102="",0,RTD("cqg.rtd", ,"ContractData",AE102, "T_CVol",, "T"))</f>
        <v>0</v>
      </c>
      <c r="AG102" s="11">
        <f>IF(AI102="",0,RTD("cqg.rtd", ,"ContractData",AI102, "T_CVol",, "T"))</f>
        <v>0</v>
      </c>
      <c r="AH102" s="13">
        <f>RANK($AG102,$AG$54:AG$104)+COUNTIF($AG$54:AG102,AG102)-1</f>
        <v>49</v>
      </c>
      <c r="AI102" s="13" t="str">
        <v/>
      </c>
      <c r="AJ102" s="12">
        <f t="shared" si="23"/>
        <v>49</v>
      </c>
      <c r="AK102" s="13" t="str">
        <f t="shared" si="17"/>
        <v/>
      </c>
      <c r="AL102" s="11">
        <f>IF(AK102="",0,RTD("cqg.rtd", ,"ContractData",AK102, "T_CVol",, "T"))</f>
        <v>0</v>
      </c>
    </row>
    <row r="103" spans="1:38" x14ac:dyDescent="0.3">
      <c r="A103" s="11">
        <f>IF(C103="",0,RTD("cqg.rtd", ,"ContractData",C103, "T_CVol",, "T"))</f>
        <v>500</v>
      </c>
      <c r="B103" s="12">
        <f>RANK($A103,$A$54:A$104)+COUNTIF($A$54:A103,A103)-1</f>
        <v>5</v>
      </c>
      <c r="C103" s="13" t="str">
        <v>C.US.VIXF18300</v>
      </c>
      <c r="D103" s="12">
        <f t="shared" si="18"/>
        <v>50</v>
      </c>
      <c r="E103" s="13" t="str">
        <f t="shared" si="12"/>
        <v>C.US.VIXF18290</v>
      </c>
      <c r="G103" s="11">
        <f>IF(I103="",0,RTD("cqg.rtd", ,"ContractData",I103, "T_CVol",, "T"))</f>
        <v>0</v>
      </c>
      <c r="H103" s="12">
        <f>RANK($G103,$G$54:G$104)+COUNTIF($G$54:G103,G103)-1</f>
        <v>50</v>
      </c>
      <c r="I103" s="13" t="str">
        <v>P.US.VIXF18300</v>
      </c>
      <c r="J103" s="12">
        <f t="shared" si="19"/>
        <v>50</v>
      </c>
      <c r="K103" s="13" t="str">
        <f t="shared" si="13"/>
        <v>P.US.VIXF18300</v>
      </c>
      <c r="L103" s="11">
        <f>IF(K103="",0,RTD("cqg.rtd", ,"ContractData",K103, "T_CVol",, "T"))</f>
        <v>0</v>
      </c>
      <c r="N103" s="11">
        <f>IF(P103="",0,RTD("cqg.rtd", ,"ContractData",P103, "T_CVol",, "T"))</f>
        <v>0</v>
      </c>
      <c r="O103" s="13">
        <f>RANK($N103,$N$54:N$104)+COUNTIF($N$54:N103,N103)-1</f>
        <v>50</v>
      </c>
      <c r="P103" s="13" t="str">
        <v/>
      </c>
      <c r="Q103" s="12">
        <f t="shared" si="20"/>
        <v>50</v>
      </c>
      <c r="R103" s="13" t="str">
        <f t="shared" si="14"/>
        <v/>
      </c>
      <c r="S103" s="11">
        <f>IF(R103="",0,RTD("cqg.rtd", ,"ContractData",R103, "T_CVol",, "T"))</f>
        <v>0</v>
      </c>
      <c r="T103" s="11">
        <f>IF(V103="",0,RTD("cqg.rtd", ,"ContractData",V103, "T_CVol",, "T"))</f>
        <v>0</v>
      </c>
      <c r="U103" s="13">
        <f>RANK($T103,$T$54:T$104)+COUNTIF($T$54:T103,T103)-1</f>
        <v>50</v>
      </c>
      <c r="V103" s="13" t="str">
        <v/>
      </c>
      <c r="W103" s="12">
        <f t="shared" si="21"/>
        <v>50</v>
      </c>
      <c r="X103" s="13" t="str">
        <f t="shared" si="15"/>
        <v/>
      </c>
      <c r="Y103" s="11">
        <f>IF(X103="",0,RTD("cqg.rtd", ,"ContractData",X103, "T_CVol",, "T"))</f>
        <v>0</v>
      </c>
      <c r="AA103" s="11">
        <f>IF(AC103="",0,RTD("cqg.rtd", ,"ContractData",AC103, "T_CVol",, "T"))</f>
        <v>0</v>
      </c>
      <c r="AB103" s="13">
        <f>RANK($AA103,$AA$54:AA$104)+COUNTIF($AA$54:AA103,AA103)-1</f>
        <v>50</v>
      </c>
      <c r="AC103" s="13" t="str">
        <v/>
      </c>
      <c r="AD103" s="12">
        <f t="shared" si="22"/>
        <v>50</v>
      </c>
      <c r="AE103" s="13" t="str">
        <f t="shared" si="16"/>
        <v/>
      </c>
      <c r="AF103" s="11">
        <f>IF(AE103="",0,RTD("cqg.rtd", ,"ContractData",AE103, "T_CVol",, "T"))</f>
        <v>0</v>
      </c>
      <c r="AG103" s="11">
        <f>IF(AI103="",0,RTD("cqg.rtd", ,"ContractData",AI103, "T_CVol",, "T"))</f>
        <v>0</v>
      </c>
      <c r="AH103" s="13">
        <f>RANK($AG103,$AG$54:AG$104)+COUNTIF($AG$54:AG103,AG103)-1</f>
        <v>50</v>
      </c>
      <c r="AI103" s="13" t="str">
        <v/>
      </c>
      <c r="AJ103" s="12">
        <f t="shared" si="23"/>
        <v>50</v>
      </c>
      <c r="AK103" s="13" t="str">
        <f t="shared" si="17"/>
        <v/>
      </c>
      <c r="AL103" s="11">
        <f>IF(AK103="",0,RTD("cqg.rtd", ,"ContractData",AK103, "T_CVol",, "T"))</f>
        <v>0</v>
      </c>
    </row>
    <row r="104" spans="1:38" x14ac:dyDescent="0.3">
      <c r="A104" s="11">
        <f>IF(C104="",0,RTD("cqg.rtd", ,"ContractData",C104, "T_CVol",, "T"))</f>
        <v>0</v>
      </c>
      <c r="B104" s="12">
        <f>RANK($A104,$A$54:A$104)+COUNTIF($A$54:A104,A104)-1</f>
        <v>51</v>
      </c>
      <c r="C104" s="13" t="str">
        <v>C.US.VIXF18310</v>
      </c>
      <c r="D104" s="12">
        <f t="shared" si="18"/>
        <v>51</v>
      </c>
      <c r="E104" s="13" t="str">
        <f t="shared" si="12"/>
        <v>C.US.VIXF18310</v>
      </c>
      <c r="G104" s="11">
        <f>IF(I104="",0,RTD("cqg.rtd", ,"ContractData",I104, "T_CVol",, "T"))</f>
        <v>0</v>
      </c>
      <c r="H104" s="12">
        <f>RANK($G104,$G$54:G$104)+COUNTIF($G$54:G104,G104)-1</f>
        <v>51</v>
      </c>
      <c r="I104" s="13" t="str">
        <v>P.US.VIXF18310</v>
      </c>
      <c r="J104" s="12">
        <f t="shared" si="19"/>
        <v>51</v>
      </c>
      <c r="K104" s="13" t="str">
        <f t="shared" si="13"/>
        <v>P.US.VIXF18310</v>
      </c>
      <c r="L104" s="11">
        <f>IF(K104="",0,RTD("cqg.rtd", ,"ContractData",K104, "T_CVol",, "T"))</f>
        <v>0</v>
      </c>
      <c r="N104" s="11">
        <f>IF(P104="",0,RTD("cqg.rtd", ,"ContractData",P104, "T_CVol",, "T"))</f>
        <v>0</v>
      </c>
      <c r="O104" s="13">
        <f>RANK($N104,$N$54:N$104)+COUNTIF($N$54:N104,N104)-1</f>
        <v>51</v>
      </c>
      <c r="P104" s="13" t="str">
        <v/>
      </c>
      <c r="Q104" s="12">
        <f t="shared" si="20"/>
        <v>51</v>
      </c>
      <c r="R104" s="13" t="str">
        <f t="shared" si="14"/>
        <v/>
      </c>
      <c r="S104" s="11">
        <f>IF(R104="",0,RTD("cqg.rtd", ,"ContractData",R104, "T_CVol",, "T"))</f>
        <v>0</v>
      </c>
      <c r="T104" s="11">
        <f>IF(V104="",0,RTD("cqg.rtd", ,"ContractData",V104, "T_CVol",, "T"))</f>
        <v>0</v>
      </c>
      <c r="U104" s="13">
        <f>RANK($T104,$T$54:T$104)+COUNTIF($T$54:T104,T104)-1</f>
        <v>51</v>
      </c>
      <c r="V104" s="13" t="str">
        <v/>
      </c>
      <c r="W104" s="12">
        <f t="shared" si="21"/>
        <v>51</v>
      </c>
      <c r="X104" s="13" t="str">
        <f t="shared" si="15"/>
        <v/>
      </c>
      <c r="Y104" s="11">
        <f>IF(X104="",0,RTD("cqg.rtd", ,"ContractData",X104, "T_CVol",, "T"))</f>
        <v>0</v>
      </c>
      <c r="AA104" s="11">
        <f>IF(AC104="",0,RTD("cqg.rtd", ,"ContractData",AC104, "T_CVol",, "T"))</f>
        <v>0</v>
      </c>
      <c r="AB104" s="13">
        <f>RANK($AA104,$AA$54:AA$104)+COUNTIF($AA$54:AA104,AA104)-1</f>
        <v>51</v>
      </c>
      <c r="AC104" s="13" t="str">
        <v/>
      </c>
      <c r="AD104" s="12">
        <f t="shared" si="22"/>
        <v>51</v>
      </c>
      <c r="AE104" s="13" t="str">
        <f t="shared" si="16"/>
        <v/>
      </c>
      <c r="AF104" s="11">
        <f>IF(AE104="",0,RTD("cqg.rtd", ,"ContractData",AE104, "T_CVol",, "T"))</f>
        <v>0</v>
      </c>
      <c r="AG104" s="11">
        <f>IF(AI104="",0,RTD("cqg.rtd", ,"ContractData",AI104, "T_CVol",, "T"))</f>
        <v>0</v>
      </c>
      <c r="AH104" s="13">
        <f>RANK($AG104,$AG$54:AG$104)+COUNTIF($AG$54:AG104,AG104)-1</f>
        <v>51</v>
      </c>
      <c r="AI104" s="13" t="str">
        <v/>
      </c>
      <c r="AJ104" s="12">
        <f t="shared" si="23"/>
        <v>51</v>
      </c>
      <c r="AK104" s="13" t="str">
        <f>VLOOKUP(AJ104,$AH$54:$AI$104,2,FALSE)</f>
        <v/>
      </c>
      <c r="AL104" s="11">
        <f>IF(AK104="",0,RTD("cqg.rtd", ,"ContractData",AK104, "T_CVol",, "T"))</f>
        <v>0</v>
      </c>
    </row>
  </sheetData>
  <sheetProtection algorithmName="SHA-512" hashValue="T5Se6VQjUKKmtSzBlvjSnMtPDWFxJ7GXgWMtL8JDywh5osjQVeOl2rgV+rCJuOUQEmlz6jt2Jajot0XLZnfd0Q==" saltValue="rY5o2CKwSFOh+ad/cV0MUA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Sheet2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2017-08-10T19:58:52Z</dcterms:created>
  <dcterms:modified xsi:type="dcterms:W3CDTF">2017-10-11T16:03:01Z</dcterms:modified>
</cp:coreProperties>
</file>