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T66" i="1"/>
  <c r="AH66" i="1"/>
  <c r="Z66" i="1"/>
  <c r="BS65" i="1"/>
  <c r="AG65" i="1"/>
  <c r="H65" i="1"/>
  <c r="BR64" i="1"/>
  <c r="AF64" i="1"/>
  <c r="G64" i="1"/>
  <c r="BQ63" i="1"/>
  <c r="AE63" i="1"/>
  <c r="F63" i="1"/>
  <c r="AS62" i="1"/>
  <c r="AD62" i="1"/>
  <c r="E62" i="1"/>
  <c r="AR61" i="1"/>
  <c r="AC61" i="1"/>
  <c r="C61" i="1"/>
  <c r="AQ60" i="1"/>
  <c r="AB60" i="1"/>
  <c r="B60" i="1"/>
  <c r="AP59" i="1"/>
  <c r="AA59" i="1"/>
  <c r="BT58" i="1"/>
  <c r="AH58" i="1"/>
  <c r="Z58" i="1"/>
  <c r="BS57" i="1"/>
  <c r="AG57" i="1"/>
  <c r="H57" i="1"/>
  <c r="BR56" i="1"/>
  <c r="AF56" i="1"/>
  <c r="G56" i="1"/>
  <c r="BQ55" i="1"/>
  <c r="AE55" i="1"/>
  <c r="F55" i="1"/>
  <c r="AS54" i="1"/>
  <c r="AD54" i="1"/>
  <c r="E54" i="1"/>
  <c r="AR53" i="1"/>
  <c r="AC53" i="1"/>
  <c r="C53" i="1"/>
  <c r="AQ52" i="1"/>
  <c r="AB52" i="1"/>
  <c r="B52" i="1"/>
  <c r="AP51" i="1"/>
  <c r="AA51" i="1"/>
  <c r="BT50" i="1"/>
  <c r="AH50" i="1"/>
  <c r="Z50" i="1"/>
  <c r="BS49" i="1"/>
  <c r="AG49" i="1"/>
  <c r="H49" i="1"/>
  <c r="BR48" i="1"/>
  <c r="AF48" i="1"/>
  <c r="G48" i="1"/>
  <c r="BQ47" i="1"/>
  <c r="AE47" i="1"/>
  <c r="F47" i="1"/>
  <c r="AS46" i="1"/>
  <c r="AD46" i="1"/>
  <c r="E46" i="1"/>
  <c r="AR45" i="1"/>
  <c r="AC45" i="1"/>
  <c r="C45" i="1"/>
  <c r="AQ44" i="1"/>
  <c r="AB44" i="1"/>
  <c r="B44" i="1"/>
  <c r="AP43" i="1"/>
  <c r="AA43" i="1"/>
  <c r="BT42" i="1"/>
  <c r="AH42" i="1"/>
  <c r="Z42" i="1"/>
  <c r="BS41" i="1"/>
  <c r="AG41" i="1"/>
  <c r="H41" i="1"/>
  <c r="BR40" i="1"/>
  <c r="AF40" i="1"/>
  <c r="G40" i="1"/>
  <c r="BQ39" i="1"/>
  <c r="AE39" i="1"/>
  <c r="F39" i="1"/>
  <c r="AS38" i="1"/>
  <c r="AD38" i="1"/>
  <c r="E38" i="1"/>
  <c r="AR37" i="1"/>
  <c r="AC37" i="1"/>
  <c r="C37" i="1"/>
  <c r="AQ36" i="1"/>
  <c r="AB36" i="1"/>
  <c r="B36" i="1"/>
  <c r="AP35" i="1"/>
  <c r="AA35" i="1"/>
  <c r="BT34" i="1"/>
  <c r="AH34" i="1"/>
  <c r="Z34" i="1"/>
  <c r="BS33" i="1"/>
  <c r="AG33" i="1"/>
  <c r="H33" i="1"/>
  <c r="BR32" i="1"/>
  <c r="AF32" i="1"/>
  <c r="G32" i="1"/>
  <c r="BQ31" i="1"/>
  <c r="AE31" i="1"/>
  <c r="F31" i="1"/>
  <c r="AS30" i="1"/>
  <c r="AD30" i="1"/>
  <c r="E30" i="1"/>
  <c r="AR29" i="1"/>
  <c r="AC29" i="1"/>
  <c r="C29" i="1"/>
  <c r="AQ28" i="1"/>
  <c r="AB28" i="1"/>
  <c r="B28" i="1"/>
  <c r="AP27" i="1"/>
  <c r="AA27" i="1"/>
  <c r="BT26" i="1"/>
  <c r="AH26" i="1"/>
  <c r="Z26" i="1"/>
  <c r="BS25" i="1"/>
  <c r="AG25" i="1"/>
  <c r="H25" i="1"/>
  <c r="BR24" i="1"/>
  <c r="AF24" i="1"/>
  <c r="G24" i="1"/>
  <c r="BQ23" i="1"/>
  <c r="AE23" i="1"/>
  <c r="F23" i="1"/>
  <c r="BS66" i="1"/>
  <c r="AG66" i="1"/>
  <c r="H66" i="1"/>
  <c r="BR65" i="1"/>
  <c r="AF65" i="1"/>
  <c r="G65" i="1"/>
  <c r="BQ64" i="1"/>
  <c r="AE64" i="1"/>
  <c r="F64" i="1"/>
  <c r="AS63" i="1"/>
  <c r="AD63" i="1"/>
  <c r="E63" i="1"/>
  <c r="AR62" i="1"/>
  <c r="AC62" i="1"/>
  <c r="C62" i="1"/>
  <c r="AQ61" i="1"/>
  <c r="AB61" i="1"/>
  <c r="B61" i="1"/>
  <c r="AP60" i="1"/>
  <c r="AA60" i="1"/>
  <c r="BT59" i="1"/>
  <c r="AH59" i="1"/>
  <c r="Z59" i="1"/>
  <c r="BS58" i="1"/>
  <c r="AG58" i="1"/>
  <c r="H58" i="1"/>
  <c r="BR57" i="1"/>
  <c r="AF57" i="1"/>
  <c r="G57" i="1"/>
  <c r="BQ56" i="1"/>
  <c r="AE56" i="1"/>
  <c r="F56" i="1"/>
  <c r="AS55" i="1"/>
  <c r="AD55" i="1"/>
  <c r="E55" i="1"/>
  <c r="AR54" i="1"/>
  <c r="AC54" i="1"/>
  <c r="C54" i="1"/>
  <c r="AQ53" i="1"/>
  <c r="AB53" i="1"/>
  <c r="B53" i="1"/>
  <c r="AP52" i="1"/>
  <c r="AA52" i="1"/>
  <c r="BT51" i="1"/>
  <c r="AH51" i="1"/>
  <c r="Z51" i="1"/>
  <c r="BS50" i="1"/>
  <c r="AG50" i="1"/>
  <c r="H50" i="1"/>
  <c r="BR49" i="1"/>
  <c r="AF49" i="1"/>
  <c r="G49" i="1"/>
  <c r="BQ48" i="1"/>
  <c r="AE48" i="1"/>
  <c r="F48" i="1"/>
  <c r="AS47" i="1"/>
  <c r="AD47" i="1"/>
  <c r="E47" i="1"/>
  <c r="AR46" i="1"/>
  <c r="AC46" i="1"/>
  <c r="C46" i="1"/>
  <c r="AQ45" i="1"/>
  <c r="AB45" i="1"/>
  <c r="B45" i="1"/>
  <c r="AP44" i="1"/>
  <c r="AA44" i="1"/>
  <c r="BT43" i="1"/>
  <c r="AH43" i="1"/>
  <c r="Z43" i="1"/>
  <c r="BS42" i="1"/>
  <c r="AG42" i="1"/>
  <c r="H42" i="1"/>
  <c r="BR41" i="1"/>
  <c r="AF41" i="1"/>
  <c r="G41" i="1"/>
  <c r="BQ40" i="1"/>
  <c r="AE40" i="1"/>
  <c r="F40" i="1"/>
  <c r="AS39" i="1"/>
  <c r="AD39" i="1"/>
  <c r="E39" i="1"/>
  <c r="AR38" i="1"/>
  <c r="AC38" i="1"/>
  <c r="C38" i="1"/>
  <c r="AQ37" i="1"/>
  <c r="AB37" i="1"/>
  <c r="B37" i="1"/>
  <c r="AP36" i="1"/>
  <c r="AA36" i="1"/>
  <c r="BT35" i="1"/>
  <c r="AH35" i="1"/>
  <c r="Z35" i="1"/>
  <c r="BS34" i="1"/>
  <c r="AG34" i="1"/>
  <c r="H34" i="1"/>
  <c r="BR33" i="1"/>
  <c r="AF33" i="1"/>
  <c r="G33" i="1"/>
  <c r="BQ32" i="1"/>
  <c r="AE32" i="1"/>
  <c r="F32" i="1"/>
  <c r="AS31" i="1"/>
  <c r="AD31" i="1"/>
  <c r="E31" i="1"/>
  <c r="AR30" i="1"/>
  <c r="AC30" i="1"/>
  <c r="C30" i="1"/>
  <c r="AQ29" i="1"/>
  <c r="AB29" i="1"/>
  <c r="B29" i="1"/>
  <c r="AP28" i="1"/>
  <c r="AA28" i="1"/>
  <c r="BT27" i="1"/>
  <c r="AH27" i="1"/>
  <c r="Z27" i="1"/>
  <c r="BS26" i="1"/>
  <c r="AG26" i="1"/>
  <c r="H26" i="1"/>
  <c r="BR25" i="1"/>
  <c r="AF25" i="1"/>
  <c r="G25" i="1"/>
  <c r="BQ24" i="1"/>
  <c r="AE24" i="1"/>
  <c r="F24" i="1"/>
  <c r="AS23" i="1"/>
  <c r="AD23" i="1"/>
  <c r="E23" i="1"/>
  <c r="BR66" i="1"/>
  <c r="AF66" i="1"/>
  <c r="G66" i="1"/>
  <c r="BQ65" i="1"/>
  <c r="AE65" i="1"/>
  <c r="F65" i="1"/>
  <c r="AS64" i="1"/>
  <c r="AD64" i="1"/>
  <c r="E64" i="1"/>
  <c r="AR63" i="1"/>
  <c r="AC63" i="1"/>
  <c r="C63" i="1"/>
  <c r="AQ62" i="1"/>
  <c r="AB62" i="1"/>
  <c r="B62" i="1"/>
  <c r="AP61" i="1"/>
  <c r="AA61" i="1"/>
  <c r="BT60" i="1"/>
  <c r="AH60" i="1"/>
  <c r="Z60" i="1"/>
  <c r="BS59" i="1"/>
  <c r="AG59" i="1"/>
  <c r="H59" i="1"/>
  <c r="BR58" i="1"/>
  <c r="AF58" i="1"/>
  <c r="G58" i="1"/>
  <c r="BQ57" i="1"/>
  <c r="AE57" i="1"/>
  <c r="F57" i="1"/>
  <c r="AS56" i="1"/>
  <c r="AD56" i="1"/>
  <c r="E56" i="1"/>
  <c r="AR55" i="1"/>
  <c r="AC55" i="1"/>
  <c r="C55" i="1"/>
  <c r="AQ54" i="1"/>
  <c r="AB54" i="1"/>
  <c r="B54" i="1"/>
  <c r="AP53" i="1"/>
  <c r="AA53" i="1"/>
  <c r="BT52" i="1"/>
  <c r="AH52" i="1"/>
  <c r="Z52" i="1"/>
  <c r="BS51" i="1"/>
  <c r="AG51" i="1"/>
  <c r="H51" i="1"/>
  <c r="BR50" i="1"/>
  <c r="AF50" i="1"/>
  <c r="G50" i="1"/>
  <c r="BQ49" i="1"/>
  <c r="AE49" i="1"/>
  <c r="F49" i="1"/>
  <c r="AS48" i="1"/>
  <c r="AD48" i="1"/>
  <c r="E48" i="1"/>
  <c r="AR47" i="1"/>
  <c r="AC47" i="1"/>
  <c r="C47" i="1"/>
  <c r="AQ46" i="1"/>
  <c r="AB46" i="1"/>
  <c r="B46" i="1"/>
  <c r="AP45" i="1"/>
  <c r="AA45" i="1"/>
  <c r="BT44" i="1"/>
  <c r="AH44" i="1"/>
  <c r="Z44" i="1"/>
  <c r="BS43" i="1"/>
  <c r="AG43" i="1"/>
  <c r="H43" i="1"/>
  <c r="BR42" i="1"/>
  <c r="AF42" i="1"/>
  <c r="G42" i="1"/>
  <c r="BQ41" i="1"/>
  <c r="AE41" i="1"/>
  <c r="F41" i="1"/>
  <c r="AS40" i="1"/>
  <c r="AD40" i="1"/>
  <c r="E40" i="1"/>
  <c r="AR39" i="1"/>
  <c r="AC39" i="1"/>
  <c r="C39" i="1"/>
  <c r="AQ38" i="1"/>
  <c r="AB38" i="1"/>
  <c r="B38" i="1"/>
  <c r="AP37" i="1"/>
  <c r="AA37" i="1"/>
  <c r="BT36" i="1"/>
  <c r="AH36" i="1"/>
  <c r="Z36" i="1"/>
  <c r="BS35" i="1"/>
  <c r="AG35" i="1"/>
  <c r="H35" i="1"/>
  <c r="BR34" i="1"/>
  <c r="AF34" i="1"/>
  <c r="G34" i="1"/>
  <c r="BQ33" i="1"/>
  <c r="AE33" i="1"/>
  <c r="F33" i="1"/>
  <c r="AS32" i="1"/>
  <c r="AD32" i="1"/>
  <c r="E32" i="1"/>
  <c r="AR31" i="1"/>
  <c r="AC31" i="1"/>
  <c r="C31" i="1"/>
  <c r="AQ30" i="1"/>
  <c r="AB30" i="1"/>
  <c r="B30" i="1"/>
  <c r="AP29" i="1"/>
  <c r="AA29" i="1"/>
  <c r="BT28" i="1"/>
  <c r="AH28" i="1"/>
  <c r="Z28" i="1"/>
  <c r="BS27" i="1"/>
  <c r="AG27" i="1"/>
  <c r="H27" i="1"/>
  <c r="BR26" i="1"/>
  <c r="AF26" i="1"/>
  <c r="G26" i="1"/>
  <c r="BQ25" i="1"/>
  <c r="AE25" i="1"/>
  <c r="F25" i="1"/>
  <c r="AS24" i="1"/>
  <c r="AD24" i="1"/>
  <c r="E24" i="1"/>
  <c r="AR23" i="1"/>
  <c r="AC23" i="1"/>
  <c r="BQ66" i="1"/>
  <c r="AE66" i="1"/>
  <c r="F66" i="1"/>
  <c r="AS65" i="1"/>
  <c r="AD65" i="1"/>
  <c r="E65" i="1"/>
  <c r="AR64" i="1"/>
  <c r="AC64" i="1"/>
  <c r="C64" i="1"/>
  <c r="AQ63" i="1"/>
  <c r="AB63" i="1"/>
  <c r="B63" i="1"/>
  <c r="AP62" i="1"/>
  <c r="AA62" i="1"/>
  <c r="BT61" i="1"/>
  <c r="AH61" i="1"/>
  <c r="Z61" i="1"/>
  <c r="BS60" i="1"/>
  <c r="AG60" i="1"/>
  <c r="H60" i="1"/>
  <c r="BR59" i="1"/>
  <c r="AF59" i="1"/>
  <c r="G59" i="1"/>
  <c r="BQ58" i="1"/>
  <c r="AE58" i="1"/>
  <c r="F58" i="1"/>
  <c r="AS57" i="1"/>
  <c r="AD57" i="1"/>
  <c r="E57" i="1"/>
  <c r="AR56" i="1"/>
  <c r="AC56" i="1"/>
  <c r="C56" i="1"/>
  <c r="AQ55" i="1"/>
  <c r="AB55" i="1"/>
  <c r="B55" i="1"/>
  <c r="AP54" i="1"/>
  <c r="AA54" i="1"/>
  <c r="BT53" i="1"/>
  <c r="AH53" i="1"/>
  <c r="Z53" i="1"/>
  <c r="BS52" i="1"/>
  <c r="AG52" i="1"/>
  <c r="H52" i="1"/>
  <c r="BR51" i="1"/>
  <c r="AF51" i="1"/>
  <c r="G51" i="1"/>
  <c r="BQ50" i="1"/>
  <c r="AE50" i="1"/>
  <c r="F50" i="1"/>
  <c r="AS49" i="1"/>
  <c r="AD49" i="1"/>
  <c r="E49" i="1"/>
  <c r="AR48" i="1"/>
  <c r="AC48" i="1"/>
  <c r="C48" i="1"/>
  <c r="AQ47" i="1"/>
  <c r="AB47" i="1"/>
  <c r="B47" i="1"/>
  <c r="AP46" i="1"/>
  <c r="AA46" i="1"/>
  <c r="BT45" i="1"/>
  <c r="AH45" i="1"/>
  <c r="Z45" i="1"/>
  <c r="BS44" i="1"/>
  <c r="AG44" i="1"/>
  <c r="H44" i="1"/>
  <c r="BR43" i="1"/>
  <c r="AF43" i="1"/>
  <c r="G43" i="1"/>
  <c r="BQ42" i="1"/>
  <c r="AE42" i="1"/>
  <c r="F42" i="1"/>
  <c r="AS41" i="1"/>
  <c r="AD41" i="1"/>
  <c r="E41" i="1"/>
  <c r="AR40" i="1"/>
  <c r="AC40" i="1"/>
  <c r="C40" i="1"/>
  <c r="AQ39" i="1"/>
  <c r="AB39" i="1"/>
  <c r="B39" i="1"/>
  <c r="AP38" i="1"/>
  <c r="AA38" i="1"/>
  <c r="BT37" i="1"/>
  <c r="AH37" i="1"/>
  <c r="Z37" i="1"/>
  <c r="BS36" i="1"/>
  <c r="AG36" i="1"/>
  <c r="H36" i="1"/>
  <c r="BR35" i="1"/>
  <c r="AF35" i="1"/>
  <c r="G35" i="1"/>
  <c r="BQ34" i="1"/>
  <c r="AE34" i="1"/>
  <c r="F34" i="1"/>
  <c r="AS33" i="1"/>
  <c r="AD33" i="1"/>
  <c r="E33" i="1"/>
  <c r="AR32" i="1"/>
  <c r="AC32" i="1"/>
  <c r="C32" i="1"/>
  <c r="AQ31" i="1"/>
  <c r="AB31" i="1"/>
  <c r="B31" i="1"/>
  <c r="AP30" i="1"/>
  <c r="AA30" i="1"/>
  <c r="BT29" i="1"/>
  <c r="AH29" i="1"/>
  <c r="Z29" i="1"/>
  <c r="BS28" i="1"/>
  <c r="AG28" i="1"/>
  <c r="H28" i="1"/>
  <c r="BR27" i="1"/>
  <c r="AF27" i="1"/>
  <c r="G27" i="1"/>
  <c r="BQ26" i="1"/>
  <c r="AE26" i="1"/>
  <c r="F26" i="1"/>
  <c r="AS25" i="1"/>
  <c r="AD25" i="1"/>
  <c r="E25" i="1"/>
  <c r="AR24" i="1"/>
  <c r="AC24" i="1"/>
  <c r="C24" i="1"/>
  <c r="AQ23" i="1"/>
  <c r="AB23" i="1"/>
  <c r="B23" i="1"/>
  <c r="AS66" i="1"/>
  <c r="AD66" i="1"/>
  <c r="E66" i="1"/>
  <c r="AR65" i="1"/>
  <c r="AC65" i="1"/>
  <c r="C65" i="1"/>
  <c r="AQ64" i="1"/>
  <c r="AB64" i="1"/>
  <c r="B64" i="1"/>
  <c r="AP63" i="1"/>
  <c r="AA63" i="1"/>
  <c r="BT62" i="1"/>
  <c r="AH62" i="1"/>
  <c r="Z62" i="1"/>
  <c r="BS61" i="1"/>
  <c r="AG61" i="1"/>
  <c r="H61" i="1"/>
  <c r="BR60" i="1"/>
  <c r="AF60" i="1"/>
  <c r="G60" i="1"/>
  <c r="BQ59" i="1"/>
  <c r="AE59" i="1"/>
  <c r="F59" i="1"/>
  <c r="AS58" i="1"/>
  <c r="AD58" i="1"/>
  <c r="E58" i="1"/>
  <c r="AR57" i="1"/>
  <c r="AC57" i="1"/>
  <c r="C57" i="1"/>
  <c r="AQ56" i="1"/>
  <c r="AB56" i="1"/>
  <c r="B56" i="1"/>
  <c r="AP55" i="1"/>
  <c r="AA55" i="1"/>
  <c r="BT54" i="1"/>
  <c r="AH54" i="1"/>
  <c r="Z54" i="1"/>
  <c r="BS53" i="1"/>
  <c r="AG53" i="1"/>
  <c r="H53" i="1"/>
  <c r="BR52" i="1"/>
  <c r="AF52" i="1"/>
  <c r="G52" i="1"/>
  <c r="BQ51" i="1"/>
  <c r="AE51" i="1"/>
  <c r="F51" i="1"/>
  <c r="AS50" i="1"/>
  <c r="AD50" i="1"/>
  <c r="E50" i="1"/>
  <c r="AR49" i="1"/>
  <c r="AC49" i="1"/>
  <c r="C49" i="1"/>
  <c r="AQ48" i="1"/>
  <c r="AB48" i="1"/>
  <c r="B48" i="1"/>
  <c r="AP47" i="1"/>
  <c r="AA47" i="1"/>
  <c r="BT46" i="1"/>
  <c r="AH46" i="1"/>
  <c r="Z46" i="1"/>
  <c r="BS45" i="1"/>
  <c r="AG45" i="1"/>
  <c r="H45" i="1"/>
  <c r="BR44" i="1"/>
  <c r="AF44" i="1"/>
  <c r="G44" i="1"/>
  <c r="BQ43" i="1"/>
  <c r="AE43" i="1"/>
  <c r="F43" i="1"/>
  <c r="AS42" i="1"/>
  <c r="AD42" i="1"/>
  <c r="E42" i="1"/>
  <c r="AR41" i="1"/>
  <c r="AC41" i="1"/>
  <c r="C41" i="1"/>
  <c r="AQ40" i="1"/>
  <c r="AB40" i="1"/>
  <c r="B40" i="1"/>
  <c r="AP39" i="1"/>
  <c r="AA39" i="1"/>
  <c r="BT38" i="1"/>
  <c r="AH38" i="1"/>
  <c r="Z38" i="1"/>
  <c r="BS37" i="1"/>
  <c r="AG37" i="1"/>
  <c r="H37" i="1"/>
  <c r="BR36" i="1"/>
  <c r="AF36" i="1"/>
  <c r="G36" i="1"/>
  <c r="BQ35" i="1"/>
  <c r="AE35" i="1"/>
  <c r="F35" i="1"/>
  <c r="AS34" i="1"/>
  <c r="AD34" i="1"/>
  <c r="E34" i="1"/>
  <c r="AR33" i="1"/>
  <c r="AC33" i="1"/>
  <c r="C33" i="1"/>
  <c r="AQ32" i="1"/>
  <c r="AB32" i="1"/>
  <c r="B32" i="1"/>
  <c r="AP31" i="1"/>
  <c r="AA31" i="1"/>
  <c r="BT30" i="1"/>
  <c r="AH30" i="1"/>
  <c r="Z30" i="1"/>
  <c r="BS29" i="1"/>
  <c r="AG29" i="1"/>
  <c r="H29" i="1"/>
  <c r="BR28" i="1"/>
  <c r="AF28" i="1"/>
  <c r="G28" i="1"/>
  <c r="BQ27" i="1"/>
  <c r="AE27" i="1"/>
  <c r="F27" i="1"/>
  <c r="AS26" i="1"/>
  <c r="AD26" i="1"/>
  <c r="E26" i="1"/>
  <c r="AR25" i="1"/>
  <c r="AC25" i="1"/>
  <c r="C25" i="1"/>
  <c r="AQ24" i="1"/>
  <c r="AB24" i="1"/>
  <c r="B24" i="1"/>
  <c r="AP23" i="1"/>
  <c r="AA23" i="1"/>
  <c r="BT22" i="1"/>
  <c r="AR66" i="1"/>
  <c r="AC66" i="1"/>
  <c r="C66" i="1"/>
  <c r="AQ65" i="1"/>
  <c r="AB65" i="1"/>
  <c r="B65" i="1"/>
  <c r="AP64" i="1"/>
  <c r="AA64" i="1"/>
  <c r="BT63" i="1"/>
  <c r="AH63" i="1"/>
  <c r="Z63" i="1"/>
  <c r="BS62" i="1"/>
  <c r="AG62" i="1"/>
  <c r="H62" i="1"/>
  <c r="BR61" i="1"/>
  <c r="AF61" i="1"/>
  <c r="G61" i="1"/>
  <c r="BQ60" i="1"/>
  <c r="AE60" i="1"/>
  <c r="F60" i="1"/>
  <c r="AS59" i="1"/>
  <c r="AD59" i="1"/>
  <c r="E59" i="1"/>
  <c r="AR58" i="1"/>
  <c r="AC58" i="1"/>
  <c r="C58" i="1"/>
  <c r="AQ57" i="1"/>
  <c r="AB57" i="1"/>
  <c r="B57" i="1"/>
  <c r="AP56" i="1"/>
  <c r="AA56" i="1"/>
  <c r="BT55" i="1"/>
  <c r="AH55" i="1"/>
  <c r="Z55" i="1"/>
  <c r="BS54" i="1"/>
  <c r="AG54" i="1"/>
  <c r="H54" i="1"/>
  <c r="BR53" i="1"/>
  <c r="AF53" i="1"/>
  <c r="G53" i="1"/>
  <c r="BQ52" i="1"/>
  <c r="AE52" i="1"/>
  <c r="F52" i="1"/>
  <c r="AS51" i="1"/>
  <c r="AD51" i="1"/>
  <c r="E51" i="1"/>
  <c r="AR50" i="1"/>
  <c r="AC50" i="1"/>
  <c r="C50" i="1"/>
  <c r="AQ49" i="1"/>
  <c r="AB49" i="1"/>
  <c r="B49" i="1"/>
  <c r="AP48" i="1"/>
  <c r="AA48" i="1"/>
  <c r="BT47" i="1"/>
  <c r="AH47" i="1"/>
  <c r="Z47" i="1"/>
  <c r="BS46" i="1"/>
  <c r="AG46" i="1"/>
  <c r="H46" i="1"/>
  <c r="BR45" i="1"/>
  <c r="AF45" i="1"/>
  <c r="G45" i="1"/>
  <c r="BQ44" i="1"/>
  <c r="AE44" i="1"/>
  <c r="F44" i="1"/>
  <c r="AS43" i="1"/>
  <c r="AD43" i="1"/>
  <c r="E43" i="1"/>
  <c r="AR42" i="1"/>
  <c r="AC42" i="1"/>
  <c r="C42" i="1"/>
  <c r="AQ41" i="1"/>
  <c r="AB41" i="1"/>
  <c r="B41" i="1"/>
  <c r="AP40" i="1"/>
  <c r="AA40" i="1"/>
  <c r="BT39" i="1"/>
  <c r="AH39" i="1"/>
  <c r="Z39" i="1"/>
  <c r="BS38" i="1"/>
  <c r="AG38" i="1"/>
  <c r="H38" i="1"/>
  <c r="BR37" i="1"/>
  <c r="AF37" i="1"/>
  <c r="G37" i="1"/>
  <c r="BQ36" i="1"/>
  <c r="AE36" i="1"/>
  <c r="F36" i="1"/>
  <c r="AS35" i="1"/>
  <c r="AD35" i="1"/>
  <c r="E35" i="1"/>
  <c r="AR34" i="1"/>
  <c r="AC34" i="1"/>
  <c r="C34" i="1"/>
  <c r="AQ33" i="1"/>
  <c r="AB33" i="1"/>
  <c r="B33" i="1"/>
  <c r="AP32" i="1"/>
  <c r="AA32" i="1"/>
  <c r="BT31" i="1"/>
  <c r="AH31" i="1"/>
  <c r="Z31" i="1"/>
  <c r="BS30" i="1"/>
  <c r="AG30" i="1"/>
  <c r="H30" i="1"/>
  <c r="BR29" i="1"/>
  <c r="AF29" i="1"/>
  <c r="G29" i="1"/>
  <c r="BQ28" i="1"/>
  <c r="AE28" i="1"/>
  <c r="F28" i="1"/>
  <c r="AS27" i="1"/>
  <c r="AD27" i="1"/>
  <c r="E27" i="1"/>
  <c r="AR26" i="1"/>
  <c r="AC26" i="1"/>
  <c r="C26" i="1"/>
  <c r="AQ25" i="1"/>
  <c r="AB25" i="1"/>
  <c r="B25" i="1"/>
  <c r="AP24" i="1"/>
  <c r="AA24" i="1"/>
  <c r="BT23" i="1"/>
  <c r="AH23" i="1"/>
  <c r="Z23" i="1"/>
  <c r="BS22" i="1"/>
  <c r="AQ66" i="1"/>
  <c r="AB66" i="1"/>
  <c r="B66" i="1"/>
  <c r="AP65" i="1"/>
  <c r="AA65" i="1"/>
  <c r="BT64" i="1"/>
  <c r="AH64" i="1"/>
  <c r="Z64" i="1"/>
  <c r="BS63" i="1"/>
  <c r="AG63" i="1"/>
  <c r="H63" i="1"/>
  <c r="BR62" i="1"/>
  <c r="AF62" i="1"/>
  <c r="G62" i="1"/>
  <c r="BQ61" i="1"/>
  <c r="AE61" i="1"/>
  <c r="F61" i="1"/>
  <c r="AS60" i="1"/>
  <c r="AD60" i="1"/>
  <c r="E60" i="1"/>
  <c r="AR59" i="1"/>
  <c r="AC59" i="1"/>
  <c r="C59" i="1"/>
  <c r="AQ58" i="1"/>
  <c r="AB58" i="1"/>
  <c r="B58" i="1"/>
  <c r="AP57" i="1"/>
  <c r="AA57" i="1"/>
  <c r="BT56" i="1"/>
  <c r="AH56" i="1"/>
  <c r="Z56" i="1"/>
  <c r="BS55" i="1"/>
  <c r="AG55" i="1"/>
  <c r="H55" i="1"/>
  <c r="BR54" i="1"/>
  <c r="AF54" i="1"/>
  <c r="G54" i="1"/>
  <c r="BQ53" i="1"/>
  <c r="AE53" i="1"/>
  <c r="F53" i="1"/>
  <c r="AS52" i="1"/>
  <c r="AD52" i="1"/>
  <c r="E52" i="1"/>
  <c r="AR51" i="1"/>
  <c r="AC51" i="1"/>
  <c r="C51" i="1"/>
  <c r="AQ50" i="1"/>
  <c r="AB50" i="1"/>
  <c r="B50" i="1"/>
  <c r="AP49" i="1"/>
  <c r="AA49" i="1"/>
  <c r="BT48" i="1"/>
  <c r="AH48" i="1"/>
  <c r="Z48" i="1"/>
  <c r="BS47" i="1"/>
  <c r="AG47" i="1"/>
  <c r="H47" i="1"/>
  <c r="BR46" i="1"/>
  <c r="AF46" i="1"/>
  <c r="G46" i="1"/>
  <c r="BQ45" i="1"/>
  <c r="AE45" i="1"/>
  <c r="F45" i="1"/>
  <c r="AS44" i="1"/>
  <c r="AD44" i="1"/>
  <c r="E44" i="1"/>
  <c r="AR43" i="1"/>
  <c r="AC43" i="1"/>
  <c r="C43" i="1"/>
  <c r="AQ42" i="1"/>
  <c r="AB42" i="1"/>
  <c r="B42" i="1"/>
  <c r="AP41" i="1"/>
  <c r="AA41" i="1"/>
  <c r="BT40" i="1"/>
  <c r="AH40" i="1"/>
  <c r="Z40" i="1"/>
  <c r="BS39" i="1"/>
  <c r="AG39" i="1"/>
  <c r="H39" i="1"/>
  <c r="BR38" i="1"/>
  <c r="AF38" i="1"/>
  <c r="G38" i="1"/>
  <c r="BQ37" i="1"/>
  <c r="AE37" i="1"/>
  <c r="F37" i="1"/>
  <c r="AS36" i="1"/>
  <c r="AD36" i="1"/>
  <c r="E36" i="1"/>
  <c r="AR35" i="1"/>
  <c r="AC35" i="1"/>
  <c r="C35" i="1"/>
  <c r="AQ34" i="1"/>
  <c r="AB34" i="1"/>
  <c r="B34" i="1"/>
  <c r="AP33" i="1"/>
  <c r="AA33" i="1"/>
  <c r="BT32" i="1"/>
  <c r="AH32" i="1"/>
  <c r="Z32" i="1"/>
  <c r="BS31" i="1"/>
  <c r="AG31" i="1"/>
  <c r="H31" i="1"/>
  <c r="BR30" i="1"/>
  <c r="AF30" i="1"/>
  <c r="G30" i="1"/>
  <c r="BQ29" i="1"/>
  <c r="AE29" i="1"/>
  <c r="F29" i="1"/>
  <c r="AS28" i="1"/>
  <c r="AD28" i="1"/>
  <c r="E28" i="1"/>
  <c r="AR27" i="1"/>
  <c r="AC27" i="1"/>
  <c r="C27" i="1"/>
  <c r="AQ26" i="1"/>
  <c r="AB26" i="1"/>
  <c r="B26" i="1"/>
  <c r="AP25" i="1"/>
  <c r="AA25" i="1"/>
  <c r="BT24" i="1"/>
  <c r="AH24" i="1"/>
  <c r="Z24" i="1"/>
  <c r="BS23" i="1"/>
  <c r="AG23" i="1"/>
  <c r="H23" i="1"/>
  <c r="BR22" i="1"/>
  <c r="AP66" i="1"/>
  <c r="BR63" i="1"/>
  <c r="E61" i="1"/>
  <c r="AA58" i="1"/>
  <c r="AF55" i="1"/>
  <c r="AR52" i="1"/>
  <c r="BT49" i="1"/>
  <c r="G47" i="1"/>
  <c r="AC44" i="1"/>
  <c r="AH41" i="1"/>
  <c r="BQ38" i="1"/>
  <c r="C36" i="1"/>
  <c r="Z33" i="1"/>
  <c r="AE30" i="1"/>
  <c r="AQ27" i="1"/>
  <c r="BS24" i="1"/>
  <c r="AS22" i="1"/>
  <c r="AD22" i="1"/>
  <c r="E22" i="1"/>
  <c r="AR21" i="1"/>
  <c r="AC21" i="1"/>
  <c r="C21" i="1"/>
  <c r="AQ20" i="1"/>
  <c r="AB20" i="1"/>
  <c r="B20" i="1"/>
  <c r="AP19" i="1"/>
  <c r="AA19" i="1"/>
  <c r="BT18" i="1"/>
  <c r="AH18" i="1"/>
  <c r="Z18" i="1"/>
  <c r="BS17" i="1"/>
  <c r="AF17" i="1"/>
  <c r="G17" i="1"/>
  <c r="BQ16" i="1"/>
  <c r="AE16" i="1"/>
  <c r="F16" i="1"/>
  <c r="AS15" i="1"/>
  <c r="AD15" i="1"/>
  <c r="E15" i="1"/>
  <c r="AR14" i="1"/>
  <c r="AC14" i="1"/>
  <c r="C14" i="1"/>
  <c r="AQ13" i="1"/>
  <c r="AB13" i="1"/>
  <c r="B13" i="1"/>
  <c r="AP12" i="1"/>
  <c r="AA12" i="1"/>
  <c r="BT11" i="1"/>
  <c r="AH11" i="1"/>
  <c r="Z11" i="1"/>
  <c r="BS10" i="1"/>
  <c r="AG10" i="1"/>
  <c r="H10" i="1"/>
  <c r="BR9" i="1"/>
  <c r="AF9" i="1"/>
  <c r="G9" i="1"/>
  <c r="BQ8" i="1"/>
  <c r="AE8" i="1"/>
  <c r="F8" i="1"/>
  <c r="AS7" i="1"/>
  <c r="AD7" i="1"/>
  <c r="E7" i="1"/>
  <c r="AR6" i="1"/>
  <c r="AC6" i="1"/>
  <c r="C6" i="1"/>
  <c r="B59" i="1"/>
  <c r="AA42" i="1"/>
  <c r="AH25" i="1"/>
  <c r="AS20" i="1"/>
  <c r="AC19" i="1"/>
  <c r="AP17" i="1"/>
  <c r="G15" i="1"/>
  <c r="AD13" i="1"/>
  <c r="AB11" i="1"/>
  <c r="Z9" i="1"/>
  <c r="AF7" i="1"/>
  <c r="H64" i="1"/>
  <c r="AR44" i="1"/>
  <c r="BQ30" i="1"/>
  <c r="AD21" i="1"/>
  <c r="AB19" i="1"/>
  <c r="H17" i="1"/>
  <c r="F15" i="1"/>
  <c r="AQ12" i="1"/>
  <c r="Z10" i="1"/>
  <c r="BR8" i="1"/>
  <c r="AD6" i="1"/>
  <c r="AA66" i="1"/>
  <c r="AF63" i="1"/>
  <c r="AR60" i="1"/>
  <c r="BT57" i="1"/>
  <c r="G55" i="1"/>
  <c r="AC52" i="1"/>
  <c r="AH49" i="1"/>
  <c r="BQ46" i="1"/>
  <c r="C44" i="1"/>
  <c r="Z41" i="1"/>
  <c r="AE38" i="1"/>
  <c r="AQ35" i="1"/>
  <c r="BS32" i="1"/>
  <c r="F30" i="1"/>
  <c r="AB27" i="1"/>
  <c r="AG24" i="1"/>
  <c r="AR22" i="1"/>
  <c r="AC22" i="1"/>
  <c r="C22" i="1"/>
  <c r="AQ21" i="1"/>
  <c r="AB21" i="1"/>
  <c r="B21" i="1"/>
  <c r="AP20" i="1"/>
  <c r="AA20" i="1"/>
  <c r="BT19" i="1"/>
  <c r="AH19" i="1"/>
  <c r="Z19" i="1"/>
  <c r="BS18" i="1"/>
  <c r="AG18" i="1"/>
  <c r="H18" i="1"/>
  <c r="BR17" i="1"/>
  <c r="AE17" i="1"/>
  <c r="F17" i="1"/>
  <c r="AS16" i="1"/>
  <c r="AD16" i="1"/>
  <c r="E16" i="1"/>
  <c r="AR15" i="1"/>
  <c r="AC15" i="1"/>
  <c r="C15" i="1"/>
  <c r="AQ14" i="1"/>
  <c r="AB14" i="1"/>
  <c r="B14" i="1"/>
  <c r="AP13" i="1"/>
  <c r="AA13" i="1"/>
  <c r="BT12" i="1"/>
  <c r="AH12" i="1"/>
  <c r="Z12" i="1"/>
  <c r="BS11" i="1"/>
  <c r="AG11" i="1"/>
  <c r="H11" i="1"/>
  <c r="BR10" i="1"/>
  <c r="AF10" i="1"/>
  <c r="G10" i="1"/>
  <c r="BQ9" i="1"/>
  <c r="AE9" i="1"/>
  <c r="F9" i="1"/>
  <c r="AS8" i="1"/>
  <c r="AD8" i="1"/>
  <c r="E8" i="1"/>
  <c r="AR7" i="1"/>
  <c r="AC7" i="1"/>
  <c r="C7" i="1"/>
  <c r="AQ6" i="1"/>
  <c r="AB6" i="1"/>
  <c r="B6" i="1"/>
  <c r="AS61" i="1"/>
  <c r="AF39" i="1"/>
  <c r="C23" i="1"/>
  <c r="AE21" i="1"/>
  <c r="AR19" i="1"/>
  <c r="B18" i="1"/>
  <c r="BR15" i="1"/>
  <c r="AS13" i="1"/>
  <c r="AQ11" i="1"/>
  <c r="AH9" i="1"/>
  <c r="BR7" i="1"/>
  <c r="AD61" i="1"/>
  <c r="AF47" i="1"/>
  <c r="AH33" i="1"/>
  <c r="F22" i="1"/>
  <c r="C20" i="1"/>
  <c r="AA18" i="1"/>
  <c r="G16" i="1"/>
  <c r="AS14" i="1"/>
  <c r="C13" i="1"/>
  <c r="BT10" i="1"/>
  <c r="AF8" i="1"/>
  <c r="AS6" i="1"/>
  <c r="BT65" i="1"/>
  <c r="G63" i="1"/>
  <c r="AC60" i="1"/>
  <c r="AH57" i="1"/>
  <c r="BQ54" i="1"/>
  <c r="C52" i="1"/>
  <c r="Z49" i="1"/>
  <c r="AE46" i="1"/>
  <c r="AQ43" i="1"/>
  <c r="BS40" i="1"/>
  <c r="F38" i="1"/>
  <c r="AB35" i="1"/>
  <c r="AG32" i="1"/>
  <c r="AS29" i="1"/>
  <c r="B27" i="1"/>
  <c r="H24" i="1"/>
  <c r="AQ22" i="1"/>
  <c r="AB22" i="1"/>
  <c r="B22" i="1"/>
  <c r="AP21" i="1"/>
  <c r="AA21" i="1"/>
  <c r="BT20" i="1"/>
  <c r="AH20" i="1"/>
  <c r="Z20" i="1"/>
  <c r="BS19" i="1"/>
  <c r="AG19" i="1"/>
  <c r="H19" i="1"/>
  <c r="BR18" i="1"/>
  <c r="AF18" i="1"/>
  <c r="G18" i="1"/>
  <c r="BQ17" i="1"/>
  <c r="AD17" i="1"/>
  <c r="E17" i="1"/>
  <c r="AR16" i="1"/>
  <c r="AC16" i="1"/>
  <c r="C16" i="1"/>
  <c r="AQ15" i="1"/>
  <c r="AB15" i="1"/>
  <c r="B15" i="1"/>
  <c r="AP14" i="1"/>
  <c r="AA14" i="1"/>
  <c r="BT13" i="1"/>
  <c r="AH13" i="1"/>
  <c r="Z13" i="1"/>
  <c r="BS12" i="1"/>
  <c r="AG12" i="1"/>
  <c r="H12" i="1"/>
  <c r="BR11" i="1"/>
  <c r="AF11" i="1"/>
  <c r="G11" i="1"/>
  <c r="BQ10" i="1"/>
  <c r="AE10" i="1"/>
  <c r="F10" i="1"/>
  <c r="AS9" i="1"/>
  <c r="AD9" i="1"/>
  <c r="E9" i="1"/>
  <c r="AR8" i="1"/>
  <c r="AC8" i="1"/>
  <c r="C8" i="1"/>
  <c r="AQ7" i="1"/>
  <c r="AB7" i="1"/>
  <c r="B7" i="1"/>
  <c r="AP6" i="1"/>
  <c r="AA6" i="1"/>
  <c r="AD53" i="1"/>
  <c r="AR36" i="1"/>
  <c r="AF22" i="1"/>
  <c r="AD20" i="1"/>
  <c r="AQ18" i="1"/>
  <c r="AG16" i="1"/>
  <c r="AE14" i="1"/>
  <c r="AC12" i="1"/>
  <c r="AP10" i="1"/>
  <c r="H8" i="1"/>
  <c r="AP58" i="1"/>
  <c r="C28" i="1"/>
  <c r="E21" i="1"/>
  <c r="AP18" i="1"/>
  <c r="AF16" i="1"/>
  <c r="E14" i="1"/>
  <c r="B12" i="1"/>
  <c r="BS9" i="1"/>
  <c r="BQ7" i="1"/>
  <c r="AH65" i="1"/>
  <c r="BQ62" i="1"/>
  <c r="C60" i="1"/>
  <c r="Z57" i="1"/>
  <c r="AE54" i="1"/>
  <c r="AQ51" i="1"/>
  <c r="BS48" i="1"/>
  <c r="F46" i="1"/>
  <c r="AB43" i="1"/>
  <c r="AG40" i="1"/>
  <c r="AS37" i="1"/>
  <c r="B35" i="1"/>
  <c r="H32" i="1"/>
  <c r="AD29" i="1"/>
  <c r="AP26" i="1"/>
  <c r="BR23" i="1"/>
  <c r="AP22" i="1"/>
  <c r="AA22" i="1"/>
  <c r="BT21" i="1"/>
  <c r="AH21" i="1"/>
  <c r="Z21" i="1"/>
  <c r="BS20" i="1"/>
  <c r="AG20" i="1"/>
  <c r="H20" i="1"/>
  <c r="BR19" i="1"/>
  <c r="AF19" i="1"/>
  <c r="G19" i="1"/>
  <c r="BQ18" i="1"/>
  <c r="AE18" i="1"/>
  <c r="F18" i="1"/>
  <c r="AS17" i="1"/>
  <c r="AC17" i="1"/>
  <c r="C17" i="1"/>
  <c r="AQ16" i="1"/>
  <c r="AB16" i="1"/>
  <c r="B16" i="1"/>
  <c r="AP15" i="1"/>
  <c r="AA15" i="1"/>
  <c r="BT14" i="1"/>
  <c r="AH14" i="1"/>
  <c r="Z14" i="1"/>
  <c r="BS13" i="1"/>
  <c r="AG13" i="1"/>
  <c r="H13" i="1"/>
  <c r="BR12" i="1"/>
  <c r="AF12" i="1"/>
  <c r="G12" i="1"/>
  <c r="BQ11" i="1"/>
  <c r="AE11" i="1"/>
  <c r="F11" i="1"/>
  <c r="AS10" i="1"/>
  <c r="AD10" i="1"/>
  <c r="E10" i="1"/>
  <c r="AR9" i="1"/>
  <c r="AC9" i="1"/>
  <c r="C9" i="1"/>
  <c r="AQ8" i="1"/>
  <c r="AB8" i="1"/>
  <c r="B8" i="1"/>
  <c r="AP7" i="1"/>
  <c r="AA7" i="1"/>
  <c r="BT6" i="1"/>
  <c r="AH6" i="1"/>
  <c r="Z6" i="1"/>
  <c r="H56" i="1"/>
  <c r="E45" i="1"/>
  <c r="AC28" i="1"/>
  <c r="F21" i="1"/>
  <c r="C19" i="1"/>
  <c r="Z17" i="1"/>
  <c r="AF15" i="1"/>
  <c r="E13" i="1"/>
  <c r="BT9" i="1"/>
  <c r="G7" i="1"/>
  <c r="F6" i="1"/>
  <c r="AA50" i="1"/>
  <c r="BT41" i="1"/>
  <c r="Z25" i="1"/>
  <c r="AS21" i="1"/>
  <c r="AQ19" i="1"/>
  <c r="AH17" i="1"/>
  <c r="AE15" i="1"/>
  <c r="AC13" i="1"/>
  <c r="AA11" i="1"/>
  <c r="H9" i="1"/>
  <c r="F7" i="1"/>
  <c r="Z65" i="1"/>
  <c r="AE62" i="1"/>
  <c r="AQ59" i="1"/>
  <c r="BS56" i="1"/>
  <c r="F54" i="1"/>
  <c r="AB51" i="1"/>
  <c r="AG48" i="1"/>
  <c r="AS45" i="1"/>
  <c r="B43" i="1"/>
  <c r="H40" i="1"/>
  <c r="AD37" i="1"/>
  <c r="AP34" i="1"/>
  <c r="BR31" i="1"/>
  <c r="E29" i="1"/>
  <c r="AA26" i="1"/>
  <c r="AF23" i="1"/>
  <c r="AH22" i="1"/>
  <c r="Z22" i="1"/>
  <c r="BS21" i="1"/>
  <c r="AG21" i="1"/>
  <c r="H21" i="1"/>
  <c r="BR20" i="1"/>
  <c r="AF20" i="1"/>
  <c r="G20" i="1"/>
  <c r="BQ19" i="1"/>
  <c r="AE19" i="1"/>
  <c r="F19" i="1"/>
  <c r="AS18" i="1"/>
  <c r="AD18" i="1"/>
  <c r="E18" i="1"/>
  <c r="AR17" i="1"/>
  <c r="AB17" i="1"/>
  <c r="B17" i="1"/>
  <c r="AP16" i="1"/>
  <c r="AA16" i="1"/>
  <c r="BT15" i="1"/>
  <c r="AH15" i="1"/>
  <c r="Z15" i="1"/>
  <c r="BS14" i="1"/>
  <c r="AG14" i="1"/>
  <c r="H14" i="1"/>
  <c r="BR13" i="1"/>
  <c r="AF13" i="1"/>
  <c r="G13" i="1"/>
  <c r="BQ12" i="1"/>
  <c r="AE12" i="1"/>
  <c r="F12" i="1"/>
  <c r="AS11" i="1"/>
  <c r="AD11" i="1"/>
  <c r="E11" i="1"/>
  <c r="AR10" i="1"/>
  <c r="AC10" i="1"/>
  <c r="C10" i="1"/>
  <c r="AQ9" i="1"/>
  <c r="AB9" i="1"/>
  <c r="B9" i="1"/>
  <c r="AP8" i="1"/>
  <c r="AA8" i="1"/>
  <c r="BT7" i="1"/>
  <c r="AH7" i="1"/>
  <c r="Z7" i="1"/>
  <c r="BS6" i="1"/>
  <c r="AG6" i="1"/>
  <c r="H6" i="1"/>
  <c r="AP50" i="1"/>
  <c r="BT33" i="1"/>
  <c r="G22" i="1"/>
  <c r="E20" i="1"/>
  <c r="BS16" i="1"/>
  <c r="BQ14" i="1"/>
  <c r="AR12" i="1"/>
  <c r="B11" i="1"/>
  <c r="BS8" i="1"/>
  <c r="BQ6" i="1"/>
  <c r="BR55" i="1"/>
  <c r="AC36" i="1"/>
  <c r="AE22" i="1"/>
  <c r="AC20" i="1"/>
  <c r="BT17" i="1"/>
  <c r="BQ15" i="1"/>
  <c r="AR13" i="1"/>
  <c r="AP11" i="1"/>
  <c r="AG9" i="1"/>
  <c r="AE7" i="1"/>
  <c r="BS64" i="1"/>
  <c r="F62" i="1"/>
  <c r="AB59" i="1"/>
  <c r="AG56" i="1"/>
  <c r="AS53" i="1"/>
  <c r="B51" i="1"/>
  <c r="H48" i="1"/>
  <c r="AD45" i="1"/>
  <c r="AP42" i="1"/>
  <c r="BR39" i="1"/>
  <c r="E37" i="1"/>
  <c r="AA34" i="1"/>
  <c r="AF31" i="1"/>
  <c r="AR28" i="1"/>
  <c r="BT25" i="1"/>
  <c r="G23" i="1"/>
  <c r="AG22" i="1"/>
  <c r="H22" i="1"/>
  <c r="BR21" i="1"/>
  <c r="AF21" i="1"/>
  <c r="G21" i="1"/>
  <c r="BQ20" i="1"/>
  <c r="AE20" i="1"/>
  <c r="F20" i="1"/>
  <c r="AS19" i="1"/>
  <c r="AD19" i="1"/>
  <c r="E19" i="1"/>
  <c r="AR18" i="1"/>
  <c r="AC18" i="1"/>
  <c r="C18" i="1"/>
  <c r="AQ17" i="1"/>
  <c r="AA17" i="1"/>
  <c r="BT16" i="1"/>
  <c r="AH16" i="1"/>
  <c r="Z16" i="1"/>
  <c r="BS15" i="1"/>
  <c r="AG15" i="1"/>
  <c r="H15" i="1"/>
  <c r="BR14" i="1"/>
  <c r="AF14" i="1"/>
  <c r="G14" i="1"/>
  <c r="BQ13" i="1"/>
  <c r="AE13" i="1"/>
  <c r="F13" i="1"/>
  <c r="AS12" i="1"/>
  <c r="AD12" i="1"/>
  <c r="E12" i="1"/>
  <c r="AR11" i="1"/>
  <c r="AC11" i="1"/>
  <c r="C11" i="1"/>
  <c r="AQ10" i="1"/>
  <c r="AB10" i="1"/>
  <c r="B10" i="1"/>
  <c r="AP9" i="1"/>
  <c r="AA9" i="1"/>
  <c r="BT8" i="1"/>
  <c r="AH8" i="1"/>
  <c r="Z8" i="1"/>
  <c r="BS7" i="1"/>
  <c r="AG7" i="1"/>
  <c r="H7" i="1"/>
  <c r="BR6" i="1"/>
  <c r="AF6" i="1"/>
  <c r="G6" i="1"/>
  <c r="AG64" i="1"/>
  <c r="BR47" i="1"/>
  <c r="G31" i="1"/>
  <c r="BQ21" i="1"/>
  <c r="AB18" i="1"/>
  <c r="H16" i="1"/>
  <c r="F14" i="1"/>
  <c r="C12" i="1"/>
  <c r="AA10" i="1"/>
  <c r="AG8" i="1"/>
  <c r="AE6" i="1"/>
  <c r="E53" i="1"/>
  <c r="G39" i="1"/>
  <c r="BQ22" i="1"/>
  <c r="AR20" i="1"/>
  <c r="B19" i="1"/>
  <c r="BR16" i="1"/>
  <c r="AD14" i="1"/>
  <c r="AB12" i="1"/>
  <c r="AH10" i="1"/>
  <c r="G8" i="1"/>
  <c r="E6" i="1"/>
  <c r="AK6" i="1"/>
  <c r="B2" i="1"/>
  <c r="AX5" i="1"/>
  <c r="BN6" i="1"/>
  <c r="BL6" i="1"/>
  <c r="AN6" i="1"/>
  <c r="BB5" i="1"/>
  <c r="BJ5" i="1"/>
  <c r="BM6" i="1"/>
  <c r="AM6" i="1"/>
  <c r="AO6" i="1"/>
  <c r="BP6" i="1"/>
  <c r="AL6" i="1"/>
  <c r="BF5" i="1"/>
  <c r="BO6" i="1"/>
  <c r="BI4" i="1"/>
  <c r="AY4" i="1"/>
  <c r="BD4" i="1"/>
  <c r="D7" i="1" l="1"/>
  <c r="V5" i="1"/>
  <c r="R5" i="1"/>
  <c r="X5" i="1"/>
  <c r="J6" i="1"/>
  <c r="N6" i="1"/>
  <c r="R6" i="1"/>
  <c r="T4" i="1"/>
  <c r="L5" i="1"/>
  <c r="P6" i="1"/>
  <c r="T5" i="1"/>
  <c r="P5" i="1"/>
  <c r="L6" i="1"/>
  <c r="V6" i="1"/>
  <c r="X6" i="1"/>
  <c r="T6" i="1"/>
  <c r="N5" i="1"/>
  <c r="J5" i="1"/>
  <c r="AT6" i="1" l="1"/>
  <c r="I6" i="1"/>
  <c r="BU6" i="1"/>
  <c r="AI6" i="1"/>
  <c r="D8" i="1"/>
  <c r="AL7" i="1"/>
  <c r="BO7" i="1"/>
  <c r="AO7" i="1"/>
  <c r="BP7" i="1"/>
  <c r="AN7" i="1"/>
  <c r="BN7" i="1"/>
  <c r="AK7" i="1"/>
  <c r="BM7" i="1"/>
  <c r="BL7" i="1"/>
  <c r="AM7" i="1"/>
  <c r="I7" i="1" l="1"/>
  <c r="BU7" i="1"/>
  <c r="AT7" i="1"/>
  <c r="AI7" i="1"/>
  <c r="D9" i="1"/>
  <c r="AK8" i="1"/>
  <c r="BP8" i="1"/>
  <c r="BO8" i="1"/>
  <c r="BN8" i="1"/>
  <c r="AN8" i="1"/>
  <c r="AM8" i="1"/>
  <c r="BL8" i="1"/>
  <c r="BM8" i="1"/>
  <c r="AL8" i="1"/>
  <c r="AO8" i="1"/>
  <c r="BU8" i="1" l="1"/>
  <c r="AI8" i="1"/>
  <c r="AT8" i="1"/>
  <c r="I8" i="1"/>
  <c r="D10" i="1"/>
  <c r="BL9" i="1"/>
  <c r="AK9" i="1"/>
  <c r="AL9" i="1"/>
  <c r="BO9" i="1"/>
  <c r="BP9" i="1"/>
  <c r="AO9" i="1"/>
  <c r="BN9" i="1"/>
  <c r="BM9" i="1"/>
  <c r="AN9" i="1"/>
  <c r="AM9" i="1"/>
  <c r="AT9" i="1" l="1"/>
  <c r="BU9" i="1"/>
  <c r="I9" i="1"/>
  <c r="AI9" i="1"/>
  <c r="D11" i="1"/>
  <c r="BL10" i="1"/>
  <c r="BO10" i="1"/>
  <c r="AO10" i="1"/>
  <c r="AL10" i="1"/>
  <c r="BM10" i="1"/>
  <c r="AM10" i="1"/>
  <c r="BP10" i="1"/>
  <c r="AK10" i="1"/>
  <c r="AN10" i="1"/>
  <c r="BN10" i="1"/>
  <c r="BU10" i="1" l="1"/>
  <c r="AT10" i="1"/>
  <c r="I10" i="1"/>
  <c r="AI10" i="1"/>
  <c r="D12" i="1"/>
  <c r="BP11" i="1"/>
  <c r="BN11" i="1"/>
  <c r="BL11" i="1"/>
  <c r="BO11" i="1"/>
  <c r="AO11" i="1"/>
  <c r="AL11" i="1"/>
  <c r="AM11" i="1"/>
  <c r="AK11" i="1"/>
  <c r="AN11" i="1"/>
  <c r="BM11" i="1"/>
  <c r="BU11" i="1" l="1"/>
  <c r="AI11" i="1"/>
  <c r="I11" i="1"/>
  <c r="AT11" i="1"/>
  <c r="D13" i="1"/>
  <c r="AN12" i="1"/>
  <c r="BO12" i="1"/>
  <c r="BP12" i="1"/>
  <c r="BM12" i="1"/>
  <c r="BN12" i="1"/>
  <c r="AO12" i="1"/>
  <c r="AL12" i="1"/>
  <c r="AK12" i="1"/>
  <c r="AM12" i="1"/>
  <c r="BL12" i="1"/>
  <c r="I12" i="1" l="1"/>
  <c r="BU12" i="1"/>
  <c r="AT12" i="1"/>
  <c r="AI12" i="1"/>
  <c r="D14" i="1"/>
  <c r="AL13" i="1"/>
  <c r="AM13" i="1"/>
  <c r="BO13" i="1"/>
  <c r="AO13" i="1"/>
  <c r="AK13" i="1"/>
  <c r="BL13" i="1"/>
  <c r="BM13" i="1"/>
  <c r="BN13" i="1"/>
  <c r="AN13" i="1"/>
  <c r="BP13" i="1"/>
  <c r="AT13" i="1" l="1"/>
  <c r="BU13" i="1"/>
  <c r="AI13" i="1"/>
  <c r="I13" i="1"/>
  <c r="D15" i="1"/>
  <c r="AO14" i="1"/>
  <c r="BN14" i="1"/>
  <c r="AK14" i="1"/>
  <c r="AL14" i="1"/>
  <c r="BL14" i="1"/>
  <c r="BP14" i="1"/>
  <c r="AN14" i="1"/>
  <c r="BM14" i="1"/>
  <c r="AM14" i="1"/>
  <c r="BO14" i="1"/>
  <c r="I14" i="1" l="1"/>
  <c r="BU14" i="1"/>
  <c r="AI14" i="1"/>
  <c r="AT14" i="1"/>
  <c r="D16" i="1"/>
  <c r="BL15" i="1"/>
  <c r="AN15" i="1"/>
  <c r="AO15" i="1"/>
  <c r="AL15" i="1"/>
  <c r="AK15" i="1"/>
  <c r="AM15" i="1"/>
  <c r="BO15" i="1"/>
  <c r="BN15" i="1"/>
  <c r="BP15" i="1"/>
  <c r="BM15" i="1"/>
  <c r="AI15" i="1" l="1"/>
  <c r="BU15" i="1"/>
  <c r="I15" i="1"/>
  <c r="AT15" i="1"/>
  <c r="D17" i="1"/>
  <c r="BO16" i="1"/>
  <c r="AK16" i="1"/>
  <c r="AN16" i="1"/>
  <c r="AL16" i="1"/>
  <c r="BN16" i="1"/>
  <c r="BM16" i="1"/>
  <c r="BL16" i="1"/>
  <c r="AM16" i="1"/>
  <c r="BP16" i="1"/>
  <c r="AO16" i="1"/>
  <c r="I16" i="1" l="1"/>
  <c r="AI16" i="1"/>
  <c r="AT16" i="1"/>
  <c r="BU16" i="1"/>
  <c r="D18" i="1"/>
  <c r="BM17" i="1"/>
  <c r="BO17" i="1"/>
  <c r="AO17" i="1"/>
  <c r="AL17" i="1"/>
  <c r="AM17" i="1"/>
  <c r="BN17" i="1"/>
  <c r="BL17" i="1"/>
  <c r="AN17" i="1"/>
  <c r="AK17" i="1"/>
  <c r="BP17" i="1"/>
  <c r="AI17" i="1" l="1"/>
  <c r="I17" i="1"/>
  <c r="AT17" i="1"/>
  <c r="BU17" i="1"/>
  <c r="D19" i="1"/>
  <c r="BO18" i="1"/>
  <c r="AL18" i="1"/>
  <c r="BL18" i="1"/>
  <c r="AN18" i="1"/>
  <c r="AO18" i="1"/>
  <c r="BP18" i="1"/>
  <c r="BN18" i="1"/>
  <c r="AK18" i="1"/>
  <c r="BM18" i="1"/>
  <c r="AM18" i="1"/>
  <c r="I18" i="1" l="1"/>
  <c r="BU18" i="1"/>
  <c r="AT18" i="1"/>
  <c r="AI18" i="1"/>
  <c r="D20" i="1"/>
  <c r="BM19" i="1"/>
  <c r="BL19" i="1"/>
  <c r="AM19" i="1"/>
  <c r="AL19" i="1"/>
  <c r="AK19" i="1"/>
  <c r="BP19" i="1"/>
  <c r="AO19" i="1"/>
  <c r="AN19" i="1"/>
  <c r="BN19" i="1"/>
  <c r="BO19" i="1"/>
  <c r="AI19" i="1" l="1"/>
  <c r="I19" i="1"/>
  <c r="BU19" i="1"/>
  <c r="AT19" i="1"/>
  <c r="D21" i="1"/>
  <c r="BL20" i="1"/>
  <c r="BM20" i="1"/>
  <c r="BO20" i="1"/>
  <c r="AK20" i="1"/>
  <c r="AN20" i="1"/>
  <c r="BN20" i="1"/>
  <c r="BP20" i="1"/>
  <c r="AM20" i="1"/>
  <c r="AL20" i="1"/>
  <c r="AO20" i="1"/>
  <c r="I20" i="1" l="1"/>
  <c r="AT20" i="1"/>
  <c r="AI20" i="1"/>
  <c r="BU20" i="1"/>
  <c r="D22" i="1"/>
  <c r="AO21" i="1"/>
  <c r="AK21" i="1"/>
  <c r="BM21" i="1"/>
  <c r="AL21" i="1"/>
  <c r="BN21" i="1"/>
  <c r="AM21" i="1"/>
  <c r="BP21" i="1"/>
  <c r="AN21" i="1"/>
  <c r="BO21" i="1"/>
  <c r="BL21" i="1"/>
  <c r="I21" i="1" l="1"/>
  <c r="AI21" i="1"/>
  <c r="AT21" i="1"/>
  <c r="BU21" i="1"/>
  <c r="D23" i="1"/>
  <c r="AL22" i="1"/>
  <c r="AK22" i="1"/>
  <c r="BL22" i="1"/>
  <c r="AO22" i="1"/>
  <c r="BP22" i="1"/>
  <c r="BM22" i="1"/>
  <c r="BO22" i="1"/>
  <c r="BN22" i="1"/>
  <c r="AN22" i="1"/>
  <c r="AM22" i="1"/>
  <c r="AT22" i="1" l="1"/>
  <c r="I22" i="1"/>
  <c r="BU22" i="1"/>
  <c r="AI22" i="1"/>
  <c r="D24" i="1"/>
  <c r="BM23" i="1"/>
  <c r="BP23" i="1"/>
  <c r="AN23" i="1"/>
  <c r="BO23" i="1"/>
  <c r="AO23" i="1"/>
  <c r="AK23" i="1"/>
  <c r="AM23" i="1"/>
  <c r="BN23" i="1"/>
  <c r="BL23" i="1"/>
  <c r="AL23" i="1"/>
  <c r="I23" i="1" l="1"/>
  <c r="AI23" i="1"/>
  <c r="BU23" i="1"/>
  <c r="AT23" i="1"/>
  <c r="D25" i="1"/>
  <c r="BM24" i="1"/>
  <c r="AM24" i="1"/>
  <c r="BL24" i="1"/>
  <c r="BO24" i="1"/>
  <c r="AO24" i="1"/>
  <c r="AN24" i="1"/>
  <c r="BN24" i="1"/>
  <c r="BP24" i="1"/>
  <c r="AK24" i="1"/>
  <c r="AL24" i="1"/>
  <c r="AI24" i="1" l="1"/>
  <c r="AT24" i="1"/>
  <c r="I24" i="1"/>
  <c r="BU24" i="1"/>
  <c r="D26" i="1"/>
  <c r="AO25" i="1"/>
  <c r="AK25" i="1"/>
  <c r="BL25" i="1"/>
  <c r="AN25" i="1"/>
  <c r="BM25" i="1"/>
  <c r="BP25" i="1"/>
  <c r="AL25" i="1"/>
  <c r="BO25" i="1"/>
  <c r="BN25" i="1"/>
  <c r="AM25" i="1"/>
  <c r="AI25" i="1" l="1"/>
  <c r="AT25" i="1"/>
  <c r="I25" i="1"/>
  <c r="BU25" i="1"/>
  <c r="D27" i="1"/>
  <c r="AL26" i="1"/>
  <c r="AK26" i="1"/>
  <c r="AM26" i="1"/>
  <c r="BM26" i="1"/>
  <c r="AO26" i="1"/>
  <c r="BO26" i="1"/>
  <c r="AN26" i="1"/>
  <c r="BP26" i="1"/>
  <c r="BL26" i="1"/>
  <c r="BN26" i="1"/>
  <c r="BU26" i="1" l="1"/>
  <c r="AT26" i="1"/>
  <c r="I26" i="1"/>
  <c r="AI26" i="1"/>
  <c r="D28" i="1"/>
  <c r="AO27" i="1"/>
  <c r="BM27" i="1"/>
  <c r="AN27" i="1"/>
  <c r="BN27" i="1"/>
  <c r="AL27" i="1"/>
  <c r="BO27" i="1"/>
  <c r="AK27" i="1"/>
  <c r="AM27" i="1"/>
  <c r="BP27" i="1"/>
  <c r="BL27" i="1"/>
  <c r="BU27" i="1" l="1"/>
  <c r="I27" i="1"/>
  <c r="AI27" i="1"/>
  <c r="AT27" i="1"/>
  <c r="D29" i="1"/>
  <c r="BP28" i="1"/>
  <c r="AK28" i="1"/>
  <c r="BL28" i="1"/>
  <c r="AM28" i="1"/>
  <c r="AL28" i="1"/>
  <c r="AN28" i="1"/>
  <c r="AO28" i="1"/>
  <c r="BN28" i="1"/>
  <c r="BM28" i="1"/>
  <c r="BO28" i="1"/>
  <c r="AI28" i="1" l="1"/>
  <c r="AT28" i="1"/>
  <c r="BU28" i="1"/>
  <c r="I28" i="1"/>
  <c r="D30" i="1"/>
  <c r="BM29" i="1"/>
  <c r="AL29" i="1"/>
  <c r="BL29" i="1"/>
  <c r="BO29" i="1"/>
  <c r="AK29" i="1"/>
  <c r="BP29" i="1"/>
  <c r="AN29" i="1"/>
  <c r="BN29" i="1"/>
  <c r="AO29" i="1"/>
  <c r="AM29" i="1"/>
  <c r="AT29" i="1" l="1"/>
  <c r="I29" i="1"/>
  <c r="BU29" i="1"/>
  <c r="AI29" i="1"/>
  <c r="D31" i="1"/>
  <c r="AK30" i="1"/>
  <c r="BP30" i="1"/>
  <c r="AO30" i="1"/>
  <c r="AM30" i="1"/>
  <c r="BO30" i="1"/>
  <c r="BN30" i="1"/>
  <c r="AL30" i="1"/>
  <c r="AN30" i="1"/>
  <c r="BL30" i="1"/>
  <c r="BM30" i="1"/>
  <c r="I30" i="1" l="1"/>
  <c r="AI30" i="1"/>
  <c r="BU30" i="1"/>
  <c r="AT30" i="1"/>
  <c r="D32" i="1"/>
  <c r="BP31" i="1"/>
  <c r="BL31" i="1"/>
  <c r="BM31" i="1"/>
  <c r="AK31" i="1"/>
  <c r="AM31" i="1"/>
  <c r="AL31" i="1"/>
  <c r="BN31" i="1"/>
  <c r="BO31" i="1"/>
  <c r="AN31" i="1"/>
  <c r="AO31" i="1"/>
  <c r="AI31" i="1" l="1"/>
  <c r="BU31" i="1"/>
  <c r="I31" i="1"/>
  <c r="AT31" i="1"/>
  <c r="D33" i="1"/>
  <c r="BL32" i="1"/>
  <c r="AM32" i="1"/>
  <c r="AO32" i="1"/>
  <c r="BO32" i="1"/>
  <c r="BP32" i="1"/>
  <c r="AK32" i="1"/>
  <c r="AL32" i="1"/>
  <c r="BM32" i="1"/>
  <c r="BN32" i="1"/>
  <c r="AN32" i="1"/>
  <c r="AT32" i="1" l="1"/>
  <c r="I32" i="1"/>
  <c r="BU32" i="1"/>
  <c r="AI32" i="1"/>
  <c r="D34" i="1"/>
  <c r="BO33" i="1"/>
  <c r="BN33" i="1"/>
  <c r="AO33" i="1"/>
  <c r="AK33" i="1"/>
  <c r="BP33" i="1"/>
  <c r="AL33" i="1"/>
  <c r="BM33" i="1"/>
  <c r="AM33" i="1"/>
  <c r="BL33" i="1"/>
  <c r="AN33" i="1"/>
  <c r="I33" i="1" l="1"/>
  <c r="AT33" i="1"/>
  <c r="AI33" i="1"/>
  <c r="BU33" i="1"/>
  <c r="D35" i="1"/>
  <c r="AK34" i="1"/>
  <c r="BL34" i="1"/>
  <c r="AM34" i="1"/>
  <c r="AL34" i="1"/>
  <c r="AO34" i="1"/>
  <c r="BN34" i="1"/>
  <c r="AN34" i="1"/>
  <c r="BP34" i="1"/>
  <c r="BM34" i="1"/>
  <c r="BO34" i="1"/>
  <c r="I34" i="1" l="1"/>
  <c r="BU34" i="1"/>
  <c r="AI34" i="1"/>
  <c r="AT34" i="1"/>
  <c r="D36" i="1"/>
  <c r="AL35" i="1"/>
  <c r="BM35" i="1"/>
  <c r="BL35" i="1"/>
  <c r="BO35" i="1"/>
  <c r="BN35" i="1"/>
  <c r="AO35" i="1"/>
  <c r="BP35" i="1"/>
  <c r="AN35" i="1"/>
  <c r="AM35" i="1"/>
  <c r="AK35" i="1"/>
  <c r="AT35" i="1" l="1"/>
  <c r="BU35" i="1"/>
  <c r="I35" i="1"/>
  <c r="AI35" i="1"/>
  <c r="D37" i="1"/>
  <c r="AK36" i="1"/>
  <c r="AN36" i="1"/>
  <c r="AL36" i="1"/>
  <c r="BP36" i="1"/>
  <c r="BM36" i="1"/>
  <c r="BN36" i="1"/>
  <c r="AM36" i="1"/>
  <c r="BO36" i="1"/>
  <c r="AO36" i="1"/>
  <c r="BL36" i="1"/>
  <c r="AI36" i="1" l="1"/>
  <c r="BU36" i="1"/>
  <c r="AT36" i="1"/>
  <c r="I36" i="1"/>
  <c r="D38" i="1"/>
  <c r="AO37" i="1"/>
  <c r="AK37" i="1"/>
  <c r="BN37" i="1"/>
  <c r="BP37" i="1"/>
  <c r="AN37" i="1"/>
  <c r="BM37" i="1"/>
  <c r="AM37" i="1"/>
  <c r="BL37" i="1"/>
  <c r="AL37" i="1"/>
  <c r="BO37" i="1"/>
  <c r="AT37" i="1" l="1"/>
  <c r="I37" i="1"/>
  <c r="AI37" i="1"/>
  <c r="BU37" i="1"/>
  <c r="D39" i="1"/>
  <c r="BL38" i="1"/>
  <c r="AL38" i="1"/>
  <c r="BP38" i="1"/>
  <c r="BM38" i="1"/>
  <c r="BO38" i="1"/>
  <c r="AN38" i="1"/>
  <c r="BN38" i="1"/>
  <c r="AO38" i="1"/>
  <c r="AK38" i="1"/>
  <c r="AM38" i="1"/>
  <c r="AI38" i="1" l="1"/>
  <c r="I38" i="1"/>
  <c r="BU38" i="1"/>
  <c r="AT38" i="1"/>
  <c r="D40" i="1"/>
  <c r="AO39" i="1"/>
  <c r="BO39" i="1"/>
  <c r="BP39" i="1"/>
  <c r="BN39" i="1"/>
  <c r="BL39" i="1"/>
  <c r="AK39" i="1"/>
  <c r="BM39" i="1"/>
  <c r="AN39" i="1"/>
  <c r="AM39" i="1"/>
  <c r="AL39" i="1"/>
  <c r="I39" i="1" l="1"/>
  <c r="AI39" i="1"/>
  <c r="BU39" i="1"/>
  <c r="AT39" i="1"/>
  <c r="D41" i="1"/>
  <c r="BM40" i="1"/>
  <c r="BN40" i="1"/>
  <c r="AK40" i="1"/>
  <c r="BL40" i="1"/>
  <c r="AM40" i="1"/>
  <c r="AN40" i="1"/>
  <c r="AL40" i="1"/>
  <c r="BP40" i="1"/>
  <c r="BO40" i="1"/>
  <c r="AO40" i="1"/>
  <c r="AI40" i="1" l="1"/>
  <c r="I40" i="1"/>
  <c r="BU40" i="1"/>
  <c r="AT40" i="1"/>
  <c r="D42" i="1"/>
  <c r="AK41" i="1"/>
  <c r="AM41" i="1"/>
  <c r="BN41" i="1"/>
  <c r="AL41" i="1"/>
  <c r="BP41" i="1"/>
  <c r="BM41" i="1"/>
  <c r="BO41" i="1"/>
  <c r="BL41" i="1"/>
  <c r="AO41" i="1"/>
  <c r="AN41" i="1"/>
  <c r="I41" i="1" l="1"/>
  <c r="AT41" i="1"/>
  <c r="AI41" i="1"/>
  <c r="BU41" i="1"/>
  <c r="D43" i="1"/>
  <c r="AK42" i="1"/>
  <c r="BP42" i="1"/>
  <c r="BL42" i="1"/>
  <c r="BN42" i="1"/>
  <c r="AM42" i="1"/>
  <c r="BM42" i="1"/>
  <c r="BO42" i="1"/>
  <c r="AO42" i="1"/>
  <c r="AL42" i="1"/>
  <c r="AN42" i="1"/>
  <c r="BU42" i="1" l="1"/>
  <c r="AT42" i="1"/>
  <c r="AI42" i="1"/>
  <c r="I42" i="1"/>
  <c r="D44" i="1"/>
  <c r="BO43" i="1"/>
  <c r="BN43" i="1"/>
  <c r="AK43" i="1"/>
  <c r="AO43" i="1"/>
  <c r="BM43" i="1"/>
  <c r="AN43" i="1"/>
  <c r="BP43" i="1"/>
  <c r="AL43" i="1"/>
  <c r="AM43" i="1"/>
  <c r="BL43" i="1"/>
  <c r="I43" i="1" l="1"/>
  <c r="AT43" i="1"/>
  <c r="BU43" i="1"/>
  <c r="AI43" i="1"/>
  <c r="D45" i="1"/>
  <c r="AM44" i="1"/>
  <c r="AL44" i="1"/>
  <c r="BO44" i="1"/>
  <c r="BN44" i="1"/>
  <c r="AO44" i="1"/>
  <c r="BL44" i="1"/>
  <c r="AK44" i="1"/>
  <c r="AN44" i="1"/>
  <c r="BP44" i="1"/>
  <c r="BM44" i="1"/>
  <c r="AT44" i="1" l="1"/>
  <c r="I44" i="1"/>
  <c r="AI44" i="1"/>
  <c r="BU44" i="1"/>
  <c r="D46" i="1"/>
  <c r="BM45" i="1"/>
  <c r="BP45" i="1"/>
  <c r="AK45" i="1"/>
  <c r="BN45" i="1"/>
  <c r="AM45" i="1"/>
  <c r="AN45" i="1"/>
  <c r="BO45" i="1"/>
  <c r="BL45" i="1"/>
  <c r="AO45" i="1"/>
  <c r="AL45" i="1"/>
  <c r="AI45" i="1" l="1"/>
  <c r="BU45" i="1"/>
  <c r="AT45" i="1"/>
  <c r="I45" i="1"/>
  <c r="D47" i="1"/>
  <c r="AN46" i="1"/>
  <c r="BM46" i="1"/>
  <c r="AM46" i="1"/>
  <c r="AL46" i="1"/>
  <c r="BP46" i="1"/>
  <c r="BN46" i="1"/>
  <c r="BL46" i="1"/>
  <c r="BO46" i="1"/>
  <c r="AO46" i="1"/>
  <c r="AK46" i="1"/>
  <c r="I46" i="1" l="1"/>
  <c r="AT46" i="1"/>
  <c r="BU46" i="1"/>
  <c r="AI46" i="1"/>
  <c r="D48" i="1"/>
  <c r="AO47" i="1"/>
  <c r="BP47" i="1"/>
  <c r="BM47" i="1"/>
  <c r="AN47" i="1"/>
  <c r="AL47" i="1"/>
  <c r="BN47" i="1"/>
  <c r="AK47" i="1"/>
  <c r="AM47" i="1"/>
  <c r="BL47" i="1"/>
  <c r="BO47" i="1"/>
  <c r="AI47" i="1" l="1"/>
  <c r="I47" i="1"/>
  <c r="BU47" i="1"/>
  <c r="AT47" i="1"/>
  <c r="D49" i="1"/>
  <c r="AO48" i="1"/>
  <c r="BO48" i="1"/>
  <c r="BM48" i="1"/>
  <c r="AN48" i="1"/>
  <c r="BL48" i="1"/>
  <c r="AM48" i="1"/>
  <c r="AK48" i="1"/>
  <c r="AL48" i="1"/>
  <c r="BN48" i="1"/>
  <c r="BP48" i="1"/>
  <c r="BU48" i="1" l="1"/>
  <c r="I48" i="1"/>
  <c r="AI48" i="1"/>
  <c r="AT48" i="1"/>
  <c r="D50" i="1"/>
  <c r="BO49" i="1"/>
  <c r="BP49" i="1"/>
  <c r="AK49" i="1"/>
  <c r="AL49" i="1"/>
  <c r="AM49" i="1"/>
  <c r="BN49" i="1"/>
  <c r="AO49" i="1"/>
  <c r="BL49" i="1"/>
  <c r="BM49" i="1"/>
  <c r="AN49" i="1"/>
  <c r="AI49" i="1" l="1"/>
  <c r="AT49" i="1"/>
  <c r="I49" i="1"/>
  <c r="BU49" i="1"/>
  <c r="D51" i="1"/>
  <c r="BL50" i="1"/>
  <c r="AM50" i="1"/>
  <c r="BN50" i="1"/>
  <c r="AL50" i="1"/>
  <c r="AO50" i="1"/>
  <c r="AK50" i="1"/>
  <c r="BP50" i="1"/>
  <c r="AN50" i="1"/>
  <c r="BM50" i="1"/>
  <c r="BO50" i="1"/>
  <c r="I50" i="1" l="1"/>
  <c r="BU50" i="1"/>
  <c r="AI50" i="1"/>
  <c r="AT50" i="1"/>
  <c r="D52" i="1"/>
  <c r="AN51" i="1"/>
  <c r="AK51" i="1"/>
  <c r="BP51" i="1"/>
  <c r="BO51" i="1"/>
  <c r="BM51" i="1"/>
  <c r="BN51" i="1"/>
  <c r="BL51" i="1"/>
  <c r="AM51" i="1"/>
  <c r="AO51" i="1"/>
  <c r="AL51" i="1"/>
  <c r="AT51" i="1" l="1"/>
  <c r="BU51" i="1"/>
  <c r="AI51" i="1"/>
  <c r="I51" i="1"/>
  <c r="D53" i="1"/>
  <c r="BM52" i="1"/>
  <c r="BL52" i="1"/>
  <c r="BN52" i="1"/>
  <c r="AL52" i="1"/>
  <c r="BO52" i="1"/>
  <c r="AN52" i="1"/>
  <c r="AO52" i="1"/>
  <c r="AM52" i="1"/>
  <c r="AK52" i="1"/>
  <c r="BP52" i="1"/>
  <c r="I52" i="1" l="1"/>
  <c r="BU52" i="1"/>
  <c r="AT52" i="1"/>
  <c r="AI52" i="1"/>
  <c r="D54" i="1"/>
  <c r="AO53" i="1"/>
  <c r="AK53" i="1"/>
  <c r="BP53" i="1"/>
  <c r="BN53" i="1"/>
  <c r="BL53" i="1"/>
  <c r="AN53" i="1"/>
  <c r="BM53" i="1"/>
  <c r="BO53" i="1"/>
  <c r="AM53" i="1"/>
  <c r="AL53" i="1"/>
  <c r="BU53" i="1" l="1"/>
  <c r="AI53" i="1"/>
  <c r="AT53" i="1"/>
  <c r="I53" i="1"/>
  <c r="D55" i="1"/>
  <c r="AL54" i="1"/>
  <c r="BN54" i="1"/>
  <c r="AK54" i="1"/>
  <c r="BO54" i="1"/>
  <c r="AM54" i="1"/>
  <c r="BP54" i="1"/>
  <c r="AN54" i="1"/>
  <c r="AO54" i="1"/>
  <c r="BM54" i="1"/>
  <c r="BL54" i="1"/>
  <c r="BU54" i="1" l="1"/>
  <c r="AI54" i="1"/>
  <c r="I54" i="1"/>
  <c r="AT54" i="1"/>
  <c r="D56" i="1"/>
  <c r="AM55" i="1"/>
  <c r="BO55" i="1"/>
  <c r="AO55" i="1"/>
  <c r="BP55" i="1"/>
  <c r="AK55" i="1"/>
  <c r="BN55" i="1"/>
  <c r="BL55" i="1"/>
  <c r="AL55" i="1"/>
  <c r="AN55" i="1"/>
  <c r="BM55" i="1"/>
  <c r="AT55" i="1" l="1"/>
  <c r="BU55" i="1"/>
  <c r="AI55" i="1"/>
  <c r="I55" i="1"/>
  <c r="D57" i="1"/>
  <c r="AN56" i="1"/>
  <c r="BP56" i="1"/>
  <c r="AM56" i="1"/>
  <c r="BM56" i="1"/>
  <c r="AK56" i="1"/>
  <c r="BO56" i="1"/>
  <c r="BL56" i="1"/>
  <c r="AO56" i="1"/>
  <c r="BN56" i="1"/>
  <c r="AL56" i="1"/>
  <c r="BU56" i="1" l="1"/>
  <c r="I56" i="1"/>
  <c r="AT56" i="1"/>
  <c r="AI56" i="1"/>
  <c r="D58" i="1"/>
  <c r="AN57" i="1"/>
  <c r="BM57" i="1"/>
  <c r="AK57" i="1"/>
  <c r="AM57" i="1"/>
  <c r="AL57" i="1"/>
  <c r="BL57" i="1"/>
  <c r="BP57" i="1"/>
  <c r="BO57" i="1"/>
  <c r="BN57" i="1"/>
  <c r="AO57" i="1"/>
  <c r="AI57" i="1" l="1"/>
  <c r="AT57" i="1"/>
  <c r="BU57" i="1"/>
  <c r="I57" i="1"/>
  <c r="D59" i="1"/>
  <c r="AK58" i="1"/>
  <c r="BL58" i="1"/>
  <c r="BN58" i="1"/>
  <c r="AL58" i="1"/>
  <c r="BM58" i="1"/>
  <c r="BP58" i="1"/>
  <c r="AN58" i="1"/>
  <c r="BO58" i="1"/>
  <c r="AM58" i="1"/>
  <c r="AO58" i="1"/>
  <c r="AT58" i="1" l="1"/>
  <c r="BU58" i="1"/>
  <c r="I58" i="1"/>
  <c r="AI58" i="1"/>
  <c r="D60" i="1"/>
  <c r="AL59" i="1"/>
  <c r="BN59" i="1"/>
  <c r="BO59" i="1"/>
  <c r="AO59" i="1"/>
  <c r="BP59" i="1"/>
  <c r="BL59" i="1"/>
  <c r="AN59" i="1"/>
  <c r="BM59" i="1"/>
  <c r="AK59" i="1"/>
  <c r="AM59" i="1"/>
  <c r="AI59" i="1" l="1"/>
  <c r="I59" i="1"/>
  <c r="AT59" i="1"/>
  <c r="BU59" i="1"/>
  <c r="D61" i="1"/>
  <c r="AM60" i="1"/>
  <c r="BN60" i="1"/>
  <c r="AL60" i="1"/>
  <c r="AN60" i="1"/>
  <c r="AK60" i="1"/>
  <c r="BP60" i="1"/>
  <c r="BO60" i="1"/>
  <c r="BL60" i="1"/>
  <c r="BM60" i="1"/>
  <c r="AO60" i="1"/>
  <c r="AT60" i="1" l="1"/>
  <c r="BU60" i="1"/>
  <c r="AI60" i="1"/>
  <c r="I60" i="1"/>
  <c r="D62" i="1"/>
  <c r="BP61" i="1"/>
  <c r="AM61" i="1"/>
  <c r="BL61" i="1"/>
  <c r="BM61" i="1"/>
  <c r="AO61" i="1"/>
  <c r="BN61" i="1"/>
  <c r="BO61" i="1"/>
  <c r="AN61" i="1"/>
  <c r="AK61" i="1"/>
  <c r="AL61" i="1"/>
  <c r="BU61" i="1" l="1"/>
  <c r="AT61" i="1"/>
  <c r="AI61" i="1"/>
  <c r="I61" i="1"/>
  <c r="D63" i="1"/>
  <c r="AK62" i="1"/>
  <c r="AO62" i="1"/>
  <c r="BP62" i="1"/>
  <c r="AL62" i="1"/>
  <c r="BM62" i="1"/>
  <c r="BL62" i="1"/>
  <c r="BO62" i="1"/>
  <c r="AM62" i="1"/>
  <c r="AN62" i="1"/>
  <c r="BN62" i="1"/>
  <c r="I62" i="1" l="1"/>
  <c r="BU62" i="1"/>
  <c r="AT62" i="1"/>
  <c r="AI62" i="1"/>
  <c r="D64" i="1"/>
  <c r="AO63" i="1"/>
  <c r="AN63" i="1"/>
  <c r="AK63" i="1"/>
  <c r="BN63" i="1"/>
  <c r="BL63" i="1"/>
  <c r="AM63" i="1"/>
  <c r="AL63" i="1"/>
  <c r="BP63" i="1"/>
  <c r="BM63" i="1"/>
  <c r="BO63" i="1"/>
  <c r="BU63" i="1" l="1"/>
  <c r="AI63" i="1"/>
  <c r="AT63" i="1"/>
  <c r="I63" i="1"/>
  <c r="D65" i="1"/>
  <c r="BN64" i="1"/>
  <c r="BM64" i="1"/>
  <c r="AO64" i="1"/>
  <c r="AK64" i="1"/>
  <c r="AN64" i="1"/>
  <c r="BL64" i="1"/>
  <c r="AM64" i="1"/>
  <c r="BP64" i="1"/>
  <c r="AL64" i="1"/>
  <c r="BO64" i="1"/>
  <c r="AI64" i="1" l="1"/>
  <c r="AT64" i="1"/>
  <c r="BU64" i="1"/>
  <c r="I64" i="1"/>
  <c r="D66" i="1"/>
  <c r="BP65" i="1"/>
  <c r="AO65" i="1"/>
  <c r="BO65" i="1"/>
  <c r="BN65" i="1"/>
  <c r="BL65" i="1"/>
  <c r="AK65" i="1"/>
  <c r="BM65" i="1"/>
  <c r="AL65" i="1"/>
  <c r="AN65" i="1"/>
  <c r="AM65" i="1"/>
  <c r="AT65" i="1" l="1"/>
  <c r="I65" i="1"/>
  <c r="BU65" i="1"/>
  <c r="AI65" i="1"/>
  <c r="BM66" i="1"/>
  <c r="BO66" i="1"/>
  <c r="BL66" i="1"/>
  <c r="BP66" i="1"/>
  <c r="AM66" i="1"/>
  <c r="AN66" i="1"/>
  <c r="AO66" i="1"/>
  <c r="AL66" i="1"/>
  <c r="AK66" i="1"/>
  <c r="BN66" i="1"/>
  <c r="I66" i="1" l="1"/>
  <c r="AI66" i="1"/>
  <c r="AT66" i="1"/>
  <c r="BU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<sst xmlns="http://schemas.openxmlformats.org/spreadsheetml/2006/main" count="33" uniqueCount="23">
  <si>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</si>
  <si>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</si>
  <si>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</si>
  <si>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</si>
  <si>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</si>
  <si>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</si>
  <si>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</si>
  <si>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</si>
  <si>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</si>
  <si>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</si>
  <si>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</si>
  <si>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</si>
  <si>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</si>
  <si>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</si>
  <si>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</si>
  <si>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</si>
  <si>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</si>
  <si>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</si>
  <si>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</si>
  <si>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</si>
  <si>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DB</t>
  </si>
  <si>
    <t xml:space="preserve"> CQG, Inc. Copyright © 2016</t>
  </si>
  <si>
    <t>DDBth-of-Market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</si>
</sst>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StudyData</stp>
        <stp>AlgOrdAskVol(SUBMINUTE((DB),1,Regular),1,0)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171.44</v>
        <stp/>
        <stp>StudyData</stp>
        <stp>DB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171.39</v>
        <stp/>
        <stp>StudyData</stp>
        <stp>DB</stp>
        <stp>FG</stp>
        <stp/>
        <stp>Open</stp>
        <stp>1</stp>
        <stp>-9</stp>
        <stp/>
        <stp/>
        <stp/>
        <stp/>
        <stp>T</stp>
        <tr r="AL15" s="1"/>
        <tr r="AL15" s="1"/>
      </tp>
      <tp>
        <v>171.44</v>
        <stp/>
        <stp>StudyData</stp>
        <stp>DB</stp>
        <stp>FG</stp>
        <stp/>
        <stp>Open</stp>
        <stp>5</stp>
        <stp>-8</stp>
        <stp/>
        <stp/>
        <stp/>
        <stp/>
        <stp>T</stp>
        <tr r="BM14" s="1"/>
        <tr r="BM14" s="1"/>
      </tp>
      <tp>
        <v>171.39</v>
        <stp/>
        <stp>StudyData</stp>
        <stp>DB</stp>
        <stp>FG</stp>
        <stp/>
        <stp>Open</stp>
        <stp>1</stp>
        <stp>-8</stp>
        <stp/>
        <stp/>
        <stp/>
        <stp/>
        <stp>T</stp>
        <tr r="AL14" s="1"/>
        <tr r="AL14" s="1"/>
      </tp>
      <tp t="s">
        <v>Euro Bund (10yr), Sep 19</v>
        <stp/>
        <stp>ContractData</stp>
        <stp>DB</stp>
        <stp>LongDescription</stp>
        <stp/>
        <stp>T</stp>
        <tr r="T4" s="1"/>
      </tp>
      <tp>
        <v>0</v>
        <stp/>
        <stp>StudyData</stp>
        <stp>AlgOrdAskVol(SUBMINUTE((DB),5,Regular),1,0)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171.45</v>
        <stp/>
        <stp>StudyData</stp>
        <stp>DB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171.39</v>
        <stp/>
        <stp>StudyData</stp>
        <stp>DB</stp>
        <stp>FG</stp>
        <stp/>
        <stp>High</stp>
        <stp>1</stp>
        <stp>-8</stp>
        <stp/>
        <stp/>
        <stp/>
        <stp/>
        <stp>T</stp>
        <tr r="AM14" s="1"/>
        <tr r="AM14" s="1"/>
      </tp>
      <tp>
        <v>171.46</v>
        <stp/>
        <stp>StudyData</stp>
        <stp>DB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171.39</v>
        <stp/>
        <stp>StudyData</stp>
        <stp>DB</stp>
        <stp>FG</stp>
        <stp/>
        <stp>High</stp>
        <stp>1</stp>
        <stp>-9</stp>
        <stp/>
        <stp/>
        <stp/>
        <stp/>
        <stp>T</stp>
        <tr r="AM15" s="1"/>
        <tr r="AM15" s="1"/>
      </tp>
      <tp>
        <v>171.43</v>
        <stp/>
        <stp>StudyData</stp>
        <stp>DB</stp>
        <stp>FG</stp>
        <stp/>
        <stp>High</stp>
        <stp>5</stp>
        <stp>-6</stp>
        <stp/>
        <stp/>
        <stp/>
        <stp/>
        <stp>T</stp>
        <tr r="BN12" s="1"/>
        <tr r="BN12" s="1"/>
      </tp>
      <tp>
        <v>171.39</v>
        <stp/>
        <stp>StudyData</stp>
        <stp>DB</stp>
        <stp>FG</stp>
        <stp/>
        <stp>High</stp>
        <stp>1</stp>
        <stp>-6</stp>
        <stp/>
        <stp/>
        <stp/>
        <stp/>
        <stp>T</stp>
        <tr r="AM12" s="1"/>
        <tr r="AM12" s="1"/>
      </tp>
      <tp>
        <v>171.39</v>
        <stp/>
        <stp>StudyData</stp>
        <stp>DB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171.39</v>
        <stp/>
        <stp>StudyData</stp>
        <stp>DB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171.44</v>
        <stp/>
        <stp>StudyData</stp>
        <stp>DB</stp>
        <stp>FG</stp>
        <stp/>
        <stp>High</stp>
        <stp>5</stp>
        <stp>-7</stp>
        <stp/>
        <stp/>
        <stp/>
        <stp/>
        <stp>T</stp>
        <tr r="BN13" s="1"/>
        <tr r="BN13" s="1"/>
      </tp>
      <tp>
        <v>171.39</v>
        <stp/>
        <stp>StudyData</stp>
        <stp>DB</stp>
        <stp>FG</stp>
        <stp/>
        <stp>High</stp>
        <stp>1</stp>
        <stp>-7</stp>
        <stp/>
        <stp/>
        <stp/>
        <stp/>
        <stp>T</stp>
        <tr r="AM13" s="1"/>
        <tr r="AM13" s="1"/>
      </tp>
      <tp>
        <v>171.45</v>
        <stp/>
        <stp>StudyData</stp>
        <stp>DB</stp>
        <stp>FG</stp>
        <stp/>
        <stp>High</stp>
        <stp>5</stp>
        <stp>-4</stp>
        <stp/>
        <stp/>
        <stp/>
        <stp/>
        <stp>T</stp>
        <tr r="BN10" s="1"/>
        <tr r="BN10" s="1"/>
      </tp>
      <tp>
        <v>171.39</v>
        <stp/>
        <stp>StudyData</stp>
        <stp>DB</stp>
        <stp>FG</stp>
        <stp/>
        <stp>High</stp>
        <stp>1</stp>
        <stp>-4</stp>
        <stp/>
        <stp/>
        <stp/>
        <stp/>
        <stp>T</stp>
        <tr r="AM10" s="1"/>
        <tr r="AM10" s="1"/>
      </tp>
      <tp>
        <v>50</v>
        <stp/>
        <stp>StudyData</stp>
        <stp>AlgOrdBidVol(DB)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AlgOrdBidVol(DB)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622</v>
        <stp/>
        <stp>StudyData</stp>
        <stp>AlgOrdAskVol(DB)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129</v>
        <stp/>
        <stp>StudyData</stp>
        <stp>AlgOrdAskVol(DB)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171.42</v>
        <stp/>
        <stp>StudyData</stp>
        <stp>DB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171.39</v>
        <stp/>
        <stp>StudyData</stp>
        <stp>DB</stp>
        <stp>FG</stp>
        <stp/>
        <stp>Open</stp>
        <stp>1</stp>
        <stp>-3</stp>
        <stp/>
        <stp/>
        <stp/>
        <stp/>
        <stp>T</stp>
        <tr r="AL9" s="1"/>
        <tr r="AL9" s="1"/>
      </tp>
      <tp>
        <v>0</v>
        <stp/>
        <stp>StudyData</stp>
        <stp>AlgOrdBidVol(SUBMINUTE((DB),5,Regular),1,0)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171.43</v>
        <stp/>
        <stp>StudyData</stp>
        <stp>DB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171.39</v>
        <stp/>
        <stp>StudyData</stp>
        <stp>DB</stp>
        <stp>FG</stp>
        <stp/>
        <stp>High</stp>
        <stp>1</stp>
        <stp>-5</stp>
        <stp/>
        <stp/>
        <stp/>
        <stp/>
        <stp>T</stp>
        <tr r="AM11" s="1"/>
        <tr r="AM11" s="1"/>
      </tp>
      <tp>
        <v>171.41</v>
        <stp/>
        <stp>StudyData</stp>
        <stp>DB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171.39</v>
        <stp/>
        <stp>StudyData</stp>
        <stp>DB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171.41</v>
        <stp/>
        <stp>StudyData</stp>
        <stp>DB</stp>
        <stp>FG</stp>
        <stp/>
        <stp>High</stp>
        <stp>5</stp>
        <stp>-2</stp>
        <stp/>
        <stp/>
        <stp/>
        <stp/>
        <stp>T</stp>
        <tr r="BN8" s="1"/>
        <tr r="BN8" s="1"/>
      </tp>
      <tp>
        <v>171.39</v>
        <stp/>
        <stp>StudyData</stp>
        <stp>DB</stp>
        <stp>FG</stp>
        <stp/>
        <stp>High</stp>
        <stp>1</stp>
        <stp>-2</stp>
        <stp/>
        <stp/>
        <stp/>
        <stp/>
        <stp>T</stp>
        <tr r="AM8" s="1"/>
        <tr r="AM8" s="1"/>
      </tp>
      <tp>
        <v>171.42</v>
        <stp/>
        <stp>StudyData</stp>
        <stp>DB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171.39</v>
        <stp/>
        <stp>StudyData</stp>
        <stp>DB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171.38</v>
        <stp/>
        <stp>StudyData</stp>
        <stp>DB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171.39</v>
        <stp/>
        <stp>StudyData</stp>
        <stp>DB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171.42</v>
        <stp/>
        <stp>StudyData</stp>
        <stp>DB</stp>
        <stp>FG</stp>
        <stp/>
        <stp>High</stp>
        <stp>5</stp>
        <stp>-3</stp>
        <stp/>
        <stp/>
        <stp/>
        <stp/>
        <stp>T</stp>
        <tr r="BN9" s="1"/>
        <tr r="BN9" s="1"/>
      </tp>
      <tp>
        <v>171.39</v>
        <stp/>
        <stp>StudyData</stp>
        <stp>DB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171.43</v>
        <stp/>
        <stp>StudyData</stp>
        <stp>DB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171.39</v>
        <stp/>
        <stp>StudyData</stp>
        <stp>DB</stp>
        <stp>FG</stp>
        <stp/>
        <stp>Open</stp>
        <stp>1</stp>
        <stp>-4</stp>
        <stp/>
        <stp/>
        <stp/>
        <stp/>
        <stp>T</stp>
        <tr r="AL10" s="1"/>
        <tr r="AL10" s="1"/>
      </tp>
      <tp>
        <v>171.44</v>
        <stp/>
        <stp>StudyData</stp>
        <stp>DB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171.39</v>
        <stp/>
        <stp>StudyData</stp>
        <stp>DB</stp>
        <stp>FG</stp>
        <stp/>
        <stp>Open</stp>
        <stp>1</stp>
        <stp>-7</stp>
        <stp/>
        <stp/>
        <stp/>
        <stp/>
        <stp>T</stp>
        <tr r="AL13" s="1"/>
        <tr r="AL13" s="1"/>
      </tp>
      <tp>
        <v>0</v>
        <stp/>
        <stp>StudyData</stp>
        <stp>AlgOrdBidVol(SUBMINUTE((DB),1,Regular),1,0)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171.39</v>
        <stp/>
        <stp>StudyData</stp>
        <stp>DB</stp>
        <stp>FG</stp>
        <stp/>
        <stp>High</stp>
        <stp>5</stp>
        <stp>-1</stp>
        <stp/>
        <stp/>
        <stp/>
        <stp/>
        <stp>T</stp>
        <tr r="BN7" s="1"/>
        <tr r="BN7" s="1"/>
      </tp>
      <tp>
        <v>171.39</v>
        <stp/>
        <stp>StudyData</stp>
        <stp>DB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171.42</v>
        <stp/>
        <stp>StudyData</stp>
        <stp>DB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171.39</v>
        <stp/>
        <stp>StudyData</stp>
        <stp>DB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0</v>
        <stp/>
        <stp>StudyData</stp>
        <stp>AlgOrdAskVol(SUBMINUTE((DB),5,Regular),1,0)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AlgOrdAskVol(SUBMINUTE((DB),1,Regular),1,0)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AlgOrdBidVol(SUBMINUTE((DB),1,Regular),1,0)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AlgOrdBidVol(SUBMINUTE((DB),5,Regular),1,0)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0</v>
        <stp/>
        <stp>StudyData</stp>
        <stp>BAVolCr.BidVol^(SUBMINUTE((DB),1,FillGap),5,0)</stp>
        <stp>Bar</stp>
        <stp/>
        <stp>Open</stp>
        <stp>5</stp>
        <stp>-56</stp>
        <stp/>
        <stp/>
        <stp/>
        <stp/>
        <stp>T</stp>
        <tr r="G62" s="1"/>
      </tp>
      <tp>
        <v>0</v>
        <stp/>
        <stp>StudyData</stp>
        <stp>BAVolCr.BidVol^(SUBMINUTE((DB),1,FillGap),5,0)</stp>
        <stp>Bar</stp>
        <stp/>
        <stp>Open</stp>
        <stp>5</stp>
        <stp>-46</stp>
        <stp/>
        <stp/>
        <stp/>
        <stp/>
        <stp>T</stp>
        <tr r="G52" s="1"/>
      </tp>
      <tp>
        <v>152</v>
        <stp/>
        <stp>StudyData</stp>
        <stp>BAVolCr.BidVol^(SUBMINUTE((DB),1,FillGap),5,0)</stp>
        <stp>Bar</stp>
        <stp/>
        <stp>Open</stp>
        <stp>5</stp>
        <stp>-16</stp>
        <stp/>
        <stp/>
        <stp/>
        <stp/>
        <stp>T</stp>
        <tr r="G22" s="1"/>
      </tp>
      <tp>
        <v>0</v>
        <stp/>
        <stp>StudyData</stp>
        <stp>BAVolCr.BidVol^(SUBMINUTE((DB),1,FillGap),5,0)</stp>
        <stp>Bar</stp>
        <stp/>
        <stp>Open</stp>
        <stp>5</stp>
        <stp>-36</stp>
        <stp/>
        <stp/>
        <stp/>
        <stp/>
        <stp>T</stp>
        <tr r="G42" s="1"/>
      </tp>
      <tp>
        <v>250</v>
        <stp/>
        <stp>StudyData</stp>
        <stp>BAVolCr.BidVol^(SUBMINUTE((DB),1,FillGap),5,0)</stp>
        <stp>Bar</stp>
        <stp/>
        <stp>Open</stp>
        <stp>5</stp>
        <stp>-26</stp>
        <stp/>
        <stp/>
        <stp/>
        <stp/>
        <stp>T</stp>
        <tr r="G32" s="1"/>
      </tp>
      <tp>
        <v>171.4</v>
        <stp/>
        <stp>StudyData</stp>
        <stp>DB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171.4</v>
        <stp/>
        <stp>StudyData</stp>
        <stp>DB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0</v>
        <stp/>
        <stp>StudyData</stp>
        <stp>AlgOrdAskVol(SUBMINUTE((DB),5,Regular),1,0)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AlgOrdAskVol(SUBMINUTE((DB),1,Regular),1,0)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AlgOrdBidVol(SUBMINUTE((DB),1,Regular),1,0)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AlgOrdBidVol(SUBMINUTE((DB),5,Regular),1,0)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BAVolCr.BidVol^(SUBMINUTE((DB),1,FillGap),5,0)</stp>
        <stp>Bar</stp>
        <stp/>
        <stp>Open</stp>
        <stp>5</stp>
        <stp>-57</stp>
        <stp/>
        <stp/>
        <stp/>
        <stp/>
        <stp>T</stp>
        <tr r="G63" s="1"/>
      </tp>
      <tp>
        <v>0</v>
        <stp/>
        <stp>StudyData</stp>
        <stp>BAVolCr.BidVol^(SUBMINUTE((DB),1,FillGap),5,0)</stp>
        <stp>Bar</stp>
        <stp/>
        <stp>Open</stp>
        <stp>5</stp>
        <stp>-47</stp>
        <stp/>
        <stp/>
        <stp/>
        <stp/>
        <stp>T</stp>
        <tr r="G53" s="1"/>
      </tp>
      <tp>
        <v>201</v>
        <stp/>
        <stp>StudyData</stp>
        <stp>BAVolCr.BidVol^(SUBMINUTE((DB),1,FillGap),5,0)</stp>
        <stp>Bar</stp>
        <stp/>
        <stp>Open</stp>
        <stp>5</stp>
        <stp>-17</stp>
        <stp/>
        <stp/>
        <stp/>
        <stp/>
        <stp>T</stp>
        <tr r="G23" s="1"/>
      </tp>
      <tp>
        <v>0</v>
        <stp/>
        <stp>StudyData</stp>
        <stp>BAVolCr.BidVol^(SUBMINUTE((DB),1,FillGap),5,0)</stp>
        <stp>Bar</stp>
        <stp/>
        <stp>Open</stp>
        <stp>5</stp>
        <stp>-37</stp>
        <stp/>
        <stp/>
        <stp/>
        <stp/>
        <stp>T</stp>
        <tr r="G43" s="1"/>
      </tp>
      <tp>
        <v>250</v>
        <stp/>
        <stp>StudyData</stp>
        <stp>BAVolCr.BidVol^(SUBMINUTE((DB),1,FillGap),5,0)</stp>
        <stp>Bar</stp>
        <stp/>
        <stp>Open</stp>
        <stp>5</stp>
        <stp>-27</stp>
        <stp/>
        <stp/>
        <stp/>
        <stp/>
        <stp>T</stp>
        <tr r="G33" s="1"/>
      </tp>
      <tp>
        <v>0</v>
        <stp/>
        <stp>StudyData</stp>
        <stp>AlgOrdAskVol(SUBMINUTE((DB),5,Regular),1,0)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AlgOrdAskVol(SUBMINUTE((DB),1,Regular),1,0)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AlgOrdBidVol(SUBMINUTE((DB),1,Regular),1,0)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AlgOrdBidVol(SUBMINUTE((DB),5,Regular),1,0)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0</v>
        <stp/>
        <stp>StudyData</stp>
        <stp>BAVolCr.BidVol^(SUBMINUTE((DB),1,FillGap),5,0)</stp>
        <stp>Bar</stp>
        <stp/>
        <stp>Open</stp>
        <stp>5</stp>
        <stp>-54</stp>
        <stp/>
        <stp/>
        <stp/>
        <stp/>
        <stp>T</stp>
        <tr r="G60" s="1"/>
      </tp>
      <tp>
        <v>0</v>
        <stp/>
        <stp>StudyData</stp>
        <stp>BAVolCr.BidVol^(SUBMINUTE((DB),1,FillGap),5,0)</stp>
        <stp>Bar</stp>
        <stp/>
        <stp>Open</stp>
        <stp>5</stp>
        <stp>-44</stp>
        <stp/>
        <stp/>
        <stp/>
        <stp/>
        <stp>T</stp>
        <tr r="G50" s="1"/>
      </tp>
      <tp>
        <v>54</v>
        <stp/>
        <stp>StudyData</stp>
        <stp>BAVolCr.BidVol^(SUBMINUTE((DB),1,FillGap),5,0)</stp>
        <stp>Bar</stp>
        <stp/>
        <stp>Open</stp>
        <stp>5</stp>
        <stp>-14</stp>
        <stp/>
        <stp/>
        <stp/>
        <stp/>
        <stp>T</stp>
        <tr r="G20" s="1"/>
      </tp>
      <tp>
        <v>8</v>
        <stp/>
        <stp>StudyData</stp>
        <stp>BAVolCr.BidVol^(SUBMINUTE((DB),1,FillGap),5,0)</stp>
        <stp>Bar</stp>
        <stp/>
        <stp>Open</stp>
        <stp>5</stp>
        <stp>-34</stp>
        <stp/>
        <stp/>
        <stp/>
        <stp/>
        <stp>T</stp>
        <tr r="G40" s="1"/>
      </tp>
      <tp>
        <v>250</v>
        <stp/>
        <stp>StudyData</stp>
        <stp>BAVolCr.BidVol^(SUBMINUTE((DB),1,FillGap),5,0)</stp>
        <stp>Bar</stp>
        <stp/>
        <stp>Open</stp>
        <stp>5</stp>
        <stp>-24</stp>
        <stp/>
        <stp/>
        <stp/>
        <stp/>
        <stp>T</stp>
        <tr r="G30" s="1"/>
      </tp>
      <tp>
        <v>129</v>
        <stp/>
        <stp>StudyData</stp>
        <stp>AlgOrdAskVol(SUBMINUTE((DB),5,Regular),1,0)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AlgOrdAskVol(SUBMINUTE((DB),1,Regular),1,0)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AlgOrdBidVol(SUBMINUTE((DB),1,Regular),1,0)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0</v>
        <stp/>
        <stp>StudyData</stp>
        <stp>AlgOrdBidVol(SUBMINUTE((DB),5,Regular),1,0)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BAVolCr.BidVol^(SUBMINUTE((DB),1,FillGap),5,0)</stp>
        <stp>Bar</stp>
        <stp/>
        <stp>Open</stp>
        <stp>5</stp>
        <stp>-55</stp>
        <stp/>
        <stp/>
        <stp/>
        <stp/>
        <stp>T</stp>
        <tr r="G61" s="1"/>
      </tp>
      <tp>
        <v>0</v>
        <stp/>
        <stp>StudyData</stp>
        <stp>BAVolCr.BidVol^(SUBMINUTE((DB),1,FillGap),5,0)</stp>
        <stp>Bar</stp>
        <stp/>
        <stp>Open</stp>
        <stp>5</stp>
        <stp>-45</stp>
        <stp/>
        <stp/>
        <stp/>
        <stp/>
        <stp>T</stp>
        <tr r="G51" s="1"/>
      </tp>
      <tp>
        <v>103</v>
        <stp/>
        <stp>StudyData</stp>
        <stp>BAVolCr.BidVol^(SUBMINUTE((DB),1,FillGap),5,0)</stp>
        <stp>Bar</stp>
        <stp/>
        <stp>Open</stp>
        <stp>5</stp>
        <stp>-15</stp>
        <stp/>
        <stp/>
        <stp/>
        <stp/>
        <stp>T</stp>
        <tr r="G21" s="1"/>
      </tp>
      <tp>
        <v>0</v>
        <stp/>
        <stp>StudyData</stp>
        <stp>BAVolCr.BidVol^(SUBMINUTE((DB),1,FillGap),5,0)</stp>
        <stp>Bar</stp>
        <stp/>
        <stp>Open</stp>
        <stp>5</stp>
        <stp>-35</stp>
        <stp/>
        <stp/>
        <stp/>
        <stp/>
        <stp>T</stp>
        <tr r="G41" s="1"/>
      </tp>
      <tp>
        <v>250</v>
        <stp/>
        <stp>StudyData</stp>
        <stp>BAVolCr.BidVol^(SUBMINUTE((DB),1,FillGap),5,0)</stp>
        <stp>Bar</stp>
        <stp/>
        <stp>Open</stp>
        <stp>5</stp>
        <stp>-25</stp>
        <stp/>
        <stp/>
        <stp/>
        <stp/>
        <stp>T</stp>
        <tr r="G31" s="1"/>
      </tp>
      <tp>
        <v>0</v>
        <stp/>
        <stp>StudyData</stp>
        <stp>BAVolCr.BidVol^(SUBMINUTE((DB),1,FillGap),5,0)</stp>
        <stp>Bar</stp>
        <stp/>
        <stp>Open</stp>
        <stp>5</stp>
        <stp>-52</stp>
        <stp/>
        <stp/>
        <stp/>
        <stp/>
        <stp>T</stp>
        <tr r="G58" s="1"/>
      </tp>
      <tp>
        <v>0</v>
        <stp/>
        <stp>StudyData</stp>
        <stp>BAVolCr.BidVol^(SUBMINUTE((DB),1,FillGap),5,0)</stp>
        <stp>Bar</stp>
        <stp/>
        <stp>Open</stp>
        <stp>5</stp>
        <stp>-42</stp>
        <stp/>
        <stp/>
        <stp/>
        <stp/>
        <stp>T</stp>
        <tr r="G48" s="1"/>
      </tp>
      <tp>
        <v>5</v>
        <stp/>
        <stp>StudyData</stp>
        <stp>BAVolCr.BidVol^(SUBMINUTE((DB),1,FillGap),5,0)</stp>
        <stp>Bar</stp>
        <stp/>
        <stp>Open</stp>
        <stp>5</stp>
        <stp>-12</stp>
        <stp/>
        <stp/>
        <stp/>
        <stp/>
        <stp>T</stp>
        <tr r="G18" s="1"/>
      </tp>
      <tp>
        <v>66</v>
        <stp/>
        <stp>StudyData</stp>
        <stp>BAVolCr.BidVol^(SUBMINUTE((DB),1,FillGap),5,0)</stp>
        <stp>Bar</stp>
        <stp/>
        <stp>Open</stp>
        <stp>5</stp>
        <stp>-32</stp>
        <stp/>
        <stp/>
        <stp/>
        <stp/>
        <stp>T</stp>
        <tr r="G38" s="1"/>
      </tp>
      <tp>
        <v>250</v>
        <stp/>
        <stp>StudyData</stp>
        <stp>BAVolCr.BidVol^(SUBMINUTE((DB),1,FillGap),5,0)</stp>
        <stp>Bar</stp>
        <stp/>
        <stp>Open</stp>
        <stp>5</stp>
        <stp>-22</stp>
        <stp/>
        <stp/>
        <stp/>
        <stp/>
        <stp>T</stp>
        <tr r="G28" s="1"/>
      </tp>
      <tp>
        <v>171.39</v>
        <stp/>
        <stp>StudyData</stp>
        <stp>SUBMINUTE((DB),5,Regular)</stp>
        <stp>FG</stp>
        <stp/>
        <stp>Low</stp>
        <stp>5</stp>
        <stp>-8</stp>
        <stp/>
        <stp/>
        <stp/>
        <stp/>
        <stp>T</stp>
        <tr r="AC14" s="1"/>
        <tr r="AC14" s="1"/>
      </tp>
      <tp>
        <v>0</v>
        <stp/>
        <stp>StudyData</stp>
        <stp>AlgOrdAskVol(SUBMINUTE((DB),5,Regular),1,0)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AlgOrdAskVol(SUBMINUTE((DB),1,Regular),1,0)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AlgOrdBidVol(SUBMINUTE((DB),1,Regular),1,0)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AlgOrdBidVol(SUBMINUTE((DB),5,Regular),1,0)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BAVolCr.BidVol^(SUBMINUTE((DB),1,FillGap),5,0)</stp>
        <stp>Bar</stp>
        <stp/>
        <stp>Open</stp>
        <stp>5</stp>
        <stp>-53</stp>
        <stp/>
        <stp/>
        <stp/>
        <stp/>
        <stp>T</stp>
        <tr r="G59" s="1"/>
      </tp>
      <tp>
        <v>0</v>
        <stp/>
        <stp>StudyData</stp>
        <stp>BAVolCr.BidVol^(SUBMINUTE((DB),1,FillGap),5,0)</stp>
        <stp>Bar</stp>
        <stp/>
        <stp>Open</stp>
        <stp>5</stp>
        <stp>-43</stp>
        <stp/>
        <stp/>
        <stp/>
        <stp/>
        <stp>T</stp>
        <tr r="G49" s="1"/>
      </tp>
      <tp>
        <v>5</v>
        <stp/>
        <stp>StudyData</stp>
        <stp>BAVolCr.BidVol^(SUBMINUTE((DB),1,FillGap),5,0)</stp>
        <stp>Bar</stp>
        <stp/>
        <stp>Open</stp>
        <stp>5</stp>
        <stp>-13</stp>
        <stp/>
        <stp/>
        <stp/>
        <stp/>
        <stp>T</stp>
        <tr r="G19" s="1"/>
      </tp>
      <tp>
        <v>16</v>
        <stp/>
        <stp>StudyData</stp>
        <stp>BAVolCr.BidVol^(SUBMINUTE((DB),1,FillGap),5,0)</stp>
        <stp>Bar</stp>
        <stp/>
        <stp>Open</stp>
        <stp>5</stp>
        <stp>-33</stp>
        <stp/>
        <stp/>
        <stp/>
        <stp/>
        <stp>T</stp>
        <tr r="G39" s="1"/>
      </tp>
      <tp>
        <v>250</v>
        <stp/>
        <stp>StudyData</stp>
        <stp>BAVolCr.BidVol^(SUBMINUTE((DB),1,FillGap),5,0)</stp>
        <stp>Bar</stp>
        <stp/>
        <stp>Open</stp>
        <stp>5</stp>
        <stp>-23</stp>
        <stp/>
        <stp/>
        <stp/>
        <stp/>
        <stp>T</stp>
        <tr r="G29" s="1"/>
      </tp>
      <tp>
        <v>171.39</v>
        <stp/>
        <stp>StudyData</stp>
        <stp>SUBMINUTE((DB),5,Regular)</stp>
        <stp>FG</stp>
        <stp/>
        <stp>Low</stp>
        <stp>5</stp>
        <stp>-9</stp>
        <stp/>
        <stp/>
        <stp/>
        <stp/>
        <stp>T</stp>
        <tr r="AC15" s="1"/>
        <tr r="AC15" s="1"/>
      </tp>
      <tp>
        <v>0</v>
        <stp/>
        <stp>StudyData</stp>
        <stp>AlgOrdAskVol(SUBMINUTE((DB),5,Regular),1,0)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AlgOrdAskVol(SUBMINUTE((DB),1,Regular),1,0)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AlgOrdBidVol(SUBMINUTE((DB),1,Regular),1,0)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0</v>
        <stp/>
        <stp>StudyData</stp>
        <stp>AlgOrdBidVol(SUBMINUTE((DB),5,Regular),1,0)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0</v>
        <stp/>
        <stp>StudyData</stp>
        <stp>BAVolCr.BidVol^(SUBMINUTE((DB),1,FillGap),5,0)</stp>
        <stp>Bar</stp>
        <stp/>
        <stp>Open</stp>
        <stp>5</stp>
        <stp>-50</stp>
        <stp/>
        <stp/>
        <stp/>
        <stp/>
        <stp>T</stp>
        <tr r="G56" s="1"/>
      </tp>
      <tp>
        <v>0</v>
        <stp/>
        <stp>StudyData</stp>
        <stp>BAVolCr.BidVol^(SUBMINUTE((DB),1,FillGap),5,0)</stp>
        <stp>Bar</stp>
        <stp/>
        <stp>Open</stp>
        <stp>5</stp>
        <stp>-40</stp>
        <stp/>
        <stp/>
        <stp/>
        <stp/>
        <stp>T</stp>
        <tr r="G46" s="1"/>
      </tp>
      <tp>
        <v>0</v>
        <stp/>
        <stp>StudyData</stp>
        <stp>BAVolCr.BidVol^(SUBMINUTE((DB),1,FillGap),5,0)</stp>
        <stp>Bar</stp>
        <stp/>
        <stp>Open</stp>
        <stp>5</stp>
        <stp>-60</stp>
        <stp/>
        <stp/>
        <stp/>
        <stp/>
        <stp>T</stp>
        <tr r="G66" s="1"/>
      </tp>
      <tp>
        <v>5</v>
        <stp/>
        <stp>StudyData</stp>
        <stp>BAVolCr.BidVol^(SUBMINUTE((DB),1,FillGap),5,0)</stp>
        <stp>Bar</stp>
        <stp/>
        <stp>Open</stp>
        <stp>5</stp>
        <stp>-10</stp>
        <stp/>
        <stp/>
        <stp/>
        <stp/>
        <stp>T</stp>
        <tr r="G16" s="1"/>
      </tp>
      <tp>
        <v>166</v>
        <stp/>
        <stp>StudyData</stp>
        <stp>BAVolCr.BidVol^(SUBMINUTE((DB),1,FillGap),5,0)</stp>
        <stp>Bar</stp>
        <stp/>
        <stp>Open</stp>
        <stp>5</stp>
        <stp>-30</stp>
        <stp/>
        <stp/>
        <stp/>
        <stp/>
        <stp>T</stp>
        <tr r="G36" s="1"/>
      </tp>
      <tp>
        <v>250</v>
        <stp/>
        <stp>StudyData</stp>
        <stp>BAVolCr.BidVol^(SUBMINUTE((DB),1,FillGap),5,0)</stp>
        <stp>Bar</stp>
        <stp/>
        <stp>Open</stp>
        <stp>5</stp>
        <stp>-20</stp>
        <stp/>
        <stp/>
        <stp/>
        <stp/>
        <stp>T</stp>
        <tr r="G26" s="1"/>
      </tp>
      <tp>
        <v>171.39</v>
        <stp/>
        <stp>StudyData</stp>
        <stp>DB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171.39</v>
        <stp/>
        <stp>StudyData</stp>
        <stp>DB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0</v>
        <stp/>
        <stp>StudyData</stp>
        <stp>AlgOrdAskVol(SUBMINUTE((DB),5,Regular),1,0)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AlgOrdAskVol(SUBMINUTE((DB),1,Regular),1,0)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AlgOrdBidVol(SUBMINUTE((DB),1,Regular),1,0)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AlgOrdBidVol(SUBMINUTE((DB),5,Regular),1,0)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0</v>
        <stp/>
        <stp>StudyData</stp>
        <stp>BAVolCr.BidVol^(SUBMINUTE((DB),1,FillGap),5,0)</stp>
        <stp>Bar</stp>
        <stp/>
        <stp>Open</stp>
        <stp>5</stp>
        <stp>-51</stp>
        <stp/>
        <stp/>
        <stp/>
        <stp/>
        <stp>T</stp>
        <tr r="G57" s="1"/>
      </tp>
      <tp>
        <v>0</v>
        <stp/>
        <stp>StudyData</stp>
        <stp>BAVolCr.BidVol^(SUBMINUTE((DB),1,FillGap),5,0)</stp>
        <stp>Bar</stp>
        <stp/>
        <stp>Open</stp>
        <stp>5</stp>
        <stp>-41</stp>
        <stp/>
        <stp/>
        <stp/>
        <stp/>
        <stp>T</stp>
        <tr r="G47" s="1"/>
      </tp>
      <tp>
        <v>5</v>
        <stp/>
        <stp>StudyData</stp>
        <stp>BAVolCr.BidVol^(SUBMINUTE((DB),1,FillGap),5,0)</stp>
        <stp>Bar</stp>
        <stp/>
        <stp>Open</stp>
        <stp>5</stp>
        <stp>-11</stp>
        <stp/>
        <stp/>
        <stp/>
        <stp/>
        <stp>T</stp>
        <tr r="G17" s="1"/>
      </tp>
      <tp>
        <v>116</v>
        <stp/>
        <stp>StudyData</stp>
        <stp>BAVolCr.BidVol^(SUBMINUTE((DB),1,FillGap),5,0)</stp>
        <stp>Bar</stp>
        <stp/>
        <stp>Open</stp>
        <stp>5</stp>
        <stp>-31</stp>
        <stp/>
        <stp/>
        <stp/>
        <stp/>
        <stp>T</stp>
        <tr r="G37" s="1"/>
      </tp>
      <tp>
        <v>250</v>
        <stp/>
        <stp>StudyData</stp>
        <stp>BAVolCr.BidVol^(SUBMINUTE((DB),1,FillGap),5,0)</stp>
        <stp>Bar</stp>
        <stp/>
        <stp>Open</stp>
        <stp>5</stp>
        <stp>-21</stp>
        <stp/>
        <stp/>
        <stp/>
        <stp/>
        <stp>T</stp>
        <tr r="G27" s="1"/>
      </tp>
      <tp>
        <v>171.39</v>
        <stp/>
        <stp>StudyData</stp>
        <stp>SUBMINUTE((DB),5,Regular)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171.39</v>
        <stp/>
        <stp>StudyData</stp>
        <stp>SUBMINUTE((DB),5,Regular)</stp>
        <stp>FG</stp>
        <stp/>
        <stp>Low</stp>
        <stp>5</stp>
        <stp>-4</stp>
        <stp/>
        <stp/>
        <stp/>
        <stp/>
        <stp>T</stp>
        <tr r="AC10" s="1"/>
        <tr r="AC10" s="1"/>
      </tp>
      <tp>
        <v>171.39</v>
        <stp/>
        <stp>StudyData</stp>
        <stp>SUBMINUTE((DB),5,Regular)</stp>
        <stp>FG</stp>
        <stp/>
        <stp>Low</stp>
        <stp>5</stp>
        <stp>-5</stp>
        <stp/>
        <stp/>
        <stp/>
        <stp/>
        <stp>T</stp>
        <tr r="AC11" s="1"/>
        <tr r="AC11" s="1"/>
      </tp>
      <tp>
        <v>171.39</v>
        <stp/>
        <stp>StudyData</stp>
        <stp>SUBMINUTE((DB),5,Regular)</stp>
        <stp>FG</stp>
        <stp/>
        <stp>Low</stp>
        <stp>5</stp>
        <stp>-6</stp>
        <stp/>
        <stp/>
        <stp/>
        <stp/>
        <stp>T</stp>
        <tr r="AC12" s="1"/>
        <tr r="AC12" s="1"/>
      </tp>
      <tp>
        <v>171.39000000000001</v>
        <stp/>
        <stp>ContractData</stp>
        <stp>DB</stp>
        <stp>LastPRice</stp>
        <stp/>
        <stp>T</stp>
        <tr r="BJ5" s="1"/>
      </tp>
      <tp>
        <v>171.39</v>
        <stp/>
        <stp>StudyData</stp>
        <stp>SUBMINUTE((DB),5,Regular)</stp>
        <stp>FG</stp>
        <stp/>
        <stp>Low</stp>
        <stp>5</stp>
        <stp>-7</stp>
        <stp/>
        <stp/>
        <stp/>
        <stp/>
        <stp>T</stp>
        <tr r="AC13" s="1"/>
        <tr r="AC13" s="1"/>
      </tp>
      <tp>
        <v>0</v>
        <stp/>
        <stp>StudyData</stp>
        <stp>AlgOrdAskVol(SUBMINUTE((DB),5,Regular),1,0)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0</v>
        <stp/>
        <stp>StudyData</stp>
        <stp>AlgOrdAskVol(SUBMINUTE((DB),1,Regular),1,0)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AlgOrdBidVol(SUBMINUTE((DB),1,Regular),1,0)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AlgOrdBidVol(SUBMINUTE((DB),5,Regular),1,0)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0</v>
        <stp/>
        <stp>StudyData</stp>
        <stp>AlgOrdAskVol(SUBMINUTE((DB),5,Regular),1,0)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AlgOrdAskVol(SUBMINUTE((DB),1,Regular),1,0)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AlgOrdBidVol(SUBMINUTE((DB),1,Regular),1,0)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AlgOrdBidVol(SUBMINUTE((DB),5,Regular),1,0)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171.4</v>
        <stp/>
        <stp>StudyData</stp>
        <stp>SUBMINUTE((DB),5,Regular)</stp>
        <stp>FG</stp>
        <stp/>
        <stp>Low</stp>
        <stp>5</stp>
        <stp>-1</stp>
        <stp/>
        <stp/>
        <stp/>
        <stp/>
        <stp>T</stp>
        <tr r="AC7" s="1"/>
        <tr r="AC7" s="1"/>
      </tp>
      <tp>
        <v>0</v>
        <stp/>
        <stp>StudyData</stp>
        <stp>BAVolCr.BidVol^(SUBMINUTE((DB),1,FillGap),5,0)</stp>
        <stp>Bar</stp>
        <stp/>
        <stp>Open</stp>
        <stp>5</stp>
        <stp>-58</stp>
        <stp/>
        <stp/>
        <stp/>
        <stp/>
        <stp>T</stp>
        <tr r="G64" s="1"/>
      </tp>
      <tp>
        <v>0</v>
        <stp/>
        <stp>StudyData</stp>
        <stp>BAVolCr.BidVol^(SUBMINUTE((DB),1,FillGap),5,0)</stp>
        <stp>Bar</stp>
        <stp/>
        <stp>Open</stp>
        <stp>5</stp>
        <stp>-48</stp>
        <stp/>
        <stp/>
        <stp/>
        <stp/>
        <stp>T</stp>
        <tr r="G54" s="1"/>
      </tp>
      <tp>
        <v>250</v>
        <stp/>
        <stp>StudyData</stp>
        <stp>BAVolCr.BidVol^(SUBMINUTE((DB),1,FillGap),5,0)</stp>
        <stp>Bar</stp>
        <stp/>
        <stp>Open</stp>
        <stp>5</stp>
        <stp>-18</stp>
        <stp/>
        <stp/>
        <stp/>
        <stp/>
        <stp>T</stp>
        <tr r="G24" s="1"/>
      </tp>
      <tp>
        <v>0</v>
        <stp/>
        <stp>StudyData</stp>
        <stp>BAVolCr.BidVol^(SUBMINUTE((DB),1,FillGap),5,0)</stp>
        <stp>Bar</stp>
        <stp/>
        <stp>Open</stp>
        <stp>5</stp>
        <stp>-38</stp>
        <stp/>
        <stp/>
        <stp/>
        <stp/>
        <stp>T</stp>
        <tr r="G44" s="1"/>
      </tp>
      <tp>
        <v>250</v>
        <stp/>
        <stp>StudyData</stp>
        <stp>BAVolCr.BidVol^(SUBMINUTE((DB),1,FillGap),5,0)</stp>
        <stp>Bar</stp>
        <stp/>
        <stp>Open</stp>
        <stp>5</stp>
        <stp>-28</stp>
        <stp/>
        <stp/>
        <stp/>
        <stp/>
        <stp>T</stp>
        <tr r="G34" s="1"/>
      </tp>
      <tp>
        <v>171.39</v>
        <stp/>
        <stp>StudyData</stp>
        <stp>SUBMINUTE((DB),5,Regular)</stp>
        <stp>FG</stp>
        <stp/>
        <stp>Low</stp>
        <stp>5</stp>
        <stp>-2</stp>
        <stp/>
        <stp/>
        <stp/>
        <stp/>
        <stp>T</stp>
        <tr r="AC8" s="1"/>
        <tr r="AC8" s="1"/>
      </tp>
      <tp>
        <v>0</v>
        <stp/>
        <stp>StudyData</stp>
        <stp>BAVolCr.BidVol^(SUBMINUTE((DB),1,FillGap),5,0)</stp>
        <stp>Bar</stp>
        <stp/>
        <stp>Open</stp>
        <stp>5</stp>
        <stp>-59</stp>
        <stp/>
        <stp/>
        <stp/>
        <stp/>
        <stp>T</stp>
        <tr r="G65" s="1"/>
      </tp>
      <tp>
        <v>0</v>
        <stp/>
        <stp>StudyData</stp>
        <stp>BAVolCr.BidVol^(SUBMINUTE((DB),1,FillGap),5,0)</stp>
        <stp>Bar</stp>
        <stp/>
        <stp>Open</stp>
        <stp>5</stp>
        <stp>-49</stp>
        <stp/>
        <stp/>
        <stp/>
        <stp/>
        <stp>T</stp>
        <tr r="G55" s="1"/>
      </tp>
      <tp>
        <v>250</v>
        <stp/>
        <stp>StudyData</stp>
        <stp>BAVolCr.BidVol^(SUBMINUTE((DB),1,FillGap),5,0)</stp>
        <stp>Bar</stp>
        <stp/>
        <stp>Open</stp>
        <stp>5</stp>
        <stp>-19</stp>
        <stp/>
        <stp/>
        <stp/>
        <stp/>
        <stp>T</stp>
        <tr r="G25" s="1"/>
      </tp>
      <tp>
        <v>0</v>
        <stp/>
        <stp>StudyData</stp>
        <stp>BAVolCr.BidVol^(SUBMINUTE((DB),1,FillGap),5,0)</stp>
        <stp>Bar</stp>
        <stp/>
        <stp>Open</stp>
        <stp>5</stp>
        <stp>-39</stp>
        <stp/>
        <stp/>
        <stp/>
        <stp/>
        <stp>T</stp>
        <tr r="G45" s="1"/>
      </tp>
      <tp>
        <v>208</v>
        <stp/>
        <stp>StudyData</stp>
        <stp>BAVolCr.BidVol^(SUBMINUTE((DB),1,FillGap),5,0)</stp>
        <stp>Bar</stp>
        <stp/>
        <stp>Open</stp>
        <stp>5</stp>
        <stp>-29</stp>
        <stp/>
        <stp/>
        <stp/>
        <stp/>
        <stp>T</stp>
        <tr r="G35" s="1"/>
      </tp>
      <tp>
        <v>171.39</v>
        <stp/>
        <stp>StudyData</stp>
        <stp>SUBMINUTE((DB),5,Regular)</stp>
        <stp>FG</stp>
        <stp/>
        <stp>Low</stp>
        <stp>5</stp>
        <stp>-3</stp>
        <stp/>
        <stp/>
        <stp/>
        <stp/>
        <stp>T</stp>
        <tr r="AC9" s="1"/>
        <tr r="AC9" s="1"/>
      </tp>
      <tp>
        <v>0</v>
        <stp/>
        <stp>StudyData</stp>
        <stp>AlgOrdAskVol(SUBMINUTE((DB),1,Regular),1,0)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AlgOrdAskVol(SUBMINUTE((DB),1,Regular),1,0)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AlgOrdAskVol(SUBMINUTE((DB),1,Regular),1,0)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AlgOrdAskVol(SUBMINUTE((DB),1,Regular),1,0)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AlgOrdAskVol(SUBMINUTE((DB),1,Regular),1,0)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116</v>
        <stp/>
        <stp>StudyData</stp>
        <stp>AlgOrdAskVol(SUBMINUTE((DB),5,Regular),1,0)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AlgOrdAskVol(SUBMINUTE((DB),5,Regular),1,0)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AlgOrdAskVol(SUBMINUTE((DB),5,Regular),1,0)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AlgOrdAskVol(SUBMINUTE((DB),5,Regular),1,0)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AlgOrdAskVol(SUBMINUTE((DB),5,Regular),1,0)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AlgOrdBidVol(SUBMINUTE((DB),5,Regular),1,0)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AlgOrdBidVol(SUBMINUTE((DB),5,Regular),1,0)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AlgOrdBidVol(SUBMINUTE((DB),5,Regular),1,0)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AlgOrdBidVol(SUBMINUTE((DB),5,Regular),1,0)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AlgOrdBidVol(SUBMINUTE((DB),5,Regular),1,0)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AlgOrdBidVol(SUBMINUTE((DB),1,Regular),1,0)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AlgOrdBidVol(SUBMINUTE((DB),1,Regular),1,0)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AlgOrdBidVol(SUBMINUTE((DB),1,Regular),1,0)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AlgOrdBidVol(SUBMINUTE((DB),1,Regular),1,0)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AlgOrdBidVol(SUBMINUTE((DB),1,Regular),1,0)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BAVolCr.BidVol^(SUBMINUTE((DB),5,Regular),5,0)</stp>
        <stp>Bar</stp>
        <stp/>
        <stp>Open</stp>
        <stp>5</stp>
        <stp>-49</stp>
        <stp/>
        <stp/>
        <stp/>
        <stp/>
        <stp>T</stp>
        <tr r="AG55" s="1"/>
      </tp>
      <tp>
        <v>0</v>
        <stp/>
        <stp>StudyData</stp>
        <stp>BAVolCr.BidVol^(SUBMINUTE((DB),5,Regular),5,0)</stp>
        <stp>Bar</stp>
        <stp/>
        <stp>Open</stp>
        <stp>5</stp>
        <stp>-59</stp>
        <stp/>
        <stp/>
        <stp/>
        <stp/>
        <stp>T</stp>
        <tr r="AG65" s="1"/>
      </tp>
      <tp>
        <v>0</v>
        <stp/>
        <stp>StudyData</stp>
        <stp>BAVolCr.BidVol^(SUBMINUTE((DB),5,Regular),5,0)</stp>
        <stp>Bar</stp>
        <stp/>
        <stp>Open</stp>
        <stp>5</stp>
        <stp>-19</stp>
        <stp/>
        <stp/>
        <stp/>
        <stp/>
        <stp>T</stp>
        <tr r="AG25" s="1"/>
      </tp>
      <tp>
        <v>18</v>
        <stp/>
        <stp>StudyData</stp>
        <stp>BAVolCr.BidVol^(SUBMINUTE((DB),5,Regular),5,0)</stp>
        <stp>Bar</stp>
        <stp/>
        <stp>Open</stp>
        <stp>5</stp>
        <stp>-29</stp>
        <stp/>
        <stp/>
        <stp/>
        <stp/>
        <stp>T</stp>
        <tr r="AG35" s="1"/>
      </tp>
      <tp>
        <v>217</v>
        <stp/>
        <stp>StudyData</stp>
        <stp>BAVolCr.BidVol^(SUBMINUTE((DB),5,Regular),5,0)</stp>
        <stp>Bar</stp>
        <stp/>
        <stp>Open</stp>
        <stp>5</stp>
        <stp>-39</stp>
        <stp/>
        <stp/>
        <stp/>
        <stp/>
        <stp>T</stp>
        <tr r="AG45" s="1"/>
      </tp>
      <tp>
        <v>171.42</v>
        <stp/>
        <stp>StudyData</stp>
        <stp>DB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171.48</v>
        <stp/>
        <stp>StudyData</stp>
        <stp>DB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171.43</v>
        <stp/>
        <stp>StudyData</stp>
        <stp>DB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171.48</v>
        <stp/>
        <stp>StudyData</stp>
        <stp>DB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171.4</v>
        <stp/>
        <stp>StudyData</stp>
        <stp>DB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171.45</v>
        <stp/>
        <stp>StudyData</stp>
        <stp>DB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171.54</v>
        <stp/>
        <stp>StudyData</stp>
        <stp>DB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171.42</v>
        <stp/>
        <stp>StudyData</stp>
        <stp>DB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171.49</v>
        <stp/>
        <stp>StudyData</stp>
        <stp>DB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171.44</v>
        <stp/>
        <stp>StudyData</stp>
        <stp>DB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171.38</v>
        <stp/>
        <stp>StudyData</stp>
        <stp>DB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171.42</v>
        <stp/>
        <stp>DOMData</stp>
        <stp>DB</stp>
        <stp>Price</stp>
        <stp>3</stp>
        <stp>T</stp>
        <tr r="V5" s="1"/>
      </tp>
      <tp>
        <v>0</v>
        <stp/>
        <stp>StudyData</stp>
        <stp>AlgOrdAskVol(SUBMINUTE((DB),1,Regular),1,0)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AlgOrdAskVol(SUBMINUTE((DB),1,Regular),1,0)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AlgOrdAskVol(SUBMINUTE((DB),1,Regular),1,0)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AlgOrdAskVol(SUBMINUTE((DB),1,Regular),1,0)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AlgOrdAskVol(SUBMINUTE((DB),1,Regular),1,0)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AlgOrdAskVol(SUBMINUTE((DB),1,Regular),1,0)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AlgOrdAskVol(SUBMINUTE((DB),5,Regular),1,0)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AlgOrdAskVol(SUBMINUTE((DB),5,Regular),1,0)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AlgOrdAskVol(SUBMINUTE((DB),5,Regular),1,0)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AlgOrdAskVol(SUBMINUTE((DB),5,Regular),1,0)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AlgOrdAskVol(SUBMINUTE((DB),5,Regular),1,0)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AlgOrdAskVol(SUBMINUTE((DB),5,Regular),1,0)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AlgOrdBidVol(SUBMINUTE((DB),5,Regular),1,0)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AlgOrdBidVol(SUBMINUTE((DB),5,Regular),1,0)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AlgOrdBidVol(SUBMINUTE((DB),5,Regular),1,0)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AlgOrdBidVol(SUBMINUTE((DB),5,Regular),1,0)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AlgOrdBidVol(SUBMINUTE((DB),5,Regular),1,0)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AlgOrdBidVol(SUBMINUTE((DB),1,Regular),1,0)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AlgOrdBidVol(SUBMINUTE((DB),1,Regular),1,0)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AlgOrdBidVol(SUBMINUTE((DB),1,Regular),1,0)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AlgOrdBidVol(SUBMINUTE((DB),1,Regular),1,0)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AlgOrdBidVol(SUBMINUTE((DB),1,Regular),1,0)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BAVolCr.BidVol^(SUBMINUTE((DB),5,Regular),5,0)</stp>
        <stp>Bar</stp>
        <stp/>
        <stp>Open</stp>
        <stp>5</stp>
        <stp>-48</stp>
        <stp/>
        <stp/>
        <stp/>
        <stp/>
        <stp>T</stp>
        <tr r="AG54" s="1"/>
      </tp>
      <tp>
        <v>0</v>
        <stp/>
        <stp>StudyData</stp>
        <stp>BAVolCr.BidVol^(SUBMINUTE((DB),5,Regular),5,0)</stp>
        <stp>Bar</stp>
        <stp/>
        <stp>Open</stp>
        <stp>5</stp>
        <stp>-58</stp>
        <stp/>
        <stp/>
        <stp/>
        <stp/>
        <stp>T</stp>
        <tr r="AG64" s="1"/>
      </tp>
      <tp>
        <v>0</v>
        <stp/>
        <stp>StudyData</stp>
        <stp>BAVolCr.BidVol^(SUBMINUTE((DB),5,Regular),5,0)</stp>
        <stp>Bar</stp>
        <stp/>
        <stp>Open</stp>
        <stp>5</stp>
        <stp>-18</stp>
        <stp/>
        <stp/>
        <stp/>
        <stp/>
        <stp>T</stp>
        <tr r="AG24" s="1"/>
      </tp>
      <tp>
        <v>18</v>
        <stp/>
        <stp>StudyData</stp>
        <stp>BAVolCr.BidVol^(SUBMINUTE((DB),5,Regular),5,0)</stp>
        <stp>Bar</stp>
        <stp/>
        <stp>Open</stp>
        <stp>5</stp>
        <stp>-28</stp>
        <stp/>
        <stp/>
        <stp/>
        <stp/>
        <stp>T</stp>
        <tr r="AG34" s="1"/>
      </tp>
      <tp>
        <v>217</v>
        <stp/>
        <stp>StudyData</stp>
        <stp>BAVolCr.BidVol^(SUBMINUTE((DB),5,Regular),5,0)</stp>
        <stp>Bar</stp>
        <stp/>
        <stp>Open</stp>
        <stp>5</stp>
        <stp>-38</stp>
        <stp/>
        <stp/>
        <stp/>
        <stp/>
        <stp>T</stp>
        <tr r="AG44" s="1"/>
      </tp>
      <tp>
        <v>171.42</v>
        <stp/>
        <stp>StudyData</stp>
        <stp>DB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171.49</v>
        <stp/>
        <stp>StudyData</stp>
        <stp>DB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171.42</v>
        <stp/>
        <stp>StudyData</stp>
        <stp>DB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171.48</v>
        <stp/>
        <stp>StudyData</stp>
        <stp>DB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171.41</v>
        <stp/>
        <stp>StudyData</stp>
        <stp>DB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171.42</v>
        <stp/>
        <stp>StudyData</stp>
        <stp>DB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171.42</v>
        <stp/>
        <stp>StudyData</stp>
        <stp>DB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171.48</v>
        <stp/>
        <stp>StudyData</stp>
        <stp>DB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171.45</v>
        <stp/>
        <stp>StudyData</stp>
        <stp>DB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171.39</v>
        <stp/>
        <stp>StudyData</stp>
        <stp>DB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171.41</v>
        <stp/>
        <stp>DOMData</stp>
        <stp>DB</stp>
        <stp>Price</stp>
        <stp>2</stp>
        <stp>T</stp>
        <tr r="T5" s="1"/>
      </tp>
      <tp>
        <v>0</v>
        <stp/>
        <stp>StudyData</stp>
        <stp>AlgOrdAskVol(SUBMINUTE((DB),1,Regular),1,0)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AlgOrdAskVol(SUBMINUTE((DB),1,Regular),1,0)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AlgOrdAskVol(SUBMINUTE((DB),1,Regular),1,0)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AlgOrdAskVol(SUBMINUTE((DB),1,Regular),1,0)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AlgOrdAskVol(SUBMINUTE((DB),1,Regular),1,0)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AlgOrdAskVol(SUBMINUTE((DB),5,Regular),1,0)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AlgOrdAskVol(SUBMINUTE((DB),5,Regular),1,0)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AlgOrdAskVol(SUBMINUTE((DB),5,Regular),1,0)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AlgOrdAskVol(SUBMINUTE((DB),5,Regular),1,0)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AlgOrdAskVol(SUBMINUTE((DB),5,Regular),1,0)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AlgOrdBidVol(SUBMINUTE((DB),5,Regular),1,0)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AlgOrdBidVol(SUBMINUTE((DB),5,Regular),1,0)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AlgOrdBidVol(SUBMINUTE((DB),5,Regular),1,0)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AlgOrdBidVol(SUBMINUTE((DB),5,Regular),1,0)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AlgOrdBidVol(SUBMINUTE((DB),5,Regular),1,0)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AlgOrdBidVol(SUBMINUTE((DB),5,Regular),1,0)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AlgOrdBidVol(SUBMINUTE((DB),1,Regular),1,0)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AlgOrdBidVol(SUBMINUTE((DB),1,Regular),1,0)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AlgOrdBidVol(SUBMINUTE((DB),1,Regular),1,0)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AlgOrdBidVol(SUBMINUTE((DB),1,Regular),1,0)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AlgOrdBidVol(SUBMINUTE((DB),1,Regular),1,0)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AlgOrdBidVol(SUBMINUTE((DB),1,Regular),1,0)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171.4</v>
        <stp/>
        <stp>StudyData</stp>
        <stp>DB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171.46</v>
        <stp/>
        <stp>StudyData</stp>
        <stp>DB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171.43</v>
        <stp/>
        <stp>StudyData</stp>
        <stp>DB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171.51</v>
        <stp/>
        <stp>StudyData</stp>
        <stp>DB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171.41</v>
        <stp/>
        <stp>StudyData</stp>
        <stp>DB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171.42</v>
        <stp/>
        <stp>StudyData</stp>
        <stp>DB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171.44</v>
        <stp/>
        <stp>StudyData</stp>
        <stp>DB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171.46</v>
        <stp/>
        <stp>StudyData</stp>
        <stp>DB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171.46</v>
        <stp/>
        <stp>StudyData</stp>
        <stp>DB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171.4</v>
        <stp/>
        <stp>StudyData</stp>
        <stp>DB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43628.486111111109</v>
        <stp/>
        <stp>StudyData</stp>
        <stp>DB</stp>
        <stp>Bar</stp>
        <stp/>
        <stp>Time</stp>
        <stp>5</stp>
        <stp>0</stp>
        <stp/>
        <stp/>
        <stp/>
        <stp/>
        <stp>T</stp>
        <tr r="BL6" s="1"/>
      </tp>
      <tp>
        <v>43628.488888888889</v>
        <stp/>
        <stp>StudyData</stp>
        <stp>DB</stp>
        <stp>Bar</stp>
        <stp/>
        <stp>Time</stp>
        <stp>1</stp>
        <stp>0</stp>
        <stp/>
        <stp/>
        <stp/>
        <stp/>
        <stp>T</stp>
        <tr r="AK6" s="1"/>
      </tp>
      <tp>
        <v>171.4</v>
        <stp/>
        <stp>DOMData</stp>
        <stp>DB</stp>
        <stp>Price</stp>
        <stp>1</stp>
        <stp>T</stp>
        <tr r="R5" s="1"/>
      </tp>
      <tp>
        <v>0</v>
        <stp/>
        <stp>StudyData</stp>
        <stp>AlgOrdAskVol(SUBMINUTE((DB),1,Regular),1,0)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AlgOrdAskVol(SUBMINUTE((DB),1,Regular),1,0)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AlgOrdAskVol(SUBMINUTE((DB),1,Regular),1,0)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AlgOrdAskVol(SUBMINUTE((DB),1,Regular),1,0)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AlgOrdAskVol(SUBMINUTE((DB),1,Regular),1,0)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AlgOrdAskVol(SUBMINUTE((DB),5,Regular),1,0)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AlgOrdAskVol(SUBMINUTE((DB),5,Regular),1,0)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AlgOrdAskVol(SUBMINUTE((DB),5,Regular),1,0)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AlgOrdAskVol(SUBMINUTE((DB),5,Regular),1,0)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AlgOrdAskVol(SUBMINUTE((DB),5,Regular),1,0)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28</v>
        <stp/>
        <stp>StudyData</stp>
        <stp>AlgOrdBidVol(SUBMINUTE((DB),5,Regular),1,0)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AlgOrdBidVol(SUBMINUTE((DB),5,Regular),1,0)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AlgOrdBidVol(SUBMINUTE((DB),5,Regular),1,0)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AlgOrdBidVol(SUBMINUTE((DB),5,Regular),1,0)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AlgOrdBidVol(SUBMINUTE((DB),5,Regular),1,0)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AlgOrdBidVol(SUBMINUTE((DB),1,Regular),1,0)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AlgOrdBidVol(SUBMINUTE((DB),1,Regular),1,0)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AlgOrdBidVol(SUBMINUTE((DB),1,Regular),1,0)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AlgOrdBidVol(SUBMINUTE((DB),1,Regular),1,0)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AlgOrdBidVol(SUBMINUTE((DB),1,Regular),1,0)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171.42</v>
        <stp/>
        <stp>StudyData</stp>
        <stp>DB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171.45</v>
        <stp/>
        <stp>StudyData</stp>
        <stp>DB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171.43</v>
        <stp/>
        <stp>StudyData</stp>
        <stp>DB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171.48</v>
        <stp/>
        <stp>StudyData</stp>
        <stp>DB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171.42</v>
        <stp/>
        <stp>StudyData</stp>
        <stp>DB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171.42</v>
        <stp/>
        <stp>StudyData</stp>
        <stp>DB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171.42</v>
        <stp/>
        <stp>StudyData</stp>
        <stp>DB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171.49</v>
        <stp/>
        <stp>StudyData</stp>
        <stp>DB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171.46</v>
        <stp/>
        <stp>StudyData</stp>
        <stp>DB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171.41</v>
        <stp/>
        <stp>StudyData</stp>
        <stp>DB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0</v>
        <stp/>
        <stp>StudyData</stp>
        <stp>AlgOrdAskVol(SUBMINUTE((DB),1,Regular),1,0)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AlgOrdAskVol(SUBMINUTE((DB),1,Regular),1,0)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AlgOrdAskVol(SUBMINUTE((DB),1,Regular),1,0)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AlgOrdAskVol(SUBMINUTE((DB),1,Regular),1,0)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AlgOrdAskVol(SUBMINUTE((DB),1,Regular),1,0)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AlgOrdAskVol(SUBMINUTE((DB),5,Regular),1,0)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AlgOrdAskVol(SUBMINUTE((DB),5,Regular),1,0)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AlgOrdAskVol(SUBMINUTE((DB),5,Regular),1,0)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AlgOrdAskVol(SUBMINUTE((DB),5,Regular),1,0)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AlgOrdAskVol(SUBMINUTE((DB),5,Regular),1,0)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AlgOrdBidVol(SUBMINUTE((DB),5,Regular),1,0)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AlgOrdBidVol(SUBMINUTE((DB),5,Regular),1,0)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AlgOrdBidVol(SUBMINUTE((DB),5,Regular),1,0)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AlgOrdBidVol(SUBMINUTE((DB),5,Regular),1,0)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AlgOrdBidVol(SUBMINUTE((DB),5,Regular),1,0)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AlgOrdBidVol(SUBMINUTE((DB),1,Regular),1,0)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AlgOrdBidVol(SUBMINUTE((DB),1,Regular),1,0)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AlgOrdBidVol(SUBMINUTE((DB),1,Regular),1,0)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AlgOrdBidVol(SUBMINUTE((DB),1,Regular),1,0)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AlgOrdBidVol(SUBMINUTE((DB),1,Regular),1,0)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171.43</v>
        <stp/>
        <stp>StudyData</stp>
        <stp>DB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171.43</v>
        <stp/>
        <stp>StudyData</stp>
        <stp>DB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171.42</v>
        <stp/>
        <stp>StudyData</stp>
        <stp>DB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171.5</v>
        <stp/>
        <stp>StudyData</stp>
        <stp>DB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171.39</v>
        <stp/>
        <stp>StudyData</stp>
        <stp>DB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171.4</v>
        <stp/>
        <stp>StudyData</stp>
        <stp>DB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171.42</v>
        <stp/>
        <stp>StudyData</stp>
        <stp>DB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171.45</v>
        <stp/>
        <stp>StudyData</stp>
        <stp>DB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171.5</v>
        <stp/>
        <stp>StudyData</stp>
        <stp>DB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171.44</v>
        <stp/>
        <stp>StudyData</stp>
        <stp>DB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171.46</v>
        <stp/>
        <stp>StudyData</stp>
        <stp>DB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0</v>
        <stp/>
        <stp>StudyData</stp>
        <stp>AlgOrdAskVol(SUBMINUTE((DB),1,Regular),1,0)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AlgOrdAskVol(SUBMINUTE((DB),1,Regular),1,0)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AlgOrdAskVol(SUBMINUTE((DB),1,Regular),1,0)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AlgOrdAskVol(SUBMINUTE((DB),1,Regular),1,0)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129</v>
        <stp/>
        <stp>StudyData</stp>
        <stp>AlgOrdAskVol(SUBMINUTE((DB),1,Regular),1,0)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377</v>
        <stp/>
        <stp>StudyData</stp>
        <stp>AlgOrdAskVol(SUBMINUTE((DB),5,Regular),1,0)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AlgOrdAskVol(SUBMINUTE((DB),5,Regular),1,0)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AlgOrdAskVol(SUBMINUTE((DB),5,Regular),1,0)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AlgOrdAskVol(SUBMINUTE((DB),5,Regular),1,0)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AlgOrdAskVol(SUBMINUTE((DB),5,Regular),1,0)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AlgOrdBidVol(SUBMINUTE((DB),5,Regular),1,0)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AlgOrdBidVol(SUBMINUTE((DB),5,Regular),1,0)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AlgOrdBidVol(SUBMINUTE((DB),5,Regular),1,0)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AlgOrdBidVol(SUBMINUTE((DB),5,Regular),1,0)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AlgOrdBidVol(SUBMINUTE((DB),5,Regular),1,0)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AlgOrdBidVol(SUBMINUTE((DB),1,Regular),1,0)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AlgOrdBidVol(SUBMINUTE((DB),1,Regular),1,0)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AlgOrdBidVol(SUBMINUTE((DB),1,Regular),1,0)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AlgOrdBidVol(SUBMINUTE((DB),1,Regular),1,0)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AlgOrdBidVol(SUBMINUTE((DB),1,Regular),1,0)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171.42</v>
        <stp/>
        <stp>StudyData</stp>
        <stp>DB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171.41</v>
        <stp/>
        <stp>StudyData</stp>
        <stp>DB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171.42</v>
        <stp/>
        <stp>StudyData</stp>
        <stp>DB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171.47</v>
        <stp/>
        <stp>StudyData</stp>
        <stp>DB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171.39</v>
        <stp/>
        <stp>StudyData</stp>
        <stp>DB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171.41</v>
        <stp/>
        <stp>StudyData</stp>
        <stp>DB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171.45</v>
        <stp/>
        <stp>StudyData</stp>
        <stp>DB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171.49</v>
        <stp/>
        <stp>StudyData</stp>
        <stp>DB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171.44</v>
        <stp/>
        <stp>StudyData</stp>
        <stp>DB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171.47</v>
        <stp/>
        <stp>StudyData</stp>
        <stp>DB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0</v>
        <stp/>
        <stp>StudyData</stp>
        <stp>AlgOrdAskVol(SUBMINUTE((DB),1,Regular),1,0)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AlgOrdAskVol(SUBMINUTE((DB),1,Regular),1,0)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AlgOrdAskVol(SUBMINUTE((DB),1,Regular),1,0)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AlgOrdAskVol(SUBMINUTE((DB),1,Regular),1,0)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AlgOrdAskVol(SUBMINUTE((DB),1,Regular),1,0)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AlgOrdAskVol(SUBMINUTE((DB),5,Regular),1,0)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AlgOrdAskVol(SUBMINUTE((DB),5,Regular),1,0)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AlgOrdAskVol(SUBMINUTE((DB),5,Regular),1,0)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AlgOrdAskVol(SUBMINUTE((DB),5,Regular),1,0)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AlgOrdAskVol(SUBMINUTE((DB),5,Regular),1,0)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22</v>
        <stp/>
        <stp>StudyData</stp>
        <stp>AlgOrdBidVol(SUBMINUTE((DB),5,Regular),1,0)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AlgOrdBidVol(SUBMINUTE((DB),5,Regular),1,0)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AlgOrdBidVol(SUBMINUTE((DB),5,Regular),1,0)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AlgOrdBidVol(SUBMINUTE((DB),5,Regular),1,0)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AlgOrdBidVol(SUBMINUTE((DB),5,Regular),1,0)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AlgOrdBidVol(SUBMINUTE((DB),1,Regular),1,0)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AlgOrdBidVol(SUBMINUTE((DB),1,Regular),1,0)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AlgOrdBidVol(SUBMINUTE((DB),1,Regular),1,0)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AlgOrdBidVol(SUBMINUTE((DB),1,Regular),1,0)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AlgOrdBidVol(SUBMINUTE((DB),1,Regular),1,0)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171.41</v>
        <stp/>
        <stp>StudyData</stp>
        <stp>DB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171.39</v>
        <stp/>
        <stp>StudyData</stp>
        <stp>DB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171.45</v>
        <stp/>
        <stp>StudyData</stp>
        <stp>DB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171.48</v>
        <stp/>
        <stp>StudyData</stp>
        <stp>DB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171.39</v>
        <stp/>
        <stp>StudyData</stp>
        <stp>DB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171.43</v>
        <stp/>
        <stp>StudyData</stp>
        <stp>DB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171.44</v>
        <stp/>
        <stp>StudyData</stp>
        <stp>DB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171.49</v>
        <stp/>
        <stp>StudyData</stp>
        <stp>DB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171.44</v>
        <stp/>
        <stp>StudyData</stp>
        <stp>DB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171.46</v>
        <stp/>
        <stp>StudyData</stp>
        <stp>DB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0</v>
        <stp/>
        <stp>StudyData</stp>
        <stp>AlgOrdAskVol(SUBMINUTE((DB),1,Regular),1,0)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AlgOrdAskVol(SUBMINUTE((DB),1,Regular),1,0)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AlgOrdAskVol(SUBMINUTE((DB),1,Regular),1,0)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AlgOrdAskVol(SUBMINUTE((DB),1,Regular),1,0)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AlgOrdAskVol(SUBMINUTE((DB),1,Regular),1,0)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AlgOrdAskVol(SUBMINUTE((DB),5,Regular),1,0)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AlgOrdAskVol(SUBMINUTE((DB),5,Regular),1,0)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AlgOrdAskVol(SUBMINUTE((DB),5,Regular),1,0)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AlgOrdAskVol(SUBMINUTE((DB),5,Regular),1,0)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AlgOrdAskVol(SUBMINUTE((DB),5,Regular),1,0)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AlgOrdBidVol(SUBMINUTE((DB),5,Regular),1,0)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AlgOrdBidVol(SUBMINUTE((DB),5,Regular),1,0)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AlgOrdBidVol(SUBMINUTE((DB),5,Regular),1,0)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AlgOrdBidVol(SUBMINUTE((DB),5,Regular),1,0)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AlgOrdBidVol(SUBMINUTE((DB),5,Regular),1,0)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AlgOrdBidVol(SUBMINUTE((DB),1,Regular),1,0)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AlgOrdBidVol(SUBMINUTE((DB),1,Regular),1,0)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AlgOrdBidVol(SUBMINUTE((DB),1,Regular),1,0)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AlgOrdBidVol(SUBMINUTE((DB),1,Regular),1,0)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AlgOrdBidVol(SUBMINUTE((DB),1,Regular),1,0)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171.42</v>
        <stp/>
        <stp>StudyData</stp>
        <stp>DB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171.38</v>
        <stp/>
        <stp>StudyData</stp>
        <stp>DB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171.44</v>
        <stp/>
        <stp>StudyData</stp>
        <stp>DB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171.45</v>
        <stp/>
        <stp>StudyData</stp>
        <stp>DB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171.4</v>
        <stp/>
        <stp>StudyData</stp>
        <stp>DB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171.43</v>
        <stp/>
        <stp>StudyData</stp>
        <stp>DB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171.43</v>
        <stp/>
        <stp>StudyData</stp>
        <stp>DB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171.52</v>
        <stp/>
        <stp>StudyData</stp>
        <stp>DB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171.44</v>
        <stp/>
        <stp>StudyData</stp>
        <stp>DB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171.48</v>
        <stp/>
        <stp>StudyData</stp>
        <stp>DB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171.43</v>
        <stp/>
        <stp>DOMData</stp>
        <stp>DB</stp>
        <stp>Price</stp>
        <stp>4</stp>
        <stp>T</stp>
        <tr r="X5" s="1"/>
      </tp>
      <tp>
        <v>0</v>
        <stp/>
        <stp>StudyData</stp>
        <stp>AlgOrdAskVol(SUBMINUTE((DB),1,Regular),1,0)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AlgOrdAskVol(SUBMINUTE((DB),1,Regular),1,0)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AlgOrdAskVol(SUBMINUTE((DB),1,Regular),1,0)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AlgOrdAskVol(SUBMINUTE((DB),1,Regular),1,0)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AlgOrdAskVol(SUBMINUTE((DB),1,Regular),1,0)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AlgOrdAskVol(SUBMINUTE((DB),5,Regular),1,0)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AlgOrdAskVol(SUBMINUTE((DB),5,Regular),1,0)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AlgOrdAskVol(SUBMINUTE((DB),5,Regular),1,0)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AlgOrdAskVol(SUBMINUTE((DB),5,Regular),1,0)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AlgOrdAskVol(SUBMINUTE((DB),5,Regular),1,0)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276</v>
        <stp/>
        <stp>StudyData</stp>
        <stp>BAVolCr.BidVol^(SUBMINUTE((DB),5,Regular),5,0)</stp>
        <stp>Bar</stp>
        <stp/>
        <stp>Open</stp>
        <stp>5</stp>
        <stp>-41</stp>
        <stp/>
        <stp/>
        <stp/>
        <stp/>
        <stp>T</stp>
        <tr r="AG47" s="1"/>
      </tp>
      <tp>
        <v>0</v>
        <stp/>
        <stp>StudyData</stp>
        <stp>BAVolCr.BidVol^(SUBMINUTE((DB),5,Regular),5,0)</stp>
        <stp>Bar</stp>
        <stp/>
        <stp>Open</stp>
        <stp>5</stp>
        <stp>-51</stp>
        <stp/>
        <stp/>
        <stp/>
        <stp/>
        <stp>T</stp>
        <tr r="AG57" s="1"/>
      </tp>
      <tp>
        <v>0</v>
        <stp/>
        <stp>StudyData</stp>
        <stp>BAVolCr.BidVol^(SUBMINUTE((DB),5,Regular),5,0)</stp>
        <stp>Bar</stp>
        <stp/>
        <stp>Open</stp>
        <stp>5</stp>
        <stp>-21</stp>
        <stp/>
        <stp/>
        <stp/>
        <stp/>
        <stp>T</stp>
        <tr r="AG27" s="1"/>
      </tp>
      <tp>
        <v>0</v>
        <stp/>
        <stp>StudyData</stp>
        <stp>BAVolCr.BidVol^(SUBMINUTE((DB),5,Regular),5,0)</stp>
        <stp>Bar</stp>
        <stp/>
        <stp>Open</stp>
        <stp>5</stp>
        <stp>-31</stp>
        <stp/>
        <stp/>
        <stp/>
        <stp/>
        <stp>T</stp>
        <tr r="AG37" s="1"/>
      </tp>
      <tp>
        <v>171.36</v>
        <stp/>
        <stp>StudyData</stp>
        <stp>DB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171.45</v>
        <stp/>
        <stp>StudyData</stp>
        <stp>DB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171.48</v>
        <stp/>
        <stp>StudyData</stp>
        <stp>DB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171.51</v>
        <stp/>
        <stp>StudyData</stp>
        <stp>DB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171.51</v>
        <stp/>
        <stp>StudyData</stp>
        <stp>DB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0</v>
        <stp/>
        <stp>StudyData</stp>
        <stp>AlgOrdAskVol(SUBMINUTE((DB),1,Regular),1,0)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AlgOrdAskVol(SUBMINUTE((DB),1,Regular),1,0)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AlgOrdAskVol(SUBMINUTE((DB),1,Regular),1,0)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AlgOrdAskVol(SUBMINUTE((DB),1,Regular),1,0)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AlgOrdAskVol(SUBMINUTE((DB),1,Regular),1,0)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AlgOrdAskVol(SUBMINUTE((DB),5,Regular),1,0)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AlgOrdAskVol(SUBMINUTE((DB),5,Regular),1,0)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AlgOrdAskVol(SUBMINUTE((DB),5,Regular),1,0)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AlgOrdAskVol(SUBMINUTE((DB),5,Regular),1,0)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AlgOrdAskVol(SUBMINUTE((DB),5,Regular),1,0)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276</v>
        <stp/>
        <stp>StudyData</stp>
        <stp>BAVolCr.BidVol^(SUBMINUTE((DB),5,Regular),5,0)</stp>
        <stp>Bar</stp>
        <stp/>
        <stp>Open</stp>
        <stp>5</stp>
        <stp>-40</stp>
        <stp/>
        <stp/>
        <stp/>
        <stp/>
        <stp>T</stp>
        <tr r="AG46" s="1"/>
      </tp>
      <tp>
        <v>0</v>
        <stp/>
        <stp>StudyData</stp>
        <stp>BAVolCr.BidVol^(SUBMINUTE((DB),5,Regular),5,0)</stp>
        <stp>Bar</stp>
        <stp/>
        <stp>Open</stp>
        <stp>5</stp>
        <stp>-50</stp>
        <stp/>
        <stp/>
        <stp/>
        <stp/>
        <stp>T</stp>
        <tr r="AG56" s="1"/>
      </tp>
      <tp>
        <v>0</v>
        <stp/>
        <stp>StudyData</stp>
        <stp>BAVolCr.BidVol^(SUBMINUTE((DB),5,Regular),5,0)</stp>
        <stp>Bar</stp>
        <stp/>
        <stp>Open</stp>
        <stp>5</stp>
        <stp>-60</stp>
        <stp/>
        <stp/>
        <stp/>
        <stp/>
        <stp>T</stp>
        <tr r="AG66" s="1"/>
      </tp>
      <tp>
        <v>0</v>
        <stp/>
        <stp>StudyData</stp>
        <stp>BAVolCr.BidVol^(SUBMINUTE((DB),5,Regular),5,0)</stp>
        <stp>Bar</stp>
        <stp/>
        <stp>Open</stp>
        <stp>5</stp>
        <stp>-10</stp>
        <stp/>
        <stp/>
        <stp/>
        <stp/>
        <stp>T</stp>
        <tr r="AG16" s="1"/>
      </tp>
      <tp>
        <v>0</v>
        <stp/>
        <stp>StudyData</stp>
        <stp>BAVolCr.BidVol^(SUBMINUTE((DB),5,Regular),5,0)</stp>
        <stp>Bar</stp>
        <stp/>
        <stp>Open</stp>
        <stp>5</stp>
        <stp>-20</stp>
        <stp/>
        <stp/>
        <stp/>
        <stp/>
        <stp>T</stp>
        <tr r="AG26" s="1"/>
      </tp>
      <tp>
        <v>18</v>
        <stp/>
        <stp>StudyData</stp>
        <stp>BAVolCr.BidVol^(SUBMINUTE((DB),5,Regular),5,0)</stp>
        <stp>Bar</stp>
        <stp/>
        <stp>Open</stp>
        <stp>5</stp>
        <stp>-30</stp>
        <stp/>
        <stp/>
        <stp/>
        <stp/>
        <stp>T</stp>
        <tr r="AG36" s="1"/>
      </tp>
      <tp>
        <v>171.36</v>
        <stp/>
        <stp>StudyData</stp>
        <stp>DB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171.47</v>
        <stp/>
        <stp>StudyData</stp>
        <stp>DB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171.46</v>
        <stp/>
        <stp>StudyData</stp>
        <stp>DB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171.52</v>
        <stp/>
        <stp>StudyData</stp>
        <stp>DB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171.48</v>
        <stp/>
        <stp>StudyData</stp>
        <stp>DB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171.39</v>
        <stp/>
        <stp>StudyData</stp>
        <stp>SUBMINUTE((DB),5,FillGap)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0</v>
        <stp/>
        <stp>StudyData</stp>
        <stp>AlgOrdBidVol(SUBMINUTE((DB),5,Regular),1,0)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AlgOrdBidVol(SUBMINUTE((DB),5,Regular),1,0)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AlgOrdBidVol(SUBMINUTE((DB),5,Regular),1,0)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AlgOrdBidVol(SUBMINUTE((DB),5,Regular),1,0)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AlgOrdBidVol(SUBMINUTE((DB),5,Regular),1,0)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AlgOrdBidVol(SUBMINUTE((DB),1,Regular),1,0)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AlgOrdBidVol(SUBMINUTE((DB),1,Regular),1,0)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AlgOrdBidVol(SUBMINUTE((DB),1,Regular),1,0)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AlgOrdBidVol(SUBMINUTE((DB),1,Regular),1,0)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AlgOrdBidVol(SUBMINUTE((DB),1,Regular),1,0)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59</v>
        <stp/>
        <stp>StudyData</stp>
        <stp>BAVolCr.BidVol^(SUBMINUTE((DB),5,Regular),5,0)</stp>
        <stp>Bar</stp>
        <stp/>
        <stp>Open</stp>
        <stp>5</stp>
        <stp>-43</stp>
        <stp/>
        <stp/>
        <stp/>
        <stp/>
        <stp>T</stp>
        <tr r="AG49" s="1"/>
      </tp>
      <tp>
        <v>0</v>
        <stp/>
        <stp>StudyData</stp>
        <stp>BAVolCr.BidVol^(SUBMINUTE((DB),5,Regular),5,0)</stp>
        <stp>Bar</stp>
        <stp/>
        <stp>Open</stp>
        <stp>5</stp>
        <stp>-53</stp>
        <stp/>
        <stp/>
        <stp/>
        <stp/>
        <stp>T</stp>
        <tr r="AG59" s="1"/>
      </tp>
      <tp>
        <v>0</v>
        <stp/>
        <stp>StudyData</stp>
        <stp>BAVolCr.BidVol^(SUBMINUTE((DB),5,Regular),5,0)</stp>
        <stp>Bar</stp>
        <stp/>
        <stp>Open</stp>
        <stp>5</stp>
        <stp>-13</stp>
        <stp/>
        <stp/>
        <stp/>
        <stp/>
        <stp>T</stp>
        <tr r="AG19" s="1"/>
      </tp>
      <tp>
        <v>0</v>
        <stp/>
        <stp>StudyData</stp>
        <stp>BAVolCr.BidVol^(SUBMINUTE((DB),5,Regular),5,0)</stp>
        <stp>Bar</stp>
        <stp/>
        <stp>Open</stp>
        <stp>5</stp>
        <stp>-23</stp>
        <stp/>
        <stp/>
        <stp/>
        <stp/>
        <stp>T</stp>
        <tr r="AG29" s="1"/>
      </tp>
      <tp>
        <v>46</v>
        <stp/>
        <stp>StudyData</stp>
        <stp>BAVolCr.BidVol^(SUBMINUTE((DB),5,Regular),5,0)</stp>
        <stp>Bar</stp>
        <stp/>
        <stp>Open</stp>
        <stp>5</stp>
        <stp>-33</stp>
        <stp/>
        <stp/>
        <stp/>
        <stp/>
        <stp>T</stp>
        <tr r="AG39" s="1"/>
      </tp>
      <tp>
        <v>0</v>
        <stp/>
        <stp>StudyData</stp>
        <stp>AlgOrdBidVol(SUBMINUTE((DB),5,Regular),1,0)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AlgOrdBidVol(SUBMINUTE((DB),5,Regular),1,0)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AlgOrdBidVol(SUBMINUTE((DB),5,Regular),1,0)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AlgOrdBidVol(SUBMINUTE((DB),5,Regular),1,0)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AlgOrdBidVol(SUBMINUTE((DB),5,Regular),1,0)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AlgOrdBidVol(SUBMINUTE((DB),1,Regular),1,0)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AlgOrdBidVol(SUBMINUTE((DB),1,Regular),1,0)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AlgOrdBidVol(SUBMINUTE((DB),1,Regular),1,0)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AlgOrdBidVol(SUBMINUTE((DB),1,Regular),1,0)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AlgOrdBidVol(SUBMINUTE((DB),1,Regular),1,0)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59</v>
        <stp/>
        <stp>StudyData</stp>
        <stp>BAVolCr.BidVol^(SUBMINUTE((DB),5,Regular),5,0)</stp>
        <stp>Bar</stp>
        <stp/>
        <stp>Open</stp>
        <stp>5</stp>
        <stp>-42</stp>
        <stp/>
        <stp/>
        <stp/>
        <stp/>
        <stp>T</stp>
        <tr r="AG48" s="1"/>
      </tp>
      <tp>
        <v>0</v>
        <stp/>
        <stp>StudyData</stp>
        <stp>BAVolCr.BidVol^(SUBMINUTE((DB),5,Regular),5,0)</stp>
        <stp>Bar</stp>
        <stp/>
        <stp>Open</stp>
        <stp>5</stp>
        <stp>-52</stp>
        <stp/>
        <stp/>
        <stp/>
        <stp/>
        <stp>T</stp>
        <tr r="AG58" s="1"/>
      </tp>
      <tp>
        <v>0</v>
        <stp/>
        <stp>StudyData</stp>
        <stp>BAVolCr.BidVol^(SUBMINUTE((DB),5,Regular),5,0)</stp>
        <stp>Bar</stp>
        <stp/>
        <stp>Open</stp>
        <stp>5</stp>
        <stp>-12</stp>
        <stp/>
        <stp/>
        <stp/>
        <stp/>
        <stp>T</stp>
        <tr r="AG18" s="1"/>
      </tp>
      <tp>
        <v>0</v>
        <stp/>
        <stp>StudyData</stp>
        <stp>BAVolCr.BidVol^(SUBMINUTE((DB),5,Regular),5,0)</stp>
        <stp>Bar</stp>
        <stp/>
        <stp>Open</stp>
        <stp>5</stp>
        <stp>-22</stp>
        <stp/>
        <stp/>
        <stp/>
        <stp/>
        <stp>T</stp>
        <tr r="AG28" s="1"/>
      </tp>
      <tp>
        <v>46</v>
        <stp/>
        <stp>StudyData</stp>
        <stp>BAVolCr.BidVol^(SUBMINUTE((DB),5,Regular),5,0)</stp>
        <stp>Bar</stp>
        <stp/>
        <stp>Open</stp>
        <stp>5</stp>
        <stp>-32</stp>
        <stp/>
        <stp/>
        <stp/>
        <stp/>
        <stp>T</stp>
        <tr r="AG38" s="1"/>
      </tp>
      <tp>
        <v>3.0000000000001137E-2</v>
        <stp/>
        <stp>ContractData</stp>
        <stp>DB</stp>
        <stp>NetChange</stp>
        <stp/>
        <stp>T</stp>
        <tr r="B2" s="1"/>
      </tp>
      <tp>
        <v>0</v>
        <stp/>
        <stp>StudyData</stp>
        <stp>BAVolCr.BidVol^(SUBMINUTE((DB),5,Regular),5,0)</stp>
        <stp>Bar</stp>
        <stp/>
        <stp>Open</stp>
        <stp>5</stp>
        <stp>-45</stp>
        <stp/>
        <stp/>
        <stp/>
        <stp/>
        <stp>T</stp>
        <tr r="AG51" s="1"/>
      </tp>
      <tp>
        <v>0</v>
        <stp/>
        <stp>StudyData</stp>
        <stp>BAVolCr.BidVol^(SUBMINUTE((DB),5,Regular),5,0)</stp>
        <stp>Bar</stp>
        <stp/>
        <stp>Open</stp>
        <stp>5</stp>
        <stp>-55</stp>
        <stp/>
        <stp/>
        <stp/>
        <stp/>
        <stp>T</stp>
        <tr r="AG61" s="1"/>
      </tp>
      <tp>
        <v>0</v>
        <stp/>
        <stp>StudyData</stp>
        <stp>BAVolCr.BidVol^(SUBMINUTE((DB),5,Regular),5,0)</stp>
        <stp>Bar</stp>
        <stp/>
        <stp>Open</stp>
        <stp>5</stp>
        <stp>-15</stp>
        <stp/>
        <stp/>
        <stp/>
        <stp/>
        <stp>T</stp>
        <tr r="AG21" s="1"/>
      </tp>
      <tp>
        <v>0</v>
        <stp/>
        <stp>StudyData</stp>
        <stp>BAVolCr.BidVol^(SUBMINUTE((DB),5,Regular),5,0)</stp>
        <stp>Bar</stp>
        <stp/>
        <stp>Open</stp>
        <stp>5</stp>
        <stp>-25</stp>
        <stp/>
        <stp/>
        <stp/>
        <stp/>
        <stp>T</stp>
        <tr r="AG31" s="1"/>
      </tp>
      <tp>
        <v>46</v>
        <stp/>
        <stp>StudyData</stp>
        <stp>BAVolCr.BidVol^(SUBMINUTE((DB),5,Regular),5,0)</stp>
        <stp>Bar</stp>
        <stp/>
        <stp>Open</stp>
        <stp>5</stp>
        <stp>-35</stp>
        <stp/>
        <stp/>
        <stp/>
        <stp/>
        <stp>T</stp>
        <tr r="AG41" s="1"/>
      </tp>
      <tp>
        <v>171.42</v>
        <stp/>
        <stp>StudyData</stp>
        <stp>DB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171.43</v>
        <stp/>
        <stp>StudyData</stp>
        <stp>DB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171.41</v>
        <stp/>
        <stp>StudyData</stp>
        <stp>DB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171.43</v>
        <stp/>
        <stp>StudyData</stp>
        <stp>DB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171.45</v>
        <stp/>
        <stp>StudyData</stp>
        <stp>DB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59</v>
        <stp/>
        <stp>StudyData</stp>
        <stp>BAVolCr.BidVol^(SUBMINUTE((DB),5,Regular),5,0)</stp>
        <stp>Bar</stp>
        <stp/>
        <stp>Open</stp>
        <stp>5</stp>
        <stp>-44</stp>
        <stp/>
        <stp/>
        <stp/>
        <stp/>
        <stp>T</stp>
        <tr r="AG50" s="1"/>
      </tp>
      <tp>
        <v>0</v>
        <stp/>
        <stp>StudyData</stp>
        <stp>BAVolCr.BidVol^(SUBMINUTE((DB),5,Regular),5,0)</stp>
        <stp>Bar</stp>
        <stp/>
        <stp>Open</stp>
        <stp>5</stp>
        <stp>-54</stp>
        <stp/>
        <stp/>
        <stp/>
        <stp/>
        <stp>T</stp>
        <tr r="AG60" s="1"/>
      </tp>
      <tp>
        <v>0</v>
        <stp/>
        <stp>StudyData</stp>
        <stp>BAVolCr.BidVol^(SUBMINUTE((DB),5,Regular),5,0)</stp>
        <stp>Bar</stp>
        <stp/>
        <stp>Open</stp>
        <stp>5</stp>
        <stp>-14</stp>
        <stp/>
        <stp/>
        <stp/>
        <stp/>
        <stp>T</stp>
        <tr r="AG20" s="1"/>
      </tp>
      <tp>
        <v>0</v>
        <stp/>
        <stp>StudyData</stp>
        <stp>BAVolCr.BidVol^(SUBMINUTE((DB),5,Regular),5,0)</stp>
        <stp>Bar</stp>
        <stp/>
        <stp>Open</stp>
        <stp>5</stp>
        <stp>-24</stp>
        <stp/>
        <stp/>
        <stp/>
        <stp/>
        <stp>T</stp>
        <tr r="AG30" s="1"/>
      </tp>
      <tp>
        <v>46</v>
        <stp/>
        <stp>StudyData</stp>
        <stp>BAVolCr.BidVol^(SUBMINUTE((DB),5,Regular),5,0)</stp>
        <stp>Bar</stp>
        <stp/>
        <stp>Open</stp>
        <stp>5</stp>
        <stp>-34</stp>
        <stp/>
        <stp/>
        <stp/>
        <stp/>
        <stp>T</stp>
        <tr r="AG40" s="1"/>
      </tp>
      <tp>
        <v>171.43</v>
        <stp/>
        <stp>StudyData</stp>
        <stp>DB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171.43</v>
        <stp/>
        <stp>StudyData</stp>
        <stp>DB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171.42</v>
        <stp/>
        <stp>StudyData</stp>
        <stp>DB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171.45</v>
        <stp/>
        <stp>StudyData</stp>
        <stp>DB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171.46</v>
        <stp/>
        <stp>StudyData</stp>
        <stp>DB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171.39</v>
        <stp/>
        <stp>StudyData</stp>
        <stp>SUBMINUTE((DB),1,FillGap)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0</v>
        <stp/>
        <stp>StudyData</stp>
        <stp>BAVolCr.BidVol^(SUBMINUTE((DB),5,Regular),5,0)</stp>
        <stp>Bar</stp>
        <stp/>
        <stp>Open</stp>
        <stp>5</stp>
        <stp>-47</stp>
        <stp/>
        <stp/>
        <stp/>
        <stp/>
        <stp>T</stp>
        <tr r="AG53" s="1"/>
      </tp>
      <tp>
        <v>0</v>
        <stp/>
        <stp>StudyData</stp>
        <stp>BAVolCr.BidVol^(SUBMINUTE((DB),5,Regular),5,0)</stp>
        <stp>Bar</stp>
        <stp/>
        <stp>Open</stp>
        <stp>5</stp>
        <stp>-57</stp>
        <stp/>
        <stp/>
        <stp/>
        <stp/>
        <stp>T</stp>
        <tr r="AG63" s="1"/>
      </tp>
      <tp>
        <v>0</v>
        <stp/>
        <stp>StudyData</stp>
        <stp>BAVolCr.BidVol^(SUBMINUTE((DB),5,Regular),5,0)</stp>
        <stp>Bar</stp>
        <stp/>
        <stp>Open</stp>
        <stp>5</stp>
        <stp>-17</stp>
        <stp/>
        <stp/>
        <stp/>
        <stp/>
        <stp>T</stp>
        <tr r="AG23" s="1"/>
      </tp>
      <tp>
        <v>18</v>
        <stp/>
        <stp>StudyData</stp>
        <stp>BAVolCr.BidVol^(SUBMINUTE((DB),5,Regular),5,0)</stp>
        <stp>Bar</stp>
        <stp/>
        <stp>Open</stp>
        <stp>5</stp>
        <stp>-27</stp>
        <stp/>
        <stp/>
        <stp/>
        <stp/>
        <stp>T</stp>
        <tr r="AG33" s="1"/>
      </tp>
      <tp>
        <v>217</v>
        <stp/>
        <stp>StudyData</stp>
        <stp>BAVolCr.BidVol^(SUBMINUTE((DB),5,Regular),5,0)</stp>
        <stp>Bar</stp>
        <stp/>
        <stp>Open</stp>
        <stp>5</stp>
        <stp>-37</stp>
        <stp/>
        <stp/>
        <stp/>
        <stp/>
        <stp>T</stp>
        <tr r="AG43" s="1"/>
      </tp>
      <tp>
        <v>0</v>
        <stp/>
        <stp>StudyData</stp>
        <stp>BAVolCr.BidVol^(SUBMINUTE((DB),5,Regular),5,0)</stp>
        <stp>Bar</stp>
        <stp/>
        <stp>Open</stp>
        <stp>5</stp>
        <stp>-46</stp>
        <stp/>
        <stp/>
        <stp/>
        <stp/>
        <stp>T</stp>
        <tr r="AG52" s="1"/>
      </tp>
      <tp>
        <v>0</v>
        <stp/>
        <stp>StudyData</stp>
        <stp>BAVolCr.BidVol^(SUBMINUTE((DB),5,Regular),5,0)</stp>
        <stp>Bar</stp>
        <stp/>
        <stp>Open</stp>
        <stp>5</stp>
        <stp>-56</stp>
        <stp/>
        <stp/>
        <stp/>
        <stp/>
        <stp>T</stp>
        <tr r="AG62" s="1"/>
      </tp>
      <tp>
        <v>0</v>
        <stp/>
        <stp>StudyData</stp>
        <stp>BAVolCr.BidVol^(SUBMINUTE((DB),5,Regular),5,0)</stp>
        <stp>Bar</stp>
        <stp/>
        <stp>Open</stp>
        <stp>5</stp>
        <stp>-16</stp>
        <stp/>
        <stp/>
        <stp/>
        <stp/>
        <stp>T</stp>
        <tr r="AG22" s="1"/>
      </tp>
      <tp>
        <v>18</v>
        <stp/>
        <stp>StudyData</stp>
        <stp>BAVolCr.BidVol^(SUBMINUTE((DB),5,Regular),5,0)</stp>
        <stp>Bar</stp>
        <stp/>
        <stp>Open</stp>
        <stp>5</stp>
        <stp>-26</stp>
        <stp/>
        <stp/>
        <stp/>
        <stp/>
        <stp>T</stp>
        <tr r="AG32" s="1"/>
      </tp>
      <tp>
        <v>46</v>
        <stp/>
        <stp>StudyData</stp>
        <stp>BAVolCr.BidVol^(SUBMINUTE((DB),5,Regular),5,0)</stp>
        <stp>Bar</stp>
        <stp/>
        <stp>Open</stp>
        <stp>5</stp>
        <stp>-36</stp>
        <stp/>
        <stp/>
        <stp/>
        <stp/>
        <stp>T</stp>
        <tr r="AG42" s="1"/>
      </tp>
      <tp>
        <v>17</v>
        <stp/>
        <stp>StudyData</stp>
        <stp>BAVolCr.AskVol^(SUBMINUTE((DB),5,Regular),5,0)</stp>
        <stp>Bar</stp>
        <stp/>
        <stp>Open</stp>
        <stp>5</stp>
        <stp>-53</stp>
        <stp/>
        <stp/>
        <stp/>
        <stp/>
        <stp>T</stp>
        <tr r="AH59" s="1"/>
      </tp>
      <tp>
        <v>264</v>
        <stp/>
        <stp>StudyData</stp>
        <stp>BAVolCr.AskVol^(SUBMINUTE((DB),5,Regular),5,0)</stp>
        <stp>Bar</stp>
        <stp/>
        <stp>Open</stp>
        <stp>5</stp>
        <stp>-43</stp>
        <stp/>
        <stp/>
        <stp/>
        <stp/>
        <stp>T</stp>
        <tr r="AH49" s="1"/>
      </tp>
      <tp>
        <v>16</v>
        <stp/>
        <stp>StudyData</stp>
        <stp>BAVolCr.AskVol^(SUBMINUTE((DB),5,Regular),5,0)</stp>
        <stp>Bar</stp>
        <stp/>
        <stp>Open</stp>
        <stp>5</stp>
        <stp>-33</stp>
        <stp/>
        <stp/>
        <stp/>
        <stp/>
        <stp>T</stp>
        <tr r="AH39" s="1"/>
      </tp>
      <tp>
        <v>27</v>
        <stp/>
        <stp>StudyData</stp>
        <stp>BAVolCr.AskVol^(SUBMINUTE((DB),5,Regular),5,0)</stp>
        <stp>Bar</stp>
        <stp/>
        <stp>Open</stp>
        <stp>5</stp>
        <stp>-23</stp>
        <stp/>
        <stp/>
        <stp/>
        <stp/>
        <stp>T</stp>
        <tr r="AH29" s="1"/>
      </tp>
      <tp>
        <v>9</v>
        <stp/>
        <stp>StudyData</stp>
        <stp>BAVolCr.AskVol^(SUBMINUTE((DB),5,Regular),5,0)</stp>
        <stp>Bar</stp>
        <stp/>
        <stp>Open</stp>
        <stp>5</stp>
        <stp>-13</stp>
        <stp/>
        <stp/>
        <stp/>
        <stp/>
        <stp>T</stp>
        <tr r="AH19" s="1"/>
      </tp>
      <tp>
        <v>5</v>
        <stp/>
        <stp>StudyData</stp>
        <stp>BAVolCr.AskVol^(SUBMINUTE((DB),1,Regular),5,0)</stp>
        <stp>Bar</stp>
        <stp/>
        <stp>Open</stp>
        <stp>5</stp>
        <stp>-53</stp>
        <stp/>
        <stp/>
        <stp/>
        <stp/>
        <stp>T</stp>
        <tr r="H59" s="1"/>
      </tp>
      <tp>
        <v>45</v>
        <stp/>
        <stp>StudyData</stp>
        <stp>BAVolCr.AskVol^(SUBMINUTE((DB),1,Regular),5,0)</stp>
        <stp>Bar</stp>
        <stp/>
        <stp>Open</stp>
        <stp>5</stp>
        <stp>-43</stp>
        <stp/>
        <stp/>
        <stp/>
        <stp/>
        <stp>T</stp>
        <tr r="H49" s="1"/>
      </tp>
      <tp>
        <v>48</v>
        <stp/>
        <stp>StudyData</stp>
        <stp>BAVolCr.AskVol^(SUBMINUTE((DB),1,Regular),5,0)</stp>
        <stp>Bar</stp>
        <stp/>
        <stp>Open</stp>
        <stp>5</stp>
        <stp>-33</stp>
        <stp/>
        <stp/>
        <stp/>
        <stp/>
        <stp>T</stp>
        <tr r="H39" s="1"/>
      </tp>
      <tp>
        <v>0</v>
        <stp/>
        <stp>StudyData</stp>
        <stp>BAVolCr.AskVol^(SUBMINUTE((DB),1,Regular),5,0)</stp>
        <stp>Bar</stp>
        <stp/>
        <stp>Open</stp>
        <stp>5</stp>
        <stp>-23</stp>
        <stp/>
        <stp/>
        <stp/>
        <stp/>
        <stp>T</stp>
        <tr r="H29" s="1"/>
      </tp>
      <tp>
        <v>0</v>
        <stp/>
        <stp>StudyData</stp>
        <stp>BAVolCr.AskVol^(SUBMINUTE((DB),1,Regular),5,0)</stp>
        <stp>Bar</stp>
        <stp/>
        <stp>Open</stp>
        <stp>5</stp>
        <stp>-13</stp>
        <stp/>
        <stp/>
        <stp/>
        <stp/>
        <stp>T</stp>
        <tr r="H19" s="1"/>
      </tp>
      <tp>
        <v>12</v>
        <stp/>
        <stp>StudyData</stp>
        <stp>BAVolCr.AskVol^(SUBMINUTE((DB),5,Regular),5,0)</stp>
        <stp>Bar</stp>
        <stp/>
        <stp>Open</stp>
        <stp>5</stp>
        <stp>-52</stp>
        <stp/>
        <stp/>
        <stp/>
        <stp/>
        <stp>T</stp>
        <tr r="AH58" s="1"/>
      </tp>
      <tp>
        <v>278</v>
        <stp/>
        <stp>StudyData</stp>
        <stp>BAVolCr.AskVol^(SUBMINUTE((DB),5,Regular),5,0)</stp>
        <stp>Bar</stp>
        <stp/>
        <stp>Open</stp>
        <stp>5</stp>
        <stp>-42</stp>
        <stp/>
        <stp/>
        <stp/>
        <stp/>
        <stp>T</stp>
        <tr r="AH48" s="1"/>
      </tp>
      <tp>
        <v>20</v>
        <stp/>
        <stp>StudyData</stp>
        <stp>BAVolCr.AskVol^(SUBMINUTE((DB),5,Regular),5,0)</stp>
        <stp>Bar</stp>
        <stp/>
        <stp>Open</stp>
        <stp>5</stp>
        <stp>-32</stp>
        <stp/>
        <stp/>
        <stp/>
        <stp/>
        <stp>T</stp>
        <tr r="AH38" s="1"/>
      </tp>
      <tp>
        <v>37</v>
        <stp/>
        <stp>StudyData</stp>
        <stp>BAVolCr.AskVol^(SUBMINUTE((DB),5,Regular),5,0)</stp>
        <stp>Bar</stp>
        <stp/>
        <stp>Open</stp>
        <stp>5</stp>
        <stp>-22</stp>
        <stp/>
        <stp/>
        <stp/>
        <stp/>
        <stp>T</stp>
        <tr r="AH28" s="1"/>
      </tp>
      <tp>
        <v>10</v>
        <stp/>
        <stp>StudyData</stp>
        <stp>BAVolCr.AskVol^(SUBMINUTE((DB),5,Regular),5,0)</stp>
        <stp>Bar</stp>
        <stp/>
        <stp>Open</stp>
        <stp>5</stp>
        <stp>-12</stp>
        <stp/>
        <stp/>
        <stp/>
        <stp/>
        <stp>T</stp>
        <tr r="AH18" s="1"/>
      </tp>
      <tp>
        <v>14</v>
        <stp/>
        <stp>StudyData</stp>
        <stp>BAVolCr.AskVol^(SUBMINUTE((DB),1,Regular),5,0)</stp>
        <stp>Bar</stp>
        <stp/>
        <stp>Open</stp>
        <stp>5</stp>
        <stp>-52</stp>
        <stp/>
        <stp/>
        <stp/>
        <stp/>
        <stp>T</stp>
        <tr r="H58" s="1"/>
      </tp>
      <tp>
        <v>39</v>
        <stp/>
        <stp>StudyData</stp>
        <stp>BAVolCr.AskVol^(SUBMINUTE((DB),1,Regular),5,0)</stp>
        <stp>Bar</stp>
        <stp/>
        <stp>Open</stp>
        <stp>5</stp>
        <stp>-42</stp>
        <stp/>
        <stp/>
        <stp/>
        <stp/>
        <stp>T</stp>
        <tr r="H48" s="1"/>
      </tp>
      <tp>
        <v>32</v>
        <stp/>
        <stp>StudyData</stp>
        <stp>BAVolCr.AskVol^(SUBMINUTE((DB),1,Regular),5,0)</stp>
        <stp>Bar</stp>
        <stp/>
        <stp>Open</stp>
        <stp>5</stp>
        <stp>-32</stp>
        <stp/>
        <stp/>
        <stp/>
        <stp/>
        <stp>T</stp>
        <tr r="H38" s="1"/>
      </tp>
      <tp>
        <v>0</v>
        <stp/>
        <stp>StudyData</stp>
        <stp>BAVolCr.AskVol^(SUBMINUTE((DB),1,Regular),5,0)</stp>
        <stp>Bar</stp>
        <stp/>
        <stp>Open</stp>
        <stp>5</stp>
        <stp>-22</stp>
        <stp/>
        <stp/>
        <stp/>
        <stp/>
        <stp>T</stp>
        <tr r="H28" s="1"/>
      </tp>
      <tp>
        <v>0</v>
        <stp/>
        <stp>StudyData</stp>
        <stp>BAVolCr.AskVol^(SUBMINUTE((DB),1,Regular),5,0)</stp>
        <stp>Bar</stp>
        <stp/>
        <stp>Open</stp>
        <stp>5</stp>
        <stp>-12</stp>
        <stp/>
        <stp/>
        <stp/>
        <stp/>
        <stp>T</stp>
        <tr r="H18" s="1"/>
      </tp>
      <tp>
        <v>22</v>
        <stp/>
        <stp>StudyData</stp>
        <stp>BAVolCr.AskVol^(SUBMINUTE((DB),5,Regular),5,0)</stp>
        <stp>Bar</stp>
        <stp/>
        <stp>Open</stp>
        <stp>5</stp>
        <stp>-51</stp>
        <stp/>
        <stp/>
        <stp/>
        <stp/>
        <stp>T</stp>
        <tr r="AH57" s="1"/>
      </tp>
      <tp>
        <v>411</v>
        <stp/>
        <stp>StudyData</stp>
        <stp>BAVolCr.AskVol^(SUBMINUTE((DB),5,Regular),5,0)</stp>
        <stp>Bar</stp>
        <stp/>
        <stp>Open</stp>
        <stp>5</stp>
        <stp>-41</stp>
        <stp/>
        <stp/>
        <stp/>
        <stp/>
        <stp>T</stp>
        <tr r="AH47" s="1"/>
      </tp>
      <tp>
        <v>23</v>
        <stp/>
        <stp>StudyData</stp>
        <stp>BAVolCr.AskVol^(SUBMINUTE((DB),5,Regular),5,0)</stp>
        <stp>Bar</stp>
        <stp/>
        <stp>Open</stp>
        <stp>5</stp>
        <stp>-31</stp>
        <stp/>
        <stp/>
        <stp/>
        <stp/>
        <stp>T</stp>
        <tr r="AH37" s="1"/>
      </tp>
      <tp>
        <v>47</v>
        <stp/>
        <stp>StudyData</stp>
        <stp>BAVolCr.AskVol^(SUBMINUTE((DB),5,Regular),5,0)</stp>
        <stp>Bar</stp>
        <stp/>
        <stp>Open</stp>
        <stp>5</stp>
        <stp>-21</stp>
        <stp/>
        <stp/>
        <stp/>
        <stp/>
        <stp>T</stp>
        <tr r="AH27" s="1"/>
      </tp>
      <tp>
        <v>19</v>
        <stp/>
        <stp>StudyData</stp>
        <stp>BAVolCr.AskVol^(SUBMINUTE((DB),5,Regular),5,0)</stp>
        <stp>Bar</stp>
        <stp/>
        <stp>Open</stp>
        <stp>5</stp>
        <stp>-11</stp>
        <stp/>
        <stp/>
        <stp/>
        <stp/>
        <stp>T</stp>
        <tr r="AH17" s="1"/>
      </tp>
      <tp>
        <v>23</v>
        <stp/>
        <stp>StudyData</stp>
        <stp>BAVolCr.AskVol^(SUBMINUTE((DB),1,Regular),5,0)</stp>
        <stp>Bar</stp>
        <stp/>
        <stp>Open</stp>
        <stp>5</stp>
        <stp>-51</stp>
        <stp/>
        <stp/>
        <stp/>
        <stp/>
        <stp>T</stp>
        <tr r="H57" s="1"/>
      </tp>
      <tp>
        <v>30</v>
        <stp/>
        <stp>StudyData</stp>
        <stp>BAVolCr.AskVol^(SUBMINUTE((DB),1,Regular),5,0)</stp>
        <stp>Bar</stp>
        <stp/>
        <stp>Open</stp>
        <stp>5</stp>
        <stp>-41</stp>
        <stp/>
        <stp/>
        <stp/>
        <stp/>
        <stp>T</stp>
        <tr r="H47" s="1"/>
      </tp>
      <tp>
        <v>28</v>
        <stp/>
        <stp>StudyData</stp>
        <stp>BAVolCr.AskVol^(SUBMINUTE((DB),1,Regular),5,0)</stp>
        <stp>Bar</stp>
        <stp/>
        <stp>Open</stp>
        <stp>5</stp>
        <stp>-31</stp>
        <stp/>
        <stp/>
        <stp/>
        <stp/>
        <stp>T</stp>
        <tr r="H37" s="1"/>
      </tp>
      <tp>
        <v>0</v>
        <stp/>
        <stp>StudyData</stp>
        <stp>BAVolCr.AskVol^(SUBMINUTE((DB),1,Regular),5,0)</stp>
        <stp>Bar</stp>
        <stp/>
        <stp>Open</stp>
        <stp>5</stp>
        <stp>-21</stp>
        <stp/>
        <stp/>
        <stp/>
        <stp/>
        <stp>T</stp>
        <tr r="H27" s="1"/>
      </tp>
      <tp>
        <v>0</v>
        <stp/>
        <stp>StudyData</stp>
        <stp>BAVolCr.AskVol^(SUBMINUTE((DB),1,Regular),5,0)</stp>
        <stp>Bar</stp>
        <stp/>
        <stp>Open</stp>
        <stp>5</stp>
        <stp>-11</stp>
        <stp/>
        <stp/>
        <stp/>
        <stp/>
        <stp>T</stp>
        <tr r="H17" s="1"/>
      </tp>
      <tp>
        <v>171.45</v>
        <stp/>
        <stp>StudyData</stp>
        <stp>DB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171.43</v>
        <stp/>
        <stp>StudyData</stp>
        <stp>DB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171.42</v>
        <stp/>
        <stp>StudyData</stp>
        <stp>DB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171.42</v>
        <stp/>
        <stp>StudyData</stp>
        <stp>DB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171.41</v>
        <stp/>
        <stp>StudyData</stp>
        <stp>DB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17</v>
        <stp/>
        <stp>StudyData</stp>
        <stp>BAVolCr.AskVol^(SUBMINUTE((DB),5,Regular),5,0)</stp>
        <stp>Bar</stp>
        <stp/>
        <stp>Open</stp>
        <stp>5</stp>
        <stp>-60</stp>
        <stp/>
        <stp/>
        <stp/>
        <stp/>
        <stp>T</stp>
        <tr r="AH66" s="1"/>
      </tp>
      <tp>
        <v>60</v>
        <stp/>
        <stp>StudyData</stp>
        <stp>BAVolCr.AskVol^(SUBMINUTE((DB),5,Regular),5,0)</stp>
        <stp>Bar</stp>
        <stp/>
        <stp>Open</stp>
        <stp>5</stp>
        <stp>-50</stp>
        <stp/>
        <stp/>
        <stp/>
        <stp/>
        <stp>T</stp>
        <tr r="AH56" s="1"/>
      </tp>
      <tp>
        <v>427</v>
        <stp/>
        <stp>StudyData</stp>
        <stp>BAVolCr.AskVol^(SUBMINUTE((DB),5,Regular),5,0)</stp>
        <stp>Bar</stp>
        <stp/>
        <stp>Open</stp>
        <stp>5</stp>
        <stp>-40</stp>
        <stp/>
        <stp/>
        <stp/>
        <stp/>
        <stp>T</stp>
        <tr r="AH46" s="1"/>
      </tp>
      <tp>
        <v>169</v>
        <stp/>
        <stp>StudyData</stp>
        <stp>BAVolCr.AskVol^(SUBMINUTE((DB),5,Regular),5,0)</stp>
        <stp>Bar</stp>
        <stp/>
        <stp>Open</stp>
        <stp>5</stp>
        <stp>-30</stp>
        <stp/>
        <stp/>
        <stp/>
        <stp/>
        <stp>T</stp>
        <tr r="AH36" s="1"/>
      </tp>
      <tp>
        <v>48</v>
        <stp/>
        <stp>StudyData</stp>
        <stp>BAVolCr.AskVol^(SUBMINUTE((DB),5,Regular),5,0)</stp>
        <stp>Bar</stp>
        <stp/>
        <stp>Open</stp>
        <stp>5</stp>
        <stp>-20</stp>
        <stp/>
        <stp/>
        <stp/>
        <stp/>
        <stp>T</stp>
        <tr r="AH26" s="1"/>
      </tp>
      <tp>
        <v>28</v>
        <stp/>
        <stp>StudyData</stp>
        <stp>BAVolCr.AskVol^(SUBMINUTE((DB),5,Regular),5,0)</stp>
        <stp>Bar</stp>
        <stp/>
        <stp>Open</stp>
        <stp>5</stp>
        <stp>-10</stp>
        <stp/>
        <stp/>
        <stp/>
        <stp/>
        <stp>T</stp>
        <tr r="AH16" s="1"/>
      </tp>
      <tp>
        <v>5</v>
        <stp/>
        <stp>StudyData</stp>
        <stp>BAVolCr.AskVol^(SUBMINUTE((DB),1,Regular),5,0)</stp>
        <stp>Bar</stp>
        <stp/>
        <stp>Open</stp>
        <stp>5</stp>
        <stp>-60</stp>
        <stp/>
        <stp/>
        <stp/>
        <stp/>
        <stp>T</stp>
        <tr r="H66" s="1"/>
      </tp>
      <tp>
        <v>32</v>
        <stp/>
        <stp>StudyData</stp>
        <stp>BAVolCr.AskVol^(SUBMINUTE((DB),1,Regular),5,0)</stp>
        <stp>Bar</stp>
        <stp/>
        <stp>Open</stp>
        <stp>5</stp>
        <stp>-50</stp>
        <stp/>
        <stp/>
        <stp/>
        <stp/>
        <stp>T</stp>
        <tr r="H56" s="1"/>
      </tp>
      <tp>
        <v>21</v>
        <stp/>
        <stp>StudyData</stp>
        <stp>BAVolCr.AskVol^(SUBMINUTE((DB),1,Regular),5,0)</stp>
        <stp>Bar</stp>
        <stp/>
        <stp>Open</stp>
        <stp>5</stp>
        <stp>-40</stp>
        <stp/>
        <stp/>
        <stp/>
        <stp/>
        <stp>T</stp>
        <tr r="H46" s="1"/>
      </tp>
      <tp>
        <v>20</v>
        <stp/>
        <stp>StudyData</stp>
        <stp>BAVolCr.AskVol^(SUBMINUTE((DB),1,Regular),5,0)</stp>
        <stp>Bar</stp>
        <stp/>
        <stp>Open</stp>
        <stp>5</stp>
        <stp>-30</stp>
        <stp/>
        <stp/>
        <stp/>
        <stp/>
        <stp>T</stp>
        <tr r="H36" s="1"/>
      </tp>
      <tp>
        <v>0</v>
        <stp/>
        <stp>StudyData</stp>
        <stp>BAVolCr.AskVol^(SUBMINUTE((DB),1,Regular),5,0)</stp>
        <stp>Bar</stp>
        <stp/>
        <stp>Open</stp>
        <stp>5</stp>
        <stp>-20</stp>
        <stp/>
        <stp/>
        <stp/>
        <stp/>
        <stp>T</stp>
        <tr r="H26" s="1"/>
      </tp>
      <tp>
        <v>0</v>
        <stp/>
        <stp>StudyData</stp>
        <stp>BAVolCr.AskVol^(SUBMINUTE((DB),1,Regular),5,0)</stp>
        <stp>Bar</stp>
        <stp/>
        <stp>Open</stp>
        <stp>5</stp>
        <stp>-10</stp>
        <stp/>
        <stp/>
        <stp/>
        <stp/>
        <stp>T</stp>
        <tr r="H16" s="1"/>
      </tp>
      <tp>
        <v>171.44</v>
        <stp/>
        <stp>StudyData</stp>
        <stp>DB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171.43</v>
        <stp/>
        <stp>StudyData</stp>
        <stp>DB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171.42</v>
        <stp/>
        <stp>StudyData</stp>
        <stp>DB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171.43</v>
        <stp/>
        <stp>StudyData</stp>
        <stp>DB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171.42</v>
        <stp/>
        <stp>StudyData</stp>
        <stp>DB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54</v>
        <stp/>
        <stp>StudyData</stp>
        <stp>BAVolCr.AskVol^(SUBMINUTE((DB),5,Regular),5,0)</stp>
        <stp>Bar</stp>
        <stp/>
        <stp>Open</stp>
        <stp>5</stp>
        <stp>-57</stp>
        <stp/>
        <stp/>
        <stp/>
        <stp/>
        <stp>T</stp>
        <tr r="AH63" s="1"/>
      </tp>
      <tp>
        <v>99</v>
        <stp/>
        <stp>StudyData</stp>
        <stp>BAVolCr.AskVol^(SUBMINUTE((DB),5,Regular),5,0)</stp>
        <stp>Bar</stp>
        <stp/>
        <stp>Open</stp>
        <stp>5</stp>
        <stp>-47</stp>
        <stp/>
        <stp/>
        <stp/>
        <stp/>
        <stp>T</stp>
        <tr r="AH53" s="1"/>
      </tp>
      <tp>
        <v>171</v>
        <stp/>
        <stp>StudyData</stp>
        <stp>BAVolCr.AskVol^(SUBMINUTE((DB),5,Regular),5,0)</stp>
        <stp>Bar</stp>
        <stp/>
        <stp>Open</stp>
        <stp>5</stp>
        <stp>-37</stp>
        <stp/>
        <stp/>
        <stp/>
        <stp/>
        <stp>T</stp>
        <tr r="AH43" s="1"/>
      </tp>
      <tp>
        <v>188</v>
        <stp/>
        <stp>StudyData</stp>
        <stp>BAVolCr.AskVol^(SUBMINUTE((DB),5,Regular),5,0)</stp>
        <stp>Bar</stp>
        <stp/>
        <stp>Open</stp>
        <stp>5</stp>
        <stp>-27</stp>
        <stp/>
        <stp/>
        <stp/>
        <stp/>
        <stp>T</stp>
        <tr r="AH33" s="1"/>
      </tp>
      <tp>
        <v>20</v>
        <stp/>
        <stp>StudyData</stp>
        <stp>BAVolCr.AskVol^(SUBMINUTE((DB),5,Regular),5,0)</stp>
        <stp>Bar</stp>
        <stp/>
        <stp>Open</stp>
        <stp>5</stp>
        <stp>-17</stp>
        <stp/>
        <stp/>
        <stp/>
        <stp/>
        <stp>T</stp>
        <tr r="AH23" s="1"/>
      </tp>
      <tp>
        <v>5</v>
        <stp/>
        <stp>StudyData</stp>
        <stp>BAVolCr.AskVol^(SUBMINUTE((DB),1,Regular),5,0)</stp>
        <stp>Bar</stp>
        <stp/>
        <stp>Open</stp>
        <stp>5</stp>
        <stp>-57</stp>
        <stp/>
        <stp/>
        <stp/>
        <stp/>
        <stp>T</stp>
        <tr r="H63" s="1"/>
      </tp>
      <tp>
        <v>50</v>
        <stp/>
        <stp>StudyData</stp>
        <stp>BAVolCr.AskVol^(SUBMINUTE((DB),1,Regular),5,0)</stp>
        <stp>Bar</stp>
        <stp/>
        <stp>Open</stp>
        <stp>5</stp>
        <stp>-47</stp>
        <stp/>
        <stp/>
        <stp/>
        <stp/>
        <stp>T</stp>
        <tr r="H53" s="1"/>
      </tp>
      <tp>
        <v>20</v>
        <stp/>
        <stp>StudyData</stp>
        <stp>BAVolCr.AskVol^(SUBMINUTE((DB),1,Regular),5,0)</stp>
        <stp>Bar</stp>
        <stp/>
        <stp>Open</stp>
        <stp>5</stp>
        <stp>-37</stp>
        <stp/>
        <stp/>
        <stp/>
        <stp/>
        <stp>T</stp>
        <tr r="H43" s="1"/>
      </tp>
      <tp>
        <v>0</v>
        <stp/>
        <stp>StudyData</stp>
        <stp>BAVolCr.AskVol^(SUBMINUTE((DB),1,Regular),5,0)</stp>
        <stp>Bar</stp>
        <stp/>
        <stp>Open</stp>
        <stp>5</stp>
        <stp>-27</stp>
        <stp/>
        <stp/>
        <stp/>
        <stp/>
        <stp>T</stp>
        <tr r="H33" s="1"/>
      </tp>
      <tp>
        <v>0</v>
        <stp/>
        <stp>StudyData</stp>
        <stp>BAVolCr.AskVol^(SUBMINUTE((DB),1,Regular),5,0)</stp>
        <stp>Bar</stp>
        <stp/>
        <stp>Open</stp>
        <stp>5</stp>
        <stp>-17</stp>
        <stp/>
        <stp/>
        <stp/>
        <stp/>
        <stp>T</stp>
        <tr r="H23" s="1"/>
      </tp>
      <tp>
        <v>51</v>
        <stp/>
        <stp>StudyData</stp>
        <stp>BAVolCr.AskVol^(SUBMINUTE((DB),5,Regular),5,0)</stp>
        <stp>Bar</stp>
        <stp/>
        <stp>Open</stp>
        <stp>5</stp>
        <stp>-56</stp>
        <stp/>
        <stp/>
        <stp/>
        <stp/>
        <stp>T</stp>
        <tr r="AH62" s="1"/>
      </tp>
      <tp>
        <v>95</v>
        <stp/>
        <stp>StudyData</stp>
        <stp>BAVolCr.AskVol^(SUBMINUTE((DB),5,Regular),5,0)</stp>
        <stp>Bar</stp>
        <stp/>
        <stp>Open</stp>
        <stp>5</stp>
        <stp>-46</stp>
        <stp/>
        <stp/>
        <stp/>
        <stp/>
        <stp>T</stp>
        <tr r="AH52" s="1"/>
      </tp>
      <tp>
        <v>33</v>
        <stp/>
        <stp>StudyData</stp>
        <stp>BAVolCr.AskVol^(SUBMINUTE((DB),5,Regular),5,0)</stp>
        <stp>Bar</stp>
        <stp/>
        <stp>Open</stp>
        <stp>5</stp>
        <stp>-36</stp>
        <stp/>
        <stp/>
        <stp/>
        <stp/>
        <stp>T</stp>
        <tr r="AH42" s="1"/>
      </tp>
      <tp>
        <v>182</v>
        <stp/>
        <stp>StudyData</stp>
        <stp>BAVolCr.AskVol^(SUBMINUTE((DB),5,Regular),5,0)</stp>
        <stp>Bar</stp>
        <stp/>
        <stp>Open</stp>
        <stp>5</stp>
        <stp>-26</stp>
        <stp/>
        <stp/>
        <stp/>
        <stp/>
        <stp>T</stp>
        <tr r="AH32" s="1"/>
      </tp>
      <tp>
        <v>10</v>
        <stp/>
        <stp>StudyData</stp>
        <stp>BAVolCr.AskVol^(SUBMINUTE((DB),5,Regular),5,0)</stp>
        <stp>Bar</stp>
        <stp/>
        <stp>Open</stp>
        <stp>5</stp>
        <stp>-16</stp>
        <stp/>
        <stp/>
        <stp/>
        <stp/>
        <stp>T</stp>
        <tr r="AH22" s="1"/>
      </tp>
      <tp>
        <v>5</v>
        <stp/>
        <stp>StudyData</stp>
        <stp>BAVolCr.AskVol^(SUBMINUTE((DB),1,Regular),5,0)</stp>
        <stp>Bar</stp>
        <stp/>
        <stp>Open</stp>
        <stp>5</stp>
        <stp>-56</stp>
        <stp/>
        <stp/>
        <stp/>
        <stp/>
        <stp>T</stp>
        <tr r="H62" s="1"/>
      </tp>
      <tp>
        <v>50</v>
        <stp/>
        <stp>StudyData</stp>
        <stp>BAVolCr.AskVol^(SUBMINUTE((DB),1,Regular),5,0)</stp>
        <stp>Bar</stp>
        <stp/>
        <stp>Open</stp>
        <stp>5</stp>
        <stp>-46</stp>
        <stp/>
        <stp/>
        <stp/>
        <stp/>
        <stp>T</stp>
        <tr r="H52" s="1"/>
      </tp>
      <tp>
        <v>23</v>
        <stp/>
        <stp>StudyData</stp>
        <stp>BAVolCr.AskVol^(SUBMINUTE((DB),1,Regular),5,0)</stp>
        <stp>Bar</stp>
        <stp/>
        <stp>Open</stp>
        <stp>5</stp>
        <stp>-36</stp>
        <stp/>
        <stp/>
        <stp/>
        <stp/>
        <stp>T</stp>
        <tr r="H42" s="1"/>
      </tp>
      <tp>
        <v>0</v>
        <stp/>
        <stp>StudyData</stp>
        <stp>BAVolCr.AskVol^(SUBMINUTE((DB),1,Regular),5,0)</stp>
        <stp>Bar</stp>
        <stp/>
        <stp>Open</stp>
        <stp>5</stp>
        <stp>-26</stp>
        <stp/>
        <stp/>
        <stp/>
        <stp/>
        <stp>T</stp>
        <tr r="H32" s="1"/>
      </tp>
      <tp>
        <v>0</v>
        <stp/>
        <stp>StudyData</stp>
        <stp>BAVolCr.AskVol^(SUBMINUTE((DB),1,Regular),5,0)</stp>
        <stp>Bar</stp>
        <stp/>
        <stp>Open</stp>
        <stp>5</stp>
        <stp>-16</stp>
        <stp/>
        <stp/>
        <stp/>
        <stp/>
        <stp>T</stp>
        <tr r="H22" s="1"/>
      </tp>
      <tp>
        <v>49</v>
        <stp/>
        <stp>StudyData</stp>
        <stp>BAVolCr.AskVol^(SUBMINUTE((DB),5,Regular),5,0)</stp>
        <stp>Bar</stp>
        <stp/>
        <stp>Open</stp>
        <stp>5</stp>
        <stp>-55</stp>
        <stp/>
        <stp/>
        <stp/>
        <stp/>
        <stp>T</stp>
        <tr r="AH61" s="1"/>
      </tp>
      <tp>
        <v>60</v>
        <stp/>
        <stp>StudyData</stp>
        <stp>BAVolCr.AskVol^(SUBMINUTE((DB),5,Regular),5,0)</stp>
        <stp>Bar</stp>
        <stp/>
        <stp>Open</stp>
        <stp>5</stp>
        <stp>-45</stp>
        <stp/>
        <stp/>
        <stp/>
        <stp/>
        <stp>T</stp>
        <tr r="AH51" s="1"/>
      </tp>
      <tp>
        <v>16</v>
        <stp/>
        <stp>StudyData</stp>
        <stp>BAVolCr.AskVol^(SUBMINUTE((DB),5,Regular),5,0)</stp>
        <stp>Bar</stp>
        <stp/>
        <stp>Open</stp>
        <stp>5</stp>
        <stp>-35</stp>
        <stp/>
        <stp/>
        <stp/>
        <stp/>
        <stp>T</stp>
        <tr r="AH41" s="1"/>
      </tp>
      <tp>
        <v>33</v>
        <stp/>
        <stp>StudyData</stp>
        <stp>BAVolCr.AskVol^(SUBMINUTE((DB),5,Regular),5,0)</stp>
        <stp>Bar</stp>
        <stp/>
        <stp>Open</stp>
        <stp>5</stp>
        <stp>-25</stp>
        <stp/>
        <stp/>
        <stp/>
        <stp/>
        <stp>T</stp>
        <tr r="AH31" s="1"/>
      </tp>
      <tp>
        <v>9</v>
        <stp/>
        <stp>StudyData</stp>
        <stp>BAVolCr.AskVol^(SUBMINUTE((DB),5,Regular),5,0)</stp>
        <stp>Bar</stp>
        <stp/>
        <stp>Open</stp>
        <stp>5</stp>
        <stp>-15</stp>
        <stp/>
        <stp/>
        <stp/>
        <stp/>
        <stp>T</stp>
        <tr r="AH21" s="1"/>
      </tp>
      <tp>
        <v>5</v>
        <stp/>
        <stp>StudyData</stp>
        <stp>BAVolCr.AskVol^(SUBMINUTE((DB),1,Regular),5,0)</stp>
        <stp>Bar</stp>
        <stp/>
        <stp>Open</stp>
        <stp>5</stp>
        <stp>-55</stp>
        <stp/>
        <stp/>
        <stp/>
        <stp/>
        <stp>T</stp>
        <tr r="H61" s="1"/>
      </tp>
      <tp>
        <v>50</v>
        <stp/>
        <stp>StudyData</stp>
        <stp>BAVolCr.AskVol^(SUBMINUTE((DB),1,Regular),5,0)</stp>
        <stp>Bar</stp>
        <stp/>
        <stp>Open</stp>
        <stp>5</stp>
        <stp>-45</stp>
        <stp/>
        <stp/>
        <stp/>
        <stp/>
        <stp>T</stp>
        <tr r="H51" s="1"/>
      </tp>
      <tp>
        <v>30</v>
        <stp/>
        <stp>StudyData</stp>
        <stp>BAVolCr.AskVol^(SUBMINUTE((DB),1,Regular),5,0)</stp>
        <stp>Bar</stp>
        <stp/>
        <stp>Open</stp>
        <stp>5</stp>
        <stp>-35</stp>
        <stp/>
        <stp/>
        <stp/>
        <stp/>
        <stp>T</stp>
        <tr r="H41" s="1"/>
      </tp>
      <tp>
        <v>0</v>
        <stp/>
        <stp>StudyData</stp>
        <stp>BAVolCr.AskVol^(SUBMINUTE((DB),1,Regular),5,0)</stp>
        <stp>Bar</stp>
        <stp/>
        <stp>Open</stp>
        <stp>5</stp>
        <stp>-25</stp>
        <stp/>
        <stp/>
        <stp/>
        <stp/>
        <stp>T</stp>
        <tr r="H31" s="1"/>
      </tp>
      <tp>
        <v>0</v>
        <stp/>
        <stp>StudyData</stp>
        <stp>BAVolCr.AskVol^(SUBMINUTE((DB),1,Regular),5,0)</stp>
        <stp>Bar</stp>
        <stp/>
        <stp>Open</stp>
        <stp>5</stp>
        <stp>-15</stp>
        <stp/>
        <stp/>
        <stp/>
        <stp/>
        <stp>T</stp>
        <tr r="H21" s="1"/>
      </tp>
      <tp>
        <v>171.48</v>
        <stp/>
        <stp>StudyData</stp>
        <stp>DB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171.51</v>
        <stp/>
        <stp>StudyData</stp>
        <stp>DB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171.44</v>
        <stp/>
        <stp>StudyData</stp>
        <stp>DB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171.35</v>
        <stp/>
        <stp>StudyData</stp>
        <stp>DB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171.44</v>
        <stp/>
        <stp>StudyData</stp>
        <stp>DB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36</v>
        <stp/>
        <stp>StudyData</stp>
        <stp>BAVolCr.AskVol^(SUBMINUTE((DB),5,Regular),5,0)</stp>
        <stp>Bar</stp>
        <stp/>
        <stp>Open</stp>
        <stp>5</stp>
        <stp>-54</stp>
        <stp/>
        <stp/>
        <stp/>
        <stp/>
        <stp>T</stp>
        <tr r="AH60" s="1"/>
      </tp>
      <tp>
        <v>265</v>
        <stp/>
        <stp>StudyData</stp>
        <stp>BAVolCr.AskVol^(SUBMINUTE((DB),5,Regular),5,0)</stp>
        <stp>Bar</stp>
        <stp/>
        <stp>Open</stp>
        <stp>5</stp>
        <stp>-44</stp>
        <stp/>
        <stp/>
        <stp/>
        <stp/>
        <stp>T</stp>
        <tr r="AH50" s="1"/>
      </tp>
      <tp>
        <v>16</v>
        <stp/>
        <stp>StudyData</stp>
        <stp>BAVolCr.AskVol^(SUBMINUTE((DB),5,Regular),5,0)</stp>
        <stp>Bar</stp>
        <stp/>
        <stp>Open</stp>
        <stp>5</stp>
        <stp>-34</stp>
        <stp/>
        <stp/>
        <stp/>
        <stp/>
        <stp>T</stp>
        <tr r="AH40" s="1"/>
      </tp>
      <tp>
        <v>27</v>
        <stp/>
        <stp>StudyData</stp>
        <stp>BAVolCr.AskVol^(SUBMINUTE((DB),5,Regular),5,0)</stp>
        <stp>Bar</stp>
        <stp/>
        <stp>Open</stp>
        <stp>5</stp>
        <stp>-24</stp>
        <stp/>
        <stp/>
        <stp/>
        <stp/>
        <stp>T</stp>
        <tr r="AH30" s="1"/>
      </tp>
      <tp>
        <v>10</v>
        <stp/>
        <stp>StudyData</stp>
        <stp>BAVolCr.AskVol^(SUBMINUTE((DB),5,Regular),5,0)</stp>
        <stp>Bar</stp>
        <stp/>
        <stp>Open</stp>
        <stp>5</stp>
        <stp>-14</stp>
        <stp/>
        <stp/>
        <stp/>
        <stp/>
        <stp>T</stp>
        <tr r="AH20" s="1"/>
      </tp>
      <tp>
        <v>5</v>
        <stp/>
        <stp>StudyData</stp>
        <stp>BAVolCr.AskVol^(SUBMINUTE((DB),1,Regular),5,0)</stp>
        <stp>Bar</stp>
        <stp/>
        <stp>Open</stp>
        <stp>5</stp>
        <stp>-54</stp>
        <stp/>
        <stp/>
        <stp/>
        <stp/>
        <stp>T</stp>
        <tr r="H60" s="1"/>
      </tp>
      <tp>
        <v>51</v>
        <stp/>
        <stp>StudyData</stp>
        <stp>BAVolCr.AskVol^(SUBMINUTE((DB),1,Regular),5,0)</stp>
        <stp>Bar</stp>
        <stp/>
        <stp>Open</stp>
        <stp>5</stp>
        <stp>-44</stp>
        <stp/>
        <stp/>
        <stp/>
        <stp/>
        <stp>T</stp>
        <tr r="H50" s="1"/>
      </tp>
      <tp>
        <v>39</v>
        <stp/>
        <stp>StudyData</stp>
        <stp>BAVolCr.AskVol^(SUBMINUTE((DB),1,Regular),5,0)</stp>
        <stp>Bar</stp>
        <stp/>
        <stp>Open</stp>
        <stp>5</stp>
        <stp>-34</stp>
        <stp/>
        <stp/>
        <stp/>
        <stp/>
        <stp>T</stp>
        <tr r="H40" s="1"/>
      </tp>
      <tp>
        <v>0</v>
        <stp/>
        <stp>StudyData</stp>
        <stp>BAVolCr.AskVol^(SUBMINUTE((DB),1,Regular),5,0)</stp>
        <stp>Bar</stp>
        <stp/>
        <stp>Open</stp>
        <stp>5</stp>
        <stp>-24</stp>
        <stp/>
        <stp/>
        <stp/>
        <stp/>
        <stp>T</stp>
        <tr r="H30" s="1"/>
      </tp>
      <tp>
        <v>0</v>
        <stp/>
        <stp>StudyData</stp>
        <stp>BAVolCr.AskVol^(SUBMINUTE((DB),1,Regular),5,0)</stp>
        <stp>Bar</stp>
        <stp/>
        <stp>Open</stp>
        <stp>5</stp>
        <stp>-14</stp>
        <stp/>
        <stp/>
        <stp/>
        <stp/>
        <stp>T</stp>
        <tr r="H20" s="1"/>
      </tp>
      <tp>
        <v>171.46</v>
        <stp/>
        <stp>StudyData</stp>
        <stp>DB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171.52</v>
        <stp/>
        <stp>StudyData</stp>
        <stp>DB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171.46</v>
        <stp/>
        <stp>StudyData</stp>
        <stp>DB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171.35</v>
        <stp/>
        <stp>StudyData</stp>
        <stp>DB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171.45</v>
        <stp/>
        <stp>StudyData</stp>
        <stp>DB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171.44</v>
        <stp/>
        <stp>StudyData</stp>
        <stp>DB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171.46</v>
        <stp/>
        <stp>StudyData</stp>
        <stp>DB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171.43</v>
        <stp/>
        <stp>StudyData</stp>
        <stp>DB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171.49</v>
        <stp/>
        <stp>StudyData</stp>
        <stp>DB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171.44</v>
        <stp/>
        <stp>StudyData</stp>
        <stp>DB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171.45</v>
        <stp/>
        <stp>StudyData</stp>
        <stp>DB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171.41</v>
        <stp/>
        <stp>StudyData</stp>
        <stp>DB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171.37</v>
        <stp/>
        <stp>StudyData</stp>
        <stp>DB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171.39</v>
        <stp/>
        <stp>StudyData</stp>
        <stp>DB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171.43</v>
        <stp/>
        <stp>StudyData</stp>
        <stp>DB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171.44</v>
        <stp/>
        <stp>StudyData</stp>
        <stp>DB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171.48</v>
        <stp/>
        <stp>StudyData</stp>
        <stp>DB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171.42</v>
        <stp/>
        <stp>StudyData</stp>
        <stp>DB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171.51</v>
        <stp/>
        <stp>StudyData</stp>
        <stp>DB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171.43</v>
        <stp/>
        <stp>StudyData</stp>
        <stp>DB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171.45</v>
        <stp/>
        <stp>StudyData</stp>
        <stp>DB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171.42</v>
        <stp/>
        <stp>StudyData</stp>
        <stp>DB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171.35</v>
        <stp/>
        <stp>StudyData</stp>
        <stp>DB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171.39</v>
        <stp/>
        <stp>StudyData</stp>
        <stp>DB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171.43</v>
        <stp/>
        <stp>StudyData</stp>
        <stp>DB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31</v>
        <stp/>
        <stp>StudyData</stp>
        <stp>BAVolCr.AskVol^(SUBMINUTE((DB),5,Regular),5,0)</stp>
        <stp>Bar</stp>
        <stp/>
        <stp>Open</stp>
        <stp>5</stp>
        <stp>-59</stp>
        <stp/>
        <stp/>
        <stp/>
        <stp/>
        <stp>T</stp>
        <tr r="AH65" s="1"/>
      </tp>
      <tp>
        <v>99</v>
        <stp/>
        <stp>StudyData</stp>
        <stp>BAVolCr.AskVol^(SUBMINUTE((DB),5,Regular),5,0)</stp>
        <stp>Bar</stp>
        <stp/>
        <stp>Open</stp>
        <stp>5</stp>
        <stp>-49</stp>
        <stp/>
        <stp/>
        <stp/>
        <stp/>
        <stp>T</stp>
        <tr r="AH55" s="1"/>
      </tp>
      <tp>
        <v>182</v>
        <stp/>
        <stp>StudyData</stp>
        <stp>BAVolCr.AskVol^(SUBMINUTE((DB),5,Regular),5,0)</stp>
        <stp>Bar</stp>
        <stp/>
        <stp>Open</stp>
        <stp>5</stp>
        <stp>-39</stp>
        <stp/>
        <stp/>
        <stp/>
        <stp/>
        <stp>T</stp>
        <tr r="AH45" s="1"/>
      </tp>
      <tp>
        <v>175</v>
        <stp/>
        <stp>StudyData</stp>
        <stp>BAVolCr.AskVol^(SUBMINUTE((DB),5,Regular),5,0)</stp>
        <stp>Bar</stp>
        <stp/>
        <stp>Open</stp>
        <stp>5</stp>
        <stp>-29</stp>
        <stp/>
        <stp/>
        <stp/>
        <stp/>
        <stp>T</stp>
        <tr r="AH35" s="1"/>
      </tp>
      <tp>
        <v>49</v>
        <stp/>
        <stp>StudyData</stp>
        <stp>BAVolCr.AskVol^(SUBMINUTE((DB),5,Regular),5,0)</stp>
        <stp>Bar</stp>
        <stp/>
        <stp>Open</stp>
        <stp>5</stp>
        <stp>-19</stp>
        <stp/>
        <stp/>
        <stp/>
        <stp/>
        <stp>T</stp>
        <tr r="AH25" s="1"/>
      </tp>
      <tp>
        <v>5</v>
        <stp/>
        <stp>StudyData</stp>
        <stp>BAVolCr.AskVol^(SUBMINUTE((DB),1,Regular),5,0)</stp>
        <stp>Bar</stp>
        <stp/>
        <stp>Open</stp>
        <stp>5</stp>
        <stp>-59</stp>
        <stp/>
        <stp/>
        <stp/>
        <stp/>
        <stp>T</stp>
        <tr r="H65" s="1"/>
      </tp>
      <tp>
        <v>41</v>
        <stp/>
        <stp>StudyData</stp>
        <stp>BAVolCr.AskVol^(SUBMINUTE((DB),1,Regular),5,0)</stp>
        <stp>Bar</stp>
        <stp/>
        <stp>Open</stp>
        <stp>5</stp>
        <stp>-49</stp>
        <stp/>
        <stp/>
        <stp/>
        <stp/>
        <stp>T</stp>
        <tr r="H55" s="1"/>
      </tp>
      <tp>
        <v>11</v>
        <stp/>
        <stp>StudyData</stp>
        <stp>BAVolCr.AskVol^(SUBMINUTE((DB),1,Regular),5,0)</stp>
        <stp>Bar</stp>
        <stp/>
        <stp>Open</stp>
        <stp>5</stp>
        <stp>-39</stp>
        <stp/>
        <stp/>
        <stp/>
        <stp/>
        <stp>T</stp>
        <tr r="H45" s="1"/>
      </tp>
      <tp>
        <v>10</v>
        <stp/>
        <stp>StudyData</stp>
        <stp>BAVolCr.AskVol^(SUBMINUTE((DB),1,Regular),5,0)</stp>
        <stp>Bar</stp>
        <stp/>
        <stp>Open</stp>
        <stp>5</stp>
        <stp>-29</stp>
        <stp/>
        <stp/>
        <stp/>
        <stp/>
        <stp>T</stp>
        <tr r="H35" s="1"/>
      </tp>
      <tp>
        <v>0</v>
        <stp/>
        <stp>StudyData</stp>
        <stp>BAVolCr.AskVol^(SUBMINUTE((DB),1,Regular),5,0)</stp>
        <stp>Bar</stp>
        <stp/>
        <stp>Open</stp>
        <stp>5</stp>
        <stp>-19</stp>
        <stp/>
        <stp/>
        <stp/>
        <stp/>
        <stp>T</stp>
        <tr r="H25" s="1"/>
      </tp>
      <tp>
        <v>171.62</v>
        <stp/>
        <stp>ContractData</stp>
        <stp>DB</stp>
        <stp>High</stp>
        <stp/>
        <stp>T</stp>
        <tr r="BB5" s="1"/>
      </tp>
      <tp>
        <v>171.41</v>
        <stp/>
        <stp>StudyData</stp>
        <stp>DB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171.43</v>
        <stp/>
        <stp>StudyData</stp>
        <stp>DB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171.45</v>
        <stp/>
        <stp>StudyData</stp>
        <stp>DB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171.44</v>
        <stp/>
        <stp>StudyData</stp>
        <stp>DB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171.48</v>
        <stp/>
        <stp>StudyData</stp>
        <stp>DB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171.42</v>
        <stp/>
        <stp>StudyData</stp>
        <stp>DB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171.46</v>
        <stp/>
        <stp>StudyData</stp>
        <stp>DB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171.42</v>
        <stp/>
        <stp>StudyData</stp>
        <stp>DB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171.41</v>
        <stp/>
        <stp>StudyData</stp>
        <stp>DB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171.38</v>
        <stp/>
        <stp>StudyData</stp>
        <stp>DB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171.39</v>
        <stp/>
        <stp>StudyData</stp>
        <stp>DB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50</v>
        <stp/>
        <stp>StudyData</stp>
        <stp>BAVolCr.AskVol^(SUBMINUTE((DB),5,Regular),5,0)</stp>
        <stp>Bar</stp>
        <stp/>
        <stp>Open</stp>
        <stp>5</stp>
        <stp>-58</stp>
        <stp/>
        <stp/>
        <stp/>
        <stp/>
        <stp>T</stp>
        <tr r="AH64" s="1"/>
      </tp>
      <tp>
        <v>102</v>
        <stp/>
        <stp>StudyData</stp>
        <stp>BAVolCr.AskVol^(SUBMINUTE((DB),5,Regular),5,0)</stp>
        <stp>Bar</stp>
        <stp/>
        <stp>Open</stp>
        <stp>5</stp>
        <stp>-48</stp>
        <stp/>
        <stp/>
        <stp/>
        <stp/>
        <stp>T</stp>
        <tr r="AH54" s="1"/>
      </tp>
      <tp>
        <v>180</v>
        <stp/>
        <stp>StudyData</stp>
        <stp>BAVolCr.AskVol^(SUBMINUTE((DB),5,Regular),5,0)</stp>
        <stp>Bar</stp>
        <stp/>
        <stp>Open</stp>
        <stp>5</stp>
        <stp>-38</stp>
        <stp/>
        <stp/>
        <stp/>
        <stp/>
        <stp>T</stp>
        <tr r="AH44" s="1"/>
      </tp>
      <tp>
        <v>197</v>
        <stp/>
        <stp>StudyData</stp>
        <stp>BAVolCr.AskVol^(SUBMINUTE((DB),5,Regular),5,0)</stp>
        <stp>Bar</stp>
        <stp/>
        <stp>Open</stp>
        <stp>5</stp>
        <stp>-28</stp>
        <stp/>
        <stp/>
        <stp/>
        <stp/>
        <stp>T</stp>
        <tr r="AH34" s="1"/>
      </tp>
      <tp>
        <v>30</v>
        <stp/>
        <stp>StudyData</stp>
        <stp>BAVolCr.AskVol^(SUBMINUTE((DB),5,Regular),5,0)</stp>
        <stp>Bar</stp>
        <stp/>
        <stp>Open</stp>
        <stp>5</stp>
        <stp>-18</stp>
        <stp/>
        <stp/>
        <stp/>
        <stp/>
        <stp>T</stp>
        <tr r="AH24" s="1"/>
      </tp>
      <tp>
        <v>5</v>
        <stp/>
        <stp>StudyData</stp>
        <stp>BAVolCr.AskVol^(SUBMINUTE((DB),1,Regular),5,0)</stp>
        <stp>Bar</stp>
        <stp/>
        <stp>Open</stp>
        <stp>5</stp>
        <stp>-58</stp>
        <stp/>
        <stp/>
        <stp/>
        <stp/>
        <stp>T</stp>
        <tr r="H64" s="1"/>
      </tp>
      <tp>
        <v>50</v>
        <stp/>
        <stp>StudyData</stp>
        <stp>BAVolCr.AskVol^(SUBMINUTE((DB),1,Regular),5,0)</stp>
        <stp>Bar</stp>
        <stp/>
        <stp>Open</stp>
        <stp>5</stp>
        <stp>-48</stp>
        <stp/>
        <stp/>
        <stp/>
        <stp/>
        <stp>T</stp>
        <tr r="H54" s="1"/>
      </tp>
      <tp>
        <v>8</v>
        <stp/>
        <stp>StudyData</stp>
        <stp>BAVolCr.AskVol^(SUBMINUTE((DB),1,Regular),5,0)</stp>
        <stp>Bar</stp>
        <stp/>
        <stp>Open</stp>
        <stp>5</stp>
        <stp>-38</stp>
        <stp/>
        <stp/>
        <stp/>
        <stp/>
        <stp>T</stp>
        <tr r="H44" s="1"/>
      </tp>
      <tp>
        <v>0</v>
        <stp/>
        <stp>StudyData</stp>
        <stp>BAVolCr.AskVol^(SUBMINUTE((DB),1,Regular),5,0)</stp>
        <stp>Bar</stp>
        <stp/>
        <stp>Open</stp>
        <stp>5</stp>
        <stp>-28</stp>
        <stp/>
        <stp/>
        <stp/>
        <stp/>
        <stp>T</stp>
        <tr r="H34" s="1"/>
      </tp>
      <tp>
        <v>0</v>
        <stp/>
        <stp>StudyData</stp>
        <stp>BAVolCr.AskVol^(SUBMINUTE((DB),1,Regular),5,0)</stp>
        <stp>Bar</stp>
        <stp/>
        <stp>Open</stp>
        <stp>5</stp>
        <stp>-18</stp>
        <stp/>
        <stp/>
        <stp/>
        <stp/>
        <stp>T</stp>
        <tr r="H24" s="1"/>
      </tp>
      <tp>
        <v>171.44</v>
        <stp/>
        <stp>StudyData</stp>
        <stp>DB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171.46</v>
        <stp/>
        <stp>StudyData</stp>
        <stp>DB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171.44</v>
        <stp/>
        <stp>StudyData</stp>
        <stp>DB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171.48</v>
        <stp/>
        <stp>StudyData</stp>
        <stp>DB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171.42</v>
        <stp/>
        <stp>StudyData</stp>
        <stp>DB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171.46</v>
        <stp/>
        <stp>StudyData</stp>
        <stp>DB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171.42</v>
        <stp/>
        <stp>StudyData</stp>
        <stp>DB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171.37</v>
        <stp/>
        <stp>StudyData</stp>
        <stp>DB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171.39</v>
        <stp/>
        <stp>StudyData</stp>
        <stp>DB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171.41</v>
        <stp/>
        <stp>StudyData</stp>
        <stp>DB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171.45</v>
        <stp/>
        <stp>StudyData</stp>
        <stp>DB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171.4</v>
        <stp/>
        <stp>StudyData</stp>
        <stp>DB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171.43</v>
        <stp/>
        <stp>StudyData</stp>
        <stp>DB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171.46</v>
        <stp/>
        <stp>StudyData</stp>
        <stp>DB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171.43</v>
        <stp/>
        <stp>StudyData</stp>
        <stp>DB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171.48</v>
        <stp/>
        <stp>StudyData</stp>
        <stp>DB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171.4</v>
        <stp/>
        <stp>StudyData</stp>
        <stp>DB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171.44</v>
        <stp/>
        <stp>StudyData</stp>
        <stp>DB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171.41</v>
        <stp/>
        <stp>StudyData</stp>
        <stp>DB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171.4</v>
        <stp/>
        <stp>StudyData</stp>
        <stp>DB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171.45</v>
        <stp/>
        <stp>StudyData</stp>
        <stp>DB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171.4</v>
        <stp/>
        <stp>StudyData</stp>
        <stp>DB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171.42</v>
        <stp/>
        <stp>StudyData</stp>
        <stp>DB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171.49</v>
        <stp/>
        <stp>StudyData</stp>
        <stp>DB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171.42</v>
        <stp/>
        <stp>StudyData</stp>
        <stp>DB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171.47</v>
        <stp/>
        <stp>StudyData</stp>
        <stp>DB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171.41</v>
        <stp/>
        <stp>StudyData</stp>
        <stp>DB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171.42</v>
        <stp/>
        <stp>StudyData</stp>
        <stp>DB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171.41</v>
        <stp/>
        <stp>StudyData</stp>
        <stp>DB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171.4</v>
        <stp/>
        <stp>StudyData</stp>
        <stp>DB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171.38</v>
        <stp/>
        <stp>ContractData</stp>
        <stp>DB</stp>
        <stp>Open</stp>
        <stp/>
        <stp>T</stp>
        <tr r="AX5" s="1"/>
      </tp>
      <tp>
        <v>171.54</v>
        <stp/>
        <stp>StudyData</stp>
        <stp>DB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171.44</v>
        <stp/>
        <stp>StudyData</stp>
        <stp>DB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171.35</v>
        <stp/>
        <stp>StudyData</stp>
        <stp>DB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171.42</v>
        <stp/>
        <stp>StudyData</stp>
        <stp>DB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171.48</v>
        <stp/>
        <stp>StudyData</stp>
        <stp>DB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171.43</v>
        <stp/>
        <stp>StudyData</stp>
        <stp>DB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171.46</v>
        <stp/>
        <stp>StudyData</stp>
        <stp>DB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171.42</v>
        <stp/>
        <stp>StudyData</stp>
        <stp>DB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171.46</v>
        <stp/>
        <stp>StudyData</stp>
        <stp>DB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171.4</v>
        <stp/>
        <stp>StudyData</stp>
        <stp>DB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171.42</v>
        <stp/>
        <stp>StudyData</stp>
        <stp>DB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171.44</v>
        <stp/>
        <stp>StudyData</stp>
        <stp>DB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171.36</v>
        <stp/>
        <stp>StudyData</stp>
        <stp>DB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171.42</v>
        <stp/>
        <stp>StudyData</stp>
        <stp>DB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171.46</v>
        <stp/>
        <stp>StudyData</stp>
        <stp>DB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171.42</v>
        <stp/>
        <stp>StudyData</stp>
        <stp>DB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171.46</v>
        <stp/>
        <stp>StudyData</stp>
        <stp>DB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171.41</v>
        <stp/>
        <stp>StudyData</stp>
        <stp>DB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171.46</v>
        <stp/>
        <stp>StudyData</stp>
        <stp>DB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171.41</v>
        <stp/>
        <stp>StudyData</stp>
        <stp>DB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171.42</v>
        <stp/>
        <stp>StudyData</stp>
        <stp>DB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0</v>
        <stp/>
        <stp>StudyData</stp>
        <stp>AlgOrdBidVol(DB)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1073</v>
        <stp/>
        <stp>StudyData</stp>
        <stp>AlgOrdBidVol(DB)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0</v>
        <stp/>
        <stp>StudyData</stp>
        <stp>AlgOrdBidVol(DB)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93</v>
        <stp/>
        <stp>StudyData</stp>
        <stp>AlgOrdBidVol(DB)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0</v>
        <stp/>
        <stp>StudyData</stp>
        <stp>AlgOrdBidVol(DB)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237</v>
        <stp/>
        <stp>StudyData</stp>
        <stp>AlgOrdBidVol(DB)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31</v>
        <stp/>
        <stp>StudyData</stp>
        <stp>AlgOrdBidVol(DB)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242</v>
        <stp/>
        <stp>StudyData</stp>
        <stp>AlgOrdBidVol(DB)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0</v>
        <stp/>
        <stp>StudyData</stp>
        <stp>AlgOrdBidVol(DB)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188</v>
        <stp/>
        <stp>StudyData</stp>
        <stp>AlgOrdBidVol(DB)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6368</v>
        <stp/>
        <stp>StudyData</stp>
        <stp>BAVolCr.AskVol^(DB)</stp>
        <stp>Bar</stp>
        <stp/>
        <stp>Open</stp>
        <stp>5</stp>
        <stp>-8</stp>
        <stp/>
        <stp/>
        <stp/>
        <stp/>
        <stp>T</stp>
        <tr r="BT14" s="1"/>
      </tp>
      <tp>
        <v>904</v>
        <stp/>
        <stp>StudyData</stp>
        <stp>BAVolCr.AskVol^(DB)</stp>
        <stp>Bar</stp>
        <stp/>
        <stp>Open</stp>
        <stp>1</stp>
        <stp>-8</stp>
        <stp/>
        <stp/>
        <stp/>
        <stp/>
        <stp>T</stp>
        <tr r="AS14" s="1"/>
      </tp>
      <tp>
        <v>21</v>
        <stp/>
        <stp>StudyData</stp>
        <stp>AlgOrdBidVol(DB)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544</v>
        <stp/>
        <stp>StudyData</stp>
        <stp>AlgOrdBidVol(DB)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0</v>
        <stp/>
        <stp>StudyData</stp>
        <stp>AlgOrdBidVol(DB)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677</v>
        <stp/>
        <stp>StudyData</stp>
        <stp>AlgOrdBidVol(DB)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AlgOrdBidVol(DB)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567</v>
        <stp/>
        <stp>StudyData</stp>
        <stp>AlgOrdBidVol(DB)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AlgOrdBidVol(DB)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293</v>
        <stp/>
        <stp>StudyData</stp>
        <stp>AlgOrdBidVol(DB)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25</v>
        <stp/>
        <stp>StudyData</stp>
        <stp>AlgOrdBidVol(DB)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457</v>
        <stp/>
        <stp>StudyData</stp>
        <stp>AlgOrdBidVol(DB)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6873</v>
        <stp/>
        <stp>StudyData</stp>
        <stp>BAVolCr.AskVol^(DB)</stp>
        <stp>Bar</stp>
        <stp/>
        <stp>Open</stp>
        <stp>5</stp>
        <stp>-9</stp>
        <stp/>
        <stp/>
        <stp/>
        <stp/>
        <stp>T</stp>
        <tr r="BT15" s="1"/>
      </tp>
      <tp>
        <v>778</v>
        <stp/>
        <stp>StudyData</stp>
        <stp>BAVolCr.AskVol^(DB)</stp>
        <stp>Bar</stp>
        <stp/>
        <stp>Open</stp>
        <stp>1</stp>
        <stp>-9</stp>
        <stp/>
        <stp/>
        <stp/>
        <stp/>
        <stp>T</stp>
        <tr r="AS15" s="1"/>
      </tp>
      <tp>
        <v>3</v>
        <stp/>
        <stp>StudyData</stp>
        <stp>AlgOrdBidVol(DB)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199</v>
        <stp/>
        <stp>StudyData</stp>
        <stp>AlgOrdBidVol(DB)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0</v>
        <stp/>
        <stp>StudyData</stp>
        <stp>AlgOrdBidVol(DB)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376</v>
        <stp/>
        <stp>StudyData</stp>
        <stp>AlgOrdBidVol(DB)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224</v>
        <stp/>
        <stp>StudyData</stp>
        <stp>AlgOrdBidVol(DB)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501</v>
        <stp/>
        <stp>StudyData</stp>
        <stp>AlgOrdBidVol(DB)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AlgOrdBidVol(DB)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2</v>
        <stp/>
        <stp>StudyData</stp>
        <stp>AlgOrdBidVol(DB)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40</v>
        <stp/>
        <stp>StudyData</stp>
        <stp>AlgOrdBidVol(DB)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69</v>
        <stp/>
        <stp>StudyData</stp>
        <stp>AlgOrdBidVol(DB)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171.47</v>
        <stp/>
        <stp>StudyData</stp>
        <stp>DB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171.38</v>
        <stp/>
        <stp>StudyData</stp>
        <stp>DB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171.48</v>
        <stp/>
        <stp>StudyData</stp>
        <stp>DB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171.54</v>
        <stp/>
        <stp>StudyData</stp>
        <stp>DB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171.49</v>
        <stp/>
        <stp>StudyData</stp>
        <stp>DB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533</v>
        <stp/>
        <stp>DOMData</stp>
        <stp>DB</stp>
        <stp>Volume</stp>
        <stp>4</stp>
        <stp>D</stp>
        <tr r="X6" s="1"/>
      </tp>
      <tp>
        <v>0</v>
        <stp/>
        <stp>StudyData</stp>
        <stp>AlgOrdBidVol(DB)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449</v>
        <stp/>
        <stp>StudyData</stp>
        <stp>AlgOrdBidVol(DB)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0</v>
        <stp/>
        <stp>StudyData</stp>
        <stp>AlgOrdBidVol(DB)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219</v>
        <stp/>
        <stp>StudyData</stp>
        <stp>AlgOrdBidVol(DB)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103</v>
        <stp/>
        <stp>StudyData</stp>
        <stp>AlgOrdBidVol(DB)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254</v>
        <stp/>
        <stp>StudyData</stp>
        <stp>AlgOrdBidVol(DB)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0</v>
        <stp/>
        <stp>StudyData</stp>
        <stp>AlgOrdBidVol(DB)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243</v>
        <stp/>
        <stp>StudyData</stp>
        <stp>AlgOrdBidVol(DB)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AlgOrdBidVol(DB)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691</v>
        <stp/>
        <stp>StudyData</stp>
        <stp>AlgOrdBidVol(DB)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0</v>
        <stp/>
        <stp>StudyData</stp>
        <stp>AlgOrdBidVol(DB)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171.46</v>
        <stp/>
        <stp>StudyData</stp>
        <stp>DB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171.37</v>
        <stp/>
        <stp>StudyData</stp>
        <stp>DB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171.48</v>
        <stp/>
        <stp>StudyData</stp>
        <stp>DB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171.53</v>
        <stp/>
        <stp>StudyData</stp>
        <stp>DB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171.49</v>
        <stp/>
        <stp>StudyData</stp>
        <stp>DB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0</v>
        <stp/>
        <stp>StudyData</stp>
        <stp>AlgOrdBidVol(DB)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95</v>
        <stp/>
        <stp>StudyData</stp>
        <stp>AlgOrdBidVol(DB)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0</v>
        <stp/>
        <stp>StudyData</stp>
        <stp>AlgOrdBidVol(DB)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164</v>
        <stp/>
        <stp>StudyData</stp>
        <stp>AlgOrdBidVol(DB)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AlgOrdBidVol(DB)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828</v>
        <stp/>
        <stp>StudyData</stp>
        <stp>AlgOrdBidVol(DB)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AlgOrdBidVol(DB)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359</v>
        <stp/>
        <stp>StudyData</stp>
        <stp>AlgOrdBidVol(DB)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AlgOrdBidVol(DB)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711</v>
        <stp/>
        <stp>StudyData</stp>
        <stp>AlgOrdBidVol(DB)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418</v>
        <stp/>
        <stp>DOMData</stp>
        <stp>DB</stp>
        <stp>Volume</stp>
        <stp>2</stp>
        <stp>D</stp>
        <tr r="T6" s="1"/>
      </tp>
      <tp>
        <v>0</v>
        <stp/>
        <stp>StudyData</stp>
        <stp>AlgOrdBidVol(DB)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38</v>
        <stp/>
        <stp>StudyData</stp>
        <stp>AlgOrdBidVol(DB)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0</v>
        <stp/>
        <stp>StudyData</stp>
        <stp>AlgOrdBidVol(DB)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294</v>
        <stp/>
        <stp>StudyData</stp>
        <stp>AlgOrdBidVol(DB)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AlgOrdBidVol(DB)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400</v>
        <stp/>
        <stp>StudyData</stp>
        <stp>AlgOrdBidVol(DB)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0</v>
        <stp/>
        <stp>StudyData</stp>
        <stp>AlgOrdBidVol(DB)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151</v>
        <stp/>
        <stp>StudyData</stp>
        <stp>AlgOrdBidVol(DB)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0</v>
        <stp/>
        <stp>StudyData</stp>
        <stp>AlgOrdBidVol(DB)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419</v>
        <stp/>
        <stp>StudyData</stp>
        <stp>AlgOrdBidVol(DB)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423</v>
        <stp/>
        <stp>DOMData</stp>
        <stp>DB</stp>
        <stp>Volume</stp>
        <stp>3</stp>
        <stp>D</stp>
        <tr r="V6" s="1"/>
      </tp>
      <tp>
        <v>105</v>
        <stp/>
        <stp>StudyData</stp>
        <stp>AlgOrdBidVol(DB)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644</v>
        <stp/>
        <stp>StudyData</stp>
        <stp>AlgOrdBidVol(DB)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0</v>
        <stp/>
        <stp>StudyData</stp>
        <stp>AlgOrdBidVol(DB)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771</v>
        <stp/>
        <stp>StudyData</stp>
        <stp>AlgOrdBidVol(DB)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19</v>
        <stp/>
        <stp>StudyData</stp>
        <stp>AlgOrdBidVol(DB)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505</v>
        <stp/>
        <stp>StudyData</stp>
        <stp>AlgOrdBidVol(DB)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136</v>
        <stp/>
        <stp>StudyData</stp>
        <stp>AlgOrdBidVol(DB)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556</v>
        <stp/>
        <stp>StudyData</stp>
        <stp>AlgOrdBidVol(DB)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643</v>
        <stp/>
        <stp>StudyData</stp>
        <stp>AlgOrdBidVol(DB)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581</v>
        <stp/>
        <stp>StudyData</stp>
        <stp>AlgOrdBidVol(DB)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171.42</v>
        <stp/>
        <stp>StudyData</stp>
        <stp>DB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171.44</v>
        <stp/>
        <stp>StudyData</stp>
        <stp>DB</stp>
        <stp>FG</stp>
        <stp/>
        <stp>Open</stp>
        <stp>1</stp>
        <stp>-39</stp>
        <stp/>
        <stp/>
        <stp/>
        <stp/>
        <stp>T</stp>
        <tr r="AL45" s="1"/>
        <tr r="AL45" s="1"/>
      </tp>
      <tp>
        <v>171.42</v>
        <stp/>
        <stp>StudyData</stp>
        <stp>DB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171.43</v>
        <stp/>
        <stp>StudyData</stp>
        <stp>DB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171.44</v>
        <stp/>
        <stp>StudyData</stp>
        <stp>DB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53</v>
        <stp/>
        <stp>StudyData</stp>
        <stp>AlgOrdBidVol(DB)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165</v>
        <stp/>
        <stp>StudyData</stp>
        <stp>AlgOrdBidVol(DB)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21</v>
        <stp/>
        <stp>StudyData</stp>
        <stp>AlgOrdBidVol(DB)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234</v>
        <stp/>
        <stp>StudyData</stp>
        <stp>AlgOrdBidVol(DB)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AlgOrdBidVol(DB)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185</v>
        <stp/>
        <stp>StudyData</stp>
        <stp>AlgOrdBidVol(DB)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134</v>
        <stp/>
        <stp>StudyData</stp>
        <stp>AlgOrdBidVol(DB)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480</v>
        <stp/>
        <stp>StudyData</stp>
        <stp>AlgOrdBidVol(DB)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28</v>
        <stp/>
        <stp>StudyData</stp>
        <stp>AlgOrdBidVol(DB)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844</v>
        <stp/>
        <stp>StudyData</stp>
        <stp>AlgOrdBidVol(DB)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8</v>
        <stp/>
        <stp>StudyData</stp>
        <stp>AlgOrdBidVol(DB)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171.42</v>
        <stp/>
        <stp>StudyData</stp>
        <stp>DB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171.43</v>
        <stp/>
        <stp>StudyData</stp>
        <stp>DB</stp>
        <stp>FG</stp>
        <stp/>
        <stp>Open</stp>
        <stp>1</stp>
        <stp>-38</stp>
        <stp/>
        <stp/>
        <stp/>
        <stp/>
        <stp>T</stp>
        <tr r="AL44" s="1"/>
        <tr r="AL44" s="1"/>
      </tp>
      <tp>
        <v>171.42</v>
        <stp/>
        <stp>StudyData</stp>
        <stp>DB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171.44</v>
        <stp/>
        <stp>StudyData</stp>
        <stp>DB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171.46</v>
        <stp/>
        <stp>StudyData</stp>
        <stp>DB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456</v>
        <stp/>
        <stp>DOMData</stp>
        <stp>DB</stp>
        <stp>Volume</stp>
        <stp>1</stp>
        <stp>D</stp>
        <tr r="R6" s="1"/>
      </tp>
      <tp>
        <v>171.41</v>
        <stp/>
        <stp>StudyData</stp>
        <stp>DB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171.41</v>
        <stp/>
        <stp>StudyData</stp>
        <stp>DB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171.41</v>
        <stp/>
        <stp>StudyData</stp>
        <stp>DB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171.43</v>
        <stp/>
        <stp>StudyData</stp>
        <stp>DB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171.42</v>
        <stp/>
        <stp>StudyData</stp>
        <stp>DB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171.49</v>
        <stp/>
        <stp>StudyData</stp>
        <stp>DB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171.43</v>
        <stp/>
        <stp>StudyData</stp>
        <stp>DB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171.49</v>
        <stp/>
        <stp>StudyData</stp>
        <stp>DB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171.46</v>
        <stp/>
        <stp>StudyData</stp>
        <stp>DB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171.46</v>
        <stp/>
        <stp>StudyData</stp>
        <stp>DB</stp>
        <stp>FG</stp>
        <stp/>
        <stp>Open</stp>
        <stp>5</stp>
        <stp>-43</stp>
        <stp/>
        <stp/>
        <stp/>
        <stp/>
        <stp>T</stp>
        <tr r="BM49" s="1"/>
        <tr r="BM49" s="1"/>
      </tp>
      <tp>
        <v>171.42</v>
        <stp/>
        <stp>StudyData</stp>
        <stp>DB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171.42</v>
        <stp/>
        <stp>StudyData</stp>
        <stp>DB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171.42</v>
        <stp/>
        <stp>StudyData</stp>
        <stp>DB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171.45</v>
        <stp/>
        <stp>StudyData</stp>
        <stp>DB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171.43</v>
        <stp/>
        <stp>StudyData</stp>
        <stp>DB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171.49</v>
        <stp/>
        <stp>StudyData</stp>
        <stp>DB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171.43</v>
        <stp/>
        <stp>StudyData</stp>
        <stp>DB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171.49</v>
        <stp/>
        <stp>StudyData</stp>
        <stp>DB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171.45</v>
        <stp/>
        <stp>StudyData</stp>
        <stp>DB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171.41</v>
        <stp/>
        <stp>StudyData</stp>
        <stp>DB</stp>
        <stp>FG</stp>
        <stp/>
        <stp>Open</stp>
        <stp>5</stp>
        <stp>-42</stp>
        <stp/>
        <stp/>
        <stp/>
        <stp/>
        <stp>T</stp>
        <tr r="BM48" s="1"/>
        <tr r="BM48" s="1"/>
      </tp>
      <tp>
        <v>3093</v>
        <stp/>
        <stp>StudyData</stp>
        <stp>BAVolCr.AskVol^(DB)</stp>
        <stp>Bar</stp>
        <stp/>
        <stp>Open</stp>
        <stp>5</stp>
        <stp>-1</stp>
        <stp/>
        <stp/>
        <stp/>
        <stp/>
        <stp>T</stp>
        <tr r="BT7" s="1"/>
      </tp>
      <tp>
        <v>969</v>
        <stp/>
        <stp>StudyData</stp>
        <stp>BAVolCr.AskVol^(DB)</stp>
        <stp>Bar</stp>
        <stp/>
        <stp>Open</stp>
        <stp>1</stp>
        <stp>-1</stp>
        <stp/>
        <stp/>
        <stp/>
        <stp/>
        <stp>T</stp>
        <tr r="AS7" s="1"/>
      </tp>
      <tp>
        <v>0</v>
        <stp/>
        <stp>StudyData</stp>
        <stp>AlgOrdBidVol(DB)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0</v>
        <stp/>
        <stp>StudyData</stp>
        <stp>AlgOrdBidVol(DB)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AlgOrdBidVol(DB)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AlgOrdBidVol(DB)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0</v>
        <stp/>
        <stp>StudyData</stp>
        <stp>AlgOrdBidVol(DB)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171.41</v>
        <stp/>
        <stp>StudyData</stp>
        <stp>DB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171.43</v>
        <stp/>
        <stp>StudyData</stp>
        <stp>DB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171.41</v>
        <stp/>
        <stp>StudyData</stp>
        <stp>DB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171.46</v>
        <stp/>
        <stp>StudyData</stp>
        <stp>DB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171.43</v>
        <stp/>
        <stp>StudyData</stp>
        <stp>DB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171.51</v>
        <stp/>
        <stp>StudyData</stp>
        <stp>DB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171.44</v>
        <stp/>
        <stp>StudyData</stp>
        <stp>DB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171.46</v>
        <stp/>
        <stp>StudyData</stp>
        <stp>DB</stp>
        <stp>FG</stp>
        <stp/>
        <stp>Open</stp>
        <stp>5</stp>
        <stp>-51</stp>
        <stp/>
        <stp/>
        <stp/>
        <stp/>
        <stp>T</stp>
        <tr r="BM57" s="1"/>
        <tr r="BM57" s="1"/>
      </tp>
      <tp>
        <v>171.45</v>
        <stp/>
        <stp>StudyData</stp>
        <stp>DB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171.4</v>
        <stp/>
        <stp>StudyData</stp>
        <stp>DB</stp>
        <stp>FG</stp>
        <stp/>
        <stp>Open</stp>
        <stp>5</stp>
        <stp>-41</stp>
        <stp/>
        <stp/>
        <stp/>
        <stp/>
        <stp>T</stp>
        <tr r="BM47" s="1"/>
        <tr r="BM47" s="1"/>
      </tp>
      <tp>
        <v>2927</v>
        <stp/>
        <stp>StudyData</stp>
        <stp>BAVolCr.AskVol^(DB)</stp>
        <stp>Bar</stp>
        <stp/>
        <stp>Open</stp>
        <stp>5</stp>
        <stp>-2</stp>
        <stp/>
        <stp/>
        <stp/>
        <stp/>
        <stp>T</stp>
        <tr r="BT8" s="1"/>
      </tp>
      <tp>
        <v>1053</v>
        <stp/>
        <stp>StudyData</stp>
        <stp>BAVolCr.AskVol^(DB)</stp>
        <stp>Bar</stp>
        <stp/>
        <stp>Open</stp>
        <stp>1</stp>
        <stp>-2</stp>
        <stp/>
        <stp/>
        <stp/>
        <stp/>
        <stp>T</stp>
        <tr r="AS8" s="1"/>
      </tp>
      <tp>
        <v>0</v>
        <stp/>
        <stp>StudyData</stp>
        <stp>AlgOrdBidVol(DB)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0</v>
        <stp/>
        <stp>StudyData</stp>
        <stp>AlgOrdBidVol(DB)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AlgOrdBidVol(DB)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508</v>
        <stp/>
        <stp>StudyData</stp>
        <stp>AlgOrdBidVol(DB)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109</v>
        <stp/>
        <stp>StudyData</stp>
        <stp>AlgOrdBidVol(DB)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171.41</v>
        <stp/>
        <stp>StudyData</stp>
        <stp>DB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171.42</v>
        <stp/>
        <stp>StudyData</stp>
        <stp>DB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171.42</v>
        <stp/>
        <stp>StudyData</stp>
        <stp>DB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171.48</v>
        <stp/>
        <stp>StudyData</stp>
        <stp>DB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171.43</v>
        <stp/>
        <stp>StudyData</stp>
        <stp>DB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171.47</v>
        <stp/>
        <stp>StudyData</stp>
        <stp>DB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171.42</v>
        <stp/>
        <stp>StudyData</stp>
        <stp>DB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171.48</v>
        <stp/>
        <stp>StudyData</stp>
        <stp>DB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171.44</v>
        <stp/>
        <stp>StudyData</stp>
        <stp>DB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171.38</v>
        <stp/>
        <stp>StudyData</stp>
        <stp>DB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171.55</v>
        <stp/>
        <stp>StudyData</stp>
        <stp>DB</stp>
        <stp>FG</stp>
        <stp/>
        <stp>Open</stp>
        <stp>5</stp>
        <stp>-60</stp>
        <stp/>
        <stp/>
        <stp/>
        <stp/>
        <stp>T</stp>
        <tr r="BM66" s="1"/>
        <tr r="BM66" s="1"/>
      </tp>
      <tp>
        <v>2875</v>
        <stp/>
        <stp>StudyData</stp>
        <stp>BAVolCr.AskVol^(DB)</stp>
        <stp>Bar</stp>
        <stp/>
        <stp>Open</stp>
        <stp>5</stp>
        <stp>-3</stp>
        <stp/>
        <stp/>
        <stp/>
        <stp/>
        <stp>T</stp>
        <tr r="BT9" s="1"/>
      </tp>
      <tp>
        <v>889</v>
        <stp/>
        <stp>StudyData</stp>
        <stp>BAVolCr.AskVol^(DB)</stp>
        <stp>Bar</stp>
        <stp/>
        <stp>Open</stp>
        <stp>1</stp>
        <stp>-3</stp>
        <stp/>
        <stp/>
        <stp/>
        <stp/>
        <stp>T</stp>
        <tr r="AS9" s="1"/>
      </tp>
      <tp>
        <v>171.39</v>
        <stp/>
        <stp>StudyData</stp>
        <stp>DB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171.48</v>
        <stp/>
        <stp>StudyData</stp>
        <stp>DB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171.42</v>
        <stp/>
        <stp>StudyData</stp>
        <stp>DB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171.37</v>
        <stp/>
        <stp>StudyData</stp>
        <stp>DB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171.44</v>
        <stp/>
        <stp>StudyData</stp>
        <stp>DB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171.45</v>
        <stp/>
        <stp>StudyData</stp>
        <stp>DB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171.42</v>
        <stp/>
        <stp>StudyData</stp>
        <stp>DB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171.51</v>
        <stp/>
        <stp>StudyData</stp>
        <stp>DB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171.44</v>
        <stp/>
        <stp>StudyData</stp>
        <stp>DB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171.51</v>
        <stp/>
        <stp>StudyData</stp>
        <stp>DB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3445</v>
        <stp/>
        <stp>StudyData</stp>
        <stp>BAVolCr.AskVol^(DB)</stp>
        <stp>Bar</stp>
        <stp/>
        <stp>Open</stp>
        <stp>5</stp>
        <stp>-4</stp>
        <stp/>
        <stp/>
        <stp/>
        <stp/>
        <stp>T</stp>
        <tr r="BT10" s="1"/>
      </tp>
      <tp>
        <v>662</v>
        <stp/>
        <stp>StudyData</stp>
        <stp>BAVolCr.AskVol^(DB)</stp>
        <stp>Bar</stp>
        <stp/>
        <stp>Open</stp>
        <stp>1</stp>
        <stp>-4</stp>
        <stp/>
        <stp/>
        <stp/>
        <stp/>
        <stp>T</stp>
        <tr r="AS10" s="1"/>
      </tp>
      <tp>
        <v>171.4</v>
        <stp/>
        <stp>StudyData</stp>
        <stp>DB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171.43</v>
        <stp/>
        <stp>StudyData</stp>
        <stp>DB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171.41</v>
        <stp/>
        <stp>StudyData</stp>
        <stp>DB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171.37</v>
        <stp/>
        <stp>StudyData</stp>
        <stp>DB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171.44</v>
        <stp/>
        <stp>StudyData</stp>
        <stp>DB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171.45</v>
        <stp/>
        <stp>StudyData</stp>
        <stp>DB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171.43</v>
        <stp/>
        <stp>StudyData</stp>
        <stp>DB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171.52</v>
        <stp/>
        <stp>StudyData</stp>
        <stp>DB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171.45</v>
        <stp/>
        <stp>StudyData</stp>
        <stp>DB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171.48</v>
        <stp/>
        <stp>StudyData</stp>
        <stp>DB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3006</v>
        <stp/>
        <stp>StudyData</stp>
        <stp>BAVolCr.AskVol^(DB)</stp>
        <stp>Bar</stp>
        <stp/>
        <stp>Open</stp>
        <stp>5</stp>
        <stp>-5</stp>
        <stp/>
        <stp/>
        <stp/>
        <stp/>
        <stp>T</stp>
        <tr r="BT11" s="1"/>
      </tp>
      <tp>
        <v>706</v>
        <stp/>
        <stp>StudyData</stp>
        <stp>BAVolCr.AskVol^(DB)</stp>
        <stp>Bar</stp>
        <stp/>
        <stp>Open</stp>
        <stp>1</stp>
        <stp>-5</stp>
        <stp/>
        <stp/>
        <stp/>
        <stp/>
        <stp>T</stp>
        <tr r="AS11" s="1"/>
      </tp>
      <tp>
        <v>698</v>
        <stp/>
        <stp>StudyData</stp>
        <stp>AlgOrdBidVol(DB)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184</v>
        <stp/>
        <stp>StudyData</stp>
        <stp>AlgOrdBidVol(DB)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89</v>
        <stp/>
        <stp>StudyData</stp>
        <stp>AlgOrdBidVol(DB)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73</v>
        <stp/>
        <stp>StudyData</stp>
        <stp>AlgOrdBidVol(DB)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282</v>
        <stp/>
        <stp>StudyData</stp>
        <stp>AlgOrdBidVol(DB)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171.39</v>
        <stp/>
        <stp>StudyData</stp>
        <stp>DB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171.42</v>
        <stp/>
        <stp>StudyData</stp>
        <stp>DB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171.42</v>
        <stp/>
        <stp>StudyData</stp>
        <stp>DB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171.39</v>
        <stp/>
        <stp>StudyData</stp>
        <stp>DB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171.44</v>
        <stp/>
        <stp>StudyData</stp>
        <stp>DB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171.48</v>
        <stp/>
        <stp>StudyData</stp>
        <stp>DB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171.44</v>
        <stp/>
        <stp>StudyData</stp>
        <stp>DB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171.48</v>
        <stp/>
        <stp>StudyData</stp>
        <stp>DB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171.45</v>
        <stp/>
        <stp>StudyData</stp>
        <stp>DB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171.47</v>
        <stp/>
        <stp>StudyData</stp>
        <stp>DB</stp>
        <stp>FG</stp>
        <stp/>
        <stp>Open</stp>
        <stp>5</stp>
        <stp>-45</stp>
        <stp/>
        <stp/>
        <stp/>
        <stp/>
        <stp>T</stp>
        <tr r="BM51" s="1"/>
        <tr r="BM51" s="1"/>
      </tp>
      <tp>
        <v>3866</v>
        <stp/>
        <stp>StudyData</stp>
        <stp>BAVolCr.AskVol^(DB)</stp>
        <stp>Bar</stp>
        <stp/>
        <stp>Open</stp>
        <stp>5</stp>
        <stp>-6</stp>
        <stp/>
        <stp/>
        <stp/>
        <stp/>
        <stp>T</stp>
        <tr r="BT12" s="1"/>
      </tp>
      <tp>
        <v>842</v>
        <stp/>
        <stp>StudyData</stp>
        <stp>BAVolCr.AskVol^(DB)</stp>
        <stp>Bar</stp>
        <stp/>
        <stp>Open</stp>
        <stp>1</stp>
        <stp>-6</stp>
        <stp/>
        <stp/>
        <stp/>
        <stp/>
        <stp>T</stp>
        <tr r="AS12" s="1"/>
      </tp>
      <tp>
        <v>342</v>
        <stp/>
        <stp>StudyData</stp>
        <stp>AlgOrdBidVol(DB)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503</v>
        <stp/>
        <stp>StudyData</stp>
        <stp>AlgOrdBidVol(DB)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39</v>
        <stp/>
        <stp>StudyData</stp>
        <stp>AlgOrdBidVol(DB)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411</v>
        <stp/>
        <stp>StudyData</stp>
        <stp>AlgOrdBidVol(DB)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638</v>
        <stp/>
        <stp>StudyData</stp>
        <stp>AlgOrdBidVol(DB)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171.39</v>
        <stp/>
        <stp>StudyData</stp>
        <stp>DB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171.41</v>
        <stp/>
        <stp>StudyData</stp>
        <stp>DB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171.42</v>
        <stp/>
        <stp>StudyData</stp>
        <stp>DB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171.41</v>
        <stp/>
        <stp>StudyData</stp>
        <stp>DB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171.42</v>
        <stp/>
        <stp>StudyData</stp>
        <stp>DB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171.47</v>
        <stp/>
        <stp>StudyData</stp>
        <stp>DB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171.45</v>
        <stp/>
        <stp>StudyData</stp>
        <stp>DB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171.5</v>
        <stp/>
        <stp>StudyData</stp>
        <stp>DB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171.44</v>
        <stp/>
        <stp>StudyData</stp>
        <stp>DB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171.47</v>
        <stp/>
        <stp>StudyData</stp>
        <stp>DB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171.42</v>
        <stp/>
        <stp>StudyData</stp>
        <stp>DB</stp>
        <stp>FG</stp>
        <stp/>
        <stp>Open</stp>
        <stp>1</stp>
        <stp>-60</stp>
        <stp/>
        <stp/>
        <stp/>
        <stp/>
        <stp>T</stp>
        <tr r="AL66" s="1"/>
        <tr r="AL66" s="1"/>
      </tp>
      <tp>
        <v>5252</v>
        <stp/>
        <stp>StudyData</stp>
        <stp>BAVolCr.AskVol^(DB)</stp>
        <stp>Bar</stp>
        <stp/>
        <stp>Open</stp>
        <stp>5</stp>
        <stp>-7</stp>
        <stp/>
        <stp/>
        <stp/>
        <stp/>
        <stp>T</stp>
        <tr r="BT13" s="1"/>
      </tp>
      <tp>
        <v>810</v>
        <stp/>
        <stp>StudyData</stp>
        <stp>BAVolCr.AskVol^(DB)</stp>
        <stp>Bar</stp>
        <stp/>
        <stp>Open</stp>
        <stp>1</stp>
        <stp>-7</stp>
        <stp/>
        <stp/>
        <stp/>
        <stp/>
        <stp>T</stp>
        <tr r="AS13" s="1"/>
      </tp>
      <tp>
        <v>43628.45416666667</v>
        <stp/>
        <stp>StudyData</stp>
        <stp>DB</stp>
        <stp>Bar</stp>
        <stp/>
        <stp>Time</stp>
        <stp>1</stp>
        <stp>-50</stp>
        <stp/>
        <stp/>
        <stp/>
        <stp/>
        <stp>T</stp>
        <tr r="AK56" s="1"/>
      </tp>
      <tp>
        <v>43628.298611111109</v>
        <stp/>
        <stp>StudyData</stp>
        <stp>DB</stp>
        <stp>Bar</stp>
        <stp/>
        <stp>Time</stp>
        <stp>5</stp>
        <stp>-54</stp>
        <stp/>
        <stp/>
        <stp/>
        <stp/>
        <stp>T</stp>
        <tr r="BL60" s="1"/>
      </tp>
      <tp>
        <v>43628.461111111108</v>
        <stp/>
        <stp>StudyData</stp>
        <stp>DB</stp>
        <stp>Bar</stp>
        <stp/>
        <stp>Time</stp>
        <stp>1</stp>
        <stp>-40</stp>
        <stp/>
        <stp/>
        <stp/>
        <stp/>
        <stp>T</stp>
        <tr r="AK46" s="1"/>
      </tp>
      <tp>
        <v>43628.333333333336</v>
        <stp/>
        <stp>StudyData</stp>
        <stp>DB</stp>
        <stp>Bar</stp>
        <stp/>
        <stp>Time</stp>
        <stp>5</stp>
        <stp>-44</stp>
        <stp/>
        <stp/>
        <stp/>
        <stp/>
        <stp>T</stp>
        <tr r="BL50" s="1"/>
      </tp>
      <tp>
        <v>43628.447222222225</v>
        <stp/>
        <stp>StudyData</stp>
        <stp>DB</stp>
        <stp>Bar</stp>
        <stp/>
        <stp>Time</stp>
        <stp>1</stp>
        <stp>-60</stp>
        <stp/>
        <stp/>
        <stp/>
        <stp/>
        <stp>T</stp>
        <tr r="AK66" s="1"/>
      </tp>
      <tp>
        <v>43628.481944444444</v>
        <stp/>
        <stp>StudyData</stp>
        <stp>DB</stp>
        <stp>Bar</stp>
        <stp/>
        <stp>Time</stp>
        <stp>1</stp>
        <stp>-10</stp>
        <stp/>
        <stp/>
        <stp/>
        <stp/>
        <stp>T</stp>
        <tr r="AK16" s="1"/>
      </tp>
      <tp>
        <v>43628.4375</v>
        <stp/>
        <stp>StudyData</stp>
        <stp>DB</stp>
        <stp>Bar</stp>
        <stp/>
        <stp>Time</stp>
        <stp>5</stp>
        <stp>-14</stp>
        <stp/>
        <stp/>
        <stp/>
        <stp/>
        <stp>T</stp>
        <tr r="BL20" s="1"/>
      </tp>
      <tp>
        <v>43628.468055555553</v>
        <stp/>
        <stp>StudyData</stp>
        <stp>DB</stp>
        <stp>Bar</stp>
        <stp/>
        <stp>Time</stp>
        <stp>1</stp>
        <stp>-30</stp>
        <stp/>
        <stp/>
        <stp/>
        <stp/>
        <stp>T</stp>
        <tr r="AK36" s="1"/>
      </tp>
      <tp>
        <v>43628.368055555555</v>
        <stp/>
        <stp>StudyData</stp>
        <stp>DB</stp>
        <stp>Bar</stp>
        <stp/>
        <stp>Time</stp>
        <stp>5</stp>
        <stp>-34</stp>
        <stp/>
        <stp/>
        <stp/>
        <stp/>
        <stp>T</stp>
        <tr r="BL40" s="1"/>
      </tp>
      <tp>
        <v>43628.474999999999</v>
        <stp/>
        <stp>StudyData</stp>
        <stp>DB</stp>
        <stp>Bar</stp>
        <stp/>
        <stp>Time</stp>
        <stp>1</stp>
        <stp>-20</stp>
        <stp/>
        <stp/>
        <stp/>
        <stp/>
        <stp>T</stp>
        <tr r="AK26" s="1"/>
      </tp>
      <tp>
        <v>43628.402777777781</v>
        <stp/>
        <stp>StudyData</stp>
        <stp>DB</stp>
        <stp>Bar</stp>
        <stp/>
        <stp>Time</stp>
        <stp>5</stp>
        <stp>-24</stp>
        <stp/>
        <stp/>
        <stp/>
        <stp/>
        <stp>T</stp>
        <tr r="BL30" s="1"/>
      </tp>
      <tp>
        <v>0</v>
        <stp/>
        <stp>StudyData</stp>
        <stp>AlgOrdAskVol(DB)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AlgOrdAskVol(DB)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0</v>
        <stp/>
        <stp>StudyData</stp>
        <stp>AlgOrdAskVol(DB)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113</v>
        <stp/>
        <stp>StudyData</stp>
        <stp>AlgOrdAskVol(DB)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56</v>
        <stp/>
        <stp>StudyData</stp>
        <stp>AlgOrdAskVol(DB)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171.46</v>
        <stp/>
        <stp>StudyData</stp>
        <stp>DB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171.43</v>
        <stp/>
        <stp>StudyData</stp>
        <stp>DB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171.44</v>
        <stp/>
        <stp>StudyData</stp>
        <stp>DB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171.49</v>
        <stp/>
        <stp>StudyData</stp>
        <stp>DB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171.43</v>
        <stp/>
        <stp>StudyData</stp>
        <stp>DB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171.54</v>
        <stp/>
        <stp>StudyData</stp>
        <stp>DB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171.42</v>
        <stp/>
        <stp>StudyData</stp>
        <stp>DB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171.47</v>
        <stp/>
        <stp>StudyData</stp>
        <stp>DB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171.42</v>
        <stp/>
        <stp>StudyData</stp>
        <stp>DB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171.43</v>
        <stp/>
        <stp>StudyData</stp>
        <stp>DB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517</v>
        <stp/>
        <stp>StudyData</stp>
        <stp>BAVolCr.BidVol^(DB)</stp>
        <stp>Bar</stp>
        <stp/>
        <stp>Open</stp>
        <stp>1</stp>
        <stp>-2</stp>
        <stp/>
        <stp/>
        <stp/>
        <stp/>
        <stp>T</stp>
        <tr r="AR8" s="1"/>
      </tp>
      <tp>
        <v>3102</v>
        <stp/>
        <stp>StudyData</stp>
        <stp>BAVolCr.BidVol^(DB)</stp>
        <stp>Bar</stp>
        <stp/>
        <stp>Open</stp>
        <stp>5</stp>
        <stp>-2</stp>
        <stp/>
        <stp/>
        <stp/>
        <stp/>
        <stp>T</stp>
        <tr r="BS8" s="1"/>
      </tp>
      <tp>
        <v>171.37</v>
        <stp/>
        <stp>DOMData</stp>
        <stp>DB</stp>
        <stp>Price</stp>
        <stp>-3</stp>
        <stp>T</stp>
        <tr r="L5" s="1"/>
      </tp>
      <tp>
        <v>0</v>
        <stp/>
        <stp>StudyData</stp>
        <stp>AlgOrdBidVol(DB)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752</v>
        <stp/>
        <stp>StudyData</stp>
        <stp>AlgOrdBidVol(DB)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171.39</v>
        <stp/>
        <stp>StudyData</stp>
        <stp>SUBMINUTE((DB),5,Regular)</stp>
        <stp>FG</stp>
        <stp/>
        <stp>Low</stp>
        <stp>5</stp>
        <stp>-46</stp>
        <stp/>
        <stp/>
        <stp/>
        <stp/>
        <stp>T</stp>
        <tr r="AC52" s="1"/>
        <tr r="AC52" s="1"/>
      </tp>
      <tp>
        <v>171.39</v>
        <stp/>
        <stp>StudyData</stp>
        <stp>SUBMINUTE((DB),5,Regular)</stp>
        <stp>FG</stp>
        <stp/>
        <stp>Low</stp>
        <stp>5</stp>
        <stp>-56</stp>
        <stp/>
        <stp/>
        <stp/>
        <stp/>
        <stp>T</stp>
        <tr r="AC62" s="1"/>
        <tr r="AC62" s="1"/>
      </tp>
      <tp>
        <v>171.39</v>
        <stp/>
        <stp>StudyData</stp>
        <stp>SUBMINUTE((DB),5,Regular)</stp>
        <stp>FG</stp>
        <stp/>
        <stp>Low</stp>
        <stp>5</stp>
        <stp>-16</stp>
        <stp/>
        <stp/>
        <stp/>
        <stp/>
        <stp>T</stp>
        <tr r="AC22" s="1"/>
        <tr r="AC22" s="1"/>
      </tp>
      <tp>
        <v>171.39</v>
        <stp/>
        <stp>StudyData</stp>
        <stp>SUBMINUTE((DB),5,Regular)</stp>
        <stp>FG</stp>
        <stp/>
        <stp>Low</stp>
        <stp>5</stp>
        <stp>-26</stp>
        <stp/>
        <stp/>
        <stp/>
        <stp/>
        <stp>T</stp>
        <tr r="AC32" s="1"/>
        <tr r="AC32" s="1"/>
      </tp>
      <tp>
        <v>171.38</v>
        <stp/>
        <stp>StudyData</stp>
        <stp>SUBMINUTE((DB),5,Regular)</stp>
        <stp>FG</stp>
        <stp/>
        <stp>Low</stp>
        <stp>5</stp>
        <stp>-36</stp>
        <stp/>
        <stp/>
        <stp/>
        <stp/>
        <stp>T</stp>
        <tr r="AC42" s="1"/>
        <tr r="AC42" s="1"/>
      </tp>
      <tp>
        <v>43628.453472222223</v>
        <stp/>
        <stp>StudyData</stp>
        <stp>DB</stp>
        <stp>Bar</stp>
        <stp/>
        <stp>Time</stp>
        <stp>1</stp>
        <stp>-51</stp>
        <stp/>
        <stp/>
        <stp/>
        <stp/>
        <stp>T</stp>
        <tr r="AK57" s="1"/>
      </tp>
      <tp>
        <v>43628.295138888891</v>
        <stp/>
        <stp>StudyData</stp>
        <stp>DB</stp>
        <stp>Bar</stp>
        <stp/>
        <stp>Time</stp>
        <stp>5</stp>
        <stp>-55</stp>
        <stp/>
        <stp/>
        <stp/>
        <stp/>
        <stp>T</stp>
        <tr r="BL61" s="1"/>
      </tp>
      <tp>
        <v>43628.460416666669</v>
        <stp/>
        <stp>StudyData</stp>
        <stp>DB</stp>
        <stp>Bar</stp>
        <stp/>
        <stp>Time</stp>
        <stp>1</stp>
        <stp>-41</stp>
        <stp/>
        <stp/>
        <stp/>
        <stp/>
        <stp>T</stp>
        <tr r="AK47" s="1"/>
      </tp>
      <tp>
        <v>43628.329861111109</v>
        <stp/>
        <stp>StudyData</stp>
        <stp>DB</stp>
        <stp>Bar</stp>
        <stp/>
        <stp>Time</stp>
        <stp>5</stp>
        <stp>-45</stp>
        <stp/>
        <stp/>
        <stp/>
        <stp/>
        <stp>T</stp>
        <tr r="BL51" s="1"/>
      </tp>
      <tp>
        <v>43628.481249999997</v>
        <stp/>
        <stp>StudyData</stp>
        <stp>DB</stp>
        <stp>Bar</stp>
        <stp/>
        <stp>Time</stp>
        <stp>1</stp>
        <stp>-11</stp>
        <stp/>
        <stp/>
        <stp/>
        <stp/>
        <stp>T</stp>
        <tr r="AK17" s="1"/>
      </tp>
      <tp>
        <v>43628.434027777781</v>
        <stp/>
        <stp>StudyData</stp>
        <stp>DB</stp>
        <stp>Bar</stp>
        <stp/>
        <stp>Time</stp>
        <stp>5</stp>
        <stp>-15</stp>
        <stp/>
        <stp/>
        <stp/>
        <stp/>
        <stp>T</stp>
        <tr r="BL21" s="1"/>
      </tp>
      <tp>
        <v>43628.467361111114</v>
        <stp/>
        <stp>StudyData</stp>
        <stp>DB</stp>
        <stp>Bar</stp>
        <stp/>
        <stp>Time</stp>
        <stp>1</stp>
        <stp>-31</stp>
        <stp/>
        <stp/>
        <stp/>
        <stp/>
        <stp>T</stp>
        <tr r="AK37" s="1"/>
      </tp>
      <tp>
        <v>43628.364583333336</v>
        <stp/>
        <stp>StudyData</stp>
        <stp>DB</stp>
        <stp>Bar</stp>
        <stp/>
        <stp>Time</stp>
        <stp>5</stp>
        <stp>-35</stp>
        <stp/>
        <stp/>
        <stp/>
        <stp/>
        <stp>T</stp>
        <tr r="BL41" s="1"/>
      </tp>
      <tp>
        <v>43628.474305555559</v>
        <stp/>
        <stp>StudyData</stp>
        <stp>DB</stp>
        <stp>Bar</stp>
        <stp/>
        <stp>Time</stp>
        <stp>1</stp>
        <stp>-21</stp>
        <stp/>
        <stp/>
        <stp/>
        <stp/>
        <stp>T</stp>
        <tr r="AK27" s="1"/>
      </tp>
      <tp>
        <v>43628.399305555555</v>
        <stp/>
        <stp>StudyData</stp>
        <stp>DB</stp>
        <stp>Bar</stp>
        <stp/>
        <stp>Time</stp>
        <stp>5</stp>
        <stp>-25</stp>
        <stp/>
        <stp/>
        <stp/>
        <stp/>
        <stp>T</stp>
        <tr r="BL31" s="1"/>
      </tp>
      <tp>
        <v>0</v>
        <stp/>
        <stp>StudyData</stp>
        <stp>AlgOrdAskVol(DB)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51</v>
        <stp/>
        <stp>StudyData</stp>
        <stp>AlgOrdAskVol(DB)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0</v>
        <stp/>
        <stp>StudyData</stp>
        <stp>AlgOrdAskVol(DB)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22</v>
        <stp/>
        <stp>StudyData</stp>
        <stp>AlgOrdAskVol(DB)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2</v>
        <stp/>
        <stp>StudyData</stp>
        <stp>AlgOrdAskVol(DB)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171.46</v>
        <stp/>
        <stp>StudyData</stp>
        <stp>DB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171.47</v>
        <stp/>
        <stp>StudyData</stp>
        <stp>DB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171.43</v>
        <stp/>
        <stp>StudyData</stp>
        <stp>DB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171.5</v>
        <stp/>
        <stp>StudyData</stp>
        <stp>DB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171.43</v>
        <stp/>
        <stp>StudyData</stp>
        <stp>DB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171.5</v>
        <stp/>
        <stp>StudyData</stp>
        <stp>DB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171.42</v>
        <stp/>
        <stp>StudyData</stp>
        <stp>DB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171.45</v>
        <stp/>
        <stp>StudyData</stp>
        <stp>DB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171.42</v>
        <stp/>
        <stp>StudyData</stp>
        <stp>DB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171.43</v>
        <stp/>
        <stp>StudyData</stp>
        <stp>DB</stp>
        <stp>FG</stp>
        <stp/>
        <stp>High</stp>
        <stp>5</stp>
        <stp>-13</stp>
        <stp/>
        <stp/>
        <stp/>
        <stp/>
        <stp>T</stp>
        <tr r="BN19" s="1"/>
        <tr r="BN19" s="1"/>
      </tp>
      <tp>
        <v>499</v>
        <stp/>
        <stp>StudyData</stp>
        <stp>BAVolCr.BidVol^(DB)</stp>
        <stp>Bar</stp>
        <stp/>
        <stp>Open</stp>
        <stp>1</stp>
        <stp>-3</stp>
        <stp/>
        <stp/>
        <stp/>
        <stp/>
        <stp>T</stp>
        <tr r="AR9" s="1"/>
      </tp>
      <tp>
        <v>2699</v>
        <stp/>
        <stp>StudyData</stp>
        <stp>BAVolCr.BidVol^(DB)</stp>
        <stp>Bar</stp>
        <stp/>
        <stp>Open</stp>
        <stp>5</stp>
        <stp>-3</stp>
        <stp/>
        <stp/>
        <stp/>
        <stp/>
        <stp>T</stp>
        <tr r="BS9" s="1"/>
      </tp>
      <tp>
        <v>171.38</v>
        <stp/>
        <stp>DOMData</stp>
        <stp>DB</stp>
        <stp>Price</stp>
        <stp>-2</stp>
        <stp>T</stp>
        <tr r="N5" s="1"/>
      </tp>
      <tp>
        <v>0</v>
        <stp/>
        <stp>StudyData</stp>
        <stp>AlgOrdBidVol(DB)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93</v>
        <stp/>
        <stp>StudyData</stp>
        <stp>AlgOrdBidVol(DB)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171.39</v>
        <stp/>
        <stp>StudyData</stp>
        <stp>SUBMINUTE((DB),5,Regular)</stp>
        <stp>FG</stp>
        <stp/>
        <stp>Low</stp>
        <stp>5</stp>
        <stp>-47</stp>
        <stp/>
        <stp/>
        <stp/>
        <stp/>
        <stp>T</stp>
        <tr r="AC53" s="1"/>
        <tr r="AC53" s="1"/>
      </tp>
      <tp>
        <v>171.39</v>
        <stp/>
        <stp>StudyData</stp>
        <stp>SUBMINUTE((DB),5,Regular)</stp>
        <stp>FG</stp>
        <stp/>
        <stp>Low</stp>
        <stp>5</stp>
        <stp>-57</stp>
        <stp/>
        <stp/>
        <stp/>
        <stp/>
        <stp>T</stp>
        <tr r="AC63" s="1"/>
        <tr r="AC63" s="1"/>
      </tp>
      <tp>
        <v>171.39</v>
        <stp/>
        <stp>StudyData</stp>
        <stp>SUBMINUTE((DB),5,Regular)</stp>
        <stp>FG</stp>
        <stp/>
        <stp>Low</stp>
        <stp>5</stp>
        <stp>-17</stp>
        <stp/>
        <stp/>
        <stp/>
        <stp/>
        <stp>T</stp>
        <tr r="AC23" s="1"/>
        <tr r="AC23" s="1"/>
      </tp>
      <tp>
        <v>171.39</v>
        <stp/>
        <stp>StudyData</stp>
        <stp>SUBMINUTE((DB),5,Regular)</stp>
        <stp>FG</stp>
        <stp/>
        <stp>Low</stp>
        <stp>5</stp>
        <stp>-27</stp>
        <stp/>
        <stp/>
        <stp/>
        <stp/>
        <stp>T</stp>
        <tr r="AC33" s="1"/>
        <tr r="AC33" s="1"/>
      </tp>
      <tp>
        <v>171.39</v>
        <stp/>
        <stp>StudyData</stp>
        <stp>SUBMINUTE((DB),5,Regular)</stp>
        <stp>FG</stp>
        <stp/>
        <stp>Low</stp>
        <stp>5</stp>
        <stp>-37</stp>
        <stp/>
        <stp/>
        <stp/>
        <stp/>
        <stp>T</stp>
        <tr r="AC43" s="1"/>
        <tr r="AC43" s="1"/>
      </tp>
      <tp>
        <v>43628.452777777777</v>
        <stp/>
        <stp>StudyData</stp>
        <stp>DB</stp>
        <stp>Bar</stp>
        <stp/>
        <stp>Time</stp>
        <stp>1</stp>
        <stp>-52</stp>
        <stp/>
        <stp/>
        <stp/>
        <stp/>
        <stp>T</stp>
        <tr r="AK58" s="1"/>
      </tp>
      <tp>
        <v>43628.291666666664</v>
        <stp/>
        <stp>StudyData</stp>
        <stp>DB</stp>
        <stp>Bar</stp>
        <stp/>
        <stp>Time</stp>
        <stp>5</stp>
        <stp>-56</stp>
        <stp/>
        <stp/>
        <stp/>
        <stp/>
        <stp>T</stp>
        <tr r="BL62" s="1"/>
      </tp>
      <tp>
        <v>43628.459722222222</v>
        <stp/>
        <stp>StudyData</stp>
        <stp>DB</stp>
        <stp>Bar</stp>
        <stp/>
        <stp>Time</stp>
        <stp>1</stp>
        <stp>-42</stp>
        <stp/>
        <stp/>
        <stp/>
        <stp/>
        <stp>T</stp>
        <tr r="AK48" s="1"/>
      </tp>
      <tp>
        <v>43628.326388888891</v>
        <stp/>
        <stp>StudyData</stp>
        <stp>DB</stp>
        <stp>Bar</stp>
        <stp/>
        <stp>Time</stp>
        <stp>5</stp>
        <stp>-46</stp>
        <stp/>
        <stp/>
        <stp/>
        <stp/>
        <stp>T</stp>
        <tr r="BL52" s="1"/>
      </tp>
      <tp>
        <v>43628.480555555558</v>
        <stp/>
        <stp>StudyData</stp>
        <stp>DB</stp>
        <stp>Bar</stp>
        <stp/>
        <stp>Time</stp>
        <stp>1</stp>
        <stp>-12</stp>
        <stp/>
        <stp/>
        <stp/>
        <stp/>
        <stp>T</stp>
        <tr r="AK18" s="1"/>
      </tp>
      <tp>
        <v>43628.430555555555</v>
        <stp/>
        <stp>StudyData</stp>
        <stp>DB</stp>
        <stp>Bar</stp>
        <stp/>
        <stp>Time</stp>
        <stp>5</stp>
        <stp>-16</stp>
        <stp/>
        <stp/>
        <stp/>
        <stp/>
        <stp>T</stp>
        <tr r="BL22" s="1"/>
      </tp>
      <tp>
        <v>43628.466666666667</v>
        <stp/>
        <stp>StudyData</stp>
        <stp>DB</stp>
        <stp>Bar</stp>
        <stp/>
        <stp>Time</stp>
        <stp>1</stp>
        <stp>-32</stp>
        <stp/>
        <stp/>
        <stp/>
        <stp/>
        <stp>T</stp>
        <tr r="AK38" s="1"/>
      </tp>
      <tp>
        <v>43628.361111111109</v>
        <stp/>
        <stp>StudyData</stp>
        <stp>DB</stp>
        <stp>Bar</stp>
        <stp/>
        <stp>Time</stp>
        <stp>5</stp>
        <stp>-36</stp>
        <stp/>
        <stp/>
        <stp/>
        <stp/>
        <stp>T</stp>
        <tr r="BL42" s="1"/>
      </tp>
      <tp>
        <v>43628.473611111112</v>
        <stp/>
        <stp>StudyData</stp>
        <stp>DB</stp>
        <stp>Bar</stp>
        <stp/>
        <stp>Time</stp>
        <stp>1</stp>
        <stp>-22</stp>
        <stp/>
        <stp/>
        <stp/>
        <stp/>
        <stp>T</stp>
        <tr r="AK28" s="1"/>
      </tp>
      <tp>
        <v>43628.395833333336</v>
        <stp/>
        <stp>StudyData</stp>
        <stp>DB</stp>
        <stp>Bar</stp>
        <stp/>
        <stp>Time</stp>
        <stp>5</stp>
        <stp>-26</stp>
        <stp/>
        <stp/>
        <stp/>
        <stp/>
        <stp>T</stp>
        <tr r="BL32" s="1"/>
      </tp>
      <tp>
        <v>171.56</v>
        <stp/>
        <stp>StudyData</stp>
        <stp>DB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171.45</v>
        <stp/>
        <stp>StudyData</stp>
        <stp>DB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171.39</v>
        <stp/>
        <stp>StudyData</stp>
        <stp>DB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171.43</v>
        <stp/>
        <stp>StudyData</stp>
        <stp>DB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171.55</v>
        <stp/>
        <stp>StudyData</stp>
        <stp>DB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171.44</v>
        <stp/>
        <stp>StudyData</stp>
        <stp>DB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171.49</v>
        <stp/>
        <stp>StudyData</stp>
        <stp>DB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171.42</v>
        <stp/>
        <stp>StudyData</stp>
        <stp>DB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171.49</v>
        <stp/>
        <stp>StudyData</stp>
        <stp>DB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171.41</v>
        <stp/>
        <stp>StudyData</stp>
        <stp>DB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171.45</v>
        <stp/>
        <stp>StudyData</stp>
        <stp>DB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171.39</v>
        <stp/>
        <stp>DOMData</stp>
        <stp>DB</stp>
        <stp>Price</stp>
        <stp>-1</stp>
        <stp>T</stp>
        <tr r="P5" s="1"/>
      </tp>
      <tp>
        <v>172</v>
        <stp/>
        <stp>StudyData</stp>
        <stp>AlgOrdAskVol(DB)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30</v>
        <stp/>
        <stp>StudyData</stp>
        <stp>AlgOrdAskVol(DB)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171.39</v>
        <stp/>
        <stp>StudyData</stp>
        <stp>SUBMINUTE((DB),5,Regular)</stp>
        <stp>FG</stp>
        <stp/>
        <stp>Low</stp>
        <stp>5</stp>
        <stp>-44</stp>
        <stp/>
        <stp/>
        <stp/>
        <stp/>
        <stp>T</stp>
        <tr r="AC50" s="1"/>
        <tr r="AC50" s="1"/>
      </tp>
      <tp>
        <v>171.39</v>
        <stp/>
        <stp>StudyData</stp>
        <stp>SUBMINUTE((DB),5,Regular)</stp>
        <stp>FG</stp>
        <stp/>
        <stp>Low</stp>
        <stp>5</stp>
        <stp>-54</stp>
        <stp/>
        <stp/>
        <stp/>
        <stp/>
        <stp>T</stp>
        <tr r="AC60" s="1"/>
        <tr r="AC60" s="1"/>
      </tp>
      <tp>
        <v>171.39</v>
        <stp/>
        <stp>StudyData</stp>
        <stp>SUBMINUTE((DB),5,Regular)</stp>
        <stp>FG</stp>
        <stp/>
        <stp>Low</stp>
        <stp>5</stp>
        <stp>-14</stp>
        <stp/>
        <stp/>
        <stp/>
        <stp/>
        <stp>T</stp>
        <tr r="AC20" s="1"/>
        <tr r="AC20" s="1"/>
      </tp>
      <tp>
        <v>171.39</v>
        <stp/>
        <stp>StudyData</stp>
        <stp>SUBMINUTE((DB),5,Regular)</stp>
        <stp>FG</stp>
        <stp/>
        <stp>Low</stp>
        <stp>5</stp>
        <stp>-24</stp>
        <stp/>
        <stp/>
        <stp/>
        <stp/>
        <stp>T</stp>
        <tr r="AC30" s="1"/>
        <tr r="AC30" s="1"/>
      </tp>
      <tp>
        <v>171.39</v>
        <stp/>
        <stp>StudyData</stp>
        <stp>SUBMINUTE((DB),5,Regular)</stp>
        <stp>FG</stp>
        <stp/>
        <stp>Low</stp>
        <stp>5</stp>
        <stp>-34</stp>
        <stp/>
        <stp/>
        <stp/>
        <stp/>
        <stp>T</stp>
        <tr r="AC40" s="1"/>
        <tr r="AC40" s="1"/>
      </tp>
      <tp>
        <v>43628.45208333333</v>
        <stp/>
        <stp>StudyData</stp>
        <stp>DB</stp>
        <stp>Bar</stp>
        <stp/>
        <stp>Time</stp>
        <stp>1</stp>
        <stp>-53</stp>
        <stp/>
        <stp/>
        <stp/>
        <stp/>
        <stp>T</stp>
        <tr r="AK59" s="1"/>
      </tp>
      <tp>
        <v>43628.288194444445</v>
        <stp/>
        <stp>StudyData</stp>
        <stp>DB</stp>
        <stp>Bar</stp>
        <stp/>
        <stp>Time</stp>
        <stp>5</stp>
        <stp>-57</stp>
        <stp/>
        <stp/>
        <stp/>
        <stp/>
        <stp>T</stp>
        <tr r="BL63" s="1"/>
      </tp>
      <tp>
        <v>43628.459027777775</v>
        <stp/>
        <stp>StudyData</stp>
        <stp>DB</stp>
        <stp>Bar</stp>
        <stp/>
        <stp>Time</stp>
        <stp>1</stp>
        <stp>-43</stp>
        <stp/>
        <stp/>
        <stp/>
        <stp/>
        <stp>T</stp>
        <tr r="AK49" s="1"/>
      </tp>
      <tp>
        <v>43628.322916666664</v>
        <stp/>
        <stp>StudyData</stp>
        <stp>DB</stp>
        <stp>Bar</stp>
        <stp/>
        <stp>Time</stp>
        <stp>5</stp>
        <stp>-47</stp>
        <stp/>
        <stp/>
        <stp/>
        <stp/>
        <stp>T</stp>
        <tr r="BL53" s="1"/>
      </tp>
      <tp>
        <v>43628.479861111111</v>
        <stp/>
        <stp>StudyData</stp>
        <stp>DB</stp>
        <stp>Bar</stp>
        <stp/>
        <stp>Time</stp>
        <stp>1</stp>
        <stp>-13</stp>
        <stp/>
        <stp/>
        <stp/>
        <stp/>
        <stp>T</stp>
        <tr r="AK19" s="1"/>
      </tp>
      <tp>
        <v>43628.427083333336</v>
        <stp/>
        <stp>StudyData</stp>
        <stp>DB</stp>
        <stp>Bar</stp>
        <stp/>
        <stp>Time</stp>
        <stp>5</stp>
        <stp>-17</stp>
        <stp/>
        <stp/>
        <stp/>
        <stp/>
        <stp>T</stp>
        <tr r="BL23" s="1"/>
      </tp>
      <tp>
        <v>43628.46597222222</v>
        <stp/>
        <stp>StudyData</stp>
        <stp>DB</stp>
        <stp>Bar</stp>
        <stp/>
        <stp>Time</stp>
        <stp>1</stp>
        <stp>-33</stp>
        <stp/>
        <stp/>
        <stp/>
        <stp/>
        <stp>T</stp>
        <tr r="AK39" s="1"/>
      </tp>
      <tp>
        <v>43628.357638888891</v>
        <stp/>
        <stp>StudyData</stp>
        <stp>DB</stp>
        <stp>Bar</stp>
        <stp/>
        <stp>Time</stp>
        <stp>5</stp>
        <stp>-37</stp>
        <stp/>
        <stp/>
        <stp/>
        <stp/>
        <stp>T</stp>
        <tr r="BL43" s="1"/>
      </tp>
      <tp>
        <v>43628.472916666666</v>
        <stp/>
        <stp>StudyData</stp>
        <stp>DB</stp>
        <stp>Bar</stp>
        <stp/>
        <stp>Time</stp>
        <stp>1</stp>
        <stp>-23</stp>
        <stp/>
        <stp/>
        <stp/>
        <stp/>
        <stp>T</stp>
        <tr r="AK29" s="1"/>
      </tp>
      <tp>
        <v>43628.392361111109</v>
        <stp/>
        <stp>StudyData</stp>
        <stp>DB</stp>
        <stp>Bar</stp>
        <stp/>
        <stp>Time</stp>
        <stp>5</stp>
        <stp>-27</stp>
        <stp/>
        <stp/>
        <stp/>
        <stp/>
        <stp>T</stp>
        <tr r="BL33" s="1"/>
      </tp>
      <tp>
        <v>171.46</v>
        <stp/>
        <stp>StudyData</stp>
        <stp>DB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171.41</v>
        <stp/>
        <stp>StudyData</stp>
        <stp>DB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171.44</v>
        <stp/>
        <stp>StudyData</stp>
        <stp>DB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171.49</v>
        <stp/>
        <stp>StudyData</stp>
        <stp>DB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171.43</v>
        <stp/>
        <stp>StudyData</stp>
        <stp>DB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171.51</v>
        <stp/>
        <stp>StudyData</stp>
        <stp>DB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171.42</v>
        <stp/>
        <stp>StudyData</stp>
        <stp>DB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171.49</v>
        <stp/>
        <stp>StudyData</stp>
        <stp>DB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171.42</v>
        <stp/>
        <stp>StudyData</stp>
        <stp>DB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171.45</v>
        <stp/>
        <stp>StudyData</stp>
        <stp>DB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367</v>
        <stp/>
        <stp>StudyData</stp>
        <stp>BAVolCr.BidVol^(DB)</stp>
        <stp>Bar</stp>
        <stp/>
        <stp>Open</stp>
        <stp>1</stp>
        <stp>-1</stp>
        <stp/>
        <stp/>
        <stp/>
        <stp/>
        <stp>T</stp>
        <tr r="AR7" s="1"/>
      </tp>
      <tp>
        <v>3622</v>
        <stp/>
        <stp>StudyData</stp>
        <stp>BAVolCr.BidVol^(DB)</stp>
        <stp>Bar</stp>
        <stp/>
        <stp>Open</stp>
        <stp>5</stp>
        <stp>-1</stp>
        <stp/>
        <stp/>
        <stp/>
        <stp/>
        <stp>T</stp>
        <tr r="BS7" s="1"/>
      </tp>
      <tp>
        <v>17</v>
        <stp/>
        <stp>StudyData</stp>
        <stp>AlgOrdAskVol(DB)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135</v>
        <stp/>
        <stp>StudyData</stp>
        <stp>AlgOrdAskVol(DB)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171.39</v>
        <stp/>
        <stp>StudyData</stp>
        <stp>SUBMINUTE((DB),5,Regular)</stp>
        <stp>FG</stp>
        <stp/>
        <stp>Low</stp>
        <stp>5</stp>
        <stp>-45</stp>
        <stp/>
        <stp/>
        <stp/>
        <stp/>
        <stp>T</stp>
        <tr r="AC51" s="1"/>
        <tr r="AC51" s="1"/>
      </tp>
      <tp>
        <v>171.39</v>
        <stp/>
        <stp>StudyData</stp>
        <stp>SUBMINUTE((DB),5,Regular)</stp>
        <stp>FG</stp>
        <stp/>
        <stp>Low</stp>
        <stp>5</stp>
        <stp>-55</stp>
        <stp/>
        <stp/>
        <stp/>
        <stp/>
        <stp>T</stp>
        <tr r="AC61" s="1"/>
        <tr r="AC61" s="1"/>
      </tp>
      <tp>
        <v>171.39</v>
        <stp/>
        <stp>StudyData</stp>
        <stp>SUBMINUTE((DB),5,Regular)</stp>
        <stp>FG</stp>
        <stp/>
        <stp>Low</stp>
        <stp>5</stp>
        <stp>-15</stp>
        <stp/>
        <stp/>
        <stp/>
        <stp/>
        <stp>T</stp>
        <tr r="AC21" s="1"/>
        <tr r="AC21" s="1"/>
      </tp>
      <tp>
        <v>171.39</v>
        <stp/>
        <stp>StudyData</stp>
        <stp>SUBMINUTE((DB),5,Regular)</stp>
        <stp>FG</stp>
        <stp/>
        <stp>Low</stp>
        <stp>5</stp>
        <stp>-25</stp>
        <stp/>
        <stp/>
        <stp/>
        <stp/>
        <stp>T</stp>
        <tr r="AC31" s="1"/>
        <tr r="AC31" s="1"/>
      </tp>
      <tp>
        <v>171.39</v>
        <stp/>
        <stp>StudyData</stp>
        <stp>SUBMINUTE((DB),5,Regular)</stp>
        <stp>FG</stp>
        <stp/>
        <stp>Low</stp>
        <stp>5</stp>
        <stp>-35</stp>
        <stp/>
        <stp/>
        <stp/>
        <stp/>
        <stp>T</stp>
        <tr r="AC41" s="1"/>
        <tr r="AC41" s="1"/>
      </tp>
      <tp>
        <v>43628.451388888891</v>
        <stp/>
        <stp>StudyData</stp>
        <stp>DB</stp>
        <stp>Bar</stp>
        <stp/>
        <stp>Time</stp>
        <stp>1</stp>
        <stp>-54</stp>
        <stp/>
        <stp/>
        <stp/>
        <stp/>
        <stp>T</stp>
        <tr r="AK60" s="1"/>
      </tp>
      <tp>
        <v>43628.3125</v>
        <stp/>
        <stp>StudyData</stp>
        <stp>DB</stp>
        <stp>Bar</stp>
        <stp/>
        <stp>Time</stp>
        <stp>5</stp>
        <stp>-50</stp>
        <stp/>
        <stp/>
        <stp/>
        <stp/>
        <stp>T</stp>
        <tr r="BL56" s="1"/>
      </tp>
      <tp>
        <v>43628.458333333336</v>
        <stp/>
        <stp>StudyData</stp>
        <stp>DB</stp>
        <stp>Bar</stp>
        <stp/>
        <stp>Time</stp>
        <stp>1</stp>
        <stp>-44</stp>
        <stp/>
        <stp/>
        <stp/>
        <stp/>
        <stp>T</stp>
        <tr r="AK50" s="1"/>
      </tp>
      <tp>
        <v>43628.347222222219</v>
        <stp/>
        <stp>StudyData</stp>
        <stp>DB</stp>
        <stp>Bar</stp>
        <stp/>
        <stp>Time</stp>
        <stp>5</stp>
        <stp>-40</stp>
        <stp/>
        <stp/>
        <stp/>
        <stp/>
        <stp>T</stp>
        <tr r="BL46" s="1"/>
      </tp>
      <tp>
        <v>43628.277777777781</v>
        <stp/>
        <stp>StudyData</stp>
        <stp>DB</stp>
        <stp>Bar</stp>
        <stp/>
        <stp>Time</stp>
        <stp>5</stp>
        <stp>-60</stp>
        <stp/>
        <stp/>
        <stp/>
        <stp/>
        <stp>T</stp>
        <tr r="BL66" s="1"/>
      </tp>
      <tp>
        <v>43628.479166666664</v>
        <stp/>
        <stp>StudyData</stp>
        <stp>DB</stp>
        <stp>Bar</stp>
        <stp/>
        <stp>Time</stp>
        <stp>1</stp>
        <stp>-14</stp>
        <stp/>
        <stp/>
        <stp/>
        <stp/>
        <stp>T</stp>
        <tr r="AK20" s="1"/>
      </tp>
      <tp>
        <v>43628.451388888891</v>
        <stp/>
        <stp>StudyData</stp>
        <stp>DB</stp>
        <stp>Bar</stp>
        <stp/>
        <stp>Time</stp>
        <stp>5</stp>
        <stp>-10</stp>
        <stp/>
        <stp/>
        <stp/>
        <stp/>
        <stp>T</stp>
        <tr r="BL16" s="1"/>
      </tp>
      <tp>
        <v>43628.465277777781</v>
        <stp/>
        <stp>StudyData</stp>
        <stp>DB</stp>
        <stp>Bar</stp>
        <stp/>
        <stp>Time</stp>
        <stp>1</stp>
        <stp>-34</stp>
        <stp/>
        <stp/>
        <stp/>
        <stp/>
        <stp>T</stp>
        <tr r="AK40" s="1"/>
      </tp>
      <tp>
        <v>43628.381944444445</v>
        <stp/>
        <stp>StudyData</stp>
        <stp>DB</stp>
        <stp>Bar</stp>
        <stp/>
        <stp>Time</stp>
        <stp>5</stp>
        <stp>-30</stp>
        <stp/>
        <stp/>
        <stp/>
        <stp/>
        <stp>T</stp>
        <tr r="BL36" s="1"/>
      </tp>
      <tp>
        <v>43628.472222222219</v>
        <stp/>
        <stp>StudyData</stp>
        <stp>DB</stp>
        <stp>Bar</stp>
        <stp/>
        <stp>Time</stp>
        <stp>1</stp>
        <stp>-24</stp>
        <stp/>
        <stp/>
        <stp/>
        <stp/>
        <stp>T</stp>
        <tr r="AK30" s="1"/>
      </tp>
      <tp>
        <v>43628.416666666664</v>
        <stp/>
        <stp>StudyData</stp>
        <stp>DB</stp>
        <stp>Bar</stp>
        <stp/>
        <stp>Time</stp>
        <stp>5</stp>
        <stp>-20</stp>
        <stp/>
        <stp/>
        <stp/>
        <stp/>
        <stp>T</stp>
        <tr r="BL26" s="1"/>
      </tp>
      <tp>
        <v>152</v>
        <stp/>
        <stp>StudyData</stp>
        <stp>AlgOrdAskVol(DB)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342</v>
        <stp/>
        <stp>StudyData</stp>
        <stp>AlgOrdAskVol(DB)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244</v>
        <stp/>
        <stp>StudyData</stp>
        <stp>AlgOrdAskVol(DB)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458</v>
        <stp/>
        <stp>StudyData</stp>
        <stp>AlgOrdAskVol(DB)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368</v>
        <stp/>
        <stp>StudyData</stp>
        <stp>AlgOrdAskVol(DB)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171.45</v>
        <stp/>
        <stp>StudyData</stp>
        <stp>DB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171.49</v>
        <stp/>
        <stp>StudyData</stp>
        <stp>DB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171.44</v>
        <stp/>
        <stp>StudyData</stp>
        <stp>DB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171.52</v>
        <stp/>
        <stp>StudyData</stp>
        <stp>DB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171.45</v>
        <stp/>
        <stp>StudyData</stp>
        <stp>DB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171.49</v>
        <stp/>
        <stp>StudyData</stp>
        <stp>DB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171.41</v>
        <stp/>
        <stp>StudyData</stp>
        <stp>DB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171.4</v>
        <stp/>
        <stp>StudyData</stp>
        <stp>DB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171.4</v>
        <stp/>
        <stp>StudyData</stp>
        <stp>DB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171.45</v>
        <stp/>
        <stp>StudyData</stp>
        <stp>DB</stp>
        <stp>FG</stp>
        <stp/>
        <stp>High</stp>
        <stp>5</stp>
        <stp>-16</stp>
        <stp/>
        <stp/>
        <stp/>
        <stp/>
        <stp>T</stp>
        <tr r="BN22" s="1"/>
        <tr r="BN22" s="1"/>
      </tp>
      <tp>
        <v>1203</v>
        <stp/>
        <stp>StudyData</stp>
        <stp>BAVolCr.BidVol^(DB)</stp>
        <stp>Bar</stp>
        <stp/>
        <stp>Open</stp>
        <stp>1</stp>
        <stp>-6</stp>
        <stp/>
        <stp/>
        <stp/>
        <stp/>
        <stp>T</stp>
        <tr r="AR12" s="1"/>
      </tp>
      <tp>
        <v>3750</v>
        <stp/>
        <stp>StudyData</stp>
        <stp>BAVolCr.BidVol^(DB)</stp>
        <stp>Bar</stp>
        <stp/>
        <stp>Open</stp>
        <stp>5</stp>
        <stp>-6</stp>
        <stp/>
        <stp/>
        <stp/>
        <stp/>
        <stp>T</stp>
        <tr r="BS12" s="1"/>
      </tp>
      <tp>
        <v>171.39</v>
        <stp/>
        <stp>StudyData</stp>
        <stp>SUBMINUTE((DB),5,Regular)</stp>
        <stp>FG</stp>
        <stp/>
        <stp>Low</stp>
        <stp>5</stp>
        <stp>-42</stp>
        <stp/>
        <stp/>
        <stp/>
        <stp/>
        <stp>T</stp>
        <tr r="AC48" s="1"/>
        <tr r="AC48" s="1"/>
      </tp>
      <tp>
        <v>171.39</v>
        <stp/>
        <stp>StudyData</stp>
        <stp>SUBMINUTE((DB),5,Regular)</stp>
        <stp>FG</stp>
        <stp/>
        <stp>Low</stp>
        <stp>5</stp>
        <stp>-52</stp>
        <stp/>
        <stp/>
        <stp/>
        <stp/>
        <stp>T</stp>
        <tr r="AC58" s="1"/>
        <tr r="AC58" s="1"/>
      </tp>
      <tp>
        <v>171.39</v>
        <stp/>
        <stp>StudyData</stp>
        <stp>SUBMINUTE((DB),5,Regular)</stp>
        <stp>FG</stp>
        <stp/>
        <stp>Low</stp>
        <stp>5</stp>
        <stp>-12</stp>
        <stp/>
        <stp/>
        <stp/>
        <stp/>
        <stp>T</stp>
        <tr r="AC18" s="1"/>
        <tr r="AC18" s="1"/>
      </tp>
      <tp>
        <v>171.39</v>
        <stp/>
        <stp>StudyData</stp>
        <stp>SUBMINUTE((DB),5,Regular)</stp>
        <stp>FG</stp>
        <stp/>
        <stp>Low</stp>
        <stp>5</stp>
        <stp>-22</stp>
        <stp/>
        <stp/>
        <stp/>
        <stp/>
        <stp>T</stp>
        <tr r="AC28" s="1"/>
        <tr r="AC28" s="1"/>
      </tp>
      <tp>
        <v>171.39</v>
        <stp/>
        <stp>StudyData</stp>
        <stp>SUBMINUTE((DB),5,Regular)</stp>
        <stp>FG</stp>
        <stp/>
        <stp>Low</stp>
        <stp>5</stp>
        <stp>-32</stp>
        <stp/>
        <stp/>
        <stp/>
        <stp/>
        <stp>T</stp>
        <tr r="AC38" s="1"/>
        <tr r="AC38" s="1"/>
      </tp>
      <tp>
        <v>43628.450694444444</v>
        <stp/>
        <stp>StudyData</stp>
        <stp>DB</stp>
        <stp>Bar</stp>
        <stp/>
        <stp>Time</stp>
        <stp>1</stp>
        <stp>-55</stp>
        <stp/>
        <stp/>
        <stp/>
        <stp/>
        <stp>T</stp>
        <tr r="AK61" s="1"/>
      </tp>
      <tp>
        <v>43628.309027777781</v>
        <stp/>
        <stp>StudyData</stp>
        <stp>DB</stp>
        <stp>Bar</stp>
        <stp/>
        <stp>Time</stp>
        <stp>5</stp>
        <stp>-51</stp>
        <stp/>
        <stp/>
        <stp/>
        <stp/>
        <stp>T</stp>
        <tr r="BL57" s="1"/>
      </tp>
      <tp>
        <v>43628.457638888889</v>
        <stp/>
        <stp>StudyData</stp>
        <stp>DB</stp>
        <stp>Bar</stp>
        <stp/>
        <stp>Time</stp>
        <stp>1</stp>
        <stp>-45</stp>
        <stp/>
        <stp/>
        <stp/>
        <stp/>
        <stp>T</stp>
        <tr r="AK51" s="1"/>
      </tp>
      <tp>
        <v>43628.34375</v>
        <stp/>
        <stp>StudyData</stp>
        <stp>DB</stp>
        <stp>Bar</stp>
        <stp/>
        <stp>Time</stp>
        <stp>5</stp>
        <stp>-41</stp>
        <stp/>
        <stp/>
        <stp/>
        <stp/>
        <stp>T</stp>
        <tr r="BL47" s="1"/>
      </tp>
      <tp>
        <v>43628.478472222225</v>
        <stp/>
        <stp>StudyData</stp>
        <stp>DB</stp>
        <stp>Bar</stp>
        <stp/>
        <stp>Time</stp>
        <stp>1</stp>
        <stp>-15</stp>
        <stp/>
        <stp/>
        <stp/>
        <stp/>
        <stp>T</stp>
        <tr r="AK21" s="1"/>
      </tp>
      <tp>
        <v>43628.447916666664</v>
        <stp/>
        <stp>StudyData</stp>
        <stp>DB</stp>
        <stp>Bar</stp>
        <stp/>
        <stp>Time</stp>
        <stp>5</stp>
        <stp>-11</stp>
        <stp/>
        <stp/>
        <stp/>
        <stp/>
        <stp>T</stp>
        <tr r="BL17" s="1"/>
      </tp>
      <tp>
        <v>43628.464583333334</v>
        <stp/>
        <stp>StudyData</stp>
        <stp>DB</stp>
        <stp>Bar</stp>
        <stp/>
        <stp>Time</stp>
        <stp>1</stp>
        <stp>-35</stp>
        <stp/>
        <stp/>
        <stp/>
        <stp/>
        <stp>T</stp>
        <tr r="AK41" s="1"/>
      </tp>
      <tp>
        <v>43628.378472222219</v>
        <stp/>
        <stp>StudyData</stp>
        <stp>DB</stp>
        <stp>Bar</stp>
        <stp/>
        <stp>Time</stp>
        <stp>5</stp>
        <stp>-31</stp>
        <stp/>
        <stp/>
        <stp/>
        <stp/>
        <stp>T</stp>
        <tr r="BL37" s="1"/>
      </tp>
      <tp>
        <v>43628.47152777778</v>
        <stp/>
        <stp>StudyData</stp>
        <stp>DB</stp>
        <stp>Bar</stp>
        <stp/>
        <stp>Time</stp>
        <stp>1</stp>
        <stp>-25</stp>
        <stp/>
        <stp/>
        <stp/>
        <stp/>
        <stp>T</stp>
        <tr r="AK31" s="1"/>
      </tp>
      <tp>
        <v>43628.413194444445</v>
        <stp/>
        <stp>StudyData</stp>
        <stp>DB</stp>
        <stp>Bar</stp>
        <stp/>
        <stp>Time</stp>
        <stp>5</stp>
        <stp>-21</stp>
        <stp/>
        <stp/>
        <stp/>
        <stp/>
        <stp>T</stp>
        <tr r="BL27" s="1"/>
      </tp>
      <tp>
        <v>315</v>
        <stp/>
        <stp>StudyData</stp>
        <stp>AlgOrdAskVol(DB)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284</v>
        <stp/>
        <stp>StudyData</stp>
        <stp>AlgOrdAskVol(DB)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587</v>
        <stp/>
        <stp>StudyData</stp>
        <stp>AlgOrdAskVol(DB)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413</v>
        <stp/>
        <stp>StudyData</stp>
        <stp>AlgOrdAskVol(DB)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371</v>
        <stp/>
        <stp>StudyData</stp>
        <stp>AlgOrdAskVol(DB)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171.44</v>
        <stp/>
        <stp>StudyData</stp>
        <stp>DB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171.54</v>
        <stp/>
        <stp>StudyData</stp>
        <stp>DB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171.43</v>
        <stp/>
        <stp>StudyData</stp>
        <stp>DB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171.53</v>
        <stp/>
        <stp>StudyData</stp>
        <stp>DB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171.44</v>
        <stp/>
        <stp>StudyData</stp>
        <stp>DB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171.47</v>
        <stp/>
        <stp>StudyData</stp>
        <stp>DB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171.42</v>
        <stp/>
        <stp>StudyData</stp>
        <stp>DB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171.38</v>
        <stp/>
        <stp>StudyData</stp>
        <stp>DB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171.4</v>
        <stp/>
        <stp>StudyData</stp>
        <stp>DB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171.48</v>
        <stp/>
        <stp>StudyData</stp>
        <stp>DB</stp>
        <stp>FG</stp>
        <stp/>
        <stp>High</stp>
        <stp>5</stp>
        <stp>-17</stp>
        <stp/>
        <stp/>
        <stp/>
        <stp/>
        <stp>T</stp>
        <tr r="BN23" s="1"/>
        <tr r="BN23" s="1"/>
      </tp>
      <tp>
        <v>1126</v>
        <stp/>
        <stp>StudyData</stp>
        <stp>BAVolCr.BidVol^(DB)</stp>
        <stp>Bar</stp>
        <stp/>
        <stp>Open</stp>
        <stp>1</stp>
        <stp>-7</stp>
        <stp/>
        <stp/>
        <stp/>
        <stp/>
        <stp>T</stp>
        <tr r="AR13" s="1"/>
      </tp>
      <tp>
        <v>5319</v>
        <stp/>
        <stp>StudyData</stp>
        <stp>BAVolCr.BidVol^(DB)</stp>
        <stp>Bar</stp>
        <stp/>
        <stp>Open</stp>
        <stp>5</stp>
        <stp>-7</stp>
        <stp/>
        <stp/>
        <stp/>
        <stp/>
        <stp>T</stp>
        <tr r="BS13" s="1"/>
      </tp>
      <tp>
        <v>43628.48946759259</v>
        <stp/>
        <stp>SystemInfo</stp>
        <stp>Linetime</stp>
        <tr r="BD4" s="1"/>
        <tr r="AY4" s="1"/>
        <tr r="BI4" s="1"/>
      </tp>
      <tp>
        <v>171.39</v>
        <stp/>
        <stp>StudyData</stp>
        <stp>SUBMINUTE((DB),5,Regular)</stp>
        <stp>FG</stp>
        <stp/>
        <stp>Low</stp>
        <stp>5</stp>
        <stp>-43</stp>
        <stp/>
        <stp/>
        <stp/>
        <stp/>
        <stp>T</stp>
        <tr r="AC49" s="1"/>
        <tr r="AC49" s="1"/>
      </tp>
      <tp>
        <v>171.39</v>
        <stp/>
        <stp>StudyData</stp>
        <stp>SUBMINUTE((DB),5,Regular)</stp>
        <stp>FG</stp>
        <stp/>
        <stp>Low</stp>
        <stp>5</stp>
        <stp>-53</stp>
        <stp/>
        <stp/>
        <stp/>
        <stp/>
        <stp>T</stp>
        <tr r="AC59" s="1"/>
        <tr r="AC59" s="1"/>
      </tp>
      <tp>
        <v>171.39</v>
        <stp/>
        <stp>StudyData</stp>
        <stp>SUBMINUTE((DB),5,Regular)</stp>
        <stp>FG</stp>
        <stp/>
        <stp>Low</stp>
        <stp>5</stp>
        <stp>-13</stp>
        <stp/>
        <stp/>
        <stp/>
        <stp/>
        <stp>T</stp>
        <tr r="AC19" s="1"/>
        <tr r="AC19" s="1"/>
      </tp>
      <tp>
        <v>171.39</v>
        <stp/>
        <stp>StudyData</stp>
        <stp>SUBMINUTE((DB),5,Regular)</stp>
        <stp>FG</stp>
        <stp/>
        <stp>Low</stp>
        <stp>5</stp>
        <stp>-23</stp>
        <stp/>
        <stp/>
        <stp/>
        <stp/>
        <stp>T</stp>
        <tr r="AC29" s="1"/>
        <tr r="AC29" s="1"/>
      </tp>
      <tp>
        <v>171.39</v>
        <stp/>
        <stp>StudyData</stp>
        <stp>SUBMINUTE((DB),5,Regular)</stp>
        <stp>FG</stp>
        <stp/>
        <stp>Low</stp>
        <stp>5</stp>
        <stp>-33</stp>
        <stp/>
        <stp/>
        <stp/>
        <stp/>
        <stp>T</stp>
        <tr r="AC39" s="1"/>
        <tr r="AC39" s="1"/>
      </tp>
      <tp>
        <v>43628.45</v>
        <stp/>
        <stp>StudyData</stp>
        <stp>DB</stp>
        <stp>Bar</stp>
        <stp/>
        <stp>Time</stp>
        <stp>1</stp>
        <stp>-56</stp>
        <stp/>
        <stp/>
        <stp/>
        <stp/>
        <stp>T</stp>
        <tr r="AK62" s="1"/>
      </tp>
      <tp>
        <v>43628.305555555555</v>
        <stp/>
        <stp>StudyData</stp>
        <stp>DB</stp>
        <stp>Bar</stp>
        <stp/>
        <stp>Time</stp>
        <stp>5</stp>
        <stp>-52</stp>
        <stp/>
        <stp/>
        <stp/>
        <stp/>
        <stp>T</stp>
        <tr r="BL58" s="1"/>
      </tp>
      <tp>
        <v>43628.456944444442</v>
        <stp/>
        <stp>StudyData</stp>
        <stp>DB</stp>
        <stp>Bar</stp>
        <stp/>
        <stp>Time</stp>
        <stp>1</stp>
        <stp>-46</stp>
        <stp/>
        <stp/>
        <stp/>
        <stp/>
        <stp>T</stp>
        <tr r="AK52" s="1"/>
      </tp>
      <tp>
        <v>43628.340277777781</v>
        <stp/>
        <stp>StudyData</stp>
        <stp>DB</stp>
        <stp>Bar</stp>
        <stp/>
        <stp>Time</stp>
        <stp>5</stp>
        <stp>-42</stp>
        <stp/>
        <stp/>
        <stp/>
        <stp/>
        <stp>T</stp>
        <tr r="BL48" s="1"/>
      </tp>
      <tp>
        <v>43628.477777777778</v>
        <stp/>
        <stp>StudyData</stp>
        <stp>DB</stp>
        <stp>Bar</stp>
        <stp/>
        <stp>Time</stp>
        <stp>1</stp>
        <stp>-16</stp>
        <stp/>
        <stp/>
        <stp/>
        <stp/>
        <stp>T</stp>
        <tr r="AK22" s="1"/>
      </tp>
      <tp>
        <v>43628.444444444445</v>
        <stp/>
        <stp>StudyData</stp>
        <stp>DB</stp>
        <stp>Bar</stp>
        <stp/>
        <stp>Time</stp>
        <stp>5</stp>
        <stp>-12</stp>
        <stp/>
        <stp/>
        <stp/>
        <stp/>
        <stp>T</stp>
        <tr r="BL18" s="1"/>
      </tp>
      <tp>
        <v>43628.463888888888</v>
        <stp/>
        <stp>StudyData</stp>
        <stp>DB</stp>
        <stp>Bar</stp>
        <stp/>
        <stp>Time</stp>
        <stp>1</stp>
        <stp>-36</stp>
        <stp/>
        <stp/>
        <stp/>
        <stp/>
        <stp>T</stp>
        <tr r="AK42" s="1"/>
      </tp>
      <tp>
        <v>43628.375</v>
        <stp/>
        <stp>StudyData</stp>
        <stp>DB</stp>
        <stp>Bar</stp>
        <stp/>
        <stp>Time</stp>
        <stp>5</stp>
        <stp>-32</stp>
        <stp/>
        <stp/>
        <stp/>
        <stp/>
        <stp>T</stp>
        <tr r="BL38" s="1"/>
      </tp>
      <tp>
        <v>43628.470833333333</v>
        <stp/>
        <stp>StudyData</stp>
        <stp>DB</stp>
        <stp>Bar</stp>
        <stp/>
        <stp>Time</stp>
        <stp>1</stp>
        <stp>-26</stp>
        <stp/>
        <stp/>
        <stp/>
        <stp/>
        <stp>T</stp>
        <tr r="AK32" s="1"/>
      </tp>
      <tp>
        <v>43628.409722222219</v>
        <stp/>
        <stp>StudyData</stp>
        <stp>DB</stp>
        <stp>Bar</stp>
        <stp/>
        <stp>Time</stp>
        <stp>5</stp>
        <stp>-22</stp>
        <stp/>
        <stp/>
        <stp/>
        <stp/>
        <stp>T</stp>
        <tr r="BL28" s="1"/>
      </tp>
      <tp>
        <v>171.43</v>
        <stp/>
        <stp>StudyData</stp>
        <stp>DB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171.44</v>
        <stp/>
        <stp>StudyData</stp>
        <stp>DB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171.48</v>
        <stp/>
        <stp>StudyData</stp>
        <stp>DB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171.45</v>
        <stp/>
        <stp>StudyData</stp>
        <stp>DB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171.51</v>
        <stp/>
        <stp>StudyData</stp>
        <stp>DB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171.42</v>
        <stp/>
        <stp>StudyData</stp>
        <stp>DB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171.51</v>
        <stp/>
        <stp>StudyData</stp>
        <stp>DB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171.43</v>
        <stp/>
        <stp>StudyData</stp>
        <stp>DB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171.44</v>
        <stp/>
        <stp>StudyData</stp>
        <stp>DB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171.4</v>
        <stp/>
        <stp>StudyData</stp>
        <stp>DB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171.43</v>
        <stp/>
        <stp>StudyData</stp>
        <stp>DB</stp>
        <stp>FG</stp>
        <stp/>
        <stp>High</stp>
        <stp>5</stp>
        <stp>-14</stp>
        <stp/>
        <stp/>
        <stp/>
        <stp/>
        <stp>T</stp>
        <tr r="BN20" s="1"/>
        <tr r="BN20" s="1"/>
      </tp>
      <tp>
        <v>481</v>
        <stp/>
        <stp>StudyData</stp>
        <stp>BAVolCr.BidVol^(DB)</stp>
        <stp>Bar</stp>
        <stp/>
        <stp>Open</stp>
        <stp>1</stp>
        <stp>-4</stp>
        <stp/>
        <stp/>
        <stp/>
        <stp/>
        <stp>T</stp>
        <tr r="AR10" s="1"/>
      </tp>
      <tp>
        <v>3265</v>
        <stp/>
        <stp>StudyData</stp>
        <stp>BAVolCr.BidVol^(DB)</stp>
        <stp>Bar</stp>
        <stp/>
        <stp>Open</stp>
        <stp>5</stp>
        <stp>-4</stp>
        <stp/>
        <stp/>
        <stp/>
        <stp/>
        <stp>T</stp>
        <tr r="BS10" s="1"/>
      </tp>
      <tp>
        <v>171.39</v>
        <stp/>
        <stp>StudyData</stp>
        <stp>SUBMINUTE((DB),5,Regular)</stp>
        <stp>FG</stp>
        <stp/>
        <stp>Low</stp>
        <stp>5</stp>
        <stp>-40</stp>
        <stp/>
        <stp/>
        <stp/>
        <stp/>
        <stp>T</stp>
        <tr r="AC46" s="1"/>
        <tr r="AC46" s="1"/>
      </tp>
      <tp>
        <v>171.39</v>
        <stp/>
        <stp>StudyData</stp>
        <stp>SUBMINUTE((DB),5,Regular)</stp>
        <stp>FG</stp>
        <stp/>
        <stp>Low</stp>
        <stp>5</stp>
        <stp>-50</stp>
        <stp/>
        <stp/>
        <stp/>
        <stp/>
        <stp>T</stp>
        <tr r="AC56" s="1"/>
        <tr r="AC56" s="1"/>
      </tp>
      <tp>
        <v>171.39</v>
        <stp/>
        <stp>StudyData</stp>
        <stp>SUBMINUTE((DB),5,Regular)</stp>
        <stp>FG</stp>
        <stp/>
        <stp>Low</stp>
        <stp>5</stp>
        <stp>-60</stp>
        <stp/>
        <stp/>
        <stp/>
        <stp/>
        <stp>T</stp>
        <tr r="AC66" s="1"/>
        <tr r="AC66" s="1"/>
      </tp>
      <tp>
        <v>171.39</v>
        <stp/>
        <stp>StudyData</stp>
        <stp>SUBMINUTE((DB),5,Regular)</stp>
        <stp>FG</stp>
        <stp/>
        <stp>Low</stp>
        <stp>5</stp>
        <stp>-10</stp>
        <stp/>
        <stp/>
        <stp/>
        <stp/>
        <stp>T</stp>
        <tr r="AC16" s="1"/>
        <tr r="AC16" s="1"/>
      </tp>
      <tp>
        <v>171.39</v>
        <stp/>
        <stp>StudyData</stp>
        <stp>SUBMINUTE((DB),5,Regular)</stp>
        <stp>FG</stp>
        <stp/>
        <stp>Low</stp>
        <stp>5</stp>
        <stp>-20</stp>
        <stp/>
        <stp/>
        <stp/>
        <stp/>
        <stp>T</stp>
        <tr r="AC26" s="1"/>
        <tr r="AC26" s="1"/>
      </tp>
      <tp>
        <v>171.39</v>
        <stp/>
        <stp>StudyData</stp>
        <stp>SUBMINUTE((DB),5,Regular)</stp>
        <stp>FG</stp>
        <stp/>
        <stp>Low</stp>
        <stp>5</stp>
        <stp>-30</stp>
        <stp/>
        <stp/>
        <stp/>
        <stp/>
        <stp>T</stp>
        <tr r="AC36" s="1"/>
        <tr r="AC36" s="1"/>
      </tp>
      <tp>
        <v>43628.449305555558</v>
        <stp/>
        <stp>StudyData</stp>
        <stp>DB</stp>
        <stp>Bar</stp>
        <stp/>
        <stp>Time</stp>
        <stp>1</stp>
        <stp>-57</stp>
        <stp/>
        <stp/>
        <stp/>
        <stp/>
        <stp>T</stp>
        <tr r="AK63" s="1"/>
      </tp>
      <tp>
        <v>43628.302083333336</v>
        <stp/>
        <stp>StudyData</stp>
        <stp>DB</stp>
        <stp>Bar</stp>
        <stp/>
        <stp>Time</stp>
        <stp>5</stp>
        <stp>-53</stp>
        <stp/>
        <stp/>
        <stp/>
        <stp/>
        <stp>T</stp>
        <tr r="BL59" s="1"/>
      </tp>
      <tp>
        <v>43628.456250000003</v>
        <stp/>
        <stp>StudyData</stp>
        <stp>DB</stp>
        <stp>Bar</stp>
        <stp/>
        <stp>Time</stp>
        <stp>1</stp>
        <stp>-47</stp>
        <stp/>
        <stp/>
        <stp/>
        <stp/>
        <stp>T</stp>
        <tr r="AK53" s="1"/>
      </tp>
      <tp>
        <v>43628.336805555555</v>
        <stp/>
        <stp>StudyData</stp>
        <stp>DB</stp>
        <stp>Bar</stp>
        <stp/>
        <stp>Time</stp>
        <stp>5</stp>
        <stp>-43</stp>
        <stp/>
        <stp/>
        <stp/>
        <stp/>
        <stp>T</stp>
        <tr r="BL49" s="1"/>
      </tp>
      <tp>
        <v>43628.477083333331</v>
        <stp/>
        <stp>StudyData</stp>
        <stp>DB</stp>
        <stp>Bar</stp>
        <stp/>
        <stp>Time</stp>
        <stp>1</stp>
        <stp>-17</stp>
        <stp/>
        <stp/>
        <stp/>
        <stp/>
        <stp>T</stp>
        <tr r="AK23" s="1"/>
      </tp>
      <tp>
        <v>43628.440972222219</v>
        <stp/>
        <stp>StudyData</stp>
        <stp>DB</stp>
        <stp>Bar</stp>
        <stp/>
        <stp>Time</stp>
        <stp>5</stp>
        <stp>-13</stp>
        <stp/>
        <stp/>
        <stp/>
        <stp/>
        <stp>T</stp>
        <tr r="BL19" s="1"/>
      </tp>
      <tp>
        <v>43628.463194444441</v>
        <stp/>
        <stp>StudyData</stp>
        <stp>DB</stp>
        <stp>Bar</stp>
        <stp/>
        <stp>Time</stp>
        <stp>1</stp>
        <stp>-37</stp>
        <stp/>
        <stp/>
        <stp/>
        <stp/>
        <stp>T</stp>
        <tr r="AK43" s="1"/>
      </tp>
      <tp>
        <v>43628.371527777781</v>
        <stp/>
        <stp>StudyData</stp>
        <stp>DB</stp>
        <stp>Bar</stp>
        <stp/>
        <stp>Time</stp>
        <stp>5</stp>
        <stp>-33</stp>
        <stp/>
        <stp/>
        <stp/>
        <stp/>
        <stp>T</stp>
        <tr r="BL39" s="1"/>
      </tp>
      <tp>
        <v>43628.470138888886</v>
        <stp/>
        <stp>StudyData</stp>
        <stp>DB</stp>
        <stp>Bar</stp>
        <stp/>
        <stp>Time</stp>
        <stp>1</stp>
        <stp>-27</stp>
        <stp/>
        <stp/>
        <stp/>
        <stp/>
        <stp>T</stp>
        <tr r="AK33" s="1"/>
      </tp>
      <tp>
        <v>43628.40625</v>
        <stp/>
        <stp>StudyData</stp>
        <stp>DB</stp>
        <stp>Bar</stp>
        <stp/>
        <stp>Time</stp>
        <stp>5</stp>
        <stp>-23</stp>
        <stp/>
        <stp/>
        <stp/>
        <stp/>
        <stp>T</stp>
        <tr r="BL29" s="1"/>
      </tp>
      <tp>
        <v>171.45</v>
        <stp/>
        <stp>StudyData</stp>
        <stp>DB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171.47</v>
        <stp/>
        <stp>StudyData</stp>
        <stp>DB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171.45</v>
        <stp/>
        <stp>StudyData</stp>
        <stp>DB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171.52</v>
        <stp/>
        <stp>StudyData</stp>
        <stp>DB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171.44</v>
        <stp/>
        <stp>StudyData</stp>
        <stp>DB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171.48</v>
        <stp/>
        <stp>StudyData</stp>
        <stp>DB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171.42</v>
        <stp/>
        <stp>StudyData</stp>
        <stp>DB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171.42</v>
        <stp/>
        <stp>StudyData</stp>
        <stp>DB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171.39</v>
        <stp/>
        <stp>StudyData</stp>
        <stp>DB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171.44</v>
        <stp/>
        <stp>StudyData</stp>
        <stp>DB</stp>
        <stp>FG</stp>
        <stp/>
        <stp>High</stp>
        <stp>5</stp>
        <stp>-15</stp>
        <stp/>
        <stp/>
        <stp/>
        <stp/>
        <stp>T</stp>
        <tr r="BN21" s="1"/>
        <tr r="BN21" s="1"/>
      </tp>
      <tp>
        <v>909</v>
        <stp/>
        <stp>StudyData</stp>
        <stp>BAVolCr.BidVol^(DB)</stp>
        <stp>Bar</stp>
        <stp/>
        <stp>Open</stp>
        <stp>1</stp>
        <stp>-5</stp>
        <stp/>
        <stp/>
        <stp/>
        <stp/>
        <stp>T</stp>
        <tr r="AR11" s="1"/>
      </tp>
      <tp>
        <v>3378</v>
        <stp/>
        <stp>StudyData</stp>
        <stp>BAVolCr.BidVol^(DB)</stp>
        <stp>Bar</stp>
        <stp/>
        <stp>Open</stp>
        <stp>5</stp>
        <stp>-5</stp>
        <stp/>
        <stp/>
        <stp/>
        <stp/>
        <stp>T</stp>
        <tr r="BS11" s="1"/>
      </tp>
      <tp>
        <v>171.36</v>
        <stp/>
        <stp>DOMData</stp>
        <stp>DB</stp>
        <stp>Price</stp>
        <stp>-4</stp>
        <stp>T</stp>
        <tr r="J5" s="1"/>
      </tp>
      <tp>
        <v>171.39</v>
        <stp/>
        <stp>StudyData</stp>
        <stp>SUBMINUTE((DB),5,Regular)</stp>
        <stp>FG</stp>
        <stp/>
        <stp>Low</stp>
        <stp>5</stp>
        <stp>-41</stp>
        <stp/>
        <stp/>
        <stp/>
        <stp/>
        <stp>T</stp>
        <tr r="AC47" s="1"/>
        <tr r="AC47" s="1"/>
      </tp>
      <tp>
        <v>171.39</v>
        <stp/>
        <stp>StudyData</stp>
        <stp>SUBMINUTE((DB),5,Regular)</stp>
        <stp>FG</stp>
        <stp/>
        <stp>Low</stp>
        <stp>5</stp>
        <stp>-51</stp>
        <stp/>
        <stp/>
        <stp/>
        <stp/>
        <stp>T</stp>
        <tr r="AC57" s="1"/>
        <tr r="AC57" s="1"/>
      </tp>
      <tp>
        <v>171.39</v>
        <stp/>
        <stp>StudyData</stp>
        <stp>SUBMINUTE((DB),5,Regular)</stp>
        <stp>FG</stp>
        <stp/>
        <stp>Low</stp>
        <stp>5</stp>
        <stp>-11</stp>
        <stp/>
        <stp/>
        <stp/>
        <stp/>
        <stp>T</stp>
        <tr r="AC17" s="1"/>
        <tr r="AC17" s="1"/>
      </tp>
      <tp>
        <v>171.39</v>
        <stp/>
        <stp>StudyData</stp>
        <stp>SUBMINUTE((DB),5,Regular)</stp>
        <stp>FG</stp>
        <stp/>
        <stp>Low</stp>
        <stp>5</stp>
        <stp>-21</stp>
        <stp/>
        <stp/>
        <stp/>
        <stp/>
        <stp>T</stp>
        <tr r="AC27" s="1"/>
        <tr r="AC27" s="1"/>
      </tp>
      <tp>
        <v>171.39</v>
        <stp/>
        <stp>StudyData</stp>
        <stp>SUBMINUTE((DB),5,Regular)</stp>
        <stp>FG</stp>
        <stp/>
        <stp>Low</stp>
        <stp>5</stp>
        <stp>-31</stp>
        <stp/>
        <stp/>
        <stp/>
        <stp/>
        <stp>T</stp>
        <tr r="AC37" s="1"/>
        <tr r="AC37" s="1"/>
      </tp>
      <tp>
        <v>43628.448611111111</v>
        <stp/>
        <stp>StudyData</stp>
        <stp>DB</stp>
        <stp>Bar</stp>
        <stp/>
        <stp>Time</stp>
        <stp>1</stp>
        <stp>-58</stp>
        <stp/>
        <stp/>
        <stp/>
        <stp/>
        <stp>T</stp>
        <tr r="AK64" s="1"/>
      </tp>
      <tp>
        <v>43628.455555555556</v>
        <stp/>
        <stp>StudyData</stp>
        <stp>DB</stp>
        <stp>Bar</stp>
        <stp/>
        <stp>Time</stp>
        <stp>1</stp>
        <stp>-48</stp>
        <stp/>
        <stp/>
        <stp/>
        <stp/>
        <stp>T</stp>
        <tr r="AK54" s="1"/>
      </tp>
      <tp>
        <v>43628.476388888892</v>
        <stp/>
        <stp>StudyData</stp>
        <stp>DB</stp>
        <stp>Bar</stp>
        <stp/>
        <stp>Time</stp>
        <stp>1</stp>
        <stp>-18</stp>
        <stp/>
        <stp/>
        <stp/>
        <stp/>
        <stp>T</stp>
        <tr r="AK24" s="1"/>
      </tp>
      <tp>
        <v>43628.462500000001</v>
        <stp/>
        <stp>StudyData</stp>
        <stp>DB</stp>
        <stp>Bar</stp>
        <stp/>
        <stp>Time</stp>
        <stp>1</stp>
        <stp>-38</stp>
        <stp/>
        <stp/>
        <stp/>
        <stp/>
        <stp>T</stp>
        <tr r="AK44" s="1"/>
      </tp>
      <tp>
        <v>43628.469444444447</v>
        <stp/>
        <stp>StudyData</stp>
        <stp>DB</stp>
        <stp>Bar</stp>
        <stp/>
        <stp>Time</stp>
        <stp>1</stp>
        <stp>-28</stp>
        <stp/>
        <stp/>
        <stp/>
        <stp/>
        <stp>T</stp>
        <tr r="AK34" s="1"/>
      </tp>
      <tp>
        <v>0</v>
        <stp/>
        <stp>StudyData</stp>
        <stp>AlgOrdAskVol(DB)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242</v>
        <stp/>
        <stp>StudyData</stp>
        <stp>AlgOrdAskVol(DB)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AlgOrdAskVol(DB)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399</v>
        <stp/>
        <stp>StudyData</stp>
        <stp>AlgOrdAskVol(DB)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59</v>
        <stp/>
        <stp>StudyData</stp>
        <stp>AlgOrdAskVol(DB)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119</v>
        <stp/>
        <stp>StudyData</stp>
        <stp>AlgOrdAskVol(DB)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AlgOrdAskVol(DB)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597</v>
        <stp/>
        <stp>StudyData</stp>
        <stp>AlgOrdAskVol(DB)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AlgOrdAskVol(DB)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797</v>
        <stp/>
        <stp>StudyData</stp>
        <stp>AlgOrdAskVol(DB)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AlgOrdAskVol(DB)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146</v>
        <stp/>
        <stp>StudyData</stp>
        <stp>AlgOrdAskVol(DB)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751</v>
        <stp/>
        <stp>DOMData</stp>
        <stp>DB</stp>
        <stp>Volume</stp>
        <stp>-3</stp>
        <stp>D</stp>
        <tr r="L6" s="1"/>
      </tp>
      <tp>
        <v>0</v>
        <stp/>
        <stp>StudyData</stp>
        <stp>AlgOrdBidVol(DB)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0</v>
        <stp/>
        <stp>StudyData</stp>
        <stp>AlgOrdBidVol(DB)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43628.447916666664</v>
        <stp/>
        <stp>StudyData</stp>
        <stp>DB</stp>
        <stp>Bar</stp>
        <stp/>
        <stp>Time</stp>
        <stp>1</stp>
        <stp>-59</stp>
        <stp/>
        <stp/>
        <stp/>
        <stp/>
        <stp>T</stp>
        <tr r="AK65" s="1"/>
      </tp>
      <tp>
        <v>43628.454861111109</v>
        <stp/>
        <stp>StudyData</stp>
        <stp>DB</stp>
        <stp>Bar</stp>
        <stp/>
        <stp>Time</stp>
        <stp>1</stp>
        <stp>-49</stp>
        <stp/>
        <stp/>
        <stp/>
        <stp/>
        <stp>T</stp>
        <tr r="AK55" s="1"/>
      </tp>
      <tp>
        <v>43628.475694444445</v>
        <stp/>
        <stp>StudyData</stp>
        <stp>DB</stp>
        <stp>Bar</stp>
        <stp/>
        <stp>Time</stp>
        <stp>1</stp>
        <stp>-19</stp>
        <stp/>
        <stp/>
        <stp/>
        <stp/>
        <stp>T</stp>
        <tr r="AK25" s="1"/>
      </tp>
      <tp>
        <v>43628.461805555555</v>
        <stp/>
        <stp>StudyData</stp>
        <stp>DB</stp>
        <stp>Bar</stp>
        <stp/>
        <stp>Time</stp>
        <stp>1</stp>
        <stp>-39</stp>
        <stp/>
        <stp/>
        <stp/>
        <stp/>
        <stp>T</stp>
        <tr r="AK45" s="1"/>
      </tp>
      <tp>
        <v>43628.46875</v>
        <stp/>
        <stp>StudyData</stp>
        <stp>DB</stp>
        <stp>Bar</stp>
        <stp/>
        <stp>Time</stp>
        <stp>1</stp>
        <stp>-29</stp>
        <stp/>
        <stp/>
        <stp/>
        <stp/>
        <stp>T</stp>
        <tr r="AK35" s="1"/>
      </tp>
      <tp>
        <v>62</v>
        <stp/>
        <stp>StudyData</stp>
        <stp>AlgOrdAskVol(DB)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81</v>
        <stp/>
        <stp>StudyData</stp>
        <stp>AlgOrdAskVol(DB)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117</v>
        <stp/>
        <stp>StudyData</stp>
        <stp>AlgOrdAskVol(DB)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458</v>
        <stp/>
        <stp>StudyData</stp>
        <stp>AlgOrdAskVol(DB)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0</v>
        <stp/>
        <stp>StudyData</stp>
        <stp>AlgOrdAskVol(DB)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486</v>
        <stp/>
        <stp>StudyData</stp>
        <stp>AlgOrdAskVol(DB)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AlgOrdAskVol(DB)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AlgOrdAskVol(DB)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667</v>
        <stp/>
        <stp>StudyData</stp>
        <stp>AlgOrdAskVol(DB)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0</v>
        <stp/>
        <stp>StudyData</stp>
        <stp>AlgOrdAskVol(DB)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212</v>
        <stp/>
        <stp>StudyData</stp>
        <stp>AlgOrdAskVol(DB)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493</v>
        <stp/>
        <stp>StudyData</stp>
        <stp>AlgOrdAskVol(DB)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0</v>
        <stp/>
        <stp>StudyData</stp>
        <stp>AlgOrdAskVol(DB)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429</v>
        <stp/>
        <stp>DOMData</stp>
        <stp>DB</stp>
        <stp>Volume</stp>
        <stp>-2</stp>
        <stp>D</stp>
        <tr r="N6" s="1"/>
      </tp>
      <tp>
        <v>0</v>
        <stp/>
        <stp>StudyData</stp>
        <stp>AlgOrdAskVol(DB)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0</v>
        <stp/>
        <stp>StudyData</stp>
        <stp>AlgOrdAskVol(DB)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AlgOrdAskVol(DB)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157</v>
        <stp/>
        <stp>StudyData</stp>
        <stp>AlgOrdAskVol(DB)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87</v>
        <stp/>
        <stp>StudyData</stp>
        <stp>AlgOrdAskVol(DB)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339</v>
        <stp/>
        <stp>StudyData</stp>
        <stp>AlgOrdAskVol(DB)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AlgOrdAskVol(DB)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11</v>
        <stp/>
        <stp>StudyData</stp>
        <stp>AlgOrdAskVol(DB)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0</v>
        <stp/>
        <stp>StudyData</stp>
        <stp>AlgOrdAskVol(DB)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780</v>
        <stp/>
        <stp>StudyData</stp>
        <stp>AlgOrdAskVol(DB)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171.54</v>
        <stp/>
        <stp>StudyData</stp>
        <stp>DB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171.53</v>
        <stp/>
        <stp>StudyData</stp>
        <stp>DB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171.48</v>
        <stp/>
        <stp>StudyData</stp>
        <stp>DB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171.38</v>
        <stp/>
        <stp>StudyData</stp>
        <stp>DB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171.49</v>
        <stp/>
        <stp>StudyData</stp>
        <stp>DB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1344</v>
        <stp/>
        <stp>StudyData</stp>
        <stp>BAVolCr.BidVol^(DB)</stp>
        <stp>Bar</stp>
        <stp/>
        <stp>Open</stp>
        <stp>1</stp>
        <stp>-8</stp>
        <stp/>
        <stp/>
        <stp/>
        <stp/>
        <stp>T</stp>
        <tr r="AR14" s="1"/>
      </tp>
      <tp>
        <v>6588</v>
        <stp/>
        <stp>StudyData</stp>
        <stp>BAVolCr.BidVol^(DB)</stp>
        <stp>Bar</stp>
        <stp/>
        <stp>Open</stp>
        <stp>5</stp>
        <stp>-8</stp>
        <stp/>
        <stp/>
        <stp/>
        <stp/>
        <stp>T</stp>
        <tr r="BS14" s="1"/>
      </tp>
      <tp>
        <v>201</v>
        <stp/>
        <stp>DOMData</stp>
        <stp>DB</stp>
        <stp>Volume</stp>
        <stp>-1</stp>
        <stp>D</stp>
        <tr r="P6" s="1"/>
      </tp>
      <tp>
        <v>50</v>
        <stp/>
        <stp>StudyData</stp>
        <stp>AlgOrdBidVol(DB)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105</v>
        <stp/>
        <stp>StudyData</stp>
        <stp>AlgOrdBidVol(DB)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0</v>
        <stp/>
        <stp>StudyData</stp>
        <stp>AlgOrdAskVol(DB)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436</v>
        <stp/>
        <stp>StudyData</stp>
        <stp>AlgOrdAskVol(DB)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45</v>
        <stp/>
        <stp>StudyData</stp>
        <stp>AlgOrdAskVol(DB)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599</v>
        <stp/>
        <stp>StudyData</stp>
        <stp>AlgOrdAskVol(DB)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0</v>
        <stp/>
        <stp>StudyData</stp>
        <stp>AlgOrdAskVol(DB)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371</v>
        <stp/>
        <stp>StudyData</stp>
        <stp>AlgOrdAskVol(DB)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AlgOrdAskVol(DB)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101</v>
        <stp/>
        <stp>StudyData</stp>
        <stp>AlgOrdAskVol(DB)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125</v>
        <stp/>
        <stp>StudyData</stp>
        <stp>AlgOrdAskVol(DB)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319</v>
        <stp/>
        <stp>StudyData</stp>
        <stp>AlgOrdAskVol(DB)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171.5</v>
        <stp/>
        <stp>StudyData</stp>
        <stp>DB</stp>
        <stp>FG</stp>
        <stp/>
        <stp>High</stp>
        <stp>5</stp>
        <stp>-49</stp>
        <stp/>
        <stp/>
        <stp/>
        <stp/>
        <stp>T</stp>
        <tr r="BN55" s="1"/>
        <tr r="BN55" s="1"/>
      </tp>
      <tp>
        <v>171.56</v>
        <stp/>
        <stp>StudyData</stp>
        <stp>DB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171.49</v>
        <stp/>
        <stp>StudyData</stp>
        <stp>DB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171.38</v>
        <stp/>
        <stp>StudyData</stp>
        <stp>DB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171.47</v>
        <stp/>
        <stp>StudyData</stp>
        <stp>DB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1146</v>
        <stp/>
        <stp>StudyData</stp>
        <stp>BAVolCr.BidVol^(DB)</stp>
        <stp>Bar</stp>
        <stp/>
        <stp>Open</stp>
        <stp>1</stp>
        <stp>-9</stp>
        <stp/>
        <stp/>
        <stp/>
        <stp/>
        <stp>T</stp>
        <tr r="AR15" s="1"/>
      </tp>
      <tp>
        <v>6672</v>
        <stp/>
        <stp>StudyData</stp>
        <stp>BAVolCr.BidVol^(DB)</stp>
        <stp>Bar</stp>
        <stp/>
        <stp>Open</stp>
        <stp>5</stp>
        <stp>-9</stp>
        <stp/>
        <stp/>
        <stp/>
        <stp/>
        <stp>T</stp>
        <tr r="BS15" s="1"/>
      </tp>
      <tp>
        <v>0</v>
        <stp/>
        <stp>StudyData</stp>
        <stp>AlgOrdAskVol(DB)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210</v>
        <stp/>
        <stp>StudyData</stp>
        <stp>AlgOrdAskVol(DB)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AlgOrdBidVol(DB)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77</v>
        <stp/>
        <stp>StudyData</stp>
        <stp>AlgOrdBidVol(DB)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43628.284722222219</v>
        <stp/>
        <stp>StudyData</stp>
        <stp>DB</stp>
        <stp>Bar</stp>
        <stp/>
        <stp>Time</stp>
        <stp>5</stp>
        <stp>-58</stp>
        <stp/>
        <stp/>
        <stp/>
        <stp/>
        <stp>T</stp>
        <tr r="BL64" s="1"/>
      </tp>
      <tp>
        <v>43628.319444444445</v>
        <stp/>
        <stp>StudyData</stp>
        <stp>DB</stp>
        <stp>Bar</stp>
        <stp/>
        <stp>Time</stp>
        <stp>5</stp>
        <stp>-48</stp>
        <stp/>
        <stp/>
        <stp/>
        <stp/>
        <stp>T</stp>
        <tr r="BL54" s="1"/>
      </tp>
      <tp>
        <v>43628.423611111109</v>
        <stp/>
        <stp>StudyData</stp>
        <stp>DB</stp>
        <stp>Bar</stp>
        <stp/>
        <stp>Time</stp>
        <stp>5</stp>
        <stp>-18</stp>
        <stp/>
        <stp/>
        <stp/>
        <stp/>
        <stp>T</stp>
        <tr r="BL24" s="1"/>
      </tp>
      <tp>
        <v>43628.354166666664</v>
        <stp/>
        <stp>StudyData</stp>
        <stp>DB</stp>
        <stp>Bar</stp>
        <stp/>
        <stp>Time</stp>
        <stp>5</stp>
        <stp>-38</stp>
        <stp/>
        <stp/>
        <stp/>
        <stp/>
        <stp>T</stp>
        <tr r="BL44" s="1"/>
      </tp>
      <tp>
        <v>43628.388888888891</v>
        <stp/>
        <stp>StudyData</stp>
        <stp>DB</stp>
        <stp>Bar</stp>
        <stp/>
        <stp>Time</stp>
        <stp>5</stp>
        <stp>-28</stp>
        <stp/>
        <stp/>
        <stp/>
        <stp/>
        <stp>T</stp>
        <tr r="BL34" s="1"/>
      </tp>
      <tp>
        <v>0</v>
        <stp/>
        <stp>StudyData</stp>
        <stp>AlgOrdAskVol(DB)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849</v>
        <stp/>
        <stp>StudyData</stp>
        <stp>AlgOrdAskVol(DB)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0</v>
        <stp/>
        <stp>StudyData</stp>
        <stp>AlgOrdAskVol(DB)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45</v>
        <stp/>
        <stp>StudyData</stp>
        <stp>AlgOrdAskVol(DB)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0</v>
        <stp/>
        <stp>StudyData</stp>
        <stp>AlgOrdAskVol(DB)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314</v>
        <stp/>
        <stp>StudyData</stp>
        <stp>AlgOrdAskVol(DB)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AlgOrdAskVol(DB)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550</v>
        <stp/>
        <stp>StudyData</stp>
        <stp>AlgOrdAskVol(DB)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0</v>
        <stp/>
        <stp>StudyData</stp>
        <stp>AlgOrdAskVol(DB)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549</v>
        <stp/>
        <stp>StudyData</stp>
        <stp>AlgOrdAskVol(DB)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21</v>
        <stp/>
        <stp>StudyData</stp>
        <stp>AlgOrdAskVol(DB)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162</v>
        <stp/>
        <stp>StudyData</stp>
        <stp>AlgOrdAskVol(DB)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0</v>
        <stp/>
        <stp>StudyData</stp>
        <stp>AlgOrdBidVol(DB)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19</v>
        <stp/>
        <stp>StudyData</stp>
        <stp>AlgOrdBidVol(DB)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43628.28125</v>
        <stp/>
        <stp>StudyData</stp>
        <stp>DB</stp>
        <stp>Bar</stp>
        <stp/>
        <stp>Time</stp>
        <stp>5</stp>
        <stp>-59</stp>
        <stp/>
        <stp/>
        <stp/>
        <stp/>
        <stp>T</stp>
        <tr r="BL65" s="1"/>
      </tp>
      <tp>
        <v>43628.315972222219</v>
        <stp/>
        <stp>StudyData</stp>
        <stp>DB</stp>
        <stp>Bar</stp>
        <stp/>
        <stp>Time</stp>
        <stp>5</stp>
        <stp>-49</stp>
        <stp/>
        <stp/>
        <stp/>
        <stp/>
        <stp>T</stp>
        <tr r="BL55" s="1"/>
      </tp>
      <tp>
        <v>43628.420138888891</v>
        <stp/>
        <stp>StudyData</stp>
        <stp>DB</stp>
        <stp>Bar</stp>
        <stp/>
        <stp>Time</stp>
        <stp>5</stp>
        <stp>-19</stp>
        <stp/>
        <stp/>
        <stp/>
        <stp/>
        <stp>T</stp>
        <tr r="BL25" s="1"/>
      </tp>
      <tp>
        <v>43628.350694444445</v>
        <stp/>
        <stp>StudyData</stp>
        <stp>DB</stp>
        <stp>Bar</stp>
        <stp/>
        <stp>Time</stp>
        <stp>5</stp>
        <stp>-39</stp>
        <stp/>
        <stp/>
        <stp/>
        <stp/>
        <stp>T</stp>
        <tr r="BL45" s="1"/>
      </tp>
      <tp>
        <v>43628.385416666664</v>
        <stp/>
        <stp>StudyData</stp>
        <stp>DB</stp>
        <stp>Bar</stp>
        <stp/>
        <stp>Time</stp>
        <stp>5</stp>
        <stp>-29</stp>
        <stp/>
        <stp/>
        <stp/>
        <stp/>
        <stp>T</stp>
        <tr r="BL35" s="1"/>
      </tp>
      <tp>
        <v>0</v>
        <stp/>
        <stp>StudyData</stp>
        <stp>AlgOrdAskVol(DB)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382</v>
        <stp/>
        <stp>StudyData</stp>
        <stp>AlgOrdAskVol(DB)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AlgOrdAskVol(DB)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495</v>
        <stp/>
        <stp>StudyData</stp>
        <stp>AlgOrdAskVol(DB)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0</v>
        <stp/>
        <stp>StudyData</stp>
        <stp>AlgOrdAskVol(DB)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125</v>
        <stp/>
        <stp>StudyData</stp>
        <stp>AlgOrdAskVol(DB)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85</v>
        <stp/>
        <stp>StudyData</stp>
        <stp>AlgOrdAskVol(DB)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30</v>
        <stp/>
        <stp>StudyData</stp>
        <stp>AlgOrdAskVol(DB)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999</v>
        <stp/>
        <stp>StudyData</stp>
        <stp>AlgOrdAskVol(DB)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0</v>
        <stp/>
        <stp>StudyData</stp>
        <stp>AlgOrdAskVol(DB)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320</v>
        <stp/>
        <stp>StudyData</stp>
        <stp>AlgOrdAskVol(DB)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0</v>
        <stp/>
        <stp>StudyData</stp>
        <stp>AlgOrdAskVol(DB)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92</v>
        <stp/>
        <stp>StudyData</stp>
        <stp>AlgOrdAskVol(DB)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AlgOrdBidVol(DB)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327</v>
        <stp/>
        <stp>StudyData</stp>
        <stp>AlgOrdBidVol(DB)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0</v>
        <stp/>
        <stp>StudyData</stp>
        <stp>AlgOrdAskVol(DB)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220</v>
        <stp/>
        <stp>StudyData</stp>
        <stp>AlgOrdAskVol(DB)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41</v>
        <stp/>
        <stp>StudyData</stp>
        <stp>AlgOrdAskVol(DB)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83</v>
        <stp/>
        <stp>StudyData</stp>
        <stp>AlgOrdAskVol(DB)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0</v>
        <stp/>
        <stp>StudyData</stp>
        <stp>AlgOrdAskVol(DB)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252</v>
        <stp/>
        <stp>StudyData</stp>
        <stp>AlgOrdAskVol(DB)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AlgOrdAskVol(DB)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728</v>
        <stp/>
        <stp>StudyData</stp>
        <stp>AlgOrdAskVol(DB)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242</v>
        <stp/>
        <stp>StudyData</stp>
        <stp>AlgOrdAskVol(DB)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178</v>
        <stp/>
        <stp>StudyData</stp>
        <stp>AlgOrdAskVol(DB)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171.46</v>
        <stp/>
        <stp>StudyData</stp>
        <stp>DB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171.44</v>
        <stp/>
        <stp>StudyData</stp>
        <stp>DB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171.43</v>
        <stp/>
        <stp>StudyData</stp>
        <stp>DB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171.43</v>
        <stp/>
        <stp>StudyData</stp>
        <stp>DB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171.42</v>
        <stp/>
        <stp>StudyData</stp>
        <stp>DB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0</v>
        <stp/>
        <stp>StudyData</stp>
        <stp>AlgOrdAskVol(DB)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62</v>
        <stp/>
        <stp>StudyData</stp>
        <stp>AlgOrdAskVol(DB)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AlgOrdBidVol(DB)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0</v>
        <stp/>
        <stp>StudyData</stp>
        <stp>AlgOrdBidVol(DB)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171.39</v>
        <stp/>
        <stp>StudyData</stp>
        <stp>SUBMINUTE((DB),5,Regular)</stp>
        <stp>FG</stp>
        <stp/>
        <stp>Low</stp>
        <stp>5</stp>
        <stp>-48</stp>
        <stp/>
        <stp/>
        <stp/>
        <stp/>
        <stp>T</stp>
        <tr r="AC54" s="1"/>
        <tr r="AC54" s="1"/>
      </tp>
      <tp>
        <v>171.39</v>
        <stp/>
        <stp>StudyData</stp>
        <stp>SUBMINUTE((DB),5,Regular)</stp>
        <stp>FG</stp>
        <stp/>
        <stp>Low</stp>
        <stp>5</stp>
        <stp>-58</stp>
        <stp/>
        <stp/>
        <stp/>
        <stp/>
        <stp>T</stp>
        <tr r="AC64" s="1"/>
        <tr r="AC64" s="1"/>
      </tp>
      <tp>
        <v>171.39</v>
        <stp/>
        <stp>StudyData</stp>
        <stp>SUBMINUTE((DB),5,Regular)</stp>
        <stp>FG</stp>
        <stp/>
        <stp>Low</stp>
        <stp>5</stp>
        <stp>-18</stp>
        <stp/>
        <stp/>
        <stp/>
        <stp/>
        <stp>T</stp>
        <tr r="AC24" s="1"/>
        <tr r="AC24" s="1"/>
      </tp>
      <tp>
        <v>171.39</v>
        <stp/>
        <stp>StudyData</stp>
        <stp>SUBMINUTE((DB),5,Regular)</stp>
        <stp>FG</stp>
        <stp/>
        <stp>Low</stp>
        <stp>5</stp>
        <stp>-28</stp>
        <stp/>
        <stp/>
        <stp/>
        <stp/>
        <stp>T</stp>
        <tr r="AC34" s="1"/>
        <tr r="AC34" s="1"/>
      </tp>
      <tp>
        <v>171.39</v>
        <stp/>
        <stp>StudyData</stp>
        <stp>SUBMINUTE((DB),5,Regular)</stp>
        <stp>FG</stp>
        <stp/>
        <stp>Low</stp>
        <stp>5</stp>
        <stp>-38</stp>
        <stp/>
        <stp/>
        <stp/>
        <stp/>
        <stp>T</stp>
        <tr r="AC44" s="1"/>
        <tr r="AC44" s="1"/>
      </tp>
      <tp>
        <v>0</v>
        <stp/>
        <stp>StudyData</stp>
        <stp>AlgOrdAskVol(DB)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137</v>
        <stp/>
        <stp>StudyData</stp>
        <stp>AlgOrdAskVol(DB)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AlgOrdAskVol(DB)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36</v>
        <stp/>
        <stp>StudyData</stp>
        <stp>AlgOrdAskVol(DB)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0</v>
        <stp/>
        <stp>StudyData</stp>
        <stp>AlgOrdAskVol(DB)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202</v>
        <stp/>
        <stp>StudyData</stp>
        <stp>AlgOrdAskVol(DB)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AlgOrdAskVol(DB)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179</v>
        <stp/>
        <stp>StudyData</stp>
        <stp>AlgOrdAskVol(DB)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14</v>
        <stp/>
        <stp>StudyData</stp>
        <stp>AlgOrdAskVol(DB)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99</v>
        <stp/>
        <stp>StudyData</stp>
        <stp>AlgOrdAskVol(DB)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171.46</v>
        <stp/>
        <stp>StudyData</stp>
        <stp>DB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171.45</v>
        <stp/>
        <stp>StudyData</stp>
        <stp>DB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171.43</v>
        <stp/>
        <stp>StudyData</stp>
        <stp>DB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171.44</v>
        <stp/>
        <stp>StudyData</stp>
        <stp>DB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171.42</v>
        <stp/>
        <stp>StudyData</stp>
        <stp>DB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0</v>
        <stp/>
        <stp>StudyData</stp>
        <stp>AlgOrdAskVol(DB)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0</v>
        <stp/>
        <stp>StudyData</stp>
        <stp>AlgOrdAskVol(DB)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619</v>
        <stp/>
        <stp>DOMData</stp>
        <stp>DB</stp>
        <stp>Volume</stp>
        <stp>-4</stp>
        <stp>D</stp>
        <tr r="J6" s="1"/>
      </tp>
      <tp>
        <v>0</v>
        <stp/>
        <stp>StudyData</stp>
        <stp>AlgOrdBidVol(DB)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21</v>
        <stp/>
        <stp>StudyData</stp>
        <stp>AlgOrdBidVol(DB)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171.39</v>
        <stp/>
        <stp>StudyData</stp>
        <stp>SUBMINUTE((DB),5,Regular)</stp>
        <stp>FG</stp>
        <stp/>
        <stp>Low</stp>
        <stp>5</stp>
        <stp>-49</stp>
        <stp/>
        <stp/>
        <stp/>
        <stp/>
        <stp>T</stp>
        <tr r="AC55" s="1"/>
        <tr r="AC55" s="1"/>
      </tp>
      <tp>
        <v>171.39</v>
        <stp/>
        <stp>StudyData</stp>
        <stp>SUBMINUTE((DB),5,Regular)</stp>
        <stp>FG</stp>
        <stp/>
        <stp>Low</stp>
        <stp>5</stp>
        <stp>-59</stp>
        <stp/>
        <stp/>
        <stp/>
        <stp/>
        <stp>T</stp>
        <tr r="AC65" s="1"/>
        <tr r="AC65" s="1"/>
      </tp>
      <tp>
        <v>171.39</v>
        <stp/>
        <stp>StudyData</stp>
        <stp>SUBMINUTE((DB),5,Regular)</stp>
        <stp>FG</stp>
        <stp/>
        <stp>Low</stp>
        <stp>5</stp>
        <stp>-19</stp>
        <stp/>
        <stp/>
        <stp/>
        <stp/>
        <stp>T</stp>
        <tr r="AC25" s="1"/>
        <tr r="AC25" s="1"/>
      </tp>
      <tp>
        <v>171.39</v>
        <stp/>
        <stp>StudyData</stp>
        <stp>SUBMINUTE((DB),5,Regular)</stp>
        <stp>FG</stp>
        <stp/>
        <stp>Low</stp>
        <stp>5</stp>
        <stp>-29</stp>
        <stp/>
        <stp/>
        <stp/>
        <stp/>
        <stp>T</stp>
        <tr r="AC35" s="1"/>
        <tr r="AC35" s="1"/>
      </tp>
      <tp>
        <v>171.39</v>
        <stp/>
        <stp>StudyData</stp>
        <stp>SUBMINUTE((DB),5,Regular)</stp>
        <stp>FG</stp>
        <stp/>
        <stp>Low</stp>
        <stp>5</stp>
        <stp>-39</stp>
        <stp/>
        <stp/>
        <stp/>
        <stp/>
        <stp>T</stp>
        <tr r="AC45" s="1"/>
        <tr r="AC45" s="1"/>
      </tp>
      <tp>
        <v>171.41</v>
        <stp/>
        <stp>StudyData</stp>
        <stp>DB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171.39</v>
        <stp/>
        <stp>StudyData</stp>
        <stp>DB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5</v>
        <stp/>
        <stp>StudyData</stp>
        <stp>BAVolCr.BidVol^(SUBMINUTE((DB),1,FillGap),5,0)</stp>
        <stp>Bar</stp>
        <stp/>
        <stp>Open</stp>
        <stp>5</stp>
        <stp>-5</stp>
        <stp/>
        <stp/>
        <stp/>
        <stp/>
        <stp>T</stp>
        <tr r="G11" s="1"/>
      </tp>
      <tp>
        <v>171.39</v>
        <stp/>
        <stp>StudyData</stp>
        <stp>SUBMINUTE((DB),5,Regular)</stp>
        <stp>FG</stp>
        <stp/>
        <stp>Open</stp>
        <stp>5</stp>
        <stp>-15</stp>
        <stp/>
        <stp/>
        <stp/>
        <stp/>
        <stp>T</stp>
        <tr r="AA21" s="1"/>
        <tr r="AA21" s="1"/>
      </tp>
      <tp>
        <v>171.39</v>
        <stp/>
        <stp>StudyData</stp>
        <stp>SUBMINUTE((DB),5,Regular)</stp>
        <stp>FG</stp>
        <stp/>
        <stp>Open</stp>
        <stp>5</stp>
        <stp>-35</stp>
        <stp/>
        <stp/>
        <stp/>
        <stp/>
        <stp>T</stp>
        <tr r="AA41" s="1"/>
        <tr r="AA41" s="1"/>
      </tp>
      <tp>
        <v>171.39</v>
        <stp/>
        <stp>StudyData</stp>
        <stp>SUBMINUTE((DB),5,Regular)</stp>
        <stp>FG</stp>
        <stp/>
        <stp>Open</stp>
        <stp>5</stp>
        <stp>-25</stp>
        <stp/>
        <stp/>
        <stp/>
        <stp/>
        <stp>T</stp>
        <tr r="AA31" s="1"/>
        <tr r="AA31" s="1"/>
      </tp>
      <tp>
        <v>171.39</v>
        <stp/>
        <stp>StudyData</stp>
        <stp>SUBMINUTE((DB),5,Regular)</stp>
        <stp>FG</stp>
        <stp/>
        <stp>Open</stp>
        <stp>5</stp>
        <stp>-55</stp>
        <stp/>
        <stp/>
        <stp/>
        <stp/>
        <stp>T</stp>
        <tr r="AA61" s="1"/>
        <tr r="AA61" s="1"/>
      </tp>
      <tp>
        <v>171.39</v>
        <stp/>
        <stp>StudyData</stp>
        <stp>SUBMINUTE((DB),5,Regular)</stp>
        <stp>FG</stp>
        <stp/>
        <stp>Open</stp>
        <stp>5</stp>
        <stp>-45</stp>
        <stp/>
        <stp/>
        <stp/>
        <stp/>
        <stp>T</stp>
        <tr r="AA51" s="1"/>
        <tr r="AA51" s="1"/>
      </tp>
      <tp>
        <v>171.39</v>
        <stp/>
        <stp>StudyData</stp>
        <stp>SUBMINUTE((DB),1,FillGap)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171.39</v>
        <stp/>
        <stp>StudyData</stp>
        <stp>SUBMINUTE((DB),5,FillGap)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171.39</v>
        <stp/>
        <stp>StudyData</stp>
        <stp>SUBMINUTE((DB),5,Regular)</stp>
        <stp>FG</stp>
        <stp/>
        <stp>High</stp>
        <stp>5</stp>
        <stp>-6</stp>
        <stp/>
        <stp/>
        <stp/>
        <stp/>
        <stp>T</stp>
        <tr r="AB12" s="1"/>
        <tr r="AB12" s="1"/>
      </tp>
      <tp>
        <v>171.4</v>
        <stp/>
        <stp>StudyData</stp>
        <stp>SUBMINUTE((DB),5,Regular)</stp>
        <stp>FG</stp>
        <stp/>
        <stp>Open</stp>
        <stp>5</stp>
        <stp>-1</stp>
        <stp/>
        <stp/>
        <stp/>
        <stp/>
        <stp>T</stp>
        <tr r="AA7" s="1"/>
        <tr r="AA7" s="1"/>
      </tp>
      <tp>
        <v>171.39</v>
        <stp/>
        <stp>StudyData</stp>
        <stp>DB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171.39</v>
        <stp/>
        <stp>StudyData</stp>
        <stp>DB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5</v>
        <stp/>
        <stp>StudyData</stp>
        <stp>BAVolCr.BidVol^(SUBMINUTE((DB),1,FillGap),5,0)</stp>
        <stp>Bar</stp>
        <stp/>
        <stp>Open</stp>
        <stp>5</stp>
        <stp>-4</stp>
        <stp/>
        <stp/>
        <stp/>
        <stp/>
        <stp>T</stp>
        <tr r="G10" s="1"/>
      </tp>
      <tp>
        <v>171.39</v>
        <stp/>
        <stp>StudyData</stp>
        <stp>SUBMINUTE((DB),5,Regular)</stp>
        <stp>FG</stp>
        <stp/>
        <stp>Open</stp>
        <stp>5</stp>
        <stp>-14</stp>
        <stp/>
        <stp/>
        <stp/>
        <stp/>
        <stp>T</stp>
        <tr r="AA20" s="1"/>
        <tr r="AA20" s="1"/>
      </tp>
      <tp>
        <v>171.39</v>
        <stp/>
        <stp>StudyData</stp>
        <stp>SUBMINUTE((DB),5,Regular)</stp>
        <stp>FG</stp>
        <stp/>
        <stp>Open</stp>
        <stp>5</stp>
        <stp>-34</stp>
        <stp/>
        <stp/>
        <stp/>
        <stp/>
        <stp>T</stp>
        <tr r="AA40" s="1"/>
        <tr r="AA40" s="1"/>
      </tp>
      <tp>
        <v>171.39</v>
        <stp/>
        <stp>StudyData</stp>
        <stp>SUBMINUTE((DB),5,Regular)</stp>
        <stp>FG</stp>
        <stp/>
        <stp>Open</stp>
        <stp>5</stp>
        <stp>-24</stp>
        <stp/>
        <stp/>
        <stp/>
        <stp/>
        <stp>T</stp>
        <tr r="AA30" s="1"/>
        <tr r="AA30" s="1"/>
      </tp>
      <tp>
        <v>171.39</v>
        <stp/>
        <stp>StudyData</stp>
        <stp>SUBMINUTE((DB),5,Regular)</stp>
        <stp>FG</stp>
        <stp/>
        <stp>Open</stp>
        <stp>5</stp>
        <stp>-54</stp>
        <stp/>
        <stp/>
        <stp/>
        <stp/>
        <stp>T</stp>
        <tr r="AA60" s="1"/>
        <tr r="AA60" s="1"/>
      </tp>
      <tp>
        <v>171.39</v>
        <stp/>
        <stp>StudyData</stp>
        <stp>SUBMINUTE((DB),5,Regular)</stp>
        <stp>FG</stp>
        <stp/>
        <stp>Open</stp>
        <stp>5</stp>
        <stp>-44</stp>
        <stp/>
        <stp/>
        <stp/>
        <stp/>
        <stp>T</stp>
        <tr r="AA50" s="1"/>
        <tr r="AA50" s="1"/>
      </tp>
      <tp>
        <v>171.39</v>
        <stp/>
        <stp>StudyData</stp>
        <stp>SUBMINUTE((DB),1,FillGap)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171.39</v>
        <stp/>
        <stp>StudyData</stp>
        <stp>SUBMINUTE((DB),5,FillGap)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171.39</v>
        <stp/>
        <stp>StudyData</stp>
        <stp>SUBMINUTE((DB),5,Regular)</stp>
        <stp>FG</stp>
        <stp/>
        <stp>High</stp>
        <stp>5</stp>
        <stp>-7</stp>
        <stp/>
        <stp/>
        <stp/>
        <stp/>
        <stp>T</stp>
        <tr r="AB13" s="1"/>
        <tr r="AB13" s="1"/>
      </tp>
      <tp>
        <v>171.39</v>
        <stp/>
        <stp>StudyData</stp>
        <stp>DB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171.39</v>
        <stp/>
        <stp>StudyData</stp>
        <stp>DB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910</v>
        <stp/>
        <stp>StudyData</stp>
        <stp>BAVolCr.AskVol^(DB)</stp>
        <stp>Bar</stp>
        <stp/>
        <stp>Open</stp>
        <stp>1</stp>
        <stp>0</stp>
        <stp/>
        <stp/>
        <stp/>
        <stp/>
        <stp>T</stp>
        <tr r="AS6" s="1"/>
      </tp>
      <tp>
        <v>3719</v>
        <stp/>
        <stp>StudyData</stp>
        <stp>BAVolCr.AskVol^(DB)</stp>
        <stp>Bar</stp>
        <stp/>
        <stp>Open</stp>
        <stp>5</stp>
        <stp>0</stp>
        <stp/>
        <stp/>
        <stp/>
        <stp/>
        <stp>T</stp>
        <tr r="BT6" s="1"/>
      </tp>
      <tp>
        <v>171.39</v>
        <stp/>
        <stp>StudyData</stp>
        <stp>DB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171.39</v>
        <stp/>
        <stp>StudyData</stp>
        <stp>DB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5</v>
        <stp/>
        <stp>StudyData</stp>
        <stp>BAVolCr.BidVol^(SUBMINUTE((DB),1,FillGap),5,0)</stp>
        <stp>Bar</stp>
        <stp/>
        <stp>Open</stp>
        <stp>5</stp>
        <stp>-7</stp>
        <stp/>
        <stp/>
        <stp/>
        <stp/>
        <stp>T</stp>
        <tr r="G13" s="1"/>
      </tp>
      <tp>
        <v>171.39</v>
        <stp/>
        <stp>StudyData</stp>
        <stp>SUBMINUTE((DB),5,Regular)</stp>
        <stp>FG</stp>
        <stp/>
        <stp>Open</stp>
        <stp>5</stp>
        <stp>-17</stp>
        <stp/>
        <stp/>
        <stp/>
        <stp/>
        <stp>T</stp>
        <tr r="AA23" s="1"/>
        <tr r="AA23" s="1"/>
      </tp>
      <tp>
        <v>171.39</v>
        <stp/>
        <stp>StudyData</stp>
        <stp>SUBMINUTE((DB),5,Regular)</stp>
        <stp>FG</stp>
        <stp/>
        <stp>Open</stp>
        <stp>5</stp>
        <stp>-37</stp>
        <stp/>
        <stp/>
        <stp/>
        <stp/>
        <stp>T</stp>
        <tr r="AA43" s="1"/>
        <tr r="AA43" s="1"/>
      </tp>
      <tp>
        <v>171.39</v>
        <stp/>
        <stp>StudyData</stp>
        <stp>SUBMINUTE((DB),5,Regular)</stp>
        <stp>FG</stp>
        <stp/>
        <stp>Open</stp>
        <stp>5</stp>
        <stp>-27</stp>
        <stp/>
        <stp/>
        <stp/>
        <stp/>
        <stp>T</stp>
        <tr r="AA33" s="1"/>
        <tr r="AA33" s="1"/>
      </tp>
      <tp>
        <v>171.39</v>
        <stp/>
        <stp>StudyData</stp>
        <stp>SUBMINUTE((DB),5,Regular)</stp>
        <stp>FG</stp>
        <stp/>
        <stp>Open</stp>
        <stp>5</stp>
        <stp>-57</stp>
        <stp/>
        <stp/>
        <stp/>
        <stp/>
        <stp>T</stp>
        <tr r="AA63" s="1"/>
        <tr r="AA63" s="1"/>
      </tp>
      <tp>
        <v>171.39</v>
        <stp/>
        <stp>StudyData</stp>
        <stp>SUBMINUTE((DB),5,Regular)</stp>
        <stp>FG</stp>
        <stp/>
        <stp>Open</stp>
        <stp>5</stp>
        <stp>-47</stp>
        <stp/>
        <stp/>
        <stp/>
        <stp/>
        <stp>T</stp>
        <tr r="AA53" s="1"/>
        <tr r="AA53" s="1"/>
      </tp>
      <tp>
        <v>171.39</v>
        <stp/>
        <stp>StudyData</stp>
        <stp>SUBMINUTE((DB),1,FillGap)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171.39</v>
        <stp/>
        <stp>StudyData</stp>
        <stp>SUBMINUTE((DB),5,FillGap)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171.39</v>
        <stp/>
        <stp>StudyData</stp>
        <stp>SUBMINUTE((DB),5,Regular)</stp>
        <stp>FG</stp>
        <stp/>
        <stp>High</stp>
        <stp>5</stp>
        <stp>-4</stp>
        <stp/>
        <stp/>
        <stp/>
        <stp/>
        <stp>T</stp>
        <tr r="AB10" s="1"/>
        <tr r="AB10" s="1"/>
      </tp>
      <tp>
        <v>171.39</v>
        <stp/>
        <stp>StudyData</stp>
        <stp>SUBMINUTE((DB),5,Regular)</stp>
        <stp>FG</stp>
        <stp/>
        <stp>Open</stp>
        <stp>5</stp>
        <stp>-3</stp>
        <stp/>
        <stp/>
        <stp/>
        <stp/>
        <stp>T</stp>
        <tr r="AA9" s="1"/>
        <tr r="AA9" s="1"/>
      </tp>
      <tp>
        <v>3842</v>
        <stp/>
        <stp>StudyData</stp>
        <stp>BAVolCr.BidVol^(DB)</stp>
        <stp>Bar</stp>
        <stp/>
        <stp>Open</stp>
        <stp>5</stp>
        <stp>0</stp>
        <stp/>
        <stp/>
        <stp/>
        <stp/>
        <stp>T</stp>
        <tr r="BS6" s="1"/>
      </tp>
      <tp>
        <v>400</v>
        <stp/>
        <stp>StudyData</stp>
        <stp>BAVolCr.BidVol^(DB)</stp>
        <stp>Bar</stp>
        <stp/>
        <stp>Open</stp>
        <stp>1</stp>
        <stp>0</stp>
        <stp/>
        <stp/>
        <stp/>
        <stp/>
        <stp>T</stp>
        <tr r="AR6" s="1"/>
      </tp>
      <tp>
        <v>5</v>
        <stp/>
        <stp>StudyData</stp>
        <stp>BAVolCr.BidVol^(SUBMINUTE((DB),1,FillGap),5,0)</stp>
        <stp>Bar</stp>
        <stp/>
        <stp>Open</stp>
        <stp>5</stp>
        <stp>-6</stp>
        <stp/>
        <stp/>
        <stp/>
        <stp/>
        <stp>T</stp>
        <tr r="G12" s="1"/>
      </tp>
      <tp>
        <v>171.39</v>
        <stp/>
        <stp>StudyData</stp>
        <stp>SUBMINUTE((DB),5,Regular)</stp>
        <stp>FG</stp>
        <stp/>
        <stp>Open</stp>
        <stp>5</stp>
        <stp>-16</stp>
        <stp/>
        <stp/>
        <stp/>
        <stp/>
        <stp>T</stp>
        <tr r="AA22" s="1"/>
        <tr r="AA22" s="1"/>
      </tp>
      <tp>
        <v>171.38</v>
        <stp/>
        <stp>StudyData</stp>
        <stp>SUBMINUTE((DB),5,Regular)</stp>
        <stp>FG</stp>
        <stp/>
        <stp>Open</stp>
        <stp>5</stp>
        <stp>-36</stp>
        <stp/>
        <stp/>
        <stp/>
        <stp/>
        <stp>T</stp>
        <tr r="AA42" s="1"/>
        <tr r="AA42" s="1"/>
      </tp>
      <tp>
        <v>171.39</v>
        <stp/>
        <stp>StudyData</stp>
        <stp>SUBMINUTE((DB),5,Regular)</stp>
        <stp>FG</stp>
        <stp/>
        <stp>Open</stp>
        <stp>5</stp>
        <stp>-26</stp>
        <stp/>
        <stp/>
        <stp/>
        <stp/>
        <stp>T</stp>
        <tr r="AA32" s="1"/>
        <tr r="AA32" s="1"/>
      </tp>
      <tp>
        <v>171.39</v>
        <stp/>
        <stp>StudyData</stp>
        <stp>SUBMINUTE((DB),5,Regular)</stp>
        <stp>FG</stp>
        <stp/>
        <stp>Open</stp>
        <stp>5</stp>
        <stp>-56</stp>
        <stp/>
        <stp/>
        <stp/>
        <stp/>
        <stp>T</stp>
        <tr r="AA62" s="1"/>
        <tr r="AA62" s="1"/>
      </tp>
      <tp>
        <v>171.39</v>
        <stp/>
        <stp>StudyData</stp>
        <stp>SUBMINUTE((DB),5,Regular)</stp>
        <stp>FG</stp>
        <stp/>
        <stp>Open</stp>
        <stp>5</stp>
        <stp>-46</stp>
        <stp/>
        <stp/>
        <stp/>
        <stp/>
        <stp>T</stp>
        <tr r="AA52" s="1"/>
        <tr r="AA52" s="1"/>
      </tp>
      <tp>
        <v>171.39</v>
        <stp/>
        <stp>StudyData</stp>
        <stp>SUBMINUTE((DB),1,FillGap)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171.39</v>
        <stp/>
        <stp>StudyData</stp>
        <stp>SUBMINUTE((DB),5,FillGap)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171.39</v>
        <stp/>
        <stp>StudyData</stp>
        <stp>SUBMINUTE((DB),5,Regular)</stp>
        <stp>FG</stp>
        <stp/>
        <stp>High</stp>
        <stp>5</stp>
        <stp>-5</stp>
        <stp/>
        <stp/>
        <stp/>
        <stp/>
        <stp>T</stp>
        <tr r="AB11" s="1"/>
        <tr r="AB11" s="1"/>
      </tp>
      <tp>
        <v>171.39</v>
        <stp/>
        <stp>StudyData</stp>
        <stp>SUBMINUTE((DB),5,Regular)</stp>
        <stp>FG</stp>
        <stp/>
        <stp>Open</stp>
        <stp>5</stp>
        <stp>-2</stp>
        <stp/>
        <stp/>
        <stp/>
        <stp/>
        <stp>T</stp>
        <tr r="AA8" s="1"/>
        <tr r="AA8" s="1"/>
      </tp>
      <tp>
        <v>171.42</v>
        <stp/>
        <stp>StudyData</stp>
        <stp>DB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171.39</v>
        <stp/>
        <stp>StudyData</stp>
        <stp>DB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3</v>
        <stp/>
        <stp>StudyData</stp>
        <stp>BAVolCr.BidVol^(SUBMINUTE((DB),1,FillGap),5,0)</stp>
        <stp>Bar</stp>
        <stp/>
        <stp>Open</stp>
        <stp>5</stp>
        <stp>-1</stp>
        <stp/>
        <stp/>
        <stp/>
        <stp/>
        <stp>T</stp>
        <tr r="G7" s="1"/>
      </tp>
      <tp>
        <v>171.39</v>
        <stp/>
        <stp>StudyData</stp>
        <stp>SUBMINUTE((DB),5,Regular)</stp>
        <stp>FG</stp>
        <stp/>
        <stp>Open</stp>
        <stp>5</stp>
        <stp>-11</stp>
        <stp/>
        <stp/>
        <stp/>
        <stp/>
        <stp>T</stp>
        <tr r="AA17" s="1"/>
        <tr r="AA17" s="1"/>
      </tp>
      <tp>
        <v>171.39</v>
        <stp/>
        <stp>StudyData</stp>
        <stp>SUBMINUTE((DB),5,Regular)</stp>
        <stp>FG</stp>
        <stp/>
        <stp>Open</stp>
        <stp>5</stp>
        <stp>-31</stp>
        <stp/>
        <stp/>
        <stp/>
        <stp/>
        <stp>T</stp>
        <tr r="AA37" s="1"/>
        <tr r="AA37" s="1"/>
      </tp>
      <tp>
        <v>171.39</v>
        <stp/>
        <stp>StudyData</stp>
        <stp>SUBMINUTE((DB),5,Regular)</stp>
        <stp>FG</stp>
        <stp/>
        <stp>Open</stp>
        <stp>5</stp>
        <stp>-21</stp>
        <stp/>
        <stp/>
        <stp/>
        <stp/>
        <stp>T</stp>
        <tr r="AA27" s="1"/>
        <tr r="AA27" s="1"/>
      </tp>
      <tp>
        <v>171.39</v>
        <stp/>
        <stp>StudyData</stp>
        <stp>SUBMINUTE((DB),5,Regular)</stp>
        <stp>FG</stp>
        <stp/>
        <stp>Open</stp>
        <stp>5</stp>
        <stp>-51</stp>
        <stp/>
        <stp/>
        <stp/>
        <stp/>
        <stp>T</stp>
        <tr r="AA57" s="1"/>
        <tr r="AA57" s="1"/>
      </tp>
      <tp>
        <v>171.39</v>
        <stp/>
        <stp>StudyData</stp>
        <stp>SUBMINUTE((DB),5,Regular)</stp>
        <stp>FG</stp>
        <stp/>
        <stp>Open</stp>
        <stp>5</stp>
        <stp>-41</stp>
        <stp/>
        <stp/>
        <stp/>
        <stp/>
        <stp>T</stp>
        <tr r="AA47" s="1"/>
        <tr r="AA47" s="1"/>
      </tp>
      <tp>
        <v>171.4</v>
        <stp/>
        <stp>StudyData</stp>
        <stp>SUBMINUTE((DB),1,FillGap)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171.39</v>
        <stp/>
        <stp>StudyData</stp>
        <stp>SUBMINUTE((DB),5,FillGap)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171.39</v>
        <stp/>
        <stp>StudyData</stp>
        <stp>SUBMINUTE((DB),5,Regular)</stp>
        <stp>FG</stp>
        <stp/>
        <stp>High</stp>
        <stp>5</stp>
        <stp>-2</stp>
        <stp/>
        <stp/>
        <stp/>
        <stp/>
        <stp>T</stp>
        <tr r="AB8" s="1"/>
        <tr r="AB8" s="1"/>
      </tp>
      <tp>
        <v>171.39</v>
        <stp/>
        <stp>StudyData</stp>
        <stp>SUBMINUTE((DB),5,Regular)</stp>
        <stp>FG</stp>
        <stp/>
        <stp>Open</stp>
        <stp>5</stp>
        <stp>-5</stp>
        <stp/>
        <stp/>
        <stp/>
        <stp/>
        <stp>T</stp>
        <tr r="AA11" s="1"/>
        <tr r="AA11" s="1"/>
      </tp>
      <tp>
        <v>171.43</v>
        <stp/>
        <stp>StudyData</stp>
        <stp>DB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171.39</v>
        <stp/>
        <stp>StudyData</stp>
        <stp>DB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171.39</v>
        <stp/>
        <stp>StudyData</stp>
        <stp>SUBMINUTE((DB),5,Regular)</stp>
        <stp>FG</stp>
        <stp/>
        <stp>Open</stp>
        <stp>5</stp>
        <stp>-10</stp>
        <stp/>
        <stp/>
        <stp/>
        <stp/>
        <stp>T</stp>
        <tr r="AA16" s="1"/>
        <tr r="AA16" s="1"/>
      </tp>
      <tp>
        <v>171.39</v>
        <stp/>
        <stp>StudyData</stp>
        <stp>SUBMINUTE((DB),5,Regular)</stp>
        <stp>FG</stp>
        <stp/>
        <stp>Open</stp>
        <stp>5</stp>
        <stp>-30</stp>
        <stp/>
        <stp/>
        <stp/>
        <stp/>
        <stp>T</stp>
        <tr r="AA36" s="1"/>
        <tr r="AA36" s="1"/>
      </tp>
      <tp>
        <v>171.39</v>
        <stp/>
        <stp>StudyData</stp>
        <stp>SUBMINUTE((DB),5,Regular)</stp>
        <stp>FG</stp>
        <stp/>
        <stp>Open</stp>
        <stp>5</stp>
        <stp>-20</stp>
        <stp/>
        <stp/>
        <stp/>
        <stp/>
        <stp>T</stp>
        <tr r="AA26" s="1"/>
        <tr r="AA26" s="1"/>
      </tp>
      <tp>
        <v>171.39</v>
        <stp/>
        <stp>StudyData</stp>
        <stp>SUBMINUTE((DB),5,Regular)</stp>
        <stp>FG</stp>
        <stp/>
        <stp>Open</stp>
        <stp>5</stp>
        <stp>-50</stp>
        <stp/>
        <stp/>
        <stp/>
        <stp/>
        <stp>T</stp>
        <tr r="AA56" s="1"/>
        <tr r="AA56" s="1"/>
      </tp>
      <tp>
        <v>171.39</v>
        <stp/>
        <stp>StudyData</stp>
        <stp>SUBMINUTE((DB),5,Regular)</stp>
        <stp>FG</stp>
        <stp/>
        <stp>Open</stp>
        <stp>5</stp>
        <stp>-40</stp>
        <stp/>
        <stp/>
        <stp/>
        <stp/>
        <stp>T</stp>
        <tr r="AA46" s="1"/>
        <tr r="AA46" s="1"/>
      </tp>
      <tp>
        <v>171.39</v>
        <stp/>
        <stp>StudyData</stp>
        <stp>SUBMINUTE((DB),5,Regular)</stp>
        <stp>FG</stp>
        <stp/>
        <stp>Open</stp>
        <stp>5</stp>
        <stp>-60</stp>
        <stp/>
        <stp/>
        <stp/>
        <stp/>
        <stp>T</stp>
        <tr r="AA66" s="1"/>
        <tr r="AA66" s="1"/>
      </tp>
      <tp>
        <v>171.39</v>
        <stp/>
        <stp>StudyData</stp>
        <stp>SUBMINUTE((DB),1,FillGap)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171.39</v>
        <stp/>
        <stp>StudyData</stp>
        <stp>SUBMINUTE((DB),5,FillGap)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171.39</v>
        <stp/>
        <stp>StudyData</stp>
        <stp>SUBMINUTE((DB),5,Regular)</stp>
        <stp>FG</stp>
        <stp/>
        <stp>High</stp>
        <stp>5</stp>
        <stp>-3</stp>
        <stp/>
        <stp/>
        <stp/>
        <stp/>
        <stp>T</stp>
        <tr r="AB9" s="1"/>
        <tr r="AB9" s="1"/>
      </tp>
      <tp>
        <v>171.39</v>
        <stp/>
        <stp>StudyData</stp>
        <stp>SUBMINUTE((DB),5,Regular)</stp>
        <stp>FG</stp>
        <stp/>
        <stp>Open</stp>
        <stp>5</stp>
        <stp>-4</stp>
        <stp/>
        <stp/>
        <stp/>
        <stp/>
        <stp>T</stp>
        <tr r="AA10" s="1"/>
        <tr r="AA10" s="1"/>
      </tp>
      <tp>
        <v>171.42</v>
        <stp/>
        <stp>StudyData</stp>
        <stp>DB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171.39</v>
        <stp/>
        <stp>StudyData</stp>
        <stp>DB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5</v>
        <stp/>
        <stp>StudyData</stp>
        <stp>BAVolCr.BidVol^(SUBMINUTE((DB),1,FillGap),5,0)</stp>
        <stp>Bar</stp>
        <stp/>
        <stp>Open</stp>
        <stp>5</stp>
        <stp>-3</stp>
        <stp/>
        <stp/>
        <stp/>
        <stp/>
        <stp>T</stp>
        <tr r="G9" s="1"/>
      </tp>
      <tp>
        <v>171.39</v>
        <stp/>
        <stp>StudyData</stp>
        <stp>SUBMINUTE((DB),5,Regular)</stp>
        <stp>FG</stp>
        <stp/>
        <stp>Open</stp>
        <stp>5</stp>
        <stp>-13</stp>
        <stp/>
        <stp/>
        <stp/>
        <stp/>
        <stp>T</stp>
        <tr r="AA19" s="1"/>
        <tr r="AA19" s="1"/>
      </tp>
      <tp>
        <v>171.39</v>
        <stp/>
        <stp>StudyData</stp>
        <stp>SUBMINUTE((DB),5,Regular)</stp>
        <stp>FG</stp>
        <stp/>
        <stp>Open</stp>
        <stp>5</stp>
        <stp>-33</stp>
        <stp/>
        <stp/>
        <stp/>
        <stp/>
        <stp>T</stp>
        <tr r="AA39" s="1"/>
        <tr r="AA39" s="1"/>
      </tp>
      <tp>
        <v>171.39</v>
        <stp/>
        <stp>StudyData</stp>
        <stp>SUBMINUTE((DB),5,Regular)</stp>
        <stp>FG</stp>
        <stp/>
        <stp>Open</stp>
        <stp>5</stp>
        <stp>-23</stp>
        <stp/>
        <stp/>
        <stp/>
        <stp/>
        <stp>T</stp>
        <tr r="AA29" s="1"/>
        <tr r="AA29" s="1"/>
      </tp>
      <tp>
        <v>171.39</v>
        <stp/>
        <stp>StudyData</stp>
        <stp>SUBMINUTE((DB),5,Regular)</stp>
        <stp>FG</stp>
        <stp/>
        <stp>Open</stp>
        <stp>5</stp>
        <stp>-53</stp>
        <stp/>
        <stp/>
        <stp/>
        <stp/>
        <stp>T</stp>
        <tr r="AA59" s="1"/>
        <tr r="AA59" s="1"/>
      </tp>
      <tp>
        <v>171.39</v>
        <stp/>
        <stp>StudyData</stp>
        <stp>SUBMINUTE((DB),5,Regular)</stp>
        <stp>FG</stp>
        <stp/>
        <stp>Open</stp>
        <stp>5</stp>
        <stp>-43</stp>
        <stp/>
        <stp/>
        <stp/>
        <stp/>
        <stp>T</stp>
        <tr r="AA49" s="1"/>
        <tr r="AA49" s="1"/>
      </tp>
      <tp>
        <v>171.39</v>
        <stp/>
        <stp>StudyData</stp>
        <stp>SUBMINUTE((DB),5,Regular)</stp>
        <stp>FG</stp>
        <stp/>
        <stp>Open</stp>
        <stp>5</stp>
        <stp>-7</stp>
        <stp/>
        <stp/>
        <stp/>
        <stp/>
        <stp>T</stp>
        <tr r="AA13" s="1"/>
        <tr r="AA13" s="1"/>
      </tp>
      <tp>
        <v>3</v>
        <stp/>
        <stp>StudyData</stp>
        <stp>BAVolCr.BidVol^(SUBMINUTE((DB),1,FillGap),5,0)</stp>
        <stp>Bar</stp>
        <stp/>
        <stp>Open</stp>
        <stp>5</stp>
        <stp>0</stp>
        <stp/>
        <stp/>
        <stp/>
        <stp/>
        <stp>T</stp>
        <tr r="G6" s="1"/>
      </tp>
      <tp>
        <v>171.42</v>
        <stp/>
        <stp>StudyData</stp>
        <stp>DB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171.39</v>
        <stp/>
        <stp>StudyData</stp>
        <stp>DB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4</v>
        <stp/>
        <stp>StudyData</stp>
        <stp>BAVolCr.BidVol^(SUBMINUTE((DB),1,FillGap),5,0)</stp>
        <stp>Bar</stp>
        <stp/>
        <stp>Open</stp>
        <stp>5</stp>
        <stp>-2</stp>
        <stp/>
        <stp/>
        <stp/>
        <stp/>
        <stp>T</stp>
        <tr r="G8" s="1"/>
      </tp>
      <tp>
        <v>171.39</v>
        <stp/>
        <stp>StudyData</stp>
        <stp>SUBMINUTE((DB),5,Regular)</stp>
        <stp>FG</stp>
        <stp/>
        <stp>Open</stp>
        <stp>5</stp>
        <stp>-12</stp>
        <stp/>
        <stp/>
        <stp/>
        <stp/>
        <stp>T</stp>
        <tr r="AA18" s="1"/>
        <tr r="AA18" s="1"/>
      </tp>
      <tp>
        <v>171.39</v>
        <stp/>
        <stp>StudyData</stp>
        <stp>SUBMINUTE((DB),5,Regular)</stp>
        <stp>FG</stp>
        <stp/>
        <stp>Open</stp>
        <stp>5</stp>
        <stp>-32</stp>
        <stp/>
        <stp/>
        <stp/>
        <stp/>
        <stp>T</stp>
        <tr r="AA38" s="1"/>
        <tr r="AA38" s="1"/>
      </tp>
      <tp>
        <v>171.39</v>
        <stp/>
        <stp>StudyData</stp>
        <stp>SUBMINUTE((DB),5,Regular)</stp>
        <stp>FG</stp>
        <stp/>
        <stp>Open</stp>
        <stp>5</stp>
        <stp>-22</stp>
        <stp/>
        <stp/>
        <stp/>
        <stp/>
        <stp>T</stp>
        <tr r="AA28" s="1"/>
        <tr r="AA28" s="1"/>
      </tp>
      <tp>
        <v>171.39</v>
        <stp/>
        <stp>StudyData</stp>
        <stp>SUBMINUTE((DB),5,Regular)</stp>
        <stp>FG</stp>
        <stp/>
        <stp>Open</stp>
        <stp>5</stp>
        <stp>-52</stp>
        <stp/>
        <stp/>
        <stp/>
        <stp/>
        <stp>T</stp>
        <tr r="AA58" s="1"/>
        <tr r="AA58" s="1"/>
      </tp>
      <tp>
        <v>171.39</v>
        <stp/>
        <stp>StudyData</stp>
        <stp>SUBMINUTE((DB),5,Regular)</stp>
        <stp>FG</stp>
        <stp/>
        <stp>Open</stp>
        <stp>5</stp>
        <stp>-42</stp>
        <stp/>
        <stp/>
        <stp/>
        <stp/>
        <stp>T</stp>
        <tr r="AA48" s="1"/>
        <tr r="AA48" s="1"/>
      </tp>
      <tp>
        <v>171.4</v>
        <stp/>
        <stp>StudyData</stp>
        <stp>SUBMINUTE((DB),1,FillGap)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171.4</v>
        <stp/>
        <stp>StudyData</stp>
        <stp>SUBMINUTE((DB),5,FillGap)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171.4</v>
        <stp/>
        <stp>StudyData</stp>
        <stp>SUBMINUTE((DB),5,Regular)</stp>
        <stp>FG</stp>
        <stp/>
        <stp>High</stp>
        <stp>5</stp>
        <stp>-1</stp>
        <stp/>
        <stp/>
        <stp/>
        <stp/>
        <stp>T</stp>
        <tr r="AB7" s="1"/>
        <tr r="AB7" s="1"/>
      </tp>
      <tp>
        <v>171.39</v>
        <stp/>
        <stp>StudyData</stp>
        <stp>SUBMINUTE((DB),5,Regular)</stp>
        <stp>FG</stp>
        <stp/>
        <stp>Open</stp>
        <stp>5</stp>
        <stp>-6</stp>
        <stp/>
        <stp/>
        <stp/>
        <stp/>
        <stp>T</stp>
        <tr r="AA12" s="1"/>
        <tr r="AA12" s="1"/>
      </tp>
      <tp>
        <v>171.39</v>
        <stp/>
        <stp>StudyData</stp>
        <stp>SUBMINUTE((DB),5,Regular)</stp>
        <stp>FG</stp>
        <stp/>
        <stp>Open</stp>
        <stp>5</stp>
        <stp>-9</stp>
        <stp/>
        <stp/>
        <stp/>
        <stp/>
        <stp>T</stp>
        <tr r="AA15" s="1"/>
        <tr r="AA15" s="1"/>
      </tp>
      <tp>
        <v>171.39</v>
        <stp/>
        <stp>StudyData</stp>
        <stp>SUBMINUTE((DB),5,Regular)</stp>
        <stp>FG</stp>
        <stp/>
        <stp>Open</stp>
        <stp>5</stp>
        <stp>-8</stp>
        <stp/>
        <stp/>
        <stp/>
        <stp/>
        <stp>T</stp>
        <tr r="AA14" s="1"/>
        <tr r="AA14" s="1"/>
      </tp>
      <tp>
        <v>171.45</v>
        <stp/>
        <stp>StudyData</stp>
        <stp>DB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171.39</v>
        <stp/>
        <stp>StudyData</stp>
        <stp>DB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171.44</v>
        <stp/>
        <stp>StudyData</stp>
        <stp>DB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171.39</v>
        <stp/>
        <stp>StudyData</stp>
        <stp>DB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4</v>
        <stp/>
        <stp>StudyData</stp>
        <stp>BAVolCr.BidVol^(SUBMINUTE((DB),5,Regular),5,0)</stp>
        <stp>Bar</stp>
        <stp/>
        <stp>Open</stp>
        <stp>5</stp>
        <stp>0</stp>
        <stp/>
        <stp/>
        <stp/>
        <stp/>
        <stp>T</stp>
        <tr r="AG6" s="1"/>
      </tp>
      <tp>
        <v>1</v>
        <stp/>
        <stp>StudyData</stp>
        <stp>BAVolCr.AskVol^(SUBMINUTE((DB),5,Regular),5,0)</stp>
        <stp>Bar</stp>
        <stp/>
        <stp>Open</stp>
        <stp>5</stp>
        <stp>0</stp>
        <stp/>
        <stp/>
        <stp/>
        <stp/>
        <stp>T</stp>
        <tr r="AH6" s="1"/>
      </tp>
      <tp>
        <v>5</v>
        <stp/>
        <stp>StudyData</stp>
        <stp>BAVolCr.BidVol^(SUBMINUTE((DB),1,FillGap),5,0)</stp>
        <stp>Bar</stp>
        <stp/>
        <stp>Open</stp>
        <stp>5</stp>
        <stp>-9</stp>
        <stp/>
        <stp/>
        <stp/>
        <stp/>
        <stp>T</stp>
        <tr r="G15" s="1"/>
      </tp>
      <tp>
        <v>171.39</v>
        <stp/>
        <stp>StudyData</stp>
        <stp>SUBMINUTE((DB),5,Regular)</stp>
        <stp>FG</stp>
        <stp/>
        <stp>Open</stp>
        <stp>5</stp>
        <stp>-19</stp>
        <stp/>
        <stp/>
        <stp/>
        <stp/>
        <stp>T</stp>
        <tr r="AA25" s="1"/>
        <tr r="AA25" s="1"/>
      </tp>
      <tp>
        <v>171.39</v>
        <stp/>
        <stp>StudyData</stp>
        <stp>SUBMINUTE((DB),5,Regular)</stp>
        <stp>FG</stp>
        <stp/>
        <stp>Open</stp>
        <stp>5</stp>
        <stp>-39</stp>
        <stp/>
        <stp/>
        <stp/>
        <stp/>
        <stp>T</stp>
        <tr r="AA45" s="1"/>
        <tr r="AA45" s="1"/>
      </tp>
      <tp>
        <v>171.39</v>
        <stp/>
        <stp>StudyData</stp>
        <stp>SUBMINUTE((DB),5,Regular)</stp>
        <stp>FG</stp>
        <stp/>
        <stp>Open</stp>
        <stp>5</stp>
        <stp>-29</stp>
        <stp/>
        <stp/>
        <stp/>
        <stp/>
        <stp>T</stp>
        <tr r="AA35" s="1"/>
        <tr r="AA35" s="1"/>
      </tp>
      <tp>
        <v>171.39</v>
        <stp/>
        <stp>StudyData</stp>
        <stp>SUBMINUTE((DB),5,Regular)</stp>
        <stp>FG</stp>
        <stp/>
        <stp>Open</stp>
        <stp>5</stp>
        <stp>-59</stp>
        <stp/>
        <stp/>
        <stp/>
        <stp/>
        <stp>T</stp>
        <tr r="AA65" s="1"/>
        <tr r="AA65" s="1"/>
      </tp>
      <tp>
        <v>171.39</v>
        <stp/>
        <stp>StudyData</stp>
        <stp>SUBMINUTE((DB),5,Regular)</stp>
        <stp>FG</stp>
        <stp/>
        <stp>Open</stp>
        <stp>5</stp>
        <stp>-49</stp>
        <stp/>
        <stp/>
        <stp/>
        <stp/>
        <stp>T</stp>
        <tr r="AA55" s="1"/>
        <tr r="AA55" s="1"/>
      </tp>
      <tp>
        <v>5</v>
        <stp/>
        <stp>StudyData</stp>
        <stp>BAVolCr.BidVol^(SUBMINUTE((DB),1,FillGap),5,0)</stp>
        <stp>Bar</stp>
        <stp/>
        <stp>Open</stp>
        <stp>5</stp>
        <stp>-8</stp>
        <stp/>
        <stp/>
        <stp/>
        <stp/>
        <stp>T</stp>
        <tr r="G14" s="1"/>
      </tp>
      <tp>
        <v>171.39</v>
        <stp/>
        <stp>StudyData</stp>
        <stp>SUBMINUTE((DB),5,Regular)</stp>
        <stp>FG</stp>
        <stp/>
        <stp>Open</stp>
        <stp>5</stp>
        <stp>-18</stp>
        <stp/>
        <stp/>
        <stp/>
        <stp/>
        <stp>T</stp>
        <tr r="AA24" s="1"/>
        <tr r="AA24" s="1"/>
      </tp>
      <tp>
        <v>171.39</v>
        <stp/>
        <stp>StudyData</stp>
        <stp>SUBMINUTE((DB),5,Regular)</stp>
        <stp>FG</stp>
        <stp/>
        <stp>Open</stp>
        <stp>5</stp>
        <stp>-38</stp>
        <stp/>
        <stp/>
        <stp/>
        <stp/>
        <stp>T</stp>
        <tr r="AA44" s="1"/>
        <tr r="AA44" s="1"/>
      </tp>
      <tp>
        <v>171.39</v>
        <stp/>
        <stp>StudyData</stp>
        <stp>SUBMINUTE((DB),5,Regular)</stp>
        <stp>FG</stp>
        <stp/>
        <stp>Open</stp>
        <stp>5</stp>
        <stp>-28</stp>
        <stp/>
        <stp/>
        <stp/>
        <stp/>
        <stp>T</stp>
        <tr r="AA34" s="1"/>
        <tr r="AA34" s="1"/>
      </tp>
      <tp>
        <v>171.39</v>
        <stp/>
        <stp>StudyData</stp>
        <stp>SUBMINUTE((DB),5,Regular)</stp>
        <stp>FG</stp>
        <stp/>
        <stp>Open</stp>
        <stp>5</stp>
        <stp>-58</stp>
        <stp/>
        <stp/>
        <stp/>
        <stp/>
        <stp>T</stp>
        <tr r="AA64" s="1"/>
        <tr r="AA64" s="1"/>
      </tp>
      <tp>
        <v>171.39</v>
        <stp/>
        <stp>StudyData</stp>
        <stp>SUBMINUTE((DB),5,Regular)</stp>
        <stp>FG</stp>
        <stp/>
        <stp>Open</stp>
        <stp>5</stp>
        <stp>-48</stp>
        <stp/>
        <stp/>
        <stp/>
        <stp/>
        <stp>T</stp>
        <tr r="AA54" s="1"/>
        <tr r="AA54" s="1"/>
      </tp>
      <tp>
        <v>171.39</v>
        <stp/>
        <stp>StudyData</stp>
        <stp>SUBMINUTE((DB),1,FillGap)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171.39</v>
        <stp/>
        <stp>StudyData</stp>
        <stp>SUBMINUTE((DB),5,FillGap)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171.39</v>
        <stp/>
        <stp>StudyData</stp>
        <stp>SUBMINUTE((DB),5,Regular)</stp>
        <stp>FG</stp>
        <stp/>
        <stp>High</stp>
        <stp>5</stp>
        <stp>-8</stp>
        <stp/>
        <stp/>
        <stp/>
        <stp/>
        <stp>T</stp>
        <tr r="AB14" s="1"/>
        <tr r="AB14" s="1"/>
      </tp>
      <tp>
        <v>171.39</v>
        <stp/>
        <stp>StudyData</stp>
        <stp>SUBMINUTE((DB),1,FillGap)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171.39</v>
        <stp/>
        <stp>StudyData</stp>
        <stp>SUBMINUTE((DB),5,FillGap)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171.39</v>
        <stp/>
        <stp>StudyData</stp>
        <stp>SUBMINUTE((DB),5,Regular)</stp>
        <stp>FG</stp>
        <stp/>
        <stp>High</stp>
        <stp>5</stp>
        <stp>-9</stp>
        <stp/>
        <stp/>
        <stp/>
        <stp/>
        <stp>T</stp>
        <tr r="AB15" s="1"/>
        <tr r="AB15" s="1"/>
      </tp>
      <tp>
        <v>2</v>
        <stp/>
        <stp>StudyData</stp>
        <stp>BAVolCr.AskVol^(SUBMINUTE((DB),1,Regular),5,0)</stp>
        <stp>Bar</stp>
        <stp/>
        <stp>Open</stp>
        <stp>5</stp>
        <stp>0</stp>
        <stp/>
        <stp/>
        <stp/>
        <stp/>
        <stp>T</stp>
        <tr r="H6" s="1"/>
      </tp>
      <tp>
        <v>43628.48914351852</v>
        <stp/>
        <stp>StudyData</stp>
        <stp>SUBMINUTE((DB),1,Regular)</stp>
        <stp>FG</stp>
        <stp/>
        <stp>Time</stp>
        <stp>5</stp>
        <stp>-28</stp>
        <stp/>
        <stp/>
        <stp/>
        <stp/>
        <stp>T</stp>
        <tr r="B34" s="1"/>
      </tp>
      <tp>
        <v>43628.489027777781</v>
        <stp/>
        <stp>StudyData</stp>
        <stp>SUBMINUTE((DB),1,Regular)</stp>
        <stp>FG</stp>
        <stp/>
        <stp>Time</stp>
        <stp>5</stp>
        <stp>-38</stp>
        <stp/>
        <stp/>
        <stp/>
        <stp/>
        <stp>T</stp>
        <tr r="B44" s="1"/>
      </tp>
      <tp>
        <v>43628.489259259259</v>
        <stp/>
        <stp>StudyData</stp>
        <stp>SUBMINUTE((DB),1,Regular)</stp>
        <stp>FG</stp>
        <stp/>
        <stp>Time</stp>
        <stp>5</stp>
        <stp>-18</stp>
        <stp/>
        <stp/>
        <stp/>
        <stp/>
        <stp>T</stp>
        <tr r="B24" s="1"/>
      </tp>
      <tp>
        <v>43628.488912037035</v>
        <stp/>
        <stp>StudyData</stp>
        <stp>SUBMINUTE((DB),1,Regular)</stp>
        <stp>FG</stp>
        <stp/>
        <stp>Time</stp>
        <stp>5</stp>
        <stp>-48</stp>
        <stp/>
        <stp/>
        <stp/>
        <stp/>
        <stp>T</stp>
        <tr r="B54" s="1"/>
      </tp>
      <tp>
        <v>43628.488796296297</v>
        <stp/>
        <stp>StudyData</stp>
        <stp>SUBMINUTE((DB),1,Regular)</stp>
        <stp>FG</stp>
        <stp/>
        <stp>Time</stp>
        <stp>5</stp>
        <stp>-58</stp>
        <stp/>
        <stp/>
        <stp/>
        <stp/>
        <stp>T</stp>
        <tr r="B64" s="1"/>
      </tp>
      <tp>
        <v>254</v>
        <stp/>
        <stp>StudyData</stp>
        <stp>BAVolCr.AskVol^(DB)</stp>
        <stp>Bar</stp>
        <stp/>
        <stp>Open</stp>
        <stp>1</stp>
        <stp>-15</stp>
        <stp/>
        <stp/>
        <stp/>
        <stp/>
        <stp>T</stp>
        <tr r="AS21" s="1"/>
      </tp>
      <tp>
        <v>7987</v>
        <stp/>
        <stp>StudyData</stp>
        <stp>BAVolCr.AskVol^(DB)</stp>
        <stp>Bar</stp>
        <stp/>
        <stp>Open</stp>
        <stp>5</stp>
        <stp>-11</stp>
        <stp/>
        <stp/>
        <stp/>
        <stp/>
        <stp>T</stp>
        <tr r="BT17" s="1"/>
      </tp>
      <tp>
        <v>284</v>
        <stp/>
        <stp>StudyData</stp>
        <stp>BAVolCr.AskVol^(DB)</stp>
        <stp>Bar</stp>
        <stp/>
        <stp>Open</stp>
        <stp>1</stp>
        <stp>-25</stp>
        <stp/>
        <stp/>
        <stp/>
        <stp/>
        <stp>T</stp>
        <tr r="AS31" s="1"/>
      </tp>
      <tp>
        <v>10202</v>
        <stp/>
        <stp>StudyData</stp>
        <stp>BAVolCr.AskVol^(DB)</stp>
        <stp>Bar</stp>
        <stp/>
        <stp>Open</stp>
        <stp>5</stp>
        <stp>-21</stp>
        <stp/>
        <stp/>
        <stp/>
        <stp/>
        <stp>T</stp>
        <tr r="BT27" s="1"/>
      </tp>
      <tp>
        <v>728</v>
        <stp/>
        <stp>StudyData</stp>
        <stp>BAVolCr.AskVol^(DB)</stp>
        <stp>Bar</stp>
        <stp/>
        <stp>Open</stp>
        <stp>1</stp>
        <stp>-35</stp>
        <stp/>
        <stp/>
        <stp/>
        <stp/>
        <stp>T</stp>
        <tr r="AS41" s="1"/>
      </tp>
      <tp>
        <v>9929</v>
        <stp/>
        <stp>StudyData</stp>
        <stp>BAVolCr.AskVol^(DB)</stp>
        <stp>Bar</stp>
        <stp/>
        <stp>Open</stp>
        <stp>5</stp>
        <stp>-31</stp>
        <stp/>
        <stp/>
        <stp/>
        <stp/>
        <stp>T</stp>
        <tr r="BT37" s="1"/>
      </tp>
      <tp>
        <v>630</v>
        <stp/>
        <stp>StudyData</stp>
        <stp>BAVolCr.AskVol^(DB)</stp>
        <stp>Bar</stp>
        <stp/>
        <stp>Open</stp>
        <stp>1</stp>
        <stp>-45</stp>
        <stp/>
        <stp/>
        <stp/>
        <stp/>
        <stp>T</stp>
        <tr r="AS51" s="1"/>
      </tp>
      <tp>
        <v>14875</v>
        <stp/>
        <stp>StudyData</stp>
        <stp>BAVolCr.AskVol^(DB)</stp>
        <stp>Bar</stp>
        <stp/>
        <stp>Open</stp>
        <stp>5</stp>
        <stp>-41</stp>
        <stp/>
        <stp/>
        <stp/>
        <stp/>
        <stp>T</stp>
        <tr r="BT47" s="1"/>
      </tp>
      <tp>
        <v>1926</v>
        <stp/>
        <stp>StudyData</stp>
        <stp>BAVolCr.AskVol^(DB)</stp>
        <stp>Bar</stp>
        <stp/>
        <stp>Open</stp>
        <stp>1</stp>
        <stp>-55</stp>
        <stp/>
        <stp/>
        <stp/>
        <stp/>
        <stp>T</stp>
        <tr r="AS61" s="1"/>
      </tp>
      <tp>
        <v>9328</v>
        <stp/>
        <stp>StudyData</stp>
        <stp>BAVolCr.AskVol^(DB)</stp>
        <stp>Bar</stp>
        <stp/>
        <stp>Open</stp>
        <stp>5</stp>
        <stp>-51</stp>
        <stp/>
        <stp/>
        <stp/>
        <stp/>
        <stp>T</stp>
        <tr r="BT57" s="1"/>
      </tp>
      <tp>
        <v>43628.489131944443</v>
        <stp/>
        <stp>StudyData</stp>
        <stp>SUBMINUTE((DB),1,Regular)</stp>
        <stp>FG</stp>
        <stp/>
        <stp>Time</stp>
        <stp>5</stp>
        <stp>-29</stp>
        <stp/>
        <stp/>
        <stp/>
        <stp/>
        <stp>T</stp>
        <tr r="B35" s="1"/>
      </tp>
      <tp>
        <v>43628.489016203705</v>
        <stp/>
        <stp>StudyData</stp>
        <stp>SUBMINUTE((DB),1,Regular)</stp>
        <stp>FG</stp>
        <stp/>
        <stp>Time</stp>
        <stp>5</stp>
        <stp>-39</stp>
        <stp/>
        <stp/>
        <stp/>
        <stp/>
        <stp>T</stp>
        <tr r="B45" s="1"/>
      </tp>
      <tp>
        <v>43628.489247685182</v>
        <stp/>
        <stp>StudyData</stp>
        <stp>SUBMINUTE((DB),1,Regular)</stp>
        <stp>FG</stp>
        <stp/>
        <stp>Time</stp>
        <stp>5</stp>
        <stp>-19</stp>
        <stp/>
        <stp/>
        <stp/>
        <stp/>
        <stp>T</stp>
        <tr r="B25" s="1"/>
      </tp>
      <tp>
        <v>43628.488900462966</v>
        <stp/>
        <stp>StudyData</stp>
        <stp>SUBMINUTE((DB),1,Regular)</stp>
        <stp>FG</stp>
        <stp/>
        <stp>Time</stp>
        <stp>5</stp>
        <stp>-49</stp>
        <stp/>
        <stp/>
        <stp/>
        <stp/>
        <stp>T</stp>
        <tr r="B55" s="1"/>
      </tp>
      <tp>
        <v>43628.48878472222</v>
        <stp/>
        <stp>StudyData</stp>
        <stp>SUBMINUTE((DB),1,Regular)</stp>
        <stp>FG</stp>
        <stp/>
        <stp>Time</stp>
        <stp>5</stp>
        <stp>-59</stp>
        <stp/>
        <stp/>
        <stp/>
        <stp/>
        <stp>T</stp>
        <tr r="B65" s="1"/>
      </tp>
      <tp>
        <v>418</v>
        <stp/>
        <stp>StudyData</stp>
        <stp>BAVolCr.AskVol^(DB)</stp>
        <stp>Bar</stp>
        <stp/>
        <stp>Open</stp>
        <stp>1</stp>
        <stp>-14</stp>
        <stp/>
        <stp/>
        <stp/>
        <stp/>
        <stp>T</stp>
        <tr r="AS20" s="1"/>
      </tp>
      <tp>
        <v>8415</v>
        <stp/>
        <stp>StudyData</stp>
        <stp>BAVolCr.AskVol^(DB)</stp>
        <stp>Bar</stp>
        <stp/>
        <stp>Open</stp>
        <stp>5</stp>
        <stp>-10</stp>
        <stp/>
        <stp/>
        <stp/>
        <stp/>
        <stp>T</stp>
        <tr r="BT16" s="1"/>
      </tp>
      <tp>
        <v>230</v>
        <stp/>
        <stp>StudyData</stp>
        <stp>BAVolCr.AskVol^(DB)</stp>
        <stp>Bar</stp>
        <stp/>
        <stp>Open</stp>
        <stp>1</stp>
        <stp>-24</stp>
        <stp/>
        <stp/>
        <stp/>
        <stp/>
        <stp>T</stp>
        <tr r="AS30" s="1"/>
      </tp>
      <tp>
        <v>10903</v>
        <stp/>
        <stp>StudyData</stp>
        <stp>BAVolCr.AskVol^(DB)</stp>
        <stp>Bar</stp>
        <stp/>
        <stp>Open</stp>
        <stp>5</stp>
        <stp>-20</stp>
        <stp/>
        <stp/>
        <stp/>
        <stp/>
        <stp>T</stp>
        <tr r="BT26" s="1"/>
      </tp>
      <tp>
        <v>699</v>
        <stp/>
        <stp>StudyData</stp>
        <stp>BAVolCr.AskVol^(DB)</stp>
        <stp>Bar</stp>
        <stp/>
        <stp>Open</stp>
        <stp>1</stp>
        <stp>-34</stp>
        <stp/>
        <stp/>
        <stp/>
        <stp/>
        <stp>T</stp>
        <tr r="AS40" s="1"/>
      </tp>
      <tp>
        <v>8309</v>
        <stp/>
        <stp>StudyData</stp>
        <stp>BAVolCr.AskVol^(DB)</stp>
        <stp>Bar</stp>
        <stp/>
        <stp>Open</stp>
        <stp>5</stp>
        <stp>-30</stp>
        <stp/>
        <stp/>
        <stp/>
        <stp/>
        <stp>T</stp>
        <tr r="BT36" s="1"/>
      </tp>
      <tp>
        <v>630</v>
        <stp/>
        <stp>StudyData</stp>
        <stp>BAVolCr.AskVol^(DB)</stp>
        <stp>Bar</stp>
        <stp/>
        <stp>Open</stp>
        <stp>1</stp>
        <stp>-44</stp>
        <stp/>
        <stp/>
        <stp/>
        <stp/>
        <stp>T</stp>
        <tr r="AS50" s="1"/>
      </tp>
      <tp>
        <v>16982</v>
        <stp/>
        <stp>StudyData</stp>
        <stp>BAVolCr.AskVol^(DB)</stp>
        <stp>Bar</stp>
        <stp/>
        <stp>Open</stp>
        <stp>5</stp>
        <stp>-40</stp>
        <stp/>
        <stp/>
        <stp/>
        <stp/>
        <stp>T</stp>
        <tr r="BT46" s="1"/>
      </tp>
      <tp>
        <v>1351</v>
        <stp/>
        <stp>StudyData</stp>
        <stp>BAVolCr.AskVol^(DB)</stp>
        <stp>Bar</stp>
        <stp/>
        <stp>Open</stp>
        <stp>1</stp>
        <stp>-54</stp>
        <stp/>
        <stp/>
        <stp/>
        <stp/>
        <stp>T</stp>
        <tr r="AS60" s="1"/>
      </tp>
      <tp>
        <v>10868</v>
        <stp/>
        <stp>StudyData</stp>
        <stp>BAVolCr.AskVol^(DB)</stp>
        <stp>Bar</stp>
        <stp/>
        <stp>Open</stp>
        <stp>5</stp>
        <stp>-50</stp>
        <stp/>
        <stp/>
        <stp/>
        <stp/>
        <stp>T</stp>
        <tr r="BT56" s="1"/>
      </tp>
      <tp>
        <v>11533</v>
        <stp/>
        <stp>StudyData</stp>
        <stp>BAVolCr.AskVol^(DB)</stp>
        <stp>Bar</stp>
        <stp/>
        <stp>Open</stp>
        <stp>5</stp>
        <stp>-60</stp>
        <stp/>
        <stp/>
        <stp/>
        <stp/>
        <stp>T</stp>
        <tr r="BT66" s="1"/>
      </tp>
      <tp>
        <v>43628.489374999997</v>
        <stp/>
        <stp>StudyData</stp>
        <stp>SUBMINUTE((DB),1,Regular)</stp>
        <stp>FG</stp>
        <stp/>
        <stp>Time</stp>
        <stp>5</stp>
        <stp>-8</stp>
        <stp/>
        <stp/>
        <stp/>
        <stp/>
        <stp>T</stp>
        <tr r="B14" s="1"/>
      </tp>
      <tp>
        <v>43628.489004629628</v>
        <stp/>
        <stp>StudyData</stp>
        <stp>SUBMINUTE((DB),5,Regular)</stp>
        <stp>FG</stp>
        <stp/>
        <stp>Time</stp>
        <stp>5</stp>
        <stp>-8</stp>
        <stp/>
        <stp/>
        <stp/>
        <stp/>
        <stp>T</stp>
        <tr r="Z14" s="1"/>
      </tp>
      <tp>
        <v>171.39</v>
        <stp/>
        <stp>StudyData</stp>
        <stp>SUBMINUTE((DB),5,Regular)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171.39</v>
        <stp/>
        <stp>StudyData</stp>
        <stp>SUBMINUTE((DB),5,FillGap)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171.39</v>
        <stp/>
        <stp>StudyData</stp>
        <stp>SUBMINUTE((DB),5,FillGap)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171.39</v>
        <stp/>
        <stp>StudyData</stp>
        <stp>SUBMINUTE((DB),5,FillGap)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171.39</v>
        <stp/>
        <stp>StudyData</stp>
        <stp>SUBMINUTE((DB),5,FillGap)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171.39</v>
        <stp/>
        <stp>StudyData</stp>
        <stp>SUBMINUTE((DB),5,FillGap)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171.39</v>
        <stp/>
        <stp>StudyData</stp>
        <stp>SUBMINUTE((DB),1,FillGap)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171.39</v>
        <stp/>
        <stp>StudyData</stp>
        <stp>SUBMINUTE((DB),1,FillGap)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171.39</v>
        <stp/>
        <stp>StudyData</stp>
        <stp>SUBMINUTE((DB),1,FillGap)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171.39</v>
        <stp/>
        <stp>StudyData</stp>
        <stp>SUBMINUTE((DB),1,FillGap)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171.39</v>
        <stp/>
        <stp>StudyData</stp>
        <stp>SUBMINUTE((DB),1,FillGap)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707</v>
        <stp/>
        <stp>StudyData</stp>
        <stp>BAVolCr.AskVol^(DB)</stp>
        <stp>Bar</stp>
        <stp/>
        <stp>Open</stp>
        <stp>1</stp>
        <stp>-17</stp>
        <stp/>
        <stp/>
        <stp/>
        <stp/>
        <stp>T</stp>
        <tr r="AS23" s="1"/>
      </tp>
      <tp>
        <v>8058</v>
        <stp/>
        <stp>StudyData</stp>
        <stp>BAVolCr.AskVol^(DB)</stp>
        <stp>Bar</stp>
        <stp/>
        <stp>Open</stp>
        <stp>5</stp>
        <stp>-13</stp>
        <stp/>
        <stp/>
        <stp/>
        <stp/>
        <stp>T</stp>
        <tr r="BT19" s="1"/>
      </tp>
      <tp>
        <v>359</v>
        <stp/>
        <stp>StudyData</stp>
        <stp>BAVolCr.AskVol^(DB)</stp>
        <stp>Bar</stp>
        <stp/>
        <stp>Open</stp>
        <stp>1</stp>
        <stp>-27</stp>
        <stp/>
        <stp/>
        <stp/>
        <stp/>
        <stp>T</stp>
        <tr r="AS33" s="1"/>
      </tp>
      <tp>
        <v>9337</v>
        <stp/>
        <stp>StudyData</stp>
        <stp>BAVolCr.AskVol^(DB)</stp>
        <stp>Bar</stp>
        <stp/>
        <stp>Open</stp>
        <stp>5</stp>
        <stp>-23</stp>
        <stp/>
        <stp/>
        <stp/>
        <stp/>
        <stp>T</stp>
        <tr r="BT29" s="1"/>
      </tp>
      <tp>
        <v>944</v>
        <stp/>
        <stp>StudyData</stp>
        <stp>BAVolCr.AskVol^(DB)</stp>
        <stp>Bar</stp>
        <stp/>
        <stp>Open</stp>
        <stp>1</stp>
        <stp>-37</stp>
        <stp/>
        <stp/>
        <stp/>
        <stp/>
        <stp>T</stp>
        <tr r="AS43" s="1"/>
      </tp>
      <tp>
        <v>11007</v>
        <stp/>
        <stp>StudyData</stp>
        <stp>BAVolCr.AskVol^(DB)</stp>
        <stp>Bar</stp>
        <stp/>
        <stp>Open</stp>
        <stp>5</stp>
        <stp>-33</stp>
        <stp/>
        <stp/>
        <stp/>
        <stp/>
        <stp>T</stp>
        <tr r="BT39" s="1"/>
      </tp>
      <tp>
        <v>1032</v>
        <stp/>
        <stp>StudyData</stp>
        <stp>BAVolCr.AskVol^(DB)</stp>
        <stp>Bar</stp>
        <stp/>
        <stp>Open</stp>
        <stp>1</stp>
        <stp>-47</stp>
        <stp/>
        <stp/>
        <stp/>
        <stp/>
        <stp>T</stp>
        <tr r="AS53" s="1"/>
      </tp>
      <tp>
        <v>12202</v>
        <stp/>
        <stp>StudyData</stp>
        <stp>BAVolCr.AskVol^(DB)</stp>
        <stp>Bar</stp>
        <stp/>
        <stp>Open</stp>
        <stp>5</stp>
        <stp>-43</stp>
        <stp/>
        <stp/>
        <stp/>
        <stp/>
        <stp>T</stp>
        <tr r="BT49" s="1"/>
      </tp>
      <tp>
        <v>2540</v>
        <stp/>
        <stp>StudyData</stp>
        <stp>BAVolCr.AskVol^(DB)</stp>
        <stp>Bar</stp>
        <stp/>
        <stp>Open</stp>
        <stp>1</stp>
        <stp>-57</stp>
        <stp/>
        <stp/>
        <stp/>
        <stp/>
        <stp>T</stp>
        <tr r="AS63" s="1"/>
      </tp>
      <tp>
        <v>9896</v>
        <stp/>
        <stp>StudyData</stp>
        <stp>BAVolCr.AskVol^(DB)</stp>
        <stp>Bar</stp>
        <stp/>
        <stp>Open</stp>
        <stp>5</stp>
        <stp>-53</stp>
        <stp/>
        <stp/>
        <stp/>
        <stp/>
        <stp>T</stp>
        <tr r="BT59" s="1"/>
      </tp>
      <tp>
        <v>262</v>
        <stp/>
        <stp>StudyData</stp>
        <stp>BAVolCr.BidVol^(DB)</stp>
        <stp>Bar</stp>
        <stp/>
        <stp>Open</stp>
        <stp>1</stp>
        <stp>-28</stp>
        <stp/>
        <stp/>
        <stp/>
        <stp/>
        <stp>T</stp>
        <tr r="AR34" s="1"/>
      </tp>
      <tp>
        <v>1164</v>
        <stp/>
        <stp>StudyData</stp>
        <stp>BAVolCr.BidVol^(DB)</stp>
        <stp>Bar</stp>
        <stp/>
        <stp>Open</stp>
        <stp>1</stp>
        <stp>-38</stp>
        <stp/>
        <stp/>
        <stp/>
        <stp/>
        <stp>T</stp>
        <tr r="AR44" s="1"/>
      </tp>
      <tp>
        <v>1214</v>
        <stp/>
        <stp>StudyData</stp>
        <stp>BAVolCr.BidVol^(DB)</stp>
        <stp>Bar</stp>
        <stp/>
        <stp>Open</stp>
        <stp>1</stp>
        <stp>-18</stp>
        <stp/>
        <stp/>
        <stp/>
        <stp/>
        <stp>T</stp>
        <tr r="AR24" s="1"/>
      </tp>
      <tp>
        <v>594</v>
        <stp/>
        <stp>StudyData</stp>
        <stp>BAVolCr.BidVol^(DB)</stp>
        <stp>Bar</stp>
        <stp/>
        <stp>Open</stp>
        <stp>1</stp>
        <stp>-48</stp>
        <stp/>
        <stp/>
        <stp/>
        <stp/>
        <stp>T</stp>
        <tr r="AR54" s="1"/>
      </tp>
      <tp>
        <v>2072</v>
        <stp/>
        <stp>StudyData</stp>
        <stp>BAVolCr.BidVol^(DB)</stp>
        <stp>Bar</stp>
        <stp/>
        <stp>Open</stp>
        <stp>1</stp>
        <stp>-58</stp>
        <stp/>
        <stp/>
        <stp/>
        <stp/>
        <stp>T</stp>
        <tr r="AR64" s="1"/>
      </tp>
      <tp>
        <v>43628.489363425928</v>
        <stp/>
        <stp>StudyData</stp>
        <stp>SUBMINUTE((DB),1,Regular)</stp>
        <stp>FG</stp>
        <stp/>
        <stp>Time</stp>
        <stp>5</stp>
        <stp>-9</stp>
        <stp/>
        <stp/>
        <stp/>
        <stp/>
        <stp>T</stp>
        <tr r="B15" s="1"/>
      </tp>
      <tp>
        <v>43628.488946759258</v>
        <stp/>
        <stp>StudyData</stp>
        <stp>SUBMINUTE((DB),5,Regular)</stp>
        <stp>FG</stp>
        <stp/>
        <stp>Time</stp>
        <stp>5</stp>
        <stp>-9</stp>
        <stp/>
        <stp/>
        <stp/>
        <stp/>
        <stp>T</stp>
        <tr r="Z15" s="1"/>
      </tp>
      <tp>
        <v>171.39</v>
        <stp/>
        <stp>StudyData</stp>
        <stp>SUBMINUTE((DB),5,FillGap)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171.39</v>
        <stp/>
        <stp>StudyData</stp>
        <stp>SUBMINUTE((DB),5,FillGap)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171.39</v>
        <stp/>
        <stp>StudyData</stp>
        <stp>SUBMINUTE((DB),5,FillGap)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171.39</v>
        <stp/>
        <stp>StudyData</stp>
        <stp>SUBMINUTE((DB),5,FillGap)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171.39</v>
        <stp/>
        <stp>StudyData</stp>
        <stp>SUBMINUTE((DB),5,FillGap)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171.39</v>
        <stp/>
        <stp>StudyData</stp>
        <stp>SUBMINUTE((DB),1,FillGap)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171.39</v>
        <stp/>
        <stp>StudyData</stp>
        <stp>SUBMINUTE((DB),1,FillGap)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171.39</v>
        <stp/>
        <stp>StudyData</stp>
        <stp>SUBMINUTE((DB),1,FillGap)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171.39</v>
        <stp/>
        <stp>StudyData</stp>
        <stp>SUBMINUTE((DB),1,FillGap)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171.39</v>
        <stp/>
        <stp>StudyData</stp>
        <stp>SUBMINUTE((DB),1,FillGap)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543</v>
        <stp/>
        <stp>StudyData</stp>
        <stp>BAVolCr.AskVol^(DB)</stp>
        <stp>Bar</stp>
        <stp/>
        <stp>Open</stp>
        <stp>1</stp>
        <stp>-16</stp>
        <stp/>
        <stp/>
        <stp/>
        <stp/>
        <stp>T</stp>
        <tr r="AS22" s="1"/>
      </tp>
      <tp>
        <v>7368</v>
        <stp/>
        <stp>StudyData</stp>
        <stp>BAVolCr.AskVol^(DB)</stp>
        <stp>Bar</stp>
        <stp/>
        <stp>Open</stp>
        <stp>5</stp>
        <stp>-12</stp>
        <stp/>
        <stp/>
        <stp/>
        <stp/>
        <stp>T</stp>
        <tr r="BT18" s="1"/>
      </tp>
      <tp>
        <v>267</v>
        <stp/>
        <stp>StudyData</stp>
        <stp>BAVolCr.AskVol^(DB)</stp>
        <stp>Bar</stp>
        <stp/>
        <stp>Open</stp>
        <stp>1</stp>
        <stp>-26</stp>
        <stp/>
        <stp/>
        <stp/>
        <stp/>
        <stp>T</stp>
        <tr r="AS32" s="1"/>
      </tp>
      <tp>
        <v>10992</v>
        <stp/>
        <stp>StudyData</stp>
        <stp>BAVolCr.AskVol^(DB)</stp>
        <stp>Bar</stp>
        <stp/>
        <stp>Open</stp>
        <stp>5</stp>
        <stp>-22</stp>
        <stp/>
        <stp/>
        <stp/>
        <stp/>
        <stp>T</stp>
        <tr r="BT28" s="1"/>
      </tp>
      <tp>
        <v>904</v>
        <stp/>
        <stp>StudyData</stp>
        <stp>BAVolCr.AskVol^(DB)</stp>
        <stp>Bar</stp>
        <stp/>
        <stp>Open</stp>
        <stp>1</stp>
        <stp>-36</stp>
        <stp/>
        <stp/>
        <stp/>
        <stp/>
        <stp>T</stp>
        <tr r="AS42" s="1"/>
      </tp>
      <tp>
        <v>11456</v>
        <stp/>
        <stp>StudyData</stp>
        <stp>BAVolCr.AskVol^(DB)</stp>
        <stp>Bar</stp>
        <stp/>
        <stp>Open</stp>
        <stp>5</stp>
        <stp>-32</stp>
        <stp/>
        <stp/>
        <stp/>
        <stp/>
        <stp>T</stp>
        <tr r="BT38" s="1"/>
      </tp>
      <tp>
        <v>834</v>
        <stp/>
        <stp>StudyData</stp>
        <stp>BAVolCr.AskVol^(DB)</stp>
        <stp>Bar</stp>
        <stp/>
        <stp>Open</stp>
        <stp>1</stp>
        <stp>-46</stp>
        <stp/>
        <stp/>
        <stp/>
        <stp/>
        <stp>T</stp>
        <tr r="AS52" s="1"/>
      </tp>
      <tp>
        <v>12916</v>
        <stp/>
        <stp>StudyData</stp>
        <stp>BAVolCr.AskVol^(DB)</stp>
        <stp>Bar</stp>
        <stp/>
        <stp>Open</stp>
        <stp>5</stp>
        <stp>-42</stp>
        <stp/>
        <stp/>
        <stp/>
        <stp/>
        <stp>T</stp>
        <tr r="BT48" s="1"/>
      </tp>
      <tp>
        <v>2490</v>
        <stp/>
        <stp>StudyData</stp>
        <stp>BAVolCr.AskVol^(DB)</stp>
        <stp>Bar</stp>
        <stp/>
        <stp>Open</stp>
        <stp>1</stp>
        <stp>-56</stp>
        <stp/>
        <stp/>
        <stp/>
        <stp/>
        <stp>T</stp>
        <tr r="AS62" s="1"/>
      </tp>
      <tp>
        <v>9556</v>
        <stp/>
        <stp>StudyData</stp>
        <stp>BAVolCr.AskVol^(DB)</stp>
        <stp>Bar</stp>
        <stp/>
        <stp>Open</stp>
        <stp>5</stp>
        <stp>-52</stp>
        <stp/>
        <stp/>
        <stp/>
        <stp/>
        <stp>T</stp>
        <tr r="BT58" s="1"/>
      </tp>
      <tp>
        <v>248</v>
        <stp/>
        <stp>StudyData</stp>
        <stp>BAVolCr.BidVol^(DB)</stp>
        <stp>Bar</stp>
        <stp/>
        <stp>Open</stp>
        <stp>1</stp>
        <stp>-29</stp>
        <stp/>
        <stp/>
        <stp/>
        <stp/>
        <stp>T</stp>
        <tr r="AR35" s="1"/>
      </tp>
      <tp>
        <v>1101</v>
        <stp/>
        <stp>StudyData</stp>
        <stp>BAVolCr.BidVol^(DB)</stp>
        <stp>Bar</stp>
        <stp/>
        <stp>Open</stp>
        <stp>1</stp>
        <stp>-39</stp>
        <stp/>
        <stp/>
        <stp/>
        <stp/>
        <stp>T</stp>
        <tr r="AR45" s="1"/>
      </tp>
      <tp>
        <v>1082</v>
        <stp/>
        <stp>StudyData</stp>
        <stp>BAVolCr.BidVol^(DB)</stp>
        <stp>Bar</stp>
        <stp/>
        <stp>Open</stp>
        <stp>1</stp>
        <stp>-19</stp>
        <stp/>
        <stp/>
        <stp/>
        <stp/>
        <stp>T</stp>
        <tr r="AR25" s="1"/>
      </tp>
      <tp>
        <v>334</v>
        <stp/>
        <stp>StudyData</stp>
        <stp>BAVolCr.BidVol^(DB)</stp>
        <stp>Bar</stp>
        <stp/>
        <stp>Open</stp>
        <stp>1</stp>
        <stp>-49</stp>
        <stp/>
        <stp/>
        <stp/>
        <stp/>
        <stp>T</stp>
        <tr r="AR55" s="1"/>
      </tp>
      <tp>
        <v>1690</v>
        <stp/>
        <stp>StudyData</stp>
        <stp>BAVolCr.BidVol^(DB)</stp>
        <stp>Bar</stp>
        <stp/>
        <stp>Open</stp>
        <stp>1</stp>
        <stp>-59</stp>
        <stp/>
        <stp/>
        <stp/>
        <stp/>
        <stp>T</stp>
        <tr r="AR65" s="1"/>
      </tp>
      <tp>
        <v>0</v>
        <stp/>
        <stp>StudyData</stp>
        <stp>BAVolCr.BidVol^(SUBMINUTE((DB),5,Regular),5,0)</stp>
        <stp>Bar</stp>
        <stp/>
        <stp>Open</stp>
        <stp>5</stp>
        <stp>-8</stp>
        <stp/>
        <stp/>
        <stp/>
        <stp/>
        <stp>T</stp>
        <tr r="AG14" s="1"/>
      </tp>
      <tp>
        <v>171.39</v>
        <stp/>
        <stp>StudyData</stp>
        <stp>SUBMINUTE((DB),5,Regular)</stp>
        <stp>FG</stp>
        <stp/>
        <stp>High</stp>
        <stp>5</stp>
        <stp>-48</stp>
        <stp/>
        <stp/>
        <stp/>
        <stp/>
        <stp>T</stp>
        <tr r="AB54" s="1"/>
        <tr r="AB54" s="1"/>
      </tp>
      <tp>
        <v>171.39</v>
        <stp/>
        <stp>StudyData</stp>
        <stp>SUBMINUTE((DB),5,Regular)</stp>
        <stp>FG</stp>
        <stp/>
        <stp>High</stp>
        <stp>5</stp>
        <stp>-58</stp>
        <stp/>
        <stp/>
        <stp/>
        <stp/>
        <stp>T</stp>
        <tr r="AB64" s="1"/>
        <tr r="AB64" s="1"/>
      </tp>
      <tp>
        <v>171.39</v>
        <stp/>
        <stp>StudyData</stp>
        <stp>SUBMINUTE((DB),5,Regular)</stp>
        <stp>FG</stp>
        <stp/>
        <stp>High</stp>
        <stp>5</stp>
        <stp>-28</stp>
        <stp/>
        <stp/>
        <stp/>
        <stp/>
        <stp>T</stp>
        <tr r="AB34" s="1"/>
        <tr r="AB34" s="1"/>
      </tp>
      <tp>
        <v>171.39</v>
        <stp/>
        <stp>StudyData</stp>
        <stp>SUBMINUTE((DB),5,Regular)</stp>
        <stp>FG</stp>
        <stp/>
        <stp>High</stp>
        <stp>5</stp>
        <stp>-38</stp>
        <stp/>
        <stp/>
        <stp/>
        <stp/>
        <stp>T</stp>
        <tr r="AB44" s="1"/>
        <tr r="AB44" s="1"/>
      </tp>
      <tp>
        <v>171.39</v>
        <stp/>
        <stp>StudyData</stp>
        <stp>SUBMINUTE((DB),5,Regular)</stp>
        <stp>FG</stp>
        <stp/>
        <stp>High</stp>
        <stp>5</stp>
        <stp>-18</stp>
        <stp/>
        <stp/>
        <stp/>
        <stp/>
        <stp>T</stp>
        <tr r="AB24" s="1"/>
        <tr r="AB24" s="1"/>
      </tp>
      <tp>
        <v>43628.487847222226</v>
        <stp/>
        <stp>StudyData</stp>
        <stp>SUBMINUTE((DB),5,Regular)</stp>
        <stp>FG</stp>
        <stp/>
        <stp>Time</stp>
        <stp>5</stp>
        <stp>-28</stp>
        <stp/>
        <stp/>
        <stp/>
        <stp/>
        <stp>T</stp>
        <tr r="Z34" s="1"/>
      </tp>
      <tp>
        <v>43628.487268518518</v>
        <stp/>
        <stp>StudyData</stp>
        <stp>SUBMINUTE((DB),5,Regular)</stp>
        <stp>FG</stp>
        <stp/>
        <stp>Time</stp>
        <stp>5</stp>
        <stp>-38</stp>
        <stp/>
        <stp/>
        <stp/>
        <stp/>
        <stp>T</stp>
        <tr r="Z44" s="1"/>
      </tp>
      <tp>
        <v>43628.488425925927</v>
        <stp/>
        <stp>StudyData</stp>
        <stp>SUBMINUTE((DB),5,Regular)</stp>
        <stp>FG</stp>
        <stp/>
        <stp>Time</stp>
        <stp>5</stp>
        <stp>-18</stp>
        <stp/>
        <stp/>
        <stp/>
        <stp/>
        <stp>T</stp>
        <tr r="Z24" s="1"/>
      </tp>
      <tp>
        <v>43628.48668981481</v>
        <stp/>
        <stp>StudyData</stp>
        <stp>SUBMINUTE((DB),5,Regular)</stp>
        <stp>FG</stp>
        <stp/>
        <stp>Time</stp>
        <stp>5</stp>
        <stp>-48</stp>
        <stp/>
        <stp/>
        <stp/>
        <stp/>
        <stp>T</stp>
        <tr r="Z54" s="1"/>
      </tp>
      <tp>
        <v>43628.486111111109</v>
        <stp/>
        <stp>StudyData</stp>
        <stp>SUBMINUTE((DB),5,Regular)</stp>
        <stp>FG</stp>
        <stp/>
        <stp>Time</stp>
        <stp>5</stp>
        <stp>-58</stp>
        <stp/>
        <stp/>
        <stp/>
        <stp/>
        <stp>T</stp>
        <tr r="Z64" s="1"/>
      </tp>
      <tp>
        <v>171.39</v>
        <stp/>
        <stp>StudyData</stp>
        <stp>SUBMINUTE((DB),5,Regular)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43628.482638888891</v>
        <stp/>
        <stp>StudyData</stp>
        <stp>DB</stp>
        <stp>Bar</stp>
        <stp/>
        <stp>Time</stp>
        <stp>1</stp>
        <stp>-9</stp>
        <stp/>
        <stp/>
        <stp/>
        <stp/>
        <stp>T</stp>
        <tr r="AK15" s="1"/>
      </tp>
      <tp>
        <v>43628.454861111109</v>
        <stp/>
        <stp>StudyData</stp>
        <stp>DB</stp>
        <stp>Bar</stp>
        <stp/>
        <stp>Time</stp>
        <stp>5</stp>
        <stp>-9</stp>
        <stp/>
        <stp/>
        <stp/>
        <stp/>
        <stp>T</stp>
        <tr r="BL15" s="1"/>
      </tp>
      <tp>
        <v>644</v>
        <stp/>
        <stp>StudyData</stp>
        <stp>BAVolCr.AskVol^(DB)</stp>
        <stp>Bar</stp>
        <stp/>
        <stp>Open</stp>
        <stp>1</stp>
        <stp>-11</stp>
        <stp/>
        <stp/>
        <stp/>
        <stp/>
        <stp>T</stp>
        <tr r="AS17" s="1"/>
      </tp>
      <tp>
        <v>9721</v>
        <stp/>
        <stp>StudyData</stp>
        <stp>BAVolCr.AskVol^(DB)</stp>
        <stp>Bar</stp>
        <stp/>
        <stp>Open</stp>
        <stp>5</stp>
        <stp>-15</stp>
        <stp/>
        <stp/>
        <stp/>
        <stp/>
        <stp>T</stp>
        <tr r="BT21" s="1"/>
      </tp>
      <tp>
        <v>806</v>
        <stp/>
        <stp>StudyData</stp>
        <stp>BAVolCr.AskVol^(DB)</stp>
        <stp>Bar</stp>
        <stp/>
        <stp>Open</stp>
        <stp>1</stp>
        <stp>-21</stp>
        <stp/>
        <stp/>
        <stp/>
        <stp/>
        <stp>T</stp>
        <tr r="AS27" s="1"/>
      </tp>
      <tp>
        <v>9534</v>
        <stp/>
        <stp>StudyData</stp>
        <stp>BAVolCr.AskVol^(DB)</stp>
        <stp>Bar</stp>
        <stp/>
        <stp>Open</stp>
        <stp>5</stp>
        <stp>-25</stp>
        <stp/>
        <stp/>
        <stp/>
        <stp/>
        <stp>T</stp>
        <tr r="BT31" s="1"/>
      </tp>
      <tp>
        <v>517</v>
        <stp/>
        <stp>StudyData</stp>
        <stp>BAVolCr.AskVol^(DB)</stp>
        <stp>Bar</stp>
        <stp/>
        <stp>Open</stp>
        <stp>1</stp>
        <stp>-31</stp>
        <stp/>
        <stp/>
        <stp/>
        <stp/>
        <stp>T</stp>
        <tr r="AS37" s="1"/>
      </tp>
      <tp>
        <v>12594</v>
        <stp/>
        <stp>StudyData</stp>
        <stp>BAVolCr.AskVol^(DB)</stp>
        <stp>Bar</stp>
        <stp/>
        <stp>Open</stp>
        <stp>5</stp>
        <stp>-35</stp>
        <stp/>
        <stp/>
        <stp/>
        <stp/>
        <stp>T</stp>
        <tr r="BT41" s="1"/>
      </tp>
      <tp>
        <v>558</v>
        <stp/>
        <stp>StudyData</stp>
        <stp>BAVolCr.AskVol^(DB)</stp>
        <stp>Bar</stp>
        <stp/>
        <stp>Open</stp>
        <stp>1</stp>
        <stp>-41</stp>
        <stp/>
        <stp/>
        <stp/>
        <stp/>
        <stp>T</stp>
        <tr r="AS47" s="1"/>
      </tp>
      <tp>
        <v>11600</v>
        <stp/>
        <stp>StudyData</stp>
        <stp>BAVolCr.AskVol^(DB)</stp>
        <stp>Bar</stp>
        <stp/>
        <stp>Open</stp>
        <stp>5</stp>
        <stp>-45</stp>
        <stp/>
        <stp/>
        <stp/>
        <stp/>
        <stp>T</stp>
        <tr r="BT51" s="1"/>
      </tp>
      <tp>
        <v>1089</v>
        <stp/>
        <stp>StudyData</stp>
        <stp>BAVolCr.AskVol^(DB)</stp>
        <stp>Bar</stp>
        <stp/>
        <stp>Open</stp>
        <stp>1</stp>
        <stp>-51</stp>
        <stp/>
        <stp/>
        <stp/>
        <stp/>
        <stp>T</stp>
        <tr r="AS57" s="1"/>
      </tp>
      <tp>
        <v>10752</v>
        <stp/>
        <stp>StudyData</stp>
        <stp>BAVolCr.AskVol^(DB)</stp>
        <stp>Bar</stp>
        <stp/>
        <stp>Open</stp>
        <stp>5</stp>
        <stp>-55</stp>
        <stp/>
        <stp/>
        <stp/>
        <stp/>
        <stp>T</stp>
        <tr r="BT61" s="1"/>
      </tp>
      <tp>
        <v>0</v>
        <stp/>
        <stp>StudyData</stp>
        <stp>BAVolCr.BidVol^(SUBMINUTE((DB),5,Regular),5,0)</stp>
        <stp>Bar</stp>
        <stp/>
        <stp>Open</stp>
        <stp>5</stp>
        <stp>-9</stp>
        <stp/>
        <stp/>
        <stp/>
        <stp/>
        <stp>T</stp>
        <tr r="AG15" s="1"/>
      </tp>
      <tp>
        <v>171.39</v>
        <stp/>
        <stp>StudyData</stp>
        <stp>SUBMINUTE((DB),5,Regular)</stp>
        <stp>FG</stp>
        <stp/>
        <stp>High</stp>
        <stp>5</stp>
        <stp>-49</stp>
        <stp/>
        <stp/>
        <stp/>
        <stp/>
        <stp>T</stp>
        <tr r="AB55" s="1"/>
        <tr r="AB55" s="1"/>
      </tp>
      <tp>
        <v>171.39</v>
        <stp/>
        <stp>StudyData</stp>
        <stp>SUBMINUTE((DB),5,Regular)</stp>
        <stp>FG</stp>
        <stp/>
        <stp>High</stp>
        <stp>5</stp>
        <stp>-59</stp>
        <stp/>
        <stp/>
        <stp/>
        <stp/>
        <stp>T</stp>
        <tr r="AB65" s="1"/>
        <tr r="AB65" s="1"/>
      </tp>
      <tp>
        <v>171.39</v>
        <stp/>
        <stp>StudyData</stp>
        <stp>SUBMINUTE((DB),5,Regular)</stp>
        <stp>FG</stp>
        <stp/>
        <stp>High</stp>
        <stp>5</stp>
        <stp>-29</stp>
        <stp/>
        <stp/>
        <stp/>
        <stp/>
        <stp>T</stp>
        <tr r="AB35" s="1"/>
        <tr r="AB35" s="1"/>
      </tp>
      <tp>
        <v>171.39</v>
        <stp/>
        <stp>StudyData</stp>
        <stp>SUBMINUTE((DB),5,Regular)</stp>
        <stp>FG</stp>
        <stp/>
        <stp>High</stp>
        <stp>5</stp>
        <stp>-39</stp>
        <stp/>
        <stp/>
        <stp/>
        <stp/>
        <stp>T</stp>
        <tr r="AB45" s="1"/>
        <tr r="AB45" s="1"/>
      </tp>
      <tp>
        <v>171.39</v>
        <stp/>
        <stp>StudyData</stp>
        <stp>SUBMINUTE((DB),5,Regular)</stp>
        <stp>FG</stp>
        <stp/>
        <stp>High</stp>
        <stp>5</stp>
        <stp>-19</stp>
        <stp/>
        <stp/>
        <stp/>
        <stp/>
        <stp>T</stp>
        <tr r="AB25" s="1"/>
        <tr r="AB25" s="1"/>
      </tp>
      <tp>
        <v>43628.487789351857</v>
        <stp/>
        <stp>StudyData</stp>
        <stp>SUBMINUTE((DB),5,Regular)</stp>
        <stp>FG</stp>
        <stp/>
        <stp>Time</stp>
        <stp>5</stp>
        <stp>-29</stp>
        <stp/>
        <stp/>
        <stp/>
        <stp/>
        <stp>T</stp>
        <tr r="Z35" s="1"/>
      </tp>
      <tp>
        <v>43628.487210648149</v>
        <stp/>
        <stp>StudyData</stp>
        <stp>SUBMINUTE((DB),5,Regular)</stp>
        <stp>FG</stp>
        <stp/>
        <stp>Time</stp>
        <stp>5</stp>
        <stp>-39</stp>
        <stp/>
        <stp/>
        <stp/>
        <stp/>
        <stp>T</stp>
        <tr r="Z45" s="1"/>
      </tp>
      <tp>
        <v>43628.48836805555</v>
        <stp/>
        <stp>StudyData</stp>
        <stp>SUBMINUTE((DB),5,Regular)</stp>
        <stp>FG</stp>
        <stp/>
        <stp>Time</stp>
        <stp>5</stp>
        <stp>-19</stp>
        <stp/>
        <stp/>
        <stp/>
        <stp/>
        <stp>T</stp>
        <tr r="Z25" s="1"/>
      </tp>
      <tp>
        <v>43628.486631944441</v>
        <stp/>
        <stp>StudyData</stp>
        <stp>SUBMINUTE((DB),5,Regular)</stp>
        <stp>FG</stp>
        <stp/>
        <stp>Time</stp>
        <stp>5</stp>
        <stp>-49</stp>
        <stp/>
        <stp/>
        <stp/>
        <stp/>
        <stp>T</stp>
        <tr r="Z55" s="1"/>
      </tp>
      <tp>
        <v>43628.486053240747</v>
        <stp/>
        <stp>StudyData</stp>
        <stp>SUBMINUTE((DB),5,Regular)</stp>
        <stp>FG</stp>
        <stp/>
        <stp>Time</stp>
        <stp>5</stp>
        <stp>-59</stp>
        <stp/>
        <stp/>
        <stp/>
        <stp/>
        <stp>T</stp>
        <tr r="Z65" s="1"/>
      </tp>
      <tp>
        <v>43628.48333333333</v>
        <stp/>
        <stp>StudyData</stp>
        <stp>DB</stp>
        <stp>Bar</stp>
        <stp/>
        <stp>Time</stp>
        <stp>1</stp>
        <stp>-8</stp>
        <stp/>
        <stp/>
        <stp/>
        <stp/>
        <stp>T</stp>
        <tr r="AK14" s="1"/>
      </tp>
      <tp>
        <v>43628.458333333336</v>
        <stp/>
        <stp>StudyData</stp>
        <stp>DB</stp>
        <stp>Bar</stp>
        <stp/>
        <stp>Time</stp>
        <stp>5</stp>
        <stp>-8</stp>
        <stp/>
        <stp/>
        <stp/>
        <stp/>
        <stp>T</stp>
        <tr r="BL14" s="1"/>
      </tp>
      <tp>
        <v>780</v>
        <stp/>
        <stp>StudyData</stp>
        <stp>BAVolCr.AskVol^(DB)</stp>
        <stp>Bar</stp>
        <stp/>
        <stp>Open</stp>
        <stp>1</stp>
        <stp>-10</stp>
        <stp/>
        <stp/>
        <stp/>
        <stp/>
        <stp>T</stp>
        <tr r="AS16" s="1"/>
      </tp>
      <tp>
        <v>10335</v>
        <stp/>
        <stp>StudyData</stp>
        <stp>BAVolCr.AskVol^(DB)</stp>
        <stp>Bar</stp>
        <stp/>
        <stp>Open</stp>
        <stp>5</stp>
        <stp>-14</stp>
        <stp/>
        <stp/>
        <stp/>
        <stp/>
        <stp>T</stp>
        <tr r="BT20" s="1"/>
      </tp>
      <tp>
        <v>1069</v>
        <stp/>
        <stp>StudyData</stp>
        <stp>BAVolCr.AskVol^(DB)</stp>
        <stp>Bar</stp>
        <stp/>
        <stp>Open</stp>
        <stp>1</stp>
        <stp>-20</stp>
        <stp/>
        <stp/>
        <stp/>
        <stp/>
        <stp>T</stp>
        <tr r="AS26" s="1"/>
      </tp>
      <tp>
        <v>9133</v>
        <stp/>
        <stp>StudyData</stp>
        <stp>BAVolCr.AskVol^(DB)</stp>
        <stp>Bar</stp>
        <stp/>
        <stp>Open</stp>
        <stp>5</stp>
        <stp>-24</stp>
        <stp/>
        <stp/>
        <stp/>
        <stp/>
        <stp>T</stp>
        <tr r="BT30" s="1"/>
      </tp>
      <tp>
        <v>540</v>
        <stp/>
        <stp>StudyData</stp>
        <stp>BAVolCr.AskVol^(DB)</stp>
        <stp>Bar</stp>
        <stp/>
        <stp>Open</stp>
        <stp>1</stp>
        <stp>-30</stp>
        <stp/>
        <stp/>
        <stp/>
        <stp/>
        <stp>T</stp>
        <tr r="AS36" s="1"/>
      </tp>
      <tp>
        <v>12761</v>
        <stp/>
        <stp>StudyData</stp>
        <stp>BAVolCr.AskVol^(DB)</stp>
        <stp>Bar</stp>
        <stp/>
        <stp>Open</stp>
        <stp>5</stp>
        <stp>-34</stp>
        <stp/>
        <stp/>
        <stp/>
        <stp/>
        <stp>T</stp>
        <tr r="BT40" s="1"/>
      </tp>
      <tp>
        <v>824</v>
        <stp/>
        <stp>StudyData</stp>
        <stp>BAVolCr.AskVol^(DB)</stp>
        <stp>Bar</stp>
        <stp/>
        <stp>Open</stp>
        <stp>1</stp>
        <stp>-40</stp>
        <stp/>
        <stp/>
        <stp/>
        <stp/>
        <stp>T</stp>
        <tr r="AS46" s="1"/>
      </tp>
      <tp>
        <v>11807</v>
        <stp/>
        <stp>StudyData</stp>
        <stp>BAVolCr.AskVol^(DB)</stp>
        <stp>Bar</stp>
        <stp/>
        <stp>Open</stp>
        <stp>5</stp>
        <stp>-44</stp>
        <stp/>
        <stp/>
        <stp/>
        <stp/>
        <stp>T</stp>
        <tr r="BT50" s="1"/>
      </tp>
      <tp>
        <v>1144</v>
        <stp/>
        <stp>StudyData</stp>
        <stp>BAVolCr.AskVol^(DB)</stp>
        <stp>Bar</stp>
        <stp/>
        <stp>Open</stp>
        <stp>1</stp>
        <stp>-50</stp>
        <stp/>
        <stp/>
        <stp/>
        <stp/>
        <stp>T</stp>
        <tr r="AS56" s="1"/>
      </tp>
      <tp>
        <v>9649</v>
        <stp/>
        <stp>StudyData</stp>
        <stp>BAVolCr.AskVol^(DB)</stp>
        <stp>Bar</stp>
        <stp/>
        <stp>Open</stp>
        <stp>5</stp>
        <stp>-54</stp>
        <stp/>
        <stp/>
        <stp/>
        <stp/>
        <stp>T</stp>
        <tr r="BT60" s="1"/>
      </tp>
      <tp>
        <v>1844</v>
        <stp/>
        <stp>StudyData</stp>
        <stp>BAVolCr.AskVol^(DB)</stp>
        <stp>Bar</stp>
        <stp/>
        <stp>Open</stp>
        <stp>1</stp>
        <stp>-60</stp>
        <stp/>
        <stp/>
        <stp/>
        <stp/>
        <stp>T</stp>
        <tr r="AS66" s="1"/>
      </tp>
      <tp>
        <v>0</v>
        <stp/>
        <stp>StudyData</stp>
        <stp>BAVolCr.AskVol^(SUBMINUTE((DB),1,Regular),5,0)</stp>
        <stp>Bar</stp>
        <stp/>
        <stp>Open</stp>
        <stp>5</stp>
        <stp>-9</stp>
        <stp/>
        <stp/>
        <stp/>
        <stp/>
        <stp>T</stp>
        <tr r="H15" s="1"/>
      </tp>
      <tp>
        <v>41</v>
        <stp/>
        <stp>StudyData</stp>
        <stp>BAVolCr.AskVol^(SUBMINUTE((DB),5,Regular),5,0)</stp>
        <stp>Bar</stp>
        <stp/>
        <stp>Open</stp>
        <stp>5</stp>
        <stp>-9</stp>
        <stp/>
        <stp/>
        <stp/>
        <stp/>
        <stp>T</stp>
        <tr r="AH15" s="1"/>
      </tp>
      <tp>
        <v>171.38</v>
        <stp/>
        <stp>StudyData</stp>
        <stp>DB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171.43</v>
        <stp/>
        <stp>StudyData</stp>
        <stp>DB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514</v>
        <stp/>
        <stp>StudyData</stp>
        <stp>BAVolCr.AskVol^(DB)</stp>
        <stp>Bar</stp>
        <stp/>
        <stp>Open</stp>
        <stp>1</stp>
        <stp>-13</stp>
        <stp/>
        <stp/>
        <stp/>
        <stp/>
        <stp>T</stp>
        <tr r="AS19" s="1"/>
      </tp>
      <tp>
        <v>12523</v>
        <stp/>
        <stp>StudyData</stp>
        <stp>BAVolCr.AskVol^(DB)</stp>
        <stp>Bar</stp>
        <stp/>
        <stp>Open</stp>
        <stp>5</stp>
        <stp>-17</stp>
        <stp/>
        <stp/>
        <stp/>
        <stp/>
        <stp>T</stp>
        <tr r="BT23" s="1"/>
      </tp>
      <tp>
        <v>230</v>
        <stp/>
        <stp>StudyData</stp>
        <stp>BAVolCr.AskVol^(DB)</stp>
        <stp>Bar</stp>
        <stp/>
        <stp>Open</stp>
        <stp>1</stp>
        <stp>-23</stp>
        <stp/>
        <stp/>
        <stp/>
        <stp/>
        <stp>T</stp>
        <tr r="AS29" s="1"/>
      </tp>
      <tp>
        <v>7620</v>
        <stp/>
        <stp>StudyData</stp>
        <stp>BAVolCr.AskVol^(DB)</stp>
        <stp>Bar</stp>
        <stp/>
        <stp>Open</stp>
        <stp>5</stp>
        <stp>-27</stp>
        <stp/>
        <stp/>
        <stp/>
        <stp/>
        <stp>T</stp>
        <tr r="BT33" s="1"/>
      </tp>
      <tp>
        <v>334</v>
        <stp/>
        <stp>StudyData</stp>
        <stp>BAVolCr.AskVol^(DB)</stp>
        <stp>Bar</stp>
        <stp/>
        <stp>Open</stp>
        <stp>1</stp>
        <stp>-33</stp>
        <stp/>
        <stp/>
        <stp/>
        <stp/>
        <stp>T</stp>
        <tr r="AS39" s="1"/>
      </tp>
      <tp>
        <v>13863</v>
        <stp/>
        <stp>StudyData</stp>
        <stp>BAVolCr.AskVol^(DB)</stp>
        <stp>Bar</stp>
        <stp/>
        <stp>Open</stp>
        <stp>5</stp>
        <stp>-37</stp>
        <stp/>
        <stp/>
        <stp/>
        <stp/>
        <stp>T</stp>
        <tr r="BT43" s="1"/>
      </tp>
      <tp>
        <v>456</v>
        <stp/>
        <stp>StudyData</stp>
        <stp>BAVolCr.AskVol^(DB)</stp>
        <stp>Bar</stp>
        <stp/>
        <stp>Open</stp>
        <stp>1</stp>
        <stp>-43</stp>
        <stp/>
        <stp/>
        <stp/>
        <stp/>
        <stp>T</stp>
        <tr r="AS49" s="1"/>
      </tp>
      <tp>
        <v>14331</v>
        <stp/>
        <stp>StudyData</stp>
        <stp>BAVolCr.AskVol^(DB)</stp>
        <stp>Bar</stp>
        <stp/>
        <stp>Open</stp>
        <stp>5</stp>
        <stp>-47</stp>
        <stp/>
        <stp/>
        <stp/>
        <stp/>
        <stp>T</stp>
        <tr r="BT53" s="1"/>
      </tp>
      <tp>
        <v>1436</v>
        <stp/>
        <stp>StudyData</stp>
        <stp>BAVolCr.AskVol^(DB)</stp>
        <stp>Bar</stp>
        <stp/>
        <stp>Open</stp>
        <stp>1</stp>
        <stp>-53</stp>
        <stp/>
        <stp/>
        <stp/>
        <stp/>
        <stp>T</stp>
        <tr r="AS59" s="1"/>
      </tp>
      <tp>
        <v>9309</v>
        <stp/>
        <stp>StudyData</stp>
        <stp>BAVolCr.AskVol^(DB)</stp>
        <stp>Bar</stp>
        <stp/>
        <stp>Open</stp>
        <stp>5</stp>
        <stp>-57</stp>
        <stp/>
        <stp/>
        <stp/>
        <stp/>
        <stp>T</stp>
        <tr r="BT63" s="1"/>
      </tp>
      <tp>
        <v>9621</v>
        <stp/>
        <stp>StudyData</stp>
        <stp>BAVolCr.BidVol^(DB)</stp>
        <stp>Bar</stp>
        <stp/>
        <stp>Open</stp>
        <stp>5</stp>
        <stp>-28</stp>
        <stp/>
        <stp/>
        <stp/>
        <stp/>
        <stp>T</stp>
        <tr r="BS34" s="1"/>
      </tp>
      <tp>
        <v>16389</v>
        <stp/>
        <stp>StudyData</stp>
        <stp>BAVolCr.BidVol^(DB)</stp>
        <stp>Bar</stp>
        <stp/>
        <stp>Open</stp>
        <stp>5</stp>
        <stp>-38</stp>
        <stp/>
        <stp/>
        <stp/>
        <stp/>
        <stp>T</stp>
        <tr r="BS44" s="1"/>
      </tp>
      <tp>
        <v>11891</v>
        <stp/>
        <stp>StudyData</stp>
        <stp>BAVolCr.BidVol^(DB)</stp>
        <stp>Bar</stp>
        <stp/>
        <stp>Open</stp>
        <stp>5</stp>
        <stp>-18</stp>
        <stp/>
        <stp/>
        <stp/>
        <stp/>
        <stp>T</stp>
        <tr r="BS24" s="1"/>
      </tp>
      <tp>
        <v>14587</v>
        <stp/>
        <stp>StudyData</stp>
        <stp>BAVolCr.BidVol^(DB)</stp>
        <stp>Bar</stp>
        <stp/>
        <stp>Open</stp>
        <stp>5</stp>
        <stp>-48</stp>
        <stp/>
        <stp/>
        <stp/>
        <stp/>
        <stp>T</stp>
        <tr r="BS54" s="1"/>
      </tp>
      <tp>
        <v>10463</v>
        <stp/>
        <stp>StudyData</stp>
        <stp>BAVolCr.BidVol^(DB)</stp>
        <stp>Bar</stp>
        <stp/>
        <stp>Open</stp>
        <stp>5</stp>
        <stp>-58</stp>
        <stp/>
        <stp/>
        <stp/>
        <stp/>
        <stp>T</stp>
        <tr r="BS64" s="1"/>
      </tp>
      <tp>
        <v>0</v>
        <stp/>
        <stp>StudyData</stp>
        <stp>BAVolCr.AskVol^(SUBMINUTE((DB),1,Regular),5,0)</stp>
        <stp>Bar</stp>
        <stp/>
        <stp>Open</stp>
        <stp>5</stp>
        <stp>-8</stp>
        <stp/>
        <stp/>
        <stp/>
        <stp/>
        <stp>T</stp>
        <tr r="H14" s="1"/>
      </tp>
      <tp>
        <v>59</v>
        <stp/>
        <stp>StudyData</stp>
        <stp>BAVolCr.AskVol^(SUBMINUTE((DB),5,Regular),5,0)</stp>
        <stp>Bar</stp>
        <stp/>
        <stp>Open</stp>
        <stp>5</stp>
        <stp>-8</stp>
        <stp/>
        <stp/>
        <stp/>
        <stp/>
        <stp>T</stp>
        <tr r="AH14" s="1"/>
      </tp>
      <tp>
        <v>171.38</v>
        <stp/>
        <stp>StudyData</stp>
        <stp>DB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171.44</v>
        <stp/>
        <stp>StudyData</stp>
        <stp>DB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595</v>
        <stp/>
        <stp>StudyData</stp>
        <stp>BAVolCr.AskVol^(DB)</stp>
        <stp>Bar</stp>
        <stp/>
        <stp>Open</stp>
        <stp>1</stp>
        <stp>-12</stp>
        <stp/>
        <stp/>
        <stp/>
        <stp/>
        <stp>T</stp>
        <tr r="AS18" s="1"/>
      </tp>
      <tp>
        <v>11498</v>
        <stp/>
        <stp>StudyData</stp>
        <stp>BAVolCr.AskVol^(DB)</stp>
        <stp>Bar</stp>
        <stp/>
        <stp>Open</stp>
        <stp>5</stp>
        <stp>-16</stp>
        <stp/>
        <stp/>
        <stp/>
        <stp/>
        <stp>T</stp>
        <tr r="BT22" s="1"/>
      </tp>
      <tp>
        <v>650</v>
        <stp/>
        <stp>StudyData</stp>
        <stp>BAVolCr.AskVol^(DB)</stp>
        <stp>Bar</stp>
        <stp/>
        <stp>Open</stp>
        <stp>1</stp>
        <stp>-22</stp>
        <stp/>
        <stp/>
        <stp/>
        <stp/>
        <stp>T</stp>
        <tr r="AS28" s="1"/>
      </tp>
      <tp>
        <v>9392</v>
        <stp/>
        <stp>StudyData</stp>
        <stp>BAVolCr.AskVol^(DB)</stp>
        <stp>Bar</stp>
        <stp/>
        <stp>Open</stp>
        <stp>5</stp>
        <stp>-26</stp>
        <stp/>
        <stp/>
        <stp/>
        <stp/>
        <stp>T</stp>
        <tr r="BT32" s="1"/>
      </tp>
      <tp>
        <v>432</v>
        <stp/>
        <stp>StudyData</stp>
        <stp>BAVolCr.AskVol^(DB)</stp>
        <stp>Bar</stp>
        <stp/>
        <stp>Open</stp>
        <stp>1</stp>
        <stp>-32</stp>
        <stp/>
        <stp/>
        <stp/>
        <stp/>
        <stp>T</stp>
        <tr r="AS38" s="1"/>
      </tp>
      <tp>
        <v>13034</v>
        <stp/>
        <stp>StudyData</stp>
        <stp>BAVolCr.AskVol^(DB)</stp>
        <stp>Bar</stp>
        <stp/>
        <stp>Open</stp>
        <stp>5</stp>
        <stp>-36</stp>
        <stp/>
        <stp/>
        <stp/>
        <stp/>
        <stp>T</stp>
        <tr r="BT42" s="1"/>
      </tp>
      <tp>
        <v>471</v>
        <stp/>
        <stp>StudyData</stp>
        <stp>BAVolCr.AskVol^(DB)</stp>
        <stp>Bar</stp>
        <stp/>
        <stp>Open</stp>
        <stp>1</stp>
        <stp>-42</stp>
        <stp/>
        <stp/>
        <stp/>
        <stp/>
        <stp>T</stp>
        <tr r="AS48" s="1"/>
      </tp>
      <tp>
        <v>13892</v>
        <stp/>
        <stp>StudyData</stp>
        <stp>BAVolCr.AskVol^(DB)</stp>
        <stp>Bar</stp>
        <stp/>
        <stp>Open</stp>
        <stp>5</stp>
        <stp>-46</stp>
        <stp/>
        <stp/>
        <stp/>
        <stp/>
        <stp>T</stp>
        <tr r="BT52" s="1"/>
      </tp>
      <tp>
        <v>1274</v>
        <stp/>
        <stp>StudyData</stp>
        <stp>BAVolCr.AskVol^(DB)</stp>
        <stp>Bar</stp>
        <stp/>
        <stp>Open</stp>
        <stp>1</stp>
        <stp>-52</stp>
        <stp/>
        <stp/>
        <stp/>
        <stp/>
        <stp>T</stp>
        <tr r="AS58" s="1"/>
      </tp>
      <tp>
        <v>9529</v>
        <stp/>
        <stp>StudyData</stp>
        <stp>BAVolCr.AskVol^(DB)</stp>
        <stp>Bar</stp>
        <stp/>
        <stp>Open</stp>
        <stp>5</stp>
        <stp>-56</stp>
        <stp/>
        <stp/>
        <stp/>
        <stp/>
        <stp>T</stp>
        <tr r="BT62" s="1"/>
      </tp>
      <tp>
        <v>8839</v>
        <stp/>
        <stp>StudyData</stp>
        <stp>BAVolCr.BidVol^(DB)</stp>
        <stp>Bar</stp>
        <stp/>
        <stp>Open</stp>
        <stp>5</stp>
        <stp>-29</stp>
        <stp/>
        <stp/>
        <stp/>
        <stp/>
        <stp>T</stp>
        <tr r="BS35" s="1"/>
      </tp>
      <tp>
        <v>18909</v>
        <stp/>
        <stp>StudyData</stp>
        <stp>BAVolCr.BidVol^(DB)</stp>
        <stp>Bar</stp>
        <stp/>
        <stp>Open</stp>
        <stp>5</stp>
        <stp>-39</stp>
        <stp/>
        <stp/>
        <stp/>
        <stp/>
        <stp>T</stp>
        <tr r="BS45" s="1"/>
      </tp>
      <tp>
        <v>12322</v>
        <stp/>
        <stp>StudyData</stp>
        <stp>BAVolCr.BidVol^(DB)</stp>
        <stp>Bar</stp>
        <stp/>
        <stp>Open</stp>
        <stp>5</stp>
        <stp>-19</stp>
        <stp/>
        <stp/>
        <stp/>
        <stp/>
        <stp>T</stp>
        <tr r="BS25" s="1"/>
      </tp>
      <tp>
        <v>13385</v>
        <stp/>
        <stp>StudyData</stp>
        <stp>BAVolCr.BidVol^(DB)</stp>
        <stp>Bar</stp>
        <stp/>
        <stp>Open</stp>
        <stp>5</stp>
        <stp>-49</stp>
        <stp/>
        <stp/>
        <stp/>
        <stp/>
        <stp>T</stp>
        <tr r="BS55" s="1"/>
      </tp>
      <tp>
        <v>10023</v>
        <stp/>
        <stp>StudyData</stp>
        <stp>BAVolCr.BidVol^(DB)</stp>
        <stp>Bar</stp>
        <stp/>
        <stp>Open</stp>
        <stp>5</stp>
        <stp>-59</stp>
        <stp/>
        <stp/>
        <stp/>
        <stp/>
        <stp>T</stp>
        <tr r="BS65" s="1"/>
      </tp>
      <tp>
        <v>0</v>
        <stp/>
        <stp>StudyData</stp>
        <stp>BAVolCr.AskVol^(SUBMINUTE((DB),1,Regular),5,0)</stp>
        <stp>Bar</stp>
        <stp/>
        <stp>Open</stp>
        <stp>5</stp>
        <stp>-7</stp>
        <stp/>
        <stp/>
        <stp/>
        <stp/>
        <stp>T</stp>
        <tr r="H13" s="1"/>
      </tp>
      <tp>
        <v>75</v>
        <stp/>
        <stp>StudyData</stp>
        <stp>BAVolCr.AskVol^(SUBMINUTE((DB),5,Regular),5,0)</stp>
        <stp>Bar</stp>
        <stp/>
        <stp>Open</stp>
        <stp>5</stp>
        <stp>-7</stp>
        <stp/>
        <stp/>
        <stp/>
        <stp/>
        <stp>T</stp>
        <tr r="AH13" s="1"/>
      </tp>
      <tp>
        <v>171.38</v>
        <stp/>
        <stp>StudyData</stp>
        <stp>DB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171.41</v>
        <stp/>
        <stp>StudyData</stp>
        <stp>DB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175</v>
        <stp/>
        <stp>StudyData</stp>
        <stp>BAVolCr.BidVol^(SUBMINUTE((DB),5,Regular),5,0)</stp>
        <stp>Bar</stp>
        <stp/>
        <stp>Open</stp>
        <stp>5</stp>
        <stp>-4</stp>
        <stp/>
        <stp/>
        <stp/>
        <stp/>
        <stp>T</stp>
        <tr r="AG10" s="1"/>
      </tp>
      <tp>
        <v>171.39</v>
        <stp/>
        <stp>StudyData</stp>
        <stp>SUBMINUTE((DB),5,Regular)</stp>
        <stp>FG</stp>
        <stp/>
        <stp>High</stp>
        <stp>5</stp>
        <stp>-44</stp>
        <stp/>
        <stp/>
        <stp/>
        <stp/>
        <stp>T</stp>
        <tr r="AB50" s="1"/>
        <tr r="AB50" s="1"/>
      </tp>
      <tp>
        <v>171.39</v>
        <stp/>
        <stp>StudyData</stp>
        <stp>SUBMINUTE((DB),5,Regular)</stp>
        <stp>FG</stp>
        <stp/>
        <stp>High</stp>
        <stp>5</stp>
        <stp>-54</stp>
        <stp/>
        <stp/>
        <stp/>
        <stp/>
        <stp>T</stp>
        <tr r="AB60" s="1"/>
        <tr r="AB60" s="1"/>
      </tp>
      <tp>
        <v>171.39</v>
        <stp/>
        <stp>StudyData</stp>
        <stp>SUBMINUTE((DB),5,Regular)</stp>
        <stp>FG</stp>
        <stp/>
        <stp>High</stp>
        <stp>5</stp>
        <stp>-24</stp>
        <stp/>
        <stp/>
        <stp/>
        <stp/>
        <stp>T</stp>
        <tr r="AB30" s="1"/>
        <tr r="AB30" s="1"/>
      </tp>
      <tp>
        <v>171.39</v>
        <stp/>
        <stp>StudyData</stp>
        <stp>SUBMINUTE((DB),5,Regular)</stp>
        <stp>FG</stp>
        <stp/>
        <stp>High</stp>
        <stp>5</stp>
        <stp>-34</stp>
        <stp/>
        <stp/>
        <stp/>
        <stp/>
        <stp>T</stp>
        <tr r="AB40" s="1"/>
        <tr r="AB40" s="1"/>
      </tp>
      <tp>
        <v>171.39</v>
        <stp/>
        <stp>StudyData</stp>
        <stp>SUBMINUTE((DB),5,Regular)</stp>
        <stp>FG</stp>
        <stp/>
        <stp>High</stp>
        <stp>5</stp>
        <stp>-14</stp>
        <stp/>
        <stp/>
        <stp/>
        <stp/>
        <stp>T</stp>
        <tr r="AB20" s="1"/>
        <tr r="AB20" s="1"/>
      </tp>
      <tp>
        <v>43628.489236111112</v>
        <stp/>
        <stp>StudyData</stp>
        <stp>SUBMINUTE((DB),1,Regular)</stp>
        <stp>FG</stp>
        <stp/>
        <stp>Time</stp>
        <stp>5</stp>
        <stp>-20</stp>
        <stp/>
        <stp/>
        <stp/>
        <stp/>
        <stp>T</stp>
        <tr r="B26" s="1"/>
      </tp>
      <tp>
        <v>43628.488078703704</v>
        <stp/>
        <stp>StudyData</stp>
        <stp>SUBMINUTE((DB),5,Regular)</stp>
        <stp>FG</stp>
        <stp/>
        <stp>Time</stp>
        <stp>5</stp>
        <stp>-24</stp>
        <stp/>
        <stp/>
        <stp/>
        <stp/>
        <stp>T</stp>
        <tr r="Z30" s="1"/>
      </tp>
      <tp>
        <v>43628.489120370374</v>
        <stp/>
        <stp>StudyData</stp>
        <stp>SUBMINUTE((DB),1,Regular)</stp>
        <stp>FG</stp>
        <stp/>
        <stp>Time</stp>
        <stp>5</stp>
        <stp>-30</stp>
        <stp/>
        <stp/>
        <stp/>
        <stp/>
        <stp>T</stp>
        <tr r="B36" s="1"/>
      </tp>
      <tp>
        <v>43628.487500000003</v>
        <stp/>
        <stp>StudyData</stp>
        <stp>SUBMINUTE((DB),5,Regular)</stp>
        <stp>FG</stp>
        <stp/>
        <stp>Time</stp>
        <stp>5</stp>
        <stp>-34</stp>
        <stp/>
        <stp/>
        <stp/>
        <stp/>
        <stp>T</stp>
        <tr r="Z40" s="1"/>
      </tp>
      <tp>
        <v>43628.489351851851</v>
        <stp/>
        <stp>StudyData</stp>
        <stp>SUBMINUTE((DB),1,Regular)</stp>
        <stp>FG</stp>
        <stp/>
        <stp>Time</stp>
        <stp>5</stp>
        <stp>-10</stp>
        <stp/>
        <stp/>
        <stp/>
        <stp/>
        <stp>T</stp>
        <tr r="B16" s="1"/>
      </tp>
      <tp>
        <v>43628.488657407404</v>
        <stp/>
        <stp>StudyData</stp>
        <stp>SUBMINUTE((DB),5,Regular)</stp>
        <stp>FG</stp>
        <stp/>
        <stp>Time</stp>
        <stp>5</stp>
        <stp>-14</stp>
        <stp/>
        <stp/>
        <stp/>
        <stp/>
        <stp>T</stp>
        <tr r="Z20" s="1"/>
      </tp>
      <tp>
        <v>43628.488773148143</v>
        <stp/>
        <stp>StudyData</stp>
        <stp>SUBMINUTE((DB),1,Regular)</stp>
        <stp>FG</stp>
        <stp/>
        <stp>Time</stp>
        <stp>5</stp>
        <stp>-60</stp>
        <stp/>
        <stp/>
        <stp/>
        <stp/>
        <stp>T</stp>
        <tr r="B66" s="1"/>
      </tp>
      <tp>
        <v>43628.489004629628</v>
        <stp/>
        <stp>StudyData</stp>
        <stp>SUBMINUTE((DB),1,Regular)</stp>
        <stp>FG</stp>
        <stp/>
        <stp>Time</stp>
        <stp>5</stp>
        <stp>-40</stp>
        <stp/>
        <stp/>
        <stp/>
        <stp/>
        <stp>T</stp>
        <tr r="B46" s="1"/>
      </tp>
      <tp>
        <v>43628.486921296295</v>
        <stp/>
        <stp>StudyData</stp>
        <stp>SUBMINUTE((DB),5,Regular)</stp>
        <stp>FG</stp>
        <stp/>
        <stp>Time</stp>
        <stp>5</stp>
        <stp>-44</stp>
        <stp/>
        <stp/>
        <stp/>
        <stp/>
        <stp>T</stp>
        <tr r="Z50" s="1"/>
      </tp>
      <tp>
        <v>43628.488888888889</v>
        <stp/>
        <stp>StudyData</stp>
        <stp>SUBMINUTE((DB),1,Regular)</stp>
        <stp>FG</stp>
        <stp/>
        <stp>Time</stp>
        <stp>5</stp>
        <stp>-50</stp>
        <stp/>
        <stp/>
        <stp/>
        <stp/>
        <stp>T</stp>
        <tr r="B56" s="1"/>
      </tp>
      <tp>
        <v>43628.486342592594</v>
        <stp/>
        <stp>StudyData</stp>
        <stp>SUBMINUTE((DB),5,Regular)</stp>
        <stp>FG</stp>
        <stp/>
        <stp>Time</stp>
        <stp>5</stp>
        <stp>-54</stp>
        <stp/>
        <stp/>
        <stp/>
        <stp/>
        <stp>T</stp>
        <tr r="Z60" s="1"/>
      </tp>
      <tp>
        <v>43628.489444444444</v>
        <stp/>
        <stp>StudyData</stp>
        <stp>SUBMINUTE((DB),1,Regular)</stp>
        <stp>FG</stp>
        <stp/>
        <stp>Time</stp>
        <stp>5</stp>
        <stp>-2</stp>
        <stp/>
        <stp/>
        <stp/>
        <stp/>
        <stp>T</stp>
        <tr r="B8" s="1"/>
      </tp>
      <tp>
        <v>43628.489351851851</v>
        <stp/>
        <stp>StudyData</stp>
        <stp>SUBMINUTE((DB),5,Regular)</stp>
        <stp>FG</stp>
        <stp/>
        <stp>Time</stp>
        <stp>5</stp>
        <stp>-2</stp>
        <stp/>
        <stp/>
        <stp/>
        <stp/>
        <stp>T</stp>
        <tr r="Z8" s="1"/>
      </tp>
      <tp>
        <v>43628.48541666667</v>
        <stp/>
        <stp>StudyData</stp>
        <stp>DB</stp>
        <stp>Bar</stp>
        <stp/>
        <stp>Time</stp>
        <stp>1</stp>
        <stp>-5</stp>
        <stp/>
        <stp/>
        <stp/>
        <stp/>
        <stp>T</stp>
        <tr r="AK11" s="1"/>
      </tp>
      <tp>
        <v>171.39</v>
        <stp/>
        <stp>StudyData</stp>
        <stp>SUBMINUTE((DB),5,FillGap)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171.39</v>
        <stp/>
        <stp>StudyData</stp>
        <stp>SUBMINUTE((DB),5,FillGap)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171.39</v>
        <stp/>
        <stp>StudyData</stp>
        <stp>SUBMINUTE((DB),5,FillGap)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171.39</v>
        <stp/>
        <stp>StudyData</stp>
        <stp>SUBMINUTE((DB),5,FillGap)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171.39</v>
        <stp/>
        <stp>StudyData</stp>
        <stp>SUBMINUTE((DB),5,FillGap)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171.39</v>
        <stp/>
        <stp>StudyData</stp>
        <stp>SUBMINUTE((DB),1,FillGap)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171.39</v>
        <stp/>
        <stp>StudyData</stp>
        <stp>SUBMINUTE((DB),1,FillGap)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171.39</v>
        <stp/>
        <stp>StudyData</stp>
        <stp>SUBMINUTE((DB),1,FillGap)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171.39</v>
        <stp/>
        <stp>StudyData</stp>
        <stp>SUBMINUTE((DB),1,FillGap)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171.39</v>
        <stp/>
        <stp>StudyData</stp>
        <stp>SUBMINUTE((DB),1,FillGap)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43628.46875</v>
        <stp/>
        <stp>StudyData</stp>
        <stp>DB</stp>
        <stp>Bar</stp>
        <stp/>
        <stp>Time</stp>
        <stp>5</stp>
        <stp>-5</stp>
        <stp/>
        <stp/>
        <stp/>
        <stp/>
        <stp>T</stp>
        <tr r="BL11" s="1"/>
      </tp>
      <tp>
        <v>10648</v>
        <stp/>
        <stp>StudyData</stp>
        <stp>BAVolCr.AskVol^(DB)</stp>
        <stp>Bar</stp>
        <stp/>
        <stp>Open</stp>
        <stp>5</stp>
        <stp>-19</stp>
        <stp/>
        <stp/>
        <stp/>
        <stp/>
        <stp>T</stp>
        <tr r="BT25" s="1"/>
      </tp>
      <tp>
        <v>8749</v>
        <stp/>
        <stp>StudyData</stp>
        <stp>BAVolCr.AskVol^(DB)</stp>
        <stp>Bar</stp>
        <stp/>
        <stp>Open</stp>
        <stp>5</stp>
        <stp>-29</stp>
        <stp/>
        <stp/>
        <stp/>
        <stp/>
        <stp>T</stp>
        <tr r="BT35" s="1"/>
      </tp>
      <tp>
        <v>15882</v>
        <stp/>
        <stp>StudyData</stp>
        <stp>BAVolCr.AskVol^(DB)</stp>
        <stp>Bar</stp>
        <stp/>
        <stp>Open</stp>
        <stp>5</stp>
        <stp>-39</stp>
        <stp/>
        <stp/>
        <stp/>
        <stp/>
        <stp>T</stp>
        <tr r="BT45" s="1"/>
      </tp>
      <tp>
        <v>11970</v>
        <stp/>
        <stp>StudyData</stp>
        <stp>BAVolCr.AskVol^(DB)</stp>
        <stp>Bar</stp>
        <stp/>
        <stp>Open</stp>
        <stp>5</stp>
        <stp>-49</stp>
        <stp/>
        <stp/>
        <stp/>
        <stp/>
        <stp>T</stp>
        <tr r="BT55" s="1"/>
      </tp>
      <tp>
        <v>8585</v>
        <stp/>
        <stp>StudyData</stp>
        <stp>BAVolCr.AskVol^(DB)</stp>
        <stp>Bar</stp>
        <stp/>
        <stp>Open</stp>
        <stp>5</stp>
        <stp>-59</stp>
        <stp/>
        <stp/>
        <stp/>
        <stp/>
        <stp>T</stp>
        <tr r="BT65" s="1"/>
      </tp>
      <tp>
        <v>70</v>
        <stp/>
        <stp>StudyData</stp>
        <stp>BAVolCr.BidVol^(DB)</stp>
        <stp>Bar</stp>
        <stp/>
        <stp>Open</stp>
        <stp>1</stp>
        <stp>-22</stp>
        <stp/>
        <stp/>
        <stp/>
        <stp/>
        <stp>T</stp>
        <tr r="AR28" s="1"/>
      </tp>
      <tp>
        <v>8972</v>
        <stp/>
        <stp>StudyData</stp>
        <stp>BAVolCr.BidVol^(DB)</stp>
        <stp>Bar</stp>
        <stp/>
        <stp>Open</stp>
        <stp>5</stp>
        <stp>-26</stp>
        <stp/>
        <stp/>
        <stp/>
        <stp/>
        <stp>T</stp>
        <tr r="BS32" s="1"/>
      </tp>
      <tp>
        <v>632</v>
        <stp/>
        <stp>StudyData</stp>
        <stp>BAVolCr.BidVol^(DB)</stp>
        <stp>Bar</stp>
        <stp/>
        <stp>Open</stp>
        <stp>1</stp>
        <stp>-32</stp>
        <stp/>
        <stp/>
        <stp/>
        <stp/>
        <stp>T</stp>
        <tr r="AR38" s="1"/>
      </tp>
      <tp>
        <v>12723</v>
        <stp/>
        <stp>StudyData</stp>
        <stp>BAVolCr.BidVol^(DB)</stp>
        <stp>Bar</stp>
        <stp/>
        <stp>Open</stp>
        <stp>5</stp>
        <stp>-36</stp>
        <stp/>
        <stp/>
        <stp/>
        <stp/>
        <stp>T</stp>
        <tr r="BS42" s="1"/>
      </tp>
      <tp>
        <v>895</v>
        <stp/>
        <stp>StudyData</stp>
        <stp>BAVolCr.BidVol^(DB)</stp>
        <stp>Bar</stp>
        <stp/>
        <stp>Open</stp>
        <stp>1</stp>
        <stp>-12</stp>
        <stp/>
        <stp/>
        <stp/>
        <stp/>
        <stp>T</stp>
        <tr r="AR18" s="1"/>
      </tp>
      <tp>
        <v>13067</v>
        <stp/>
        <stp>StudyData</stp>
        <stp>BAVolCr.BidVol^(DB)</stp>
        <stp>Bar</stp>
        <stp/>
        <stp>Open</stp>
        <stp>5</stp>
        <stp>-16</stp>
        <stp/>
        <stp/>
        <stp/>
        <stp/>
        <stp>T</stp>
        <tr r="BS22" s="1"/>
      </tp>
      <tp>
        <v>1060</v>
        <stp/>
        <stp>StudyData</stp>
        <stp>BAVolCr.BidVol^(DB)</stp>
        <stp>Bar</stp>
        <stp/>
        <stp>Open</stp>
        <stp>1</stp>
        <stp>-42</stp>
        <stp/>
        <stp/>
        <stp/>
        <stp/>
        <stp>T</stp>
        <tr r="AR48" s="1"/>
      </tp>
      <tp>
        <v>16272</v>
        <stp/>
        <stp>StudyData</stp>
        <stp>BAVolCr.BidVol^(DB)</stp>
        <stp>Bar</stp>
        <stp/>
        <stp>Open</stp>
        <stp>5</stp>
        <stp>-46</stp>
        <stp/>
        <stp/>
        <stp/>
        <stp/>
        <stp>T</stp>
        <tr r="BS52" s="1"/>
      </tp>
      <tp>
        <v>914</v>
        <stp/>
        <stp>StudyData</stp>
        <stp>BAVolCr.BidVol^(DB)</stp>
        <stp>Bar</stp>
        <stp/>
        <stp>Open</stp>
        <stp>1</stp>
        <stp>-52</stp>
        <stp/>
        <stp/>
        <stp/>
        <stp/>
        <stp>T</stp>
        <tr r="AR58" s="1"/>
      </tp>
      <tp>
        <v>9873</v>
        <stp/>
        <stp>StudyData</stp>
        <stp>BAVolCr.BidVol^(DB)</stp>
        <stp>Bar</stp>
        <stp/>
        <stp>Open</stp>
        <stp>5</stp>
        <stp>-56</stp>
        <stp/>
        <stp/>
        <stp/>
        <stp/>
        <stp>T</stp>
        <tr r="BS62" s="1"/>
      </tp>
      <tp>
        <v>0</v>
        <stp/>
        <stp>StudyData</stp>
        <stp>BAVolCr.AskVol^(SUBMINUTE((DB),1,Regular),5,0)</stp>
        <stp>Bar</stp>
        <stp/>
        <stp>Open</stp>
        <stp>5</stp>
        <stp>-6</stp>
        <stp/>
        <stp/>
        <stp/>
        <stp/>
        <stp>T</stp>
        <tr r="H12" s="1"/>
      </tp>
      <tp>
        <v>83</v>
        <stp/>
        <stp>StudyData</stp>
        <stp>BAVolCr.AskVol^(SUBMINUTE((DB),5,Regular),5,0)</stp>
        <stp>Bar</stp>
        <stp/>
        <stp>Open</stp>
        <stp>5</stp>
        <stp>-6</stp>
        <stp/>
        <stp/>
        <stp/>
        <stp/>
        <stp>T</stp>
        <tr r="AH12" s="1"/>
      </tp>
      <tp>
        <v>171.39</v>
        <stp/>
        <stp>StudyData</stp>
        <stp>DB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171.4</v>
        <stp/>
        <stp>StudyData</stp>
        <stp>DB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174</v>
        <stp/>
        <stp>StudyData</stp>
        <stp>BAVolCr.BidVol^(SUBMINUTE((DB),5,Regular),5,0)</stp>
        <stp>Bar</stp>
        <stp/>
        <stp>Open</stp>
        <stp>5</stp>
        <stp>-5</stp>
        <stp/>
        <stp/>
        <stp/>
        <stp/>
        <stp>T</stp>
        <tr r="AG11" s="1"/>
      </tp>
      <tp>
        <v>171.39</v>
        <stp/>
        <stp>StudyData</stp>
        <stp>SUBMINUTE((DB),5,Regular)</stp>
        <stp>FG</stp>
        <stp/>
        <stp>High</stp>
        <stp>5</stp>
        <stp>-45</stp>
        <stp/>
        <stp/>
        <stp/>
        <stp/>
        <stp>T</stp>
        <tr r="AB51" s="1"/>
        <tr r="AB51" s="1"/>
      </tp>
      <tp>
        <v>171.39</v>
        <stp/>
        <stp>StudyData</stp>
        <stp>SUBMINUTE((DB),5,Regular)</stp>
        <stp>FG</stp>
        <stp/>
        <stp>High</stp>
        <stp>5</stp>
        <stp>-55</stp>
        <stp/>
        <stp/>
        <stp/>
        <stp/>
        <stp>T</stp>
        <tr r="AB61" s="1"/>
        <tr r="AB61" s="1"/>
      </tp>
      <tp>
        <v>171.39</v>
        <stp/>
        <stp>StudyData</stp>
        <stp>SUBMINUTE((DB),5,Regular)</stp>
        <stp>FG</stp>
        <stp/>
        <stp>High</stp>
        <stp>5</stp>
        <stp>-25</stp>
        <stp/>
        <stp/>
        <stp/>
        <stp/>
        <stp>T</stp>
        <tr r="AB31" s="1"/>
        <tr r="AB31" s="1"/>
      </tp>
      <tp>
        <v>171.39</v>
        <stp/>
        <stp>StudyData</stp>
        <stp>SUBMINUTE((DB),5,Regular)</stp>
        <stp>FG</stp>
        <stp/>
        <stp>High</stp>
        <stp>5</stp>
        <stp>-35</stp>
        <stp/>
        <stp/>
        <stp/>
        <stp/>
        <stp>T</stp>
        <tr r="AB41" s="1"/>
        <tr r="AB41" s="1"/>
      </tp>
      <tp>
        <v>171.39</v>
        <stp/>
        <stp>StudyData</stp>
        <stp>SUBMINUTE((DB),5,Regular)</stp>
        <stp>FG</stp>
        <stp/>
        <stp>High</stp>
        <stp>5</stp>
        <stp>-15</stp>
        <stp/>
        <stp/>
        <stp/>
        <stp/>
        <stp>T</stp>
        <tr r="AB21" s="1"/>
        <tr r="AB21" s="1"/>
      </tp>
      <tp>
        <v>43628.489224537036</v>
        <stp/>
        <stp>StudyData</stp>
        <stp>SUBMINUTE((DB),1,Regular)</stp>
        <stp>FG</stp>
        <stp/>
        <stp>Time</stp>
        <stp>5</stp>
        <stp>-21</stp>
        <stp/>
        <stp/>
        <stp/>
        <stp/>
        <stp>T</stp>
        <tr r="B27" s="1"/>
      </tp>
      <tp>
        <v>43628.488020833334</v>
        <stp/>
        <stp>StudyData</stp>
        <stp>SUBMINUTE((DB),5,Regular)</stp>
        <stp>FG</stp>
        <stp/>
        <stp>Time</stp>
        <stp>5</stp>
        <stp>-25</stp>
        <stp/>
        <stp/>
        <stp/>
        <stp/>
        <stp>T</stp>
        <tr r="Z31" s="1"/>
      </tp>
      <tp>
        <v>43628.489108796297</v>
        <stp/>
        <stp>StudyData</stp>
        <stp>SUBMINUTE((DB),1,Regular)</stp>
        <stp>FG</stp>
        <stp/>
        <stp>Time</stp>
        <stp>5</stp>
        <stp>-31</stp>
        <stp/>
        <stp/>
        <stp/>
        <stp/>
        <stp>T</stp>
        <tr r="B37" s="1"/>
      </tp>
      <tp>
        <v>43628.487442129634</v>
        <stp/>
        <stp>StudyData</stp>
        <stp>SUBMINUTE((DB),5,Regular)</stp>
        <stp>FG</stp>
        <stp/>
        <stp>Time</stp>
        <stp>5</stp>
        <stp>-35</stp>
        <stp/>
        <stp/>
        <stp/>
        <stp/>
        <stp>T</stp>
        <tr r="Z41" s="1"/>
      </tp>
      <tp>
        <v>43628.489340277774</v>
        <stp/>
        <stp>StudyData</stp>
        <stp>SUBMINUTE((DB),1,Regular)</stp>
        <stp>FG</stp>
        <stp/>
        <stp>Time</stp>
        <stp>5</stp>
        <stp>-11</stp>
        <stp/>
        <stp/>
        <stp/>
        <stp/>
        <stp>T</stp>
        <tr r="B17" s="1"/>
      </tp>
      <tp>
        <v>43628.488599537035</v>
        <stp/>
        <stp>StudyData</stp>
        <stp>SUBMINUTE((DB),5,Regular)</stp>
        <stp>FG</stp>
        <stp/>
        <stp>Time</stp>
        <stp>5</stp>
        <stp>-15</stp>
        <stp/>
        <stp/>
        <stp/>
        <stp/>
        <stp>T</stp>
        <tr r="Z21" s="1"/>
      </tp>
      <tp>
        <v>43628.488993055558</v>
        <stp/>
        <stp>StudyData</stp>
        <stp>SUBMINUTE((DB),1,Regular)</stp>
        <stp>FG</stp>
        <stp/>
        <stp>Time</stp>
        <stp>5</stp>
        <stp>-41</stp>
        <stp/>
        <stp/>
        <stp/>
        <stp/>
        <stp>T</stp>
        <tr r="B47" s="1"/>
      </tp>
      <tp>
        <v>43628.486863425926</v>
        <stp/>
        <stp>StudyData</stp>
        <stp>SUBMINUTE((DB),5,Regular)</stp>
        <stp>FG</stp>
        <stp/>
        <stp>Time</stp>
        <stp>5</stp>
        <stp>-45</stp>
        <stp/>
        <stp/>
        <stp/>
        <stp/>
        <stp>T</stp>
        <tr r="Z51" s="1"/>
      </tp>
      <tp>
        <v>43628.488877314812</v>
        <stp/>
        <stp>StudyData</stp>
        <stp>SUBMINUTE((DB),1,Regular)</stp>
        <stp>FG</stp>
        <stp/>
        <stp>Time</stp>
        <stp>5</stp>
        <stp>-51</stp>
        <stp/>
        <stp/>
        <stp/>
        <stp/>
        <stp>T</stp>
        <tr r="B57" s="1"/>
      </tp>
      <tp>
        <v>43628.486284722218</v>
        <stp/>
        <stp>StudyData</stp>
        <stp>SUBMINUTE((DB),5,Regular)</stp>
        <stp>FG</stp>
        <stp/>
        <stp>Time</stp>
        <stp>5</stp>
        <stp>-55</stp>
        <stp/>
        <stp/>
        <stp/>
        <stp/>
        <stp>T</stp>
        <tr r="Z61" s="1"/>
      </tp>
      <tp>
        <v>43628.489432870374</v>
        <stp/>
        <stp>StudyData</stp>
        <stp>SUBMINUTE((DB),1,Regular)</stp>
        <stp>FG</stp>
        <stp/>
        <stp>Time</stp>
        <stp>5</stp>
        <stp>-3</stp>
        <stp/>
        <stp/>
        <stp/>
        <stp/>
        <stp>T</stp>
        <tr r="B9" s="1"/>
      </tp>
      <tp>
        <v>43628.489293981482</v>
        <stp/>
        <stp>StudyData</stp>
        <stp>SUBMINUTE((DB),5,Regular)</stp>
        <stp>FG</stp>
        <stp/>
        <stp>Time</stp>
        <stp>5</stp>
        <stp>-3</stp>
        <stp/>
        <stp/>
        <stp/>
        <stp/>
        <stp>T</stp>
        <tr r="Z9" s="1"/>
      </tp>
      <tp>
        <v>43628.486111111109</v>
        <stp/>
        <stp>StudyData</stp>
        <stp>DB</stp>
        <stp>Bar</stp>
        <stp/>
        <stp>Time</stp>
        <stp>1</stp>
        <stp>-4</stp>
        <stp/>
        <stp/>
        <stp/>
        <stp/>
        <stp>T</stp>
        <tr r="AK10" s="1"/>
      </tp>
      <tp>
        <v>171.39</v>
        <stp/>
        <stp>StudyData</stp>
        <stp>SUBMINUTE((DB),5,FillGap)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171.39</v>
        <stp/>
        <stp>StudyData</stp>
        <stp>SUBMINUTE((DB),5,FillGap)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171.39</v>
        <stp/>
        <stp>StudyData</stp>
        <stp>SUBMINUTE((DB),5,FillGap)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171.39</v>
        <stp/>
        <stp>StudyData</stp>
        <stp>SUBMINUTE((DB),5,FillGap)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171.39</v>
        <stp/>
        <stp>StudyData</stp>
        <stp>SUBMINUTE((DB),5,FillGap)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171.39</v>
        <stp/>
        <stp>StudyData</stp>
        <stp>SUBMINUTE((DB),1,FillGap)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171.39</v>
        <stp/>
        <stp>StudyData</stp>
        <stp>SUBMINUTE((DB),1,FillGap)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171.39</v>
        <stp/>
        <stp>StudyData</stp>
        <stp>SUBMINUTE((DB),1,FillGap)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171.39</v>
        <stp/>
        <stp>StudyData</stp>
        <stp>SUBMINUTE((DB),1,FillGap)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171.39</v>
        <stp/>
        <stp>StudyData</stp>
        <stp>SUBMINUTE((DB),1,FillGap)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43628.472222222219</v>
        <stp/>
        <stp>StudyData</stp>
        <stp>DB</stp>
        <stp>Bar</stp>
        <stp/>
        <stp>Time</stp>
        <stp>5</stp>
        <stp>-4</stp>
        <stp/>
        <stp/>
        <stp/>
        <stp/>
        <stp>T</stp>
        <tr r="BL10" s="1"/>
      </tp>
      <tp>
        <v>12489</v>
        <stp/>
        <stp>StudyData</stp>
        <stp>BAVolCr.AskVol^(DB)</stp>
        <stp>Bar</stp>
        <stp/>
        <stp>Open</stp>
        <stp>5</stp>
        <stp>-18</stp>
        <stp/>
        <stp/>
        <stp/>
        <stp/>
        <stp>T</stp>
        <tr r="BT24" s="1"/>
      </tp>
      <tp>
        <v>9049</v>
        <stp/>
        <stp>StudyData</stp>
        <stp>BAVolCr.AskVol^(DB)</stp>
        <stp>Bar</stp>
        <stp/>
        <stp>Open</stp>
        <stp>5</stp>
        <stp>-28</stp>
        <stp/>
        <stp/>
        <stp/>
        <stp/>
        <stp>T</stp>
        <tr r="BT34" s="1"/>
      </tp>
      <tp>
        <v>15095</v>
        <stp/>
        <stp>StudyData</stp>
        <stp>BAVolCr.AskVol^(DB)</stp>
        <stp>Bar</stp>
        <stp/>
        <stp>Open</stp>
        <stp>5</stp>
        <stp>-38</stp>
        <stp/>
        <stp/>
        <stp/>
        <stp/>
        <stp>T</stp>
        <tr r="BT44" s="1"/>
      </tp>
      <tp>
        <v>13811</v>
        <stp/>
        <stp>StudyData</stp>
        <stp>BAVolCr.AskVol^(DB)</stp>
        <stp>Bar</stp>
        <stp/>
        <stp>Open</stp>
        <stp>5</stp>
        <stp>-48</stp>
        <stp/>
        <stp/>
        <stp/>
        <stp/>
        <stp>T</stp>
        <tr r="BT54" s="1"/>
      </tp>
      <tp>
        <v>8407</v>
        <stp/>
        <stp>StudyData</stp>
        <stp>BAVolCr.AskVol^(DB)</stp>
        <stp>Bar</stp>
        <stp/>
        <stp>Open</stp>
        <stp>5</stp>
        <stp>-58</stp>
        <stp/>
        <stp/>
        <stp/>
        <stp/>
        <stp>T</stp>
        <tr r="BT64" s="1"/>
      </tp>
      <tp>
        <v>144</v>
        <stp/>
        <stp>StudyData</stp>
        <stp>BAVolCr.BidVol^(DB)</stp>
        <stp>Bar</stp>
        <stp/>
        <stp>Open</stp>
        <stp>1</stp>
        <stp>-23</stp>
        <stp/>
        <stp/>
        <stp/>
        <stp/>
        <stp>T</stp>
        <tr r="AR29" s="1"/>
      </tp>
      <tp>
        <v>8663</v>
        <stp/>
        <stp>StudyData</stp>
        <stp>BAVolCr.BidVol^(DB)</stp>
        <stp>Bar</stp>
        <stp/>
        <stp>Open</stp>
        <stp>5</stp>
        <stp>-27</stp>
        <stp/>
        <stp/>
        <stp/>
        <stp/>
        <stp>T</stp>
        <tr r="BS33" s="1"/>
      </tp>
      <tp>
        <v>452</v>
        <stp/>
        <stp>StudyData</stp>
        <stp>BAVolCr.BidVol^(DB)</stp>
        <stp>Bar</stp>
        <stp/>
        <stp>Open</stp>
        <stp>1</stp>
        <stp>-33</stp>
        <stp/>
        <stp/>
        <stp/>
        <stp/>
        <stp>T</stp>
        <tr r="AR39" s="1"/>
      </tp>
      <tp>
        <v>15199</v>
        <stp/>
        <stp>StudyData</stp>
        <stp>BAVolCr.BidVol^(DB)</stp>
        <stp>Bar</stp>
        <stp/>
        <stp>Open</stp>
        <stp>5</stp>
        <stp>-37</stp>
        <stp/>
        <stp/>
        <stp/>
        <stp/>
        <stp>T</stp>
        <tr r="BS43" s="1"/>
      </tp>
      <tp>
        <v>679</v>
        <stp/>
        <stp>StudyData</stp>
        <stp>BAVolCr.BidVol^(DB)</stp>
        <stp>Bar</stp>
        <stp/>
        <stp>Open</stp>
        <stp>1</stp>
        <stp>-13</stp>
        <stp/>
        <stp/>
        <stp/>
        <stp/>
        <stp>T</stp>
        <tr r="AR19" s="1"/>
      </tp>
      <tp>
        <v>13881</v>
        <stp/>
        <stp>StudyData</stp>
        <stp>BAVolCr.BidVol^(DB)</stp>
        <stp>Bar</stp>
        <stp/>
        <stp>Open</stp>
        <stp>5</stp>
        <stp>-17</stp>
        <stp/>
        <stp/>
        <stp/>
        <stp/>
        <stp>T</stp>
        <tr r="BS23" s="1"/>
      </tp>
      <tp>
        <v>988</v>
        <stp/>
        <stp>StudyData</stp>
        <stp>BAVolCr.BidVol^(DB)</stp>
        <stp>Bar</stp>
        <stp/>
        <stp>Open</stp>
        <stp>1</stp>
        <stp>-43</stp>
        <stp/>
        <stp/>
        <stp/>
        <stp/>
        <stp>T</stp>
        <tr r="AR49" s="1"/>
      </tp>
      <tp>
        <v>14778</v>
        <stp/>
        <stp>StudyData</stp>
        <stp>BAVolCr.BidVol^(DB)</stp>
        <stp>Bar</stp>
        <stp/>
        <stp>Open</stp>
        <stp>5</stp>
        <stp>-47</stp>
        <stp/>
        <stp/>
        <stp/>
        <stp/>
        <stp>T</stp>
        <tr r="BS53" s="1"/>
      </tp>
      <tp>
        <v>1490</v>
        <stp/>
        <stp>StudyData</stp>
        <stp>BAVolCr.BidVol^(DB)</stp>
        <stp>Bar</stp>
        <stp/>
        <stp>Open</stp>
        <stp>1</stp>
        <stp>-53</stp>
        <stp/>
        <stp/>
        <stp/>
        <stp/>
        <stp>T</stp>
        <tr r="AR59" s="1"/>
      </tp>
      <tp>
        <v>10001</v>
        <stp/>
        <stp>StudyData</stp>
        <stp>BAVolCr.BidVol^(DB)</stp>
        <stp>Bar</stp>
        <stp/>
        <stp>Open</stp>
        <stp>5</stp>
        <stp>-57</stp>
        <stp/>
        <stp/>
        <stp/>
        <stp/>
        <stp>T</stp>
        <tr r="BS63" s="1"/>
      </tp>
      <tp>
        <v>0</v>
        <stp/>
        <stp>StudyData</stp>
        <stp>BAVolCr.AskVol^(SUBMINUTE((DB),1,Regular),5,0)</stp>
        <stp>Bar</stp>
        <stp/>
        <stp>Open</stp>
        <stp>5</stp>
        <stp>-5</stp>
        <stp/>
        <stp/>
        <stp/>
        <stp/>
        <stp>T</stp>
        <tr r="H11" s="1"/>
      </tp>
      <tp>
        <v>91</v>
        <stp/>
        <stp>StudyData</stp>
        <stp>BAVolCr.AskVol^(SUBMINUTE((DB),5,Regular),5,0)</stp>
        <stp>Bar</stp>
        <stp/>
        <stp>Open</stp>
        <stp>5</stp>
        <stp>-5</stp>
        <stp/>
        <stp/>
        <stp/>
        <stp/>
        <stp>T</stp>
        <tr r="AH11" s="1"/>
      </tp>
      <tp>
        <v>171.39</v>
        <stp/>
        <stp>StudyData</stp>
        <stp>DB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171.42</v>
        <stp/>
        <stp>StudyData</stp>
        <stp>DB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116</v>
        <stp/>
        <stp>StudyData</stp>
        <stp>BAVolCr.BidVol^(SUBMINUTE((DB),5,Regular),5,0)</stp>
        <stp>Bar</stp>
        <stp/>
        <stp>Open</stp>
        <stp>5</stp>
        <stp>-6</stp>
        <stp/>
        <stp/>
        <stp/>
        <stp/>
        <stp>T</stp>
        <tr r="AG12" s="1"/>
      </tp>
      <tp>
        <v>171.39</v>
        <stp/>
        <stp>StudyData</stp>
        <stp>SUBMINUTE((DB),5,Regular)</stp>
        <stp>FG</stp>
        <stp/>
        <stp>High</stp>
        <stp>5</stp>
        <stp>-46</stp>
        <stp/>
        <stp/>
        <stp/>
        <stp/>
        <stp>T</stp>
        <tr r="AB52" s="1"/>
        <tr r="AB52" s="1"/>
      </tp>
      <tp>
        <v>171.39</v>
        <stp/>
        <stp>StudyData</stp>
        <stp>SUBMINUTE((DB),5,Regular)</stp>
        <stp>FG</stp>
        <stp/>
        <stp>High</stp>
        <stp>5</stp>
        <stp>-56</stp>
        <stp/>
        <stp/>
        <stp/>
        <stp/>
        <stp>T</stp>
        <tr r="AB62" s="1"/>
        <tr r="AB62" s="1"/>
      </tp>
      <tp>
        <v>171.39</v>
        <stp/>
        <stp>StudyData</stp>
        <stp>SUBMINUTE((DB),5,Regular)</stp>
        <stp>FG</stp>
        <stp/>
        <stp>High</stp>
        <stp>5</stp>
        <stp>-26</stp>
        <stp/>
        <stp/>
        <stp/>
        <stp/>
        <stp>T</stp>
        <tr r="AB32" s="1"/>
        <tr r="AB32" s="1"/>
      </tp>
      <tp>
        <v>171.39</v>
        <stp/>
        <stp>StudyData</stp>
        <stp>SUBMINUTE((DB),5,Regular)</stp>
        <stp>FG</stp>
        <stp/>
        <stp>High</stp>
        <stp>5</stp>
        <stp>-36</stp>
        <stp/>
        <stp/>
        <stp/>
        <stp/>
        <stp>T</stp>
        <tr r="AB42" s="1"/>
        <tr r="AB42" s="1"/>
      </tp>
      <tp>
        <v>171.39</v>
        <stp/>
        <stp>StudyData</stp>
        <stp>SUBMINUTE((DB),5,Regular)</stp>
        <stp>FG</stp>
        <stp/>
        <stp>High</stp>
        <stp>5</stp>
        <stp>-16</stp>
        <stp/>
        <stp/>
        <stp/>
        <stp/>
        <stp>T</stp>
        <tr r="AB22" s="1"/>
        <tr r="AB22" s="1"/>
      </tp>
      <tp>
        <v>43628.489212962966</v>
        <stp/>
        <stp>StudyData</stp>
        <stp>SUBMINUTE((DB),1,Regular)</stp>
        <stp>FG</stp>
        <stp/>
        <stp>Time</stp>
        <stp>5</stp>
        <stp>-22</stp>
        <stp/>
        <stp/>
        <stp/>
        <stp/>
        <stp>T</stp>
        <tr r="B28" s="1"/>
      </tp>
      <tp>
        <v>43628.487962962965</v>
        <stp/>
        <stp>StudyData</stp>
        <stp>SUBMINUTE((DB),5,Regular)</stp>
        <stp>FG</stp>
        <stp/>
        <stp>Time</stp>
        <stp>5</stp>
        <stp>-26</stp>
        <stp/>
        <stp/>
        <stp/>
        <stp/>
        <stp>T</stp>
        <tr r="Z32" s="1"/>
      </tp>
      <tp>
        <v>43628.48909722222</v>
        <stp/>
        <stp>StudyData</stp>
        <stp>SUBMINUTE((DB),1,Regular)</stp>
        <stp>FG</stp>
        <stp/>
        <stp>Time</stp>
        <stp>5</stp>
        <stp>-32</stp>
        <stp/>
        <stp/>
        <stp/>
        <stp/>
        <stp>T</stp>
        <tr r="B38" s="1"/>
      </tp>
      <tp>
        <v>43628.487384259257</v>
        <stp/>
        <stp>StudyData</stp>
        <stp>SUBMINUTE((DB),5,Regular)</stp>
        <stp>FG</stp>
        <stp/>
        <stp>Time</stp>
        <stp>5</stp>
        <stp>-36</stp>
        <stp/>
        <stp/>
        <stp/>
        <stp/>
        <stp>T</stp>
        <tr r="Z42" s="1"/>
      </tp>
      <tp>
        <v>43628.489328703705</v>
        <stp/>
        <stp>StudyData</stp>
        <stp>SUBMINUTE((DB),1,Regular)</stp>
        <stp>FG</stp>
        <stp/>
        <stp>Time</stp>
        <stp>5</stp>
        <stp>-12</stp>
        <stp/>
        <stp/>
        <stp/>
        <stp/>
        <stp>T</stp>
        <tr r="B18" s="1"/>
      </tp>
      <tp>
        <v>43628.488541666666</v>
        <stp/>
        <stp>StudyData</stp>
        <stp>SUBMINUTE((DB),5,Regular)</stp>
        <stp>FG</stp>
        <stp/>
        <stp>Time</stp>
        <stp>5</stp>
        <stp>-16</stp>
        <stp/>
        <stp/>
        <stp/>
        <stp/>
        <stp>T</stp>
        <tr r="Z22" s="1"/>
      </tp>
      <tp>
        <v>43628.488981481481</v>
        <stp/>
        <stp>StudyData</stp>
        <stp>SUBMINUTE((DB),1,Regular)</stp>
        <stp>FG</stp>
        <stp/>
        <stp>Time</stp>
        <stp>5</stp>
        <stp>-42</stp>
        <stp/>
        <stp/>
        <stp/>
        <stp/>
        <stp>T</stp>
        <tr r="B48" s="1"/>
      </tp>
      <tp>
        <v>43628.486805555556</v>
        <stp/>
        <stp>StudyData</stp>
        <stp>SUBMINUTE((DB),5,Regular)</stp>
        <stp>FG</stp>
        <stp/>
        <stp>Time</stp>
        <stp>5</stp>
        <stp>-46</stp>
        <stp/>
        <stp/>
        <stp/>
        <stp/>
        <stp>T</stp>
        <tr r="Z52" s="1"/>
      </tp>
      <tp>
        <v>43628.488865740735</v>
        <stp/>
        <stp>StudyData</stp>
        <stp>SUBMINUTE((DB),1,Regular)</stp>
        <stp>FG</stp>
        <stp/>
        <stp>Time</stp>
        <stp>5</stp>
        <stp>-52</stp>
        <stp/>
        <stp/>
        <stp/>
        <stp/>
        <stp>T</stp>
        <tr r="B58" s="1"/>
      </tp>
      <tp>
        <v>43628.486226851848</v>
        <stp/>
        <stp>StudyData</stp>
        <stp>SUBMINUTE((DB),5,Regular)</stp>
        <stp>FG</stp>
        <stp/>
        <stp>Time</stp>
        <stp>5</stp>
        <stp>-56</stp>
        <stp/>
        <stp/>
        <stp/>
        <stp/>
        <stp>T</stp>
        <tr r="Z62" s="1"/>
      </tp>
      <tp>
        <v>43628.484027777777</v>
        <stp/>
        <stp>StudyData</stp>
        <stp>DB</stp>
        <stp>Bar</stp>
        <stp/>
        <stp>Time</stp>
        <stp>1</stp>
        <stp>-7</stp>
        <stp/>
        <stp/>
        <stp/>
        <stp/>
        <stp>T</stp>
        <tr r="AK13" s="1"/>
      </tp>
      <tp>
        <v>171.39</v>
        <stp/>
        <stp>StudyData</stp>
        <stp>SUBMINUTE((DB),5,FillGap)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171.39</v>
        <stp/>
        <stp>StudyData</stp>
        <stp>SUBMINUTE((DB),5,FillGap)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171.39</v>
        <stp/>
        <stp>StudyData</stp>
        <stp>SUBMINUTE((DB),5,FillGap)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171.39</v>
        <stp/>
        <stp>StudyData</stp>
        <stp>SUBMINUTE((DB),5,FillGap)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171.39</v>
        <stp/>
        <stp>StudyData</stp>
        <stp>SUBMINUTE((DB),5,FillGap)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171.39</v>
        <stp/>
        <stp>StudyData</stp>
        <stp>SUBMINUTE((DB),5,FillGap)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171.39</v>
        <stp/>
        <stp>StudyData</stp>
        <stp>SUBMINUTE((DB),1,FillGap)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171.39</v>
        <stp/>
        <stp>StudyData</stp>
        <stp>SUBMINUTE((DB),1,FillGap)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171.39</v>
        <stp/>
        <stp>StudyData</stp>
        <stp>SUBMINUTE((DB),1,FillGap)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171.39</v>
        <stp/>
        <stp>StudyData</stp>
        <stp>SUBMINUTE((DB),1,FillGap)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171.39</v>
        <stp/>
        <stp>StudyData</stp>
        <stp>SUBMINUTE((DB),1,FillGap)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171.39</v>
        <stp/>
        <stp>StudyData</stp>
        <stp>SUBMINUTE((DB),1,FillGap)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43628.461805555555</v>
        <stp/>
        <stp>StudyData</stp>
        <stp>DB</stp>
        <stp>Bar</stp>
        <stp/>
        <stp>Time</stp>
        <stp>5</stp>
        <stp>-7</stp>
        <stp/>
        <stp/>
        <stp/>
        <stp/>
        <stp>T</stp>
        <tr r="BL13" s="1"/>
      </tp>
      <tp>
        <v>1000</v>
        <stp/>
        <stp>StudyData</stp>
        <stp>BAVolCr.BidVol^(DB)</stp>
        <stp>Bar</stp>
        <stp/>
        <stp>Open</stp>
        <stp>1</stp>
        <stp>-20</stp>
        <stp/>
        <stp/>
        <stp/>
        <stp/>
        <stp>T</stp>
        <tr r="AR26" s="1"/>
      </tp>
      <tp>
        <v>9186</v>
        <stp/>
        <stp>StudyData</stp>
        <stp>BAVolCr.BidVol^(DB)</stp>
        <stp>Bar</stp>
        <stp/>
        <stp>Open</stp>
        <stp>5</stp>
        <stp>-24</stp>
        <stp/>
        <stp/>
        <stp/>
        <stp/>
        <stp>T</stp>
        <tr r="BS30" s="1"/>
      </tp>
      <tp>
        <v>389</v>
        <stp/>
        <stp>StudyData</stp>
        <stp>BAVolCr.BidVol^(DB)</stp>
        <stp>Bar</stp>
        <stp/>
        <stp>Open</stp>
        <stp>1</stp>
        <stp>-30</stp>
        <stp/>
        <stp/>
        <stp/>
        <stp/>
        <stp>T</stp>
        <tr r="AR36" s="1"/>
      </tp>
      <tp>
        <v>10777</v>
        <stp/>
        <stp>StudyData</stp>
        <stp>BAVolCr.BidVol^(DB)</stp>
        <stp>Bar</stp>
        <stp/>
        <stp>Open</stp>
        <stp>5</stp>
        <stp>-34</stp>
        <stp/>
        <stp/>
        <stp/>
        <stp/>
        <stp>T</stp>
        <tr r="BS40" s="1"/>
      </tp>
      <tp>
        <v>1006</v>
        <stp/>
        <stp>StudyData</stp>
        <stp>BAVolCr.BidVol^(DB)</stp>
        <stp>Bar</stp>
        <stp/>
        <stp>Open</stp>
        <stp>1</stp>
        <stp>-10</stp>
        <stp/>
        <stp/>
        <stp/>
        <stp/>
        <stp>T</stp>
        <tr r="AR16" s="1"/>
      </tp>
      <tp>
        <v>12413</v>
        <stp/>
        <stp>StudyData</stp>
        <stp>BAVolCr.BidVol^(DB)</stp>
        <stp>Bar</stp>
        <stp/>
        <stp>Open</stp>
        <stp>5</stp>
        <stp>-14</stp>
        <stp/>
        <stp/>
        <stp/>
        <stp/>
        <stp>T</stp>
        <tr r="BS20" s="1"/>
      </tp>
      <tp>
        <v>1872</v>
        <stp/>
        <stp>StudyData</stp>
        <stp>BAVolCr.BidVol^(DB)</stp>
        <stp>Bar</stp>
        <stp/>
        <stp>Open</stp>
        <stp>1</stp>
        <stp>-60</stp>
        <stp/>
        <stp/>
        <stp/>
        <stp/>
        <stp>T</stp>
        <tr r="AR66" s="1"/>
      </tp>
      <tp>
        <v>1093</v>
        <stp/>
        <stp>StudyData</stp>
        <stp>BAVolCr.BidVol^(DB)</stp>
        <stp>Bar</stp>
        <stp/>
        <stp>Open</stp>
        <stp>1</stp>
        <stp>-40</stp>
        <stp/>
        <stp/>
        <stp/>
        <stp/>
        <stp>T</stp>
        <tr r="AR46" s="1"/>
      </tp>
      <tp>
        <v>13409</v>
        <stp/>
        <stp>StudyData</stp>
        <stp>BAVolCr.BidVol^(DB)</stp>
        <stp>Bar</stp>
        <stp/>
        <stp>Open</stp>
        <stp>5</stp>
        <stp>-44</stp>
        <stp/>
        <stp/>
        <stp/>
        <stp/>
        <stp>T</stp>
        <tr r="BS50" s="1"/>
      </tp>
      <tp>
        <v>552</v>
        <stp/>
        <stp>StudyData</stp>
        <stp>BAVolCr.BidVol^(DB)</stp>
        <stp>Bar</stp>
        <stp/>
        <stp>Open</stp>
        <stp>1</stp>
        <stp>-50</stp>
        <stp/>
        <stp/>
        <stp/>
        <stp/>
        <stp>T</stp>
        <tr r="AR56" s="1"/>
      </tp>
      <tp>
        <v>9693</v>
        <stp/>
        <stp>StudyData</stp>
        <stp>BAVolCr.BidVol^(DB)</stp>
        <stp>Bar</stp>
        <stp/>
        <stp>Open</stp>
        <stp>5</stp>
        <stp>-54</stp>
        <stp/>
        <stp/>
        <stp/>
        <stp/>
        <stp>T</stp>
        <tr r="BS60" s="1"/>
      </tp>
      <tp>
        <v>0</v>
        <stp/>
        <stp>StudyData</stp>
        <stp>BAVolCr.AskVol^(SUBMINUTE((DB),1,Regular),5,0)</stp>
        <stp>Bar</stp>
        <stp/>
        <stp>Open</stp>
        <stp>5</stp>
        <stp>-4</stp>
        <stp/>
        <stp/>
        <stp/>
        <stp/>
        <stp>T</stp>
        <tr r="H10" s="1"/>
      </tp>
      <tp>
        <v>75</v>
        <stp/>
        <stp>StudyData</stp>
        <stp>BAVolCr.AskVol^(SUBMINUTE((DB),5,Regular),5,0)</stp>
        <stp>Bar</stp>
        <stp/>
        <stp>Open</stp>
        <stp>5</stp>
        <stp>-4</stp>
        <stp/>
        <stp/>
        <stp/>
        <stp/>
        <stp>T</stp>
        <tr r="AH10" s="1"/>
      </tp>
      <tp>
        <v>171.39</v>
        <stp/>
        <stp>StudyData</stp>
        <stp>DB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171.42</v>
        <stp/>
        <stp>StudyData</stp>
        <stp>DB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58</v>
        <stp/>
        <stp>StudyData</stp>
        <stp>BAVolCr.BidVol^(SUBMINUTE((DB),5,Regular),5,0)</stp>
        <stp>Bar</stp>
        <stp/>
        <stp>Open</stp>
        <stp>5</stp>
        <stp>-7</stp>
        <stp/>
        <stp/>
        <stp/>
        <stp/>
        <stp>T</stp>
        <tr r="AG13" s="1"/>
      </tp>
      <tp>
        <v>171.39</v>
        <stp/>
        <stp>StudyData</stp>
        <stp>SUBMINUTE((DB),5,Regular)</stp>
        <stp>FG</stp>
        <stp/>
        <stp>High</stp>
        <stp>5</stp>
        <stp>-47</stp>
        <stp/>
        <stp/>
        <stp/>
        <stp/>
        <stp>T</stp>
        <tr r="AB53" s="1"/>
        <tr r="AB53" s="1"/>
      </tp>
      <tp>
        <v>171.39</v>
        <stp/>
        <stp>StudyData</stp>
        <stp>SUBMINUTE((DB),5,Regular)</stp>
        <stp>FG</stp>
        <stp/>
        <stp>High</stp>
        <stp>5</stp>
        <stp>-57</stp>
        <stp/>
        <stp/>
        <stp/>
        <stp/>
        <stp>T</stp>
        <tr r="AB63" s="1"/>
        <tr r="AB63" s="1"/>
      </tp>
      <tp>
        <v>171.39</v>
        <stp/>
        <stp>StudyData</stp>
        <stp>SUBMINUTE((DB),5,Regular)</stp>
        <stp>FG</stp>
        <stp/>
        <stp>High</stp>
        <stp>5</stp>
        <stp>-27</stp>
        <stp/>
        <stp/>
        <stp/>
        <stp/>
        <stp>T</stp>
        <tr r="AB33" s="1"/>
        <tr r="AB33" s="1"/>
      </tp>
      <tp>
        <v>171.39</v>
        <stp/>
        <stp>StudyData</stp>
        <stp>SUBMINUTE((DB),5,Regular)</stp>
        <stp>FG</stp>
        <stp/>
        <stp>High</stp>
        <stp>5</stp>
        <stp>-37</stp>
        <stp/>
        <stp/>
        <stp/>
        <stp/>
        <stp>T</stp>
        <tr r="AB43" s="1"/>
        <tr r="AB43" s="1"/>
      </tp>
      <tp>
        <v>171.39</v>
        <stp/>
        <stp>StudyData</stp>
        <stp>SUBMINUTE((DB),5,Regular)</stp>
        <stp>FG</stp>
        <stp/>
        <stp>High</stp>
        <stp>5</stp>
        <stp>-17</stp>
        <stp/>
        <stp/>
        <stp/>
        <stp/>
        <stp>T</stp>
        <tr r="AB23" s="1"/>
        <tr r="AB23" s="1"/>
      </tp>
      <tp>
        <v>43628.489201388889</v>
        <stp/>
        <stp>StudyData</stp>
        <stp>SUBMINUTE((DB),1,Regular)</stp>
        <stp>FG</stp>
        <stp/>
        <stp>Time</stp>
        <stp>5</stp>
        <stp>-23</stp>
        <stp/>
        <stp/>
        <stp/>
        <stp/>
        <stp>T</stp>
        <tr r="B29" s="1"/>
      </tp>
      <tp>
        <v>43628.487905092596</v>
        <stp/>
        <stp>StudyData</stp>
        <stp>SUBMINUTE((DB),5,Regular)</stp>
        <stp>FG</stp>
        <stp/>
        <stp>Time</stp>
        <stp>5</stp>
        <stp>-27</stp>
        <stp/>
        <stp/>
        <stp/>
        <stp/>
        <stp>T</stp>
        <tr r="Z33" s="1"/>
      </tp>
      <tp>
        <v>43628.489085648151</v>
        <stp/>
        <stp>StudyData</stp>
        <stp>SUBMINUTE((DB),1,Regular)</stp>
        <stp>FG</stp>
        <stp/>
        <stp>Time</stp>
        <stp>5</stp>
        <stp>-33</stp>
        <stp/>
        <stp/>
        <stp/>
        <stp/>
        <stp>T</stp>
        <tr r="B39" s="1"/>
      </tp>
      <tp>
        <v>43628.487326388888</v>
        <stp/>
        <stp>StudyData</stp>
        <stp>SUBMINUTE((DB),5,Regular)</stp>
        <stp>FG</stp>
        <stp/>
        <stp>Time</stp>
        <stp>5</stp>
        <stp>-37</stp>
        <stp/>
        <stp/>
        <stp/>
        <stp/>
        <stp>T</stp>
        <tr r="Z43" s="1"/>
      </tp>
      <tp>
        <v>43628.489317129628</v>
        <stp/>
        <stp>StudyData</stp>
        <stp>SUBMINUTE((DB),1,Regular)</stp>
        <stp>FG</stp>
        <stp/>
        <stp>Time</stp>
        <stp>5</stp>
        <stp>-13</stp>
        <stp/>
        <stp/>
        <stp/>
        <stp/>
        <stp>T</stp>
        <tr r="B19" s="1"/>
      </tp>
      <tp>
        <v>43628.488483796296</v>
        <stp/>
        <stp>StudyData</stp>
        <stp>SUBMINUTE((DB),5,Regular)</stp>
        <stp>FG</stp>
        <stp/>
        <stp>Time</stp>
        <stp>5</stp>
        <stp>-17</stp>
        <stp/>
        <stp/>
        <stp/>
        <stp/>
        <stp>T</stp>
        <tr r="Z23" s="1"/>
      </tp>
      <tp>
        <v>43628.488969907405</v>
        <stp/>
        <stp>StudyData</stp>
        <stp>SUBMINUTE((DB),1,Regular)</stp>
        <stp>FG</stp>
        <stp/>
        <stp>Time</stp>
        <stp>5</stp>
        <stp>-43</stp>
        <stp/>
        <stp/>
        <stp/>
        <stp/>
        <stp>T</stp>
        <tr r="B49" s="1"/>
      </tp>
      <tp>
        <v>43628.486747685187</v>
        <stp/>
        <stp>StudyData</stp>
        <stp>SUBMINUTE((DB),5,Regular)</stp>
        <stp>FG</stp>
        <stp/>
        <stp>Time</stp>
        <stp>5</stp>
        <stp>-47</stp>
        <stp/>
        <stp/>
        <stp/>
        <stp/>
        <stp>T</stp>
        <tr r="Z53" s="1"/>
      </tp>
      <tp>
        <v>43628.488854166666</v>
        <stp/>
        <stp>StudyData</stp>
        <stp>SUBMINUTE((DB),1,Regular)</stp>
        <stp>FG</stp>
        <stp/>
        <stp>Time</stp>
        <stp>5</stp>
        <stp>-53</stp>
        <stp/>
        <stp/>
        <stp/>
        <stp/>
        <stp>T</stp>
        <tr r="B59" s="1"/>
      </tp>
      <tp>
        <v>43628.486168981479</v>
        <stp/>
        <stp>StudyData</stp>
        <stp>SUBMINUTE((DB),5,Regular)</stp>
        <stp>FG</stp>
        <stp/>
        <stp>Time</stp>
        <stp>5</stp>
        <stp>-57</stp>
        <stp/>
        <stp/>
        <stp/>
        <stp/>
        <stp>T</stp>
        <tr r="Z63" s="1"/>
      </tp>
      <tp>
        <v>43628.48945601852</v>
        <stp/>
        <stp>StudyData</stp>
        <stp>SUBMINUTE((DB),1,Regular)</stp>
        <stp>FG</stp>
        <stp/>
        <stp>Time</stp>
        <stp>5</stp>
        <stp>-1</stp>
        <stp/>
        <stp/>
        <stp/>
        <stp/>
        <stp>T</stp>
        <tr r="B7" s="1"/>
      </tp>
      <tp>
        <v>43628.48940972222</v>
        <stp/>
        <stp>StudyData</stp>
        <stp>SUBMINUTE((DB),5,Regular)</stp>
        <stp>FG</stp>
        <stp/>
        <stp>Time</stp>
        <stp>5</stp>
        <stp>-1</stp>
        <stp/>
        <stp/>
        <stp/>
        <stp/>
        <stp>T</stp>
        <tr r="Z7" s="1"/>
      </tp>
      <tp>
        <v>43628.484722222223</v>
        <stp/>
        <stp>StudyData</stp>
        <stp>DB</stp>
        <stp>Bar</stp>
        <stp/>
        <stp>Time</stp>
        <stp>1</stp>
        <stp>-6</stp>
        <stp/>
        <stp/>
        <stp/>
        <stp/>
        <stp>T</stp>
        <tr r="AK12" s="1"/>
      </tp>
      <tp>
        <v>171.39</v>
        <stp/>
        <stp>StudyData</stp>
        <stp>SUBMINUTE((DB),5,FillGap)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171.39</v>
        <stp/>
        <stp>StudyData</stp>
        <stp>SUBMINUTE((DB),5,FillGap)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171.39</v>
        <stp/>
        <stp>StudyData</stp>
        <stp>SUBMINUTE((DB),5,FillGap)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171.39</v>
        <stp/>
        <stp>StudyData</stp>
        <stp>SUBMINUTE((DB),5,FillGap)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171.39</v>
        <stp/>
        <stp>StudyData</stp>
        <stp>SUBMINUTE((DB),5,FillGap)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171.39</v>
        <stp/>
        <stp>StudyData</stp>
        <stp>SUBMINUTE((DB),1,FillGap)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171.39</v>
        <stp/>
        <stp>StudyData</stp>
        <stp>SUBMINUTE((DB),1,FillGap)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171.39</v>
        <stp/>
        <stp>StudyData</stp>
        <stp>SUBMINUTE((DB),1,FillGap)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171.39</v>
        <stp/>
        <stp>StudyData</stp>
        <stp>SUBMINUTE((DB),1,FillGap)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171.39</v>
        <stp/>
        <stp>StudyData</stp>
        <stp>SUBMINUTE((DB),1,FillGap)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43628.465277777781</v>
        <stp/>
        <stp>StudyData</stp>
        <stp>DB</stp>
        <stp>Bar</stp>
        <stp/>
        <stp>Time</stp>
        <stp>5</stp>
        <stp>-6</stp>
        <stp/>
        <stp/>
        <stp/>
        <stp/>
        <stp>T</stp>
        <tr r="BL12" s="1"/>
      </tp>
      <tp>
        <v>656</v>
        <stp/>
        <stp>StudyData</stp>
        <stp>BAVolCr.BidVol^(DB)</stp>
        <stp>Bar</stp>
        <stp/>
        <stp>Open</stp>
        <stp>1</stp>
        <stp>-21</stp>
        <stp/>
        <stp/>
        <stp/>
        <stp/>
        <stp>T</stp>
        <tr r="AR27" s="1"/>
      </tp>
      <tp>
        <v>9643</v>
        <stp/>
        <stp>StudyData</stp>
        <stp>BAVolCr.BidVol^(DB)</stp>
        <stp>Bar</stp>
        <stp/>
        <stp>Open</stp>
        <stp>5</stp>
        <stp>-25</stp>
        <stp/>
        <stp/>
        <stp/>
        <stp/>
        <stp>T</stp>
        <tr r="BS31" s="1"/>
      </tp>
      <tp>
        <v>394</v>
        <stp/>
        <stp>StudyData</stp>
        <stp>BAVolCr.BidVol^(DB)</stp>
        <stp>Bar</stp>
        <stp/>
        <stp>Open</stp>
        <stp>1</stp>
        <stp>-31</stp>
        <stp/>
        <stp/>
        <stp/>
        <stp/>
        <stp>T</stp>
        <tr r="AR37" s="1"/>
      </tp>
      <tp>
        <v>12035</v>
        <stp/>
        <stp>StudyData</stp>
        <stp>BAVolCr.BidVol^(DB)</stp>
        <stp>Bar</stp>
        <stp/>
        <stp>Open</stp>
        <stp>5</stp>
        <stp>-35</stp>
        <stp/>
        <stp/>
        <stp/>
        <stp/>
        <stp>T</stp>
        <tr r="BS41" s="1"/>
      </tp>
      <tp>
        <v>903</v>
        <stp/>
        <stp>StudyData</stp>
        <stp>BAVolCr.BidVol^(DB)</stp>
        <stp>Bar</stp>
        <stp/>
        <stp>Open</stp>
        <stp>1</stp>
        <stp>-11</stp>
        <stp/>
        <stp/>
        <stp/>
        <stp/>
        <stp>T</stp>
        <tr r="AR17" s="1"/>
      </tp>
      <tp>
        <v>12010</v>
        <stp/>
        <stp>StudyData</stp>
        <stp>BAVolCr.BidVol^(DB)</stp>
        <stp>Bar</stp>
        <stp/>
        <stp>Open</stp>
        <stp>5</stp>
        <stp>-15</stp>
        <stp/>
        <stp/>
        <stp/>
        <stp/>
        <stp>T</stp>
        <tr r="BS21" s="1"/>
      </tp>
      <tp>
        <v>1226</v>
        <stp/>
        <stp>StudyData</stp>
        <stp>BAVolCr.BidVol^(DB)</stp>
        <stp>Bar</stp>
        <stp/>
        <stp>Open</stp>
        <stp>1</stp>
        <stp>-41</stp>
        <stp/>
        <stp/>
        <stp/>
        <stp/>
        <stp>T</stp>
        <tr r="AR47" s="1"/>
      </tp>
      <tp>
        <v>13369</v>
        <stp/>
        <stp>StudyData</stp>
        <stp>BAVolCr.BidVol^(DB)</stp>
        <stp>Bar</stp>
        <stp/>
        <stp>Open</stp>
        <stp>5</stp>
        <stp>-45</stp>
        <stp/>
        <stp/>
        <stp/>
        <stp/>
        <stp>T</stp>
        <tr r="BS51" s="1"/>
      </tp>
      <tp>
        <v>1009</v>
        <stp/>
        <stp>StudyData</stp>
        <stp>BAVolCr.BidVol^(DB)</stp>
        <stp>Bar</stp>
        <stp/>
        <stp>Open</stp>
        <stp>1</stp>
        <stp>-51</stp>
        <stp/>
        <stp/>
        <stp/>
        <stp/>
        <stp>T</stp>
        <tr r="AR57" s="1"/>
      </tp>
      <tp>
        <v>10392</v>
        <stp/>
        <stp>StudyData</stp>
        <stp>BAVolCr.BidVol^(DB)</stp>
        <stp>Bar</stp>
        <stp/>
        <stp>Open</stp>
        <stp>5</stp>
        <stp>-55</stp>
        <stp/>
        <stp/>
        <stp/>
        <stp/>
        <stp>T</stp>
        <tr r="BS61" s="1"/>
      </tp>
      <tp>
        <v>0</v>
        <stp/>
        <stp>StudyData</stp>
        <stp>BAVolCr.AskVol^(SUBMINUTE((DB),1,Regular),5,0)</stp>
        <stp>Bar</stp>
        <stp/>
        <stp>Open</stp>
        <stp>5</stp>
        <stp>-3</stp>
        <stp/>
        <stp/>
        <stp/>
        <stp/>
        <stp>T</stp>
        <tr r="H9" s="1"/>
      </tp>
      <tp>
        <v>54</v>
        <stp/>
        <stp>StudyData</stp>
        <stp>BAVolCr.AskVol^(SUBMINUTE((DB),5,Regular),5,0)</stp>
        <stp>Bar</stp>
        <stp/>
        <stp>Open</stp>
        <stp>5</stp>
        <stp>-3</stp>
        <stp/>
        <stp/>
        <stp/>
        <stp/>
        <stp>T</stp>
        <tr r="AH9" s="1"/>
      </tp>
      <tp>
        <v>171.39</v>
        <stp/>
        <stp>StudyData</stp>
        <stp>DB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171.38</v>
        <stp/>
        <stp>StudyData</stp>
        <stp>DB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171.39</v>
        <stp/>
        <stp>StudyData</stp>
        <stp>SUBMINUTE((DB),5,Regular)</stp>
        <stp>FG</stp>
        <stp/>
        <stp>High</stp>
        <stp>5</stp>
        <stp>-60</stp>
        <stp/>
        <stp/>
        <stp/>
        <stp/>
        <stp>T</stp>
        <tr r="AB66" s="1"/>
        <tr r="AB66" s="1"/>
      </tp>
      <tp>
        <v>171.39</v>
        <stp/>
        <stp>StudyData</stp>
        <stp>SUBMINUTE((DB),5,Regular)</stp>
        <stp>FG</stp>
        <stp/>
        <stp>High</stp>
        <stp>5</stp>
        <stp>-40</stp>
        <stp/>
        <stp/>
        <stp/>
        <stp/>
        <stp>T</stp>
        <tr r="AB46" s="1"/>
        <tr r="AB46" s="1"/>
      </tp>
      <tp>
        <v>171.39</v>
        <stp/>
        <stp>StudyData</stp>
        <stp>SUBMINUTE((DB),5,Regular)</stp>
        <stp>FG</stp>
        <stp/>
        <stp>High</stp>
        <stp>5</stp>
        <stp>-50</stp>
        <stp/>
        <stp/>
        <stp/>
        <stp/>
        <stp>T</stp>
        <tr r="AB56" s="1"/>
        <tr r="AB56" s="1"/>
      </tp>
      <tp>
        <v>171.39</v>
        <stp/>
        <stp>StudyData</stp>
        <stp>SUBMINUTE((DB),5,Regular)</stp>
        <stp>FG</stp>
        <stp/>
        <stp>High</stp>
        <stp>5</stp>
        <stp>-20</stp>
        <stp/>
        <stp/>
        <stp/>
        <stp/>
        <stp>T</stp>
        <tr r="AB26" s="1"/>
        <tr r="AB26" s="1"/>
      </tp>
      <tp>
        <v>171.39</v>
        <stp/>
        <stp>StudyData</stp>
        <stp>SUBMINUTE((DB),5,Regular)</stp>
        <stp>FG</stp>
        <stp/>
        <stp>High</stp>
        <stp>5</stp>
        <stp>-30</stp>
        <stp/>
        <stp/>
        <stp/>
        <stp/>
        <stp>T</stp>
        <tr r="AB36" s="1"/>
        <tr r="AB36" s="1"/>
      </tp>
      <tp>
        <v>171.39</v>
        <stp/>
        <stp>StudyData</stp>
        <stp>SUBMINUTE((DB),5,Regular)</stp>
        <stp>FG</stp>
        <stp/>
        <stp>High</stp>
        <stp>5</stp>
        <stp>-10</stp>
        <stp/>
        <stp/>
        <stp/>
        <stp/>
        <stp>T</stp>
        <tr r="AB16" s="1"/>
        <tr r="AB16" s="1"/>
      </tp>
      <tp>
        <v>43628.489189814813</v>
        <stp/>
        <stp>StudyData</stp>
        <stp>SUBMINUTE((DB),1,Regular)</stp>
        <stp>FG</stp>
        <stp/>
        <stp>Time</stp>
        <stp>5</stp>
        <stp>-24</stp>
        <stp/>
        <stp/>
        <stp/>
        <stp/>
        <stp>T</stp>
        <tr r="B30" s="1"/>
      </tp>
      <tp>
        <v>43628.488310185181</v>
        <stp/>
        <stp>StudyData</stp>
        <stp>SUBMINUTE((DB),5,Regular)</stp>
        <stp>FG</stp>
        <stp/>
        <stp>Time</stp>
        <stp>5</stp>
        <stp>-20</stp>
        <stp/>
        <stp/>
        <stp/>
        <stp/>
        <stp>T</stp>
        <tr r="Z26" s="1"/>
      </tp>
      <tp>
        <v>43628.489074074074</v>
        <stp/>
        <stp>StudyData</stp>
        <stp>SUBMINUTE((DB),1,Regular)</stp>
        <stp>FG</stp>
        <stp/>
        <stp>Time</stp>
        <stp>5</stp>
        <stp>-34</stp>
        <stp/>
        <stp/>
        <stp/>
        <stp/>
        <stp>T</stp>
        <tr r="B40" s="1"/>
      </tp>
      <tp>
        <v>43628.487731481488</v>
        <stp/>
        <stp>StudyData</stp>
        <stp>SUBMINUTE((DB),5,Regular)</stp>
        <stp>FG</stp>
        <stp/>
        <stp>Time</stp>
        <stp>5</stp>
        <stp>-30</stp>
        <stp/>
        <stp/>
        <stp/>
        <stp/>
        <stp>T</stp>
        <tr r="Z36" s="1"/>
      </tp>
      <tp>
        <v>43628.489305555559</v>
        <stp/>
        <stp>StudyData</stp>
        <stp>SUBMINUTE((DB),1,Regular)</stp>
        <stp>FG</stp>
        <stp/>
        <stp>Time</stp>
        <stp>5</stp>
        <stp>-14</stp>
        <stp/>
        <stp/>
        <stp/>
        <stp/>
        <stp>T</stp>
        <tr r="B20" s="1"/>
      </tp>
      <tp>
        <v>43628.488888888889</v>
        <stp/>
        <stp>StudyData</stp>
        <stp>SUBMINUTE((DB),5,Regular)</stp>
        <stp>FG</stp>
        <stp/>
        <stp>Time</stp>
        <stp>5</stp>
        <stp>-10</stp>
        <stp/>
        <stp/>
        <stp/>
        <stp/>
        <stp>T</stp>
        <tr r="Z16" s="1"/>
      </tp>
      <tp>
        <v>43628.485995370371</v>
        <stp/>
        <stp>StudyData</stp>
        <stp>SUBMINUTE((DB),5,Regular)</stp>
        <stp>FG</stp>
        <stp/>
        <stp>Time</stp>
        <stp>5</stp>
        <stp>-60</stp>
        <stp/>
        <stp/>
        <stp/>
        <stp/>
        <stp>T</stp>
        <tr r="Z66" s="1"/>
      </tp>
      <tp>
        <v>43628.488958333335</v>
        <stp/>
        <stp>StudyData</stp>
        <stp>SUBMINUTE((DB),1,Regular)</stp>
        <stp>FG</stp>
        <stp/>
        <stp>Time</stp>
        <stp>5</stp>
        <stp>-44</stp>
        <stp/>
        <stp/>
        <stp/>
        <stp/>
        <stp>T</stp>
        <tr r="B50" s="1"/>
      </tp>
      <tp>
        <v>43628.48715277778</v>
        <stp/>
        <stp>StudyData</stp>
        <stp>SUBMINUTE((DB),5,Regular)</stp>
        <stp>FG</stp>
        <stp/>
        <stp>Time</stp>
        <stp>5</stp>
        <stp>-40</stp>
        <stp/>
        <stp/>
        <stp/>
        <stp/>
        <stp>T</stp>
        <tr r="Z46" s="1"/>
      </tp>
      <tp>
        <v>43628.488842592589</v>
        <stp/>
        <stp>StudyData</stp>
        <stp>SUBMINUTE((DB),1,Regular)</stp>
        <stp>FG</stp>
        <stp/>
        <stp>Time</stp>
        <stp>5</stp>
        <stp>-54</stp>
        <stp/>
        <stp/>
        <stp/>
        <stp/>
        <stp>T</stp>
        <tr r="B60" s="1"/>
      </tp>
      <tp>
        <v>43628.486574074072</v>
        <stp/>
        <stp>StudyData</stp>
        <stp>SUBMINUTE((DB),5,Regular)</stp>
        <stp>FG</stp>
        <stp/>
        <stp>Time</stp>
        <stp>5</stp>
        <stp>-50</stp>
        <stp/>
        <stp/>
        <stp/>
        <stp/>
        <stp>T</stp>
        <tr r="Z56" s="1"/>
      </tp>
      <tp>
        <v>43628.489398148151</v>
        <stp/>
        <stp>StudyData</stp>
        <stp>SUBMINUTE((DB),1,Regular)</stp>
        <stp>FG</stp>
        <stp/>
        <stp>Time</stp>
        <stp>5</stp>
        <stp>-6</stp>
        <stp/>
        <stp/>
        <stp/>
        <stp/>
        <stp>T</stp>
        <tr r="B12" s="1"/>
      </tp>
      <tp>
        <v>43628.489120370374</v>
        <stp/>
        <stp>StudyData</stp>
        <stp>SUBMINUTE((DB),5,Regular)</stp>
        <stp>FG</stp>
        <stp/>
        <stp>Time</stp>
        <stp>5</stp>
        <stp>-6</stp>
        <stp/>
        <stp/>
        <stp/>
        <stp/>
        <stp>T</stp>
        <tr r="Z12" s="1"/>
      </tp>
      <tp>
        <v>43628.488194444442</v>
        <stp/>
        <stp>StudyData</stp>
        <stp>DB</stp>
        <stp>Bar</stp>
        <stp/>
        <stp>Time</stp>
        <stp>1</stp>
        <stp>-1</stp>
        <stp/>
        <stp/>
        <stp/>
        <stp/>
        <stp>T</stp>
        <tr r="AK7" s="1"/>
      </tp>
      <tp>
        <v>171.39</v>
        <stp/>
        <stp>StudyData</stp>
        <stp>SUBMINUTE((DB),5,FillGap)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171.39</v>
        <stp/>
        <stp>StudyData</stp>
        <stp>SUBMINUTE((DB),5,FillGap)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171.39</v>
        <stp/>
        <stp>StudyData</stp>
        <stp>SUBMINUTE((DB),5,FillGap)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171.39</v>
        <stp/>
        <stp>StudyData</stp>
        <stp>SUBMINUTE((DB),5,FillGap)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171.39</v>
        <stp/>
        <stp>StudyData</stp>
        <stp>SUBMINUTE((DB),5,FillGap)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171.39</v>
        <stp/>
        <stp>StudyData</stp>
        <stp>SUBMINUTE((DB),1,FillGap)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171.39</v>
        <stp/>
        <stp>StudyData</stp>
        <stp>SUBMINUTE((DB),1,FillGap)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171.39</v>
        <stp/>
        <stp>StudyData</stp>
        <stp>SUBMINUTE((DB),1,FillGap)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171.39</v>
        <stp/>
        <stp>StudyData</stp>
        <stp>SUBMINUTE((DB),1,FillGap)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171.39</v>
        <stp/>
        <stp>StudyData</stp>
        <stp>SUBMINUTE((DB),1,FillGap)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43628.482638888891</v>
        <stp/>
        <stp>StudyData</stp>
        <stp>DB</stp>
        <stp>Bar</stp>
        <stp/>
        <stp>Time</stp>
        <stp>5</stp>
        <stp>-1</stp>
        <stp/>
        <stp/>
        <stp/>
        <stp/>
        <stp>T</stp>
        <tr r="BL7" s="1"/>
      </tp>
      <tp>
        <v>1060</v>
        <stp/>
        <stp>StudyData</stp>
        <stp>BAVolCr.AskVol^(DB)</stp>
        <stp>Bar</stp>
        <stp/>
        <stp>Open</stp>
        <stp>1</stp>
        <stp>-19</stp>
        <stp/>
        <stp/>
        <stp/>
        <stp/>
        <stp>T</stp>
        <tr r="AS25" s="1"/>
      </tp>
      <tp>
        <v>501</v>
        <stp/>
        <stp>StudyData</stp>
        <stp>BAVolCr.AskVol^(DB)</stp>
        <stp>Bar</stp>
        <stp/>
        <stp>Open</stp>
        <stp>1</stp>
        <stp>-29</stp>
        <stp/>
        <stp/>
        <stp/>
        <stp/>
        <stp>T</stp>
        <tr r="AS35" s="1"/>
      </tp>
      <tp>
        <v>654</v>
        <stp/>
        <stp>StudyData</stp>
        <stp>BAVolCr.AskVol^(DB)</stp>
        <stp>Bar</stp>
        <stp/>
        <stp>Open</stp>
        <stp>1</stp>
        <stp>-39</stp>
        <stp/>
        <stp/>
        <stp/>
        <stp/>
        <stp>T</stp>
        <tr r="AS45" s="1"/>
      </tp>
      <tp>
        <v>1350</v>
        <stp/>
        <stp>StudyData</stp>
        <stp>BAVolCr.AskVol^(DB)</stp>
        <stp>Bar</stp>
        <stp/>
        <stp>Open</stp>
        <stp>1</stp>
        <stp>-49</stp>
        <stp/>
        <stp/>
        <stp/>
        <stp/>
        <stp>T</stp>
        <tr r="AS55" s="1"/>
      </tp>
      <tp>
        <v>2501</v>
        <stp/>
        <stp>StudyData</stp>
        <stp>BAVolCr.AskVol^(DB)</stp>
        <stp>Bar</stp>
        <stp/>
        <stp>Open</stp>
        <stp>1</stp>
        <stp>-59</stp>
        <stp/>
        <stp/>
        <stp/>
        <stp/>
        <stp>T</stp>
        <tr r="AS65" s="1"/>
      </tp>
      <tp>
        <v>194</v>
        <stp/>
        <stp>StudyData</stp>
        <stp>BAVolCr.BidVol^(DB)</stp>
        <stp>Bar</stp>
        <stp/>
        <stp>Open</stp>
        <stp>1</stp>
        <stp>-26</stp>
        <stp/>
        <stp/>
        <stp/>
        <stp/>
        <stp>T</stp>
        <tr r="AR32" s="1"/>
      </tp>
      <tp>
        <v>10932</v>
        <stp/>
        <stp>StudyData</stp>
        <stp>BAVolCr.BidVol^(DB)</stp>
        <stp>Bar</stp>
        <stp/>
        <stp>Open</stp>
        <stp>5</stp>
        <stp>-22</stp>
        <stp/>
        <stp/>
        <stp/>
        <stp/>
        <stp>T</stp>
        <tr r="BS28" s="1"/>
      </tp>
      <tp>
        <v>857</v>
        <stp/>
        <stp>StudyData</stp>
        <stp>BAVolCr.BidVol^(DB)</stp>
        <stp>Bar</stp>
        <stp/>
        <stp>Open</stp>
        <stp>1</stp>
        <stp>-36</stp>
        <stp/>
        <stp/>
        <stp/>
        <stp/>
        <stp>T</stp>
        <tr r="AR42" s="1"/>
      </tp>
      <tp>
        <v>9744</v>
        <stp/>
        <stp>StudyData</stp>
        <stp>BAVolCr.BidVol^(DB)</stp>
        <stp>Bar</stp>
        <stp/>
        <stp>Open</stp>
        <stp>5</stp>
        <stp>-32</stp>
        <stp/>
        <stp/>
        <stp/>
        <stp/>
        <stp>T</stp>
        <tr r="BS38" s="1"/>
      </tp>
      <tp>
        <v>654</v>
        <stp/>
        <stp>StudyData</stp>
        <stp>BAVolCr.BidVol^(DB)</stp>
        <stp>Bar</stp>
        <stp/>
        <stp>Open</stp>
        <stp>1</stp>
        <stp>-16</stp>
        <stp/>
        <stp/>
        <stp/>
        <stp/>
        <stp>T</stp>
        <tr r="AR22" s="1"/>
      </tp>
      <tp>
        <v>8965</v>
        <stp/>
        <stp>StudyData</stp>
        <stp>BAVolCr.BidVol^(DB)</stp>
        <stp>Bar</stp>
        <stp/>
        <stp>Open</stp>
        <stp>5</stp>
        <stp>-12</stp>
        <stp/>
        <stp/>
        <stp/>
        <stp/>
        <stp>T</stp>
        <tr r="BS18" s="1"/>
      </tp>
      <tp>
        <v>713</v>
        <stp/>
        <stp>StudyData</stp>
        <stp>BAVolCr.BidVol^(DB)</stp>
        <stp>Bar</stp>
        <stp/>
        <stp>Open</stp>
        <stp>1</stp>
        <stp>-46</stp>
        <stp/>
        <stp/>
        <stp/>
        <stp/>
        <stp>T</stp>
        <tr r="AR52" s="1"/>
      </tp>
      <tp>
        <v>15868</v>
        <stp/>
        <stp>StudyData</stp>
        <stp>BAVolCr.BidVol^(DB)</stp>
        <stp>Bar</stp>
        <stp/>
        <stp>Open</stp>
        <stp>5</stp>
        <stp>-42</stp>
        <stp/>
        <stp/>
        <stp/>
        <stp/>
        <stp>T</stp>
        <tr r="BS48" s="1"/>
      </tp>
      <tp>
        <v>1918</v>
        <stp/>
        <stp>StudyData</stp>
        <stp>BAVolCr.BidVol^(DB)</stp>
        <stp>Bar</stp>
        <stp/>
        <stp>Open</stp>
        <stp>1</stp>
        <stp>-56</stp>
        <stp/>
        <stp/>
        <stp/>
        <stp/>
        <stp>T</stp>
        <tr r="AR62" s="1"/>
      </tp>
      <tp>
        <v>11080</v>
        <stp/>
        <stp>StudyData</stp>
        <stp>BAVolCr.BidVol^(DB)</stp>
        <stp>Bar</stp>
        <stp/>
        <stp>Open</stp>
        <stp>5</stp>
        <stp>-52</stp>
        <stp/>
        <stp/>
        <stp/>
        <stp/>
        <stp>T</stp>
        <tr r="BS58" s="1"/>
      </tp>
      <tp>
        <v>1</v>
        <stp/>
        <stp>StudyData</stp>
        <stp>BAVolCr.AskVol^(SUBMINUTE((DB),1,Regular),5,0)</stp>
        <stp>Bar</stp>
        <stp/>
        <stp>Open</stp>
        <stp>5</stp>
        <stp>-2</stp>
        <stp/>
        <stp/>
        <stp/>
        <stp/>
        <stp>T</stp>
        <tr r="H8" s="1"/>
      </tp>
      <tp>
        <v>36</v>
        <stp/>
        <stp>StudyData</stp>
        <stp>BAVolCr.AskVol^(SUBMINUTE((DB),5,Regular),5,0)</stp>
        <stp>Bar</stp>
        <stp/>
        <stp>Open</stp>
        <stp>5</stp>
        <stp>-2</stp>
        <stp/>
        <stp/>
        <stp/>
        <stp/>
        <stp>T</stp>
        <tr r="AH8" s="1"/>
      </tp>
      <tp>
        <v>171.38</v>
        <stp/>
        <stp>StudyData</stp>
        <stp>DB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171.41</v>
        <stp/>
        <stp>StudyData</stp>
        <stp>DB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61</v>
        <stp/>
        <stp>StudyData</stp>
        <stp>BAVolCr.BidVol^(SUBMINUTE((DB),5,Regular),5,0)</stp>
        <stp>Bar</stp>
        <stp/>
        <stp>Open</stp>
        <stp>5</stp>
        <stp>-1</stp>
        <stp/>
        <stp/>
        <stp/>
        <stp/>
        <stp>T</stp>
        <tr r="AG7" s="1"/>
      </tp>
      <tp>
        <v>171.39</v>
        <stp/>
        <stp>StudyData</stp>
        <stp>SUBMINUTE((DB),5,Regular)</stp>
        <stp>FG</stp>
        <stp/>
        <stp>High</stp>
        <stp>5</stp>
        <stp>-41</stp>
        <stp/>
        <stp/>
        <stp/>
        <stp/>
        <stp>T</stp>
        <tr r="AB47" s="1"/>
        <tr r="AB47" s="1"/>
      </tp>
      <tp>
        <v>171.39</v>
        <stp/>
        <stp>StudyData</stp>
        <stp>SUBMINUTE((DB),5,Regular)</stp>
        <stp>FG</stp>
        <stp/>
        <stp>High</stp>
        <stp>5</stp>
        <stp>-51</stp>
        <stp/>
        <stp/>
        <stp/>
        <stp/>
        <stp>T</stp>
        <tr r="AB57" s="1"/>
        <tr r="AB57" s="1"/>
      </tp>
      <tp>
        <v>171.39</v>
        <stp/>
        <stp>StudyData</stp>
        <stp>SUBMINUTE((DB),5,Regular)</stp>
        <stp>FG</stp>
        <stp/>
        <stp>High</stp>
        <stp>5</stp>
        <stp>-21</stp>
        <stp/>
        <stp/>
        <stp/>
        <stp/>
        <stp>T</stp>
        <tr r="AB27" s="1"/>
        <tr r="AB27" s="1"/>
      </tp>
      <tp>
        <v>171.39</v>
        <stp/>
        <stp>StudyData</stp>
        <stp>SUBMINUTE((DB),5,Regular)</stp>
        <stp>FG</stp>
        <stp/>
        <stp>High</stp>
        <stp>5</stp>
        <stp>-31</stp>
        <stp/>
        <stp/>
        <stp/>
        <stp/>
        <stp>T</stp>
        <tr r="AB37" s="1"/>
        <tr r="AB37" s="1"/>
      </tp>
      <tp>
        <v>171.39</v>
        <stp/>
        <stp>StudyData</stp>
        <stp>SUBMINUTE((DB),5,Regular)</stp>
        <stp>FG</stp>
        <stp/>
        <stp>High</stp>
        <stp>5</stp>
        <stp>-11</stp>
        <stp/>
        <stp/>
        <stp/>
        <stp/>
        <stp>T</stp>
        <tr r="AB17" s="1"/>
        <tr r="AB17" s="1"/>
      </tp>
      <tp>
        <v>43628.489178240743</v>
        <stp/>
        <stp>StudyData</stp>
        <stp>SUBMINUTE((DB),1,Regular)</stp>
        <stp>FG</stp>
        <stp/>
        <stp>Time</stp>
        <stp>5</stp>
        <stp>-25</stp>
        <stp/>
        <stp/>
        <stp/>
        <stp/>
        <stp>T</stp>
        <tr r="B31" s="1"/>
      </tp>
      <tp>
        <v>43628.488252314812</v>
        <stp/>
        <stp>StudyData</stp>
        <stp>SUBMINUTE((DB),5,Regular)</stp>
        <stp>FG</stp>
        <stp/>
        <stp>Time</stp>
        <stp>5</stp>
        <stp>-21</stp>
        <stp/>
        <stp/>
        <stp/>
        <stp/>
        <stp>T</stp>
        <tr r="Z27" s="1"/>
      </tp>
      <tp>
        <v>43628.489062499997</v>
        <stp/>
        <stp>StudyData</stp>
        <stp>SUBMINUTE((DB),1,Regular)</stp>
        <stp>FG</stp>
        <stp/>
        <stp>Time</stp>
        <stp>5</stp>
        <stp>-35</stp>
        <stp/>
        <stp/>
        <stp/>
        <stp/>
        <stp>T</stp>
        <tr r="B41" s="1"/>
      </tp>
      <tp>
        <v>43628.487673611111</v>
        <stp/>
        <stp>StudyData</stp>
        <stp>SUBMINUTE((DB),5,Regular)</stp>
        <stp>FG</stp>
        <stp/>
        <stp>Time</stp>
        <stp>5</stp>
        <stp>-31</stp>
        <stp/>
        <stp/>
        <stp/>
        <stp/>
        <stp>T</stp>
        <tr r="Z37" s="1"/>
      </tp>
      <tp>
        <v>43628.489293981482</v>
        <stp/>
        <stp>StudyData</stp>
        <stp>SUBMINUTE((DB),1,Regular)</stp>
        <stp>FG</stp>
        <stp/>
        <stp>Time</stp>
        <stp>5</stp>
        <stp>-15</stp>
        <stp/>
        <stp/>
        <stp/>
        <stp/>
        <stp>T</stp>
        <tr r="B21" s="1"/>
      </tp>
      <tp>
        <v>43628.48883101852</v>
        <stp/>
        <stp>StudyData</stp>
        <stp>SUBMINUTE((DB),5,Regular)</stp>
        <stp>FG</stp>
        <stp/>
        <stp>Time</stp>
        <stp>5</stp>
        <stp>-11</stp>
        <stp/>
        <stp/>
        <stp/>
        <stp/>
        <stp>T</stp>
        <tr r="Z17" s="1"/>
      </tp>
      <tp>
        <v>43628.488946759258</v>
        <stp/>
        <stp>StudyData</stp>
        <stp>SUBMINUTE((DB),1,Regular)</stp>
        <stp>FG</stp>
        <stp/>
        <stp>Time</stp>
        <stp>5</stp>
        <stp>-45</stp>
        <stp/>
        <stp/>
        <stp/>
        <stp/>
        <stp>T</stp>
        <tr r="B51" s="1"/>
      </tp>
      <tp>
        <v>43628.48709490741</v>
        <stp/>
        <stp>StudyData</stp>
        <stp>SUBMINUTE((DB),5,Regular)</stp>
        <stp>FG</stp>
        <stp/>
        <stp>Time</stp>
        <stp>5</stp>
        <stp>-41</stp>
        <stp/>
        <stp/>
        <stp/>
        <stp/>
        <stp>T</stp>
        <tr r="Z47" s="1"/>
      </tp>
      <tp>
        <v>43628.48883101852</v>
        <stp/>
        <stp>StudyData</stp>
        <stp>SUBMINUTE((DB),1,Regular)</stp>
        <stp>FG</stp>
        <stp/>
        <stp>Time</stp>
        <stp>5</stp>
        <stp>-55</stp>
        <stp/>
        <stp/>
        <stp/>
        <stp/>
        <stp>T</stp>
        <tr r="B61" s="1"/>
      </tp>
      <tp>
        <v>43628.486516203702</v>
        <stp/>
        <stp>StudyData</stp>
        <stp>SUBMINUTE((DB),5,Regular)</stp>
        <stp>FG</stp>
        <stp/>
        <stp>Time</stp>
        <stp>5</stp>
        <stp>-51</stp>
        <stp/>
        <stp/>
        <stp/>
        <stp/>
        <stp>T</stp>
        <tr r="Z57" s="1"/>
      </tp>
      <tp>
        <v>43628.489386574074</v>
        <stp/>
        <stp>StudyData</stp>
        <stp>SUBMINUTE((DB),1,Regular)</stp>
        <stp>FG</stp>
        <stp/>
        <stp>Time</stp>
        <stp>5</stp>
        <stp>-7</stp>
        <stp/>
        <stp/>
        <stp/>
        <stp/>
        <stp>T</stp>
        <tr r="B13" s="1"/>
      </tp>
      <tp>
        <v>43628.489062499997</v>
        <stp/>
        <stp>StudyData</stp>
        <stp>SUBMINUTE((DB),5,Regular)</stp>
        <stp>FG</stp>
        <stp/>
        <stp>Time</stp>
        <stp>5</stp>
        <stp>-7</stp>
        <stp/>
        <stp/>
        <stp/>
        <stp/>
        <stp>T</stp>
        <tr r="Z13" s="1"/>
      </tp>
      <tp>
        <v>171.39</v>
        <stp/>
        <stp>StudyData</stp>
        <stp>SUBMINUTE((DB),5,FillGap)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171.39</v>
        <stp/>
        <stp>StudyData</stp>
        <stp>SUBMINUTE((DB),5,FillGap)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171.39</v>
        <stp/>
        <stp>StudyData</stp>
        <stp>SUBMINUTE((DB),5,FillGap)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171.39</v>
        <stp/>
        <stp>StudyData</stp>
        <stp>SUBMINUTE((DB),5,FillGap)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171.39</v>
        <stp/>
        <stp>StudyData</stp>
        <stp>SUBMINUTE((DB),5,FillGap)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171.39</v>
        <stp/>
        <stp>StudyData</stp>
        <stp>SUBMINUTE((DB),1,FillGap)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171.39</v>
        <stp/>
        <stp>StudyData</stp>
        <stp>SUBMINUTE((DB),1,FillGap)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171.39</v>
        <stp/>
        <stp>StudyData</stp>
        <stp>SUBMINUTE((DB),1,FillGap)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171.39</v>
        <stp/>
        <stp>StudyData</stp>
        <stp>SUBMINUTE((DB),1,FillGap)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171.39</v>
        <stp/>
        <stp>StudyData</stp>
        <stp>SUBMINUTE((DB),1,FillGap)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1065</v>
        <stp/>
        <stp>StudyData</stp>
        <stp>BAVolCr.AskVol^(DB)</stp>
        <stp>Bar</stp>
        <stp/>
        <stp>Open</stp>
        <stp>1</stp>
        <stp>-18</stp>
        <stp/>
        <stp/>
        <stp/>
        <stp/>
        <stp>T</stp>
        <tr r="AS24" s="1"/>
      </tp>
      <tp>
        <v>496</v>
        <stp/>
        <stp>StudyData</stp>
        <stp>BAVolCr.AskVol^(DB)</stp>
        <stp>Bar</stp>
        <stp/>
        <stp>Open</stp>
        <stp>1</stp>
        <stp>-28</stp>
        <stp/>
        <stp/>
        <stp/>
        <stp/>
        <stp>T</stp>
        <tr r="AS34" s="1"/>
      </tp>
      <tp>
        <v>951</v>
        <stp/>
        <stp>StudyData</stp>
        <stp>BAVolCr.AskVol^(DB)</stp>
        <stp>Bar</stp>
        <stp/>
        <stp>Open</stp>
        <stp>1</stp>
        <stp>-38</stp>
        <stp/>
        <stp/>
        <stp/>
        <stp/>
        <stp>T</stp>
        <tr r="AS44" s="1"/>
      </tp>
      <tp>
        <v>1227</v>
        <stp/>
        <stp>StudyData</stp>
        <stp>BAVolCr.AskVol^(DB)</stp>
        <stp>Bar</stp>
        <stp/>
        <stp>Open</stp>
        <stp>1</stp>
        <stp>-48</stp>
        <stp/>
        <stp/>
        <stp/>
        <stp/>
        <stp>T</stp>
        <tr r="AS54" s="1"/>
      </tp>
      <tp>
        <v>2708</v>
        <stp/>
        <stp>StudyData</stp>
        <stp>BAVolCr.AskVol^(DB)</stp>
        <stp>Bar</stp>
        <stp/>
        <stp>Open</stp>
        <stp>1</stp>
        <stp>-58</stp>
        <stp/>
        <stp/>
        <stp/>
        <stp/>
        <stp>T</stp>
        <tr r="AS64" s="1"/>
      </tp>
      <tp>
        <v>194</v>
        <stp/>
        <stp>StudyData</stp>
        <stp>BAVolCr.BidVol^(DB)</stp>
        <stp>Bar</stp>
        <stp/>
        <stp>Open</stp>
        <stp>1</stp>
        <stp>-27</stp>
        <stp/>
        <stp/>
        <stp/>
        <stp/>
        <stp>T</stp>
        <tr r="AR33" s="1"/>
      </tp>
      <tp>
        <v>10106</v>
        <stp/>
        <stp>StudyData</stp>
        <stp>BAVolCr.BidVol^(DB)</stp>
        <stp>Bar</stp>
        <stp/>
        <stp>Open</stp>
        <stp>5</stp>
        <stp>-23</stp>
        <stp/>
        <stp/>
        <stp/>
        <stp/>
        <stp>T</stp>
        <tr r="BS29" s="1"/>
      </tp>
      <tp>
        <v>1089</v>
        <stp/>
        <stp>StudyData</stp>
        <stp>BAVolCr.BidVol^(DB)</stp>
        <stp>Bar</stp>
        <stp/>
        <stp>Open</stp>
        <stp>1</stp>
        <stp>-37</stp>
        <stp/>
        <stp/>
        <stp/>
        <stp/>
        <stp>T</stp>
        <tr r="AR43" s="1"/>
      </tp>
      <tp>
        <v>9780</v>
        <stp/>
        <stp>StudyData</stp>
        <stp>BAVolCr.BidVol^(DB)</stp>
        <stp>Bar</stp>
        <stp/>
        <stp>Open</stp>
        <stp>5</stp>
        <stp>-33</stp>
        <stp/>
        <stp/>
        <stp/>
        <stp/>
        <stp>T</stp>
        <tr r="BS39" s="1"/>
      </tp>
      <tp>
        <v>1175</v>
        <stp/>
        <stp>StudyData</stp>
        <stp>BAVolCr.BidVol^(DB)</stp>
        <stp>Bar</stp>
        <stp/>
        <stp>Open</stp>
        <stp>1</stp>
        <stp>-17</stp>
        <stp/>
        <stp/>
        <stp/>
        <stp/>
        <stp>T</stp>
        <tr r="AR23" s="1"/>
      </tp>
      <tp>
        <v>11035</v>
        <stp/>
        <stp>StudyData</stp>
        <stp>BAVolCr.BidVol^(DB)</stp>
        <stp>Bar</stp>
        <stp/>
        <stp>Open</stp>
        <stp>5</stp>
        <stp>-13</stp>
        <stp/>
        <stp/>
        <stp/>
        <stp/>
        <stp>T</stp>
        <tr r="BS19" s="1"/>
      </tp>
      <tp>
        <v>504</v>
        <stp/>
        <stp>StudyData</stp>
        <stp>BAVolCr.BidVol^(DB)</stp>
        <stp>Bar</stp>
        <stp/>
        <stp>Open</stp>
        <stp>1</stp>
        <stp>-47</stp>
        <stp/>
        <stp/>
        <stp/>
        <stp/>
        <stp>T</stp>
        <tr r="AR53" s="1"/>
      </tp>
      <tp>
        <v>15388</v>
        <stp/>
        <stp>StudyData</stp>
        <stp>BAVolCr.BidVol^(DB)</stp>
        <stp>Bar</stp>
        <stp/>
        <stp>Open</stp>
        <stp>5</stp>
        <stp>-43</stp>
        <stp/>
        <stp/>
        <stp/>
        <stp/>
        <stp>T</stp>
        <tr r="BS49" s="1"/>
      </tp>
      <tp>
        <v>2337</v>
        <stp/>
        <stp>StudyData</stp>
        <stp>BAVolCr.BidVol^(DB)</stp>
        <stp>Bar</stp>
        <stp/>
        <stp>Open</stp>
        <stp>1</stp>
        <stp>-57</stp>
        <stp/>
        <stp/>
        <stp/>
        <stp/>
        <stp>T</stp>
        <tr r="AR63" s="1"/>
      </tp>
      <tp>
        <v>9187</v>
        <stp/>
        <stp>StudyData</stp>
        <stp>BAVolCr.BidVol^(DB)</stp>
        <stp>Bar</stp>
        <stp/>
        <stp>Open</stp>
        <stp>5</stp>
        <stp>-53</stp>
        <stp/>
        <stp/>
        <stp/>
        <stp/>
        <stp>T</stp>
        <tr r="BS59" s="1"/>
      </tp>
      <tp>
        <v>2</v>
        <stp/>
        <stp>StudyData</stp>
        <stp>BAVolCr.AskVol^(SUBMINUTE((DB),1,Regular),5,0)</stp>
        <stp>Bar</stp>
        <stp/>
        <stp>Open</stp>
        <stp>5</stp>
        <stp>-1</stp>
        <stp/>
        <stp/>
        <stp/>
        <stp/>
        <stp>T</stp>
        <tr r="H7" s="1"/>
      </tp>
      <tp>
        <v>19</v>
        <stp/>
        <stp>StudyData</stp>
        <stp>BAVolCr.AskVol^(SUBMINUTE((DB),5,Regular),5,0)</stp>
        <stp>Bar</stp>
        <stp/>
        <stp>Open</stp>
        <stp>5</stp>
        <stp>-1</stp>
        <stp/>
        <stp/>
        <stp/>
        <stp/>
        <stp>T</stp>
        <tr r="AH7" s="1"/>
      </tp>
      <tp>
        <v>119</v>
        <stp/>
        <stp>StudyData</stp>
        <stp>BAVolCr.BidVol^(SUBMINUTE((DB),5,Regular),5,0)</stp>
        <stp>Bar</stp>
        <stp/>
        <stp>Open</stp>
        <stp>5</stp>
        <stp>-2</stp>
        <stp/>
        <stp/>
        <stp/>
        <stp/>
        <stp>T</stp>
        <tr r="AG8" s="1"/>
      </tp>
      <tp>
        <v>171.39</v>
        <stp/>
        <stp>StudyData</stp>
        <stp>SUBMINUTE((DB),5,Regular)</stp>
        <stp>FG</stp>
        <stp/>
        <stp>High</stp>
        <stp>5</stp>
        <stp>-42</stp>
        <stp/>
        <stp/>
        <stp/>
        <stp/>
        <stp>T</stp>
        <tr r="AB48" s="1"/>
        <tr r="AB48" s="1"/>
      </tp>
      <tp>
        <v>171.39</v>
        <stp/>
        <stp>StudyData</stp>
        <stp>SUBMINUTE((DB),5,Regular)</stp>
        <stp>FG</stp>
        <stp/>
        <stp>High</stp>
        <stp>5</stp>
        <stp>-52</stp>
        <stp/>
        <stp/>
        <stp/>
        <stp/>
        <stp>T</stp>
        <tr r="AB58" s="1"/>
        <tr r="AB58" s="1"/>
      </tp>
      <tp>
        <v>171.39</v>
        <stp/>
        <stp>StudyData</stp>
        <stp>SUBMINUTE((DB),5,Regular)</stp>
        <stp>FG</stp>
        <stp/>
        <stp>High</stp>
        <stp>5</stp>
        <stp>-22</stp>
        <stp/>
        <stp/>
        <stp/>
        <stp/>
        <stp>T</stp>
        <tr r="AB28" s="1"/>
        <tr r="AB28" s="1"/>
      </tp>
      <tp>
        <v>171.39</v>
        <stp/>
        <stp>StudyData</stp>
        <stp>SUBMINUTE((DB),5,Regular)</stp>
        <stp>FG</stp>
        <stp/>
        <stp>High</stp>
        <stp>5</stp>
        <stp>-32</stp>
        <stp/>
        <stp/>
        <stp/>
        <stp/>
        <stp>T</stp>
        <tr r="AB38" s="1"/>
        <tr r="AB38" s="1"/>
      </tp>
      <tp>
        <v>171.39</v>
        <stp/>
        <stp>StudyData</stp>
        <stp>SUBMINUTE((DB),5,Regular)</stp>
        <stp>FG</stp>
        <stp/>
        <stp>High</stp>
        <stp>5</stp>
        <stp>-12</stp>
        <stp/>
        <stp/>
        <stp/>
        <stp/>
        <stp>T</stp>
        <tr r="AB18" s="1"/>
        <tr r="AB18" s="1"/>
      </tp>
      <tp>
        <v>43628.489166666666</v>
        <stp/>
        <stp>StudyData</stp>
        <stp>SUBMINUTE((DB),1,Regular)</stp>
        <stp>FG</stp>
        <stp/>
        <stp>Time</stp>
        <stp>5</stp>
        <stp>-26</stp>
        <stp/>
        <stp/>
        <stp/>
        <stp/>
        <stp>T</stp>
        <tr r="B32" s="1"/>
      </tp>
      <tp>
        <v>43628.488194444442</v>
        <stp/>
        <stp>StudyData</stp>
        <stp>SUBMINUTE((DB),5,Regular)</stp>
        <stp>FG</stp>
        <stp/>
        <stp>Time</stp>
        <stp>5</stp>
        <stp>-22</stp>
        <stp/>
        <stp/>
        <stp/>
        <stp/>
        <stp>T</stp>
        <tr r="Z28" s="1"/>
      </tp>
      <tp>
        <v>43628.489050925928</v>
        <stp/>
        <stp>StudyData</stp>
        <stp>SUBMINUTE((DB),1,Regular)</stp>
        <stp>FG</stp>
        <stp/>
        <stp>Time</stp>
        <stp>5</stp>
        <stp>-36</stp>
        <stp/>
        <stp/>
        <stp/>
        <stp/>
        <stp>T</stp>
        <tr r="B42" s="1"/>
      </tp>
      <tp>
        <v>43628.487615740742</v>
        <stp/>
        <stp>StudyData</stp>
        <stp>SUBMINUTE((DB),5,Regular)</stp>
        <stp>FG</stp>
        <stp/>
        <stp>Time</stp>
        <stp>5</stp>
        <stp>-32</stp>
        <stp/>
        <stp/>
        <stp/>
        <stp/>
        <stp>T</stp>
        <tr r="Z38" s="1"/>
      </tp>
      <tp>
        <v>43628.489282407405</v>
        <stp/>
        <stp>StudyData</stp>
        <stp>SUBMINUTE((DB),1,Regular)</stp>
        <stp>FG</stp>
        <stp/>
        <stp>Time</stp>
        <stp>5</stp>
        <stp>-16</stp>
        <stp/>
        <stp/>
        <stp/>
        <stp/>
        <stp>T</stp>
        <tr r="B22" s="1"/>
      </tp>
      <tp>
        <v>43628.488773148143</v>
        <stp/>
        <stp>StudyData</stp>
        <stp>SUBMINUTE((DB),5,Regular)</stp>
        <stp>FG</stp>
        <stp/>
        <stp>Time</stp>
        <stp>5</stp>
        <stp>-12</stp>
        <stp/>
        <stp/>
        <stp/>
        <stp/>
        <stp>T</stp>
        <tr r="Z18" s="1"/>
      </tp>
      <tp>
        <v>43628.488935185189</v>
        <stp/>
        <stp>StudyData</stp>
        <stp>SUBMINUTE((DB),1,Regular)</stp>
        <stp>FG</stp>
        <stp/>
        <stp>Time</stp>
        <stp>5</stp>
        <stp>-46</stp>
        <stp/>
        <stp/>
        <stp/>
        <stp/>
        <stp>T</stp>
        <tr r="B52" s="1"/>
      </tp>
      <tp>
        <v>43628.487037037041</v>
        <stp/>
        <stp>StudyData</stp>
        <stp>SUBMINUTE((DB),5,Regular)</stp>
        <stp>FG</stp>
        <stp/>
        <stp>Time</stp>
        <stp>5</stp>
        <stp>-42</stp>
        <stp/>
        <stp/>
        <stp/>
        <stp/>
        <stp>T</stp>
        <tr r="Z48" s="1"/>
      </tp>
      <tp>
        <v>43628.488819444443</v>
        <stp/>
        <stp>StudyData</stp>
        <stp>SUBMINUTE((DB),1,Regular)</stp>
        <stp>FG</stp>
        <stp/>
        <stp>Time</stp>
        <stp>5</stp>
        <stp>-56</stp>
        <stp/>
        <stp/>
        <stp/>
        <stp/>
        <stp>T</stp>
        <tr r="B62" s="1"/>
      </tp>
      <tp>
        <v>43628.486458333333</v>
        <stp/>
        <stp>StudyData</stp>
        <stp>SUBMINUTE((DB),5,Regular)</stp>
        <stp>FG</stp>
        <stp/>
        <stp>Time</stp>
        <stp>5</stp>
        <stp>-52</stp>
        <stp/>
        <stp/>
        <stp/>
        <stp/>
        <stp>T</stp>
        <tr r="Z58" s="1"/>
      </tp>
      <tp>
        <v>43628.489421296297</v>
        <stp/>
        <stp>StudyData</stp>
        <stp>SUBMINUTE((DB),1,Regular)</stp>
        <stp>FG</stp>
        <stp/>
        <stp>Time</stp>
        <stp>5</stp>
        <stp>-4</stp>
        <stp/>
        <stp/>
        <stp/>
        <stp/>
        <stp>T</stp>
        <tr r="B10" s="1"/>
      </tp>
      <tp>
        <v>43628.489236111112</v>
        <stp/>
        <stp>StudyData</stp>
        <stp>SUBMINUTE((DB),5,Regular)</stp>
        <stp>FG</stp>
        <stp/>
        <stp>Time</stp>
        <stp>5</stp>
        <stp>-4</stp>
        <stp/>
        <stp/>
        <stp/>
        <stp/>
        <stp>T</stp>
        <tr r="Z10" s="1"/>
      </tp>
      <tp>
        <v>43628.486805555556</v>
        <stp/>
        <stp>StudyData</stp>
        <stp>DB</stp>
        <stp>Bar</stp>
        <stp/>
        <stp>Time</stp>
        <stp>1</stp>
        <stp>-3</stp>
        <stp/>
        <stp/>
        <stp/>
        <stp/>
        <stp>T</stp>
        <tr r="AK9" s="1"/>
      </tp>
      <tp>
        <v>171.39</v>
        <stp/>
        <stp>StudyData</stp>
        <stp>SUBMINUTE((DB),5,FillGap)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171.39</v>
        <stp/>
        <stp>StudyData</stp>
        <stp>SUBMINUTE((DB),5,FillGap)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171.39</v>
        <stp/>
        <stp>StudyData</stp>
        <stp>SUBMINUTE((DB),5,FillGap)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171.39</v>
        <stp/>
        <stp>StudyData</stp>
        <stp>SUBMINUTE((DB),5,FillGap)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171.39</v>
        <stp/>
        <stp>StudyData</stp>
        <stp>SUBMINUTE((DB),5,FillGap)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171.39</v>
        <stp/>
        <stp>StudyData</stp>
        <stp>SUBMINUTE((DB),1,FillGap)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171.39</v>
        <stp/>
        <stp>StudyData</stp>
        <stp>SUBMINUTE((DB),1,FillGap)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171.39</v>
        <stp/>
        <stp>StudyData</stp>
        <stp>SUBMINUTE((DB),1,FillGap)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171.39</v>
        <stp/>
        <stp>StudyData</stp>
        <stp>SUBMINUTE((DB),1,FillGap)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171.39</v>
        <stp/>
        <stp>StudyData</stp>
        <stp>SUBMINUTE((DB),1,FillGap)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43628.475694444445</v>
        <stp/>
        <stp>StudyData</stp>
        <stp>DB</stp>
        <stp>Bar</stp>
        <stp/>
        <stp>Time</stp>
        <stp>5</stp>
        <stp>-3</stp>
        <stp/>
        <stp/>
        <stp/>
        <stp/>
        <stp>T</stp>
        <tr r="BL9" s="1"/>
      </tp>
      <tp>
        <v>157</v>
        <stp/>
        <stp>StudyData</stp>
        <stp>BAVolCr.BidVol^(DB)</stp>
        <stp>Bar</stp>
        <stp/>
        <stp>Open</stp>
        <stp>1</stp>
        <stp>-24</stp>
        <stp/>
        <stp/>
        <stp/>
        <stp/>
        <stp>T</stp>
        <tr r="AR30" s="1"/>
      </tp>
      <tp>
        <v>11641</v>
        <stp/>
        <stp>StudyData</stp>
        <stp>BAVolCr.BidVol^(DB)</stp>
        <stp>Bar</stp>
        <stp/>
        <stp>Open</stp>
        <stp>5</stp>
        <stp>-20</stp>
        <stp/>
        <stp/>
        <stp/>
        <stp/>
        <stp>T</stp>
        <tr r="BS26" s="1"/>
      </tp>
      <tp>
        <v>587</v>
        <stp/>
        <stp>StudyData</stp>
        <stp>BAVolCr.BidVol^(DB)</stp>
        <stp>Bar</stp>
        <stp/>
        <stp>Open</stp>
        <stp>1</stp>
        <stp>-34</stp>
        <stp/>
        <stp/>
        <stp/>
        <stp/>
        <stp>T</stp>
        <tr r="AR40" s="1"/>
      </tp>
      <tp>
        <v>8233</v>
        <stp/>
        <stp>StudyData</stp>
        <stp>BAVolCr.BidVol^(DB)</stp>
        <stp>Bar</stp>
        <stp/>
        <stp>Open</stp>
        <stp>5</stp>
        <stp>-30</stp>
        <stp/>
        <stp/>
        <stp/>
        <stp/>
        <stp>T</stp>
        <tr r="BS36" s="1"/>
      </tp>
      <tp>
        <v>706</v>
        <stp/>
        <stp>StudyData</stp>
        <stp>BAVolCr.BidVol^(DB)</stp>
        <stp>Bar</stp>
        <stp/>
        <stp>Open</stp>
        <stp>1</stp>
        <stp>-14</stp>
        <stp/>
        <stp/>
        <stp/>
        <stp/>
        <stp>T</stp>
        <tr r="AR20" s="1"/>
      </tp>
      <tp>
        <v>8169</v>
        <stp/>
        <stp>StudyData</stp>
        <stp>BAVolCr.BidVol^(DB)</stp>
        <stp>Bar</stp>
        <stp/>
        <stp>Open</stp>
        <stp>5</stp>
        <stp>-10</stp>
        <stp/>
        <stp/>
        <stp/>
        <stp/>
        <stp>T</stp>
        <tr r="BS16" s="1"/>
      </tp>
      <tp>
        <v>11509</v>
        <stp/>
        <stp>StudyData</stp>
        <stp>BAVolCr.BidVol^(DB)</stp>
        <stp>Bar</stp>
        <stp/>
        <stp>Open</stp>
        <stp>5</stp>
        <stp>-60</stp>
        <stp/>
        <stp/>
        <stp/>
        <stp/>
        <stp>T</stp>
        <tr r="BS66" s="1"/>
      </tp>
      <tp>
        <v>1284</v>
        <stp/>
        <stp>StudyData</stp>
        <stp>BAVolCr.BidVol^(DB)</stp>
        <stp>Bar</stp>
        <stp/>
        <stp>Open</stp>
        <stp>1</stp>
        <stp>-44</stp>
        <stp/>
        <stp/>
        <stp/>
        <stp/>
        <stp>T</stp>
        <tr r="AR50" s="1"/>
      </tp>
      <tp>
        <v>19133</v>
        <stp/>
        <stp>StudyData</stp>
        <stp>BAVolCr.BidVol^(DB)</stp>
        <stp>Bar</stp>
        <stp/>
        <stp>Open</stp>
        <stp>5</stp>
        <stp>-40</stp>
        <stp/>
        <stp/>
        <stp/>
        <stp/>
        <stp>T</stp>
        <tr r="BS46" s="1"/>
      </tp>
      <tp>
        <v>2057</v>
        <stp/>
        <stp>StudyData</stp>
        <stp>BAVolCr.BidVol^(DB)</stp>
        <stp>Bar</stp>
        <stp/>
        <stp>Open</stp>
        <stp>1</stp>
        <stp>-54</stp>
        <stp/>
        <stp/>
        <stp/>
        <stp/>
        <stp>T</stp>
        <tr r="AR60" s="1"/>
      </tp>
      <tp>
        <v>12210</v>
        <stp/>
        <stp>StudyData</stp>
        <stp>BAVolCr.BidVol^(DB)</stp>
        <stp>Bar</stp>
        <stp/>
        <stp>Open</stp>
        <stp>5</stp>
        <stp>-50</stp>
        <stp/>
        <stp/>
        <stp/>
        <stp/>
        <stp>T</stp>
        <tr r="BS56" s="1"/>
      </tp>
      <tp>
        <v>171.39</v>
        <stp/>
        <stp>StudyData</stp>
        <stp>DB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171.38</v>
        <stp/>
        <stp>StudyData</stp>
        <stp>DB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176</v>
        <stp/>
        <stp>StudyData</stp>
        <stp>BAVolCr.BidVol^(SUBMINUTE((DB),5,Regular),5,0)</stp>
        <stp>Bar</stp>
        <stp/>
        <stp>Open</stp>
        <stp>5</stp>
        <stp>-3</stp>
        <stp/>
        <stp/>
        <stp/>
        <stp/>
        <stp>T</stp>
        <tr r="AG9" s="1"/>
      </tp>
      <tp>
        <v>171.39</v>
        <stp/>
        <stp>StudyData</stp>
        <stp>SUBMINUTE((DB),5,Regular)</stp>
        <stp>FG</stp>
        <stp/>
        <stp>High</stp>
        <stp>5</stp>
        <stp>-43</stp>
        <stp/>
        <stp/>
        <stp/>
        <stp/>
        <stp>T</stp>
        <tr r="AB49" s="1"/>
        <tr r="AB49" s="1"/>
      </tp>
      <tp>
        <v>171.39</v>
        <stp/>
        <stp>StudyData</stp>
        <stp>SUBMINUTE((DB),5,Regular)</stp>
        <stp>FG</stp>
        <stp/>
        <stp>High</stp>
        <stp>5</stp>
        <stp>-53</stp>
        <stp/>
        <stp/>
        <stp/>
        <stp/>
        <stp>T</stp>
        <tr r="AB59" s="1"/>
        <tr r="AB59" s="1"/>
      </tp>
      <tp>
        <v>171.39</v>
        <stp/>
        <stp>StudyData</stp>
        <stp>SUBMINUTE((DB),5,Regular)</stp>
        <stp>FG</stp>
        <stp/>
        <stp>High</stp>
        <stp>5</stp>
        <stp>-23</stp>
        <stp/>
        <stp/>
        <stp/>
        <stp/>
        <stp>T</stp>
        <tr r="AB29" s="1"/>
        <tr r="AB29" s="1"/>
      </tp>
      <tp>
        <v>171.39</v>
        <stp/>
        <stp>StudyData</stp>
        <stp>SUBMINUTE((DB),5,Regular)</stp>
        <stp>FG</stp>
        <stp/>
        <stp>High</stp>
        <stp>5</stp>
        <stp>-33</stp>
        <stp/>
        <stp/>
        <stp/>
        <stp/>
        <stp>T</stp>
        <tr r="AB39" s="1"/>
        <tr r="AB39" s="1"/>
      </tp>
      <tp>
        <v>171.39</v>
        <stp/>
        <stp>StudyData</stp>
        <stp>SUBMINUTE((DB),5,Regular)</stp>
        <stp>FG</stp>
        <stp/>
        <stp>High</stp>
        <stp>5</stp>
        <stp>-13</stp>
        <stp/>
        <stp/>
        <stp/>
        <stp/>
        <stp>T</stp>
        <tr r="AB19" s="1"/>
        <tr r="AB19" s="1"/>
      </tp>
      <tp>
        <v>171.32</v>
        <stp/>
        <stp>ContractData</stp>
        <stp>DB</stp>
        <stp>Low</stp>
        <stp/>
        <stp>T</stp>
        <tr r="BF5" s="1"/>
      </tp>
      <tp>
        <v>43628.489155092589</v>
        <stp/>
        <stp>StudyData</stp>
        <stp>SUBMINUTE((DB),1,Regular)</stp>
        <stp>FG</stp>
        <stp/>
        <stp>Time</stp>
        <stp>5</stp>
        <stp>-27</stp>
        <stp/>
        <stp/>
        <stp/>
        <stp/>
        <stp>T</stp>
        <tr r="B33" s="1"/>
      </tp>
      <tp>
        <v>43628.48813657408</v>
        <stp/>
        <stp>StudyData</stp>
        <stp>SUBMINUTE((DB),5,Regular)</stp>
        <stp>FG</stp>
        <stp/>
        <stp>Time</stp>
        <stp>5</stp>
        <stp>-23</stp>
        <stp/>
        <stp/>
        <stp/>
        <stp/>
        <stp>T</stp>
        <tr r="Z29" s="1"/>
      </tp>
      <tp>
        <v>43628.489039351851</v>
        <stp/>
        <stp>StudyData</stp>
        <stp>SUBMINUTE((DB),1,Regular)</stp>
        <stp>FG</stp>
        <stp/>
        <stp>Time</stp>
        <stp>5</stp>
        <stp>-37</stp>
        <stp/>
        <stp/>
        <stp/>
        <stp/>
        <stp>T</stp>
        <tr r="B43" s="1"/>
      </tp>
      <tp>
        <v>43628.487557870372</v>
        <stp/>
        <stp>StudyData</stp>
        <stp>SUBMINUTE((DB),5,Regular)</stp>
        <stp>FG</stp>
        <stp/>
        <stp>Time</stp>
        <stp>5</stp>
        <stp>-33</stp>
        <stp/>
        <stp/>
        <stp/>
        <stp/>
        <stp>T</stp>
        <tr r="Z39" s="1"/>
      </tp>
      <tp>
        <v>43628.489270833335</v>
        <stp/>
        <stp>StudyData</stp>
        <stp>SUBMINUTE((DB),1,Regular)</stp>
        <stp>FG</stp>
        <stp/>
        <stp>Time</stp>
        <stp>5</stp>
        <stp>-17</stp>
        <stp/>
        <stp/>
        <stp/>
        <stp/>
        <stp>T</stp>
        <tr r="B23" s="1"/>
      </tp>
      <tp>
        <v>43628.488715277774</v>
        <stp/>
        <stp>StudyData</stp>
        <stp>SUBMINUTE((DB),5,Regular)</stp>
        <stp>FG</stp>
        <stp/>
        <stp>Time</stp>
        <stp>5</stp>
        <stp>-13</stp>
        <stp/>
        <stp/>
        <stp/>
        <stp/>
        <stp>T</stp>
        <tr r="Z19" s="1"/>
      </tp>
      <tp>
        <v>43628.488923611112</v>
        <stp/>
        <stp>StudyData</stp>
        <stp>SUBMINUTE((DB),1,Regular)</stp>
        <stp>FG</stp>
        <stp/>
        <stp>Time</stp>
        <stp>5</stp>
        <stp>-47</stp>
        <stp/>
        <stp/>
        <stp/>
        <stp/>
        <stp>T</stp>
        <tr r="B53" s="1"/>
      </tp>
      <tp>
        <v>43628.486979166664</v>
        <stp/>
        <stp>StudyData</stp>
        <stp>SUBMINUTE((DB),5,Regular)</stp>
        <stp>FG</stp>
        <stp/>
        <stp>Time</stp>
        <stp>5</stp>
        <stp>-43</stp>
        <stp/>
        <stp/>
        <stp/>
        <stp/>
        <stp>T</stp>
        <tr r="Z49" s="1"/>
      </tp>
      <tp>
        <v>43628.488807870366</v>
        <stp/>
        <stp>StudyData</stp>
        <stp>SUBMINUTE((DB),1,Regular)</stp>
        <stp>FG</stp>
        <stp/>
        <stp>Time</stp>
        <stp>5</stp>
        <stp>-57</stp>
        <stp/>
        <stp/>
        <stp/>
        <stp/>
        <stp>T</stp>
        <tr r="B63" s="1"/>
      </tp>
      <tp>
        <v>43628.486400462964</v>
        <stp/>
        <stp>StudyData</stp>
        <stp>SUBMINUTE((DB),5,Regular)</stp>
        <stp>FG</stp>
        <stp/>
        <stp>Time</stp>
        <stp>5</stp>
        <stp>-53</stp>
        <stp/>
        <stp/>
        <stp/>
        <stp/>
        <stp>T</stp>
        <tr r="Z59" s="1"/>
      </tp>
      <tp>
        <v>43628.48940972222</v>
        <stp/>
        <stp>StudyData</stp>
        <stp>SUBMINUTE((DB),1,Regular)</stp>
        <stp>FG</stp>
        <stp/>
        <stp>Time</stp>
        <stp>5</stp>
        <stp>-5</stp>
        <stp/>
        <stp/>
        <stp/>
        <stp/>
        <stp>T</stp>
        <tr r="B11" s="1"/>
      </tp>
      <tp>
        <v>43628.48946759259</v>
        <stp/>
        <stp>StudyData</stp>
        <stp>SUBMINUTE((DB),5,Regular)</stp>
        <stp>FG</stp>
        <stp/>
        <stp>Time</stp>
        <stp>5</stp>
        <stp>0</stp>
        <stp/>
        <stp/>
        <stp/>
        <stp/>
        <stp>T</stp>
        <tr r="Z6" s="1"/>
      </tp>
      <tp>
        <v>43628.48946759259</v>
        <stp/>
        <stp>StudyData</stp>
        <stp>SUBMINUTE((DB),1,Regular)</stp>
        <stp>FG</stp>
        <stp/>
        <stp>Time</stp>
        <stp>5</stp>
        <stp>0</stp>
        <stp/>
        <stp/>
        <stp/>
        <stp/>
        <stp>T</stp>
        <tr r="B6" s="1"/>
      </tp>
      <tp>
        <v>43628.489178240743</v>
        <stp/>
        <stp>StudyData</stp>
        <stp>SUBMINUTE((DB),5,Regular)</stp>
        <stp>FG</stp>
        <stp/>
        <stp>Time</stp>
        <stp>5</stp>
        <stp>-5</stp>
        <stp/>
        <stp/>
        <stp/>
        <stp/>
        <stp>T</stp>
        <tr r="Z11" s="1"/>
      </tp>
      <tp>
        <v>43628.487500000003</v>
        <stp/>
        <stp>StudyData</stp>
        <stp>DB</stp>
        <stp>Bar</stp>
        <stp/>
        <stp>Time</stp>
        <stp>1</stp>
        <stp>-2</stp>
        <stp/>
        <stp/>
        <stp/>
        <stp/>
        <stp>T</stp>
        <tr r="AK8" s="1"/>
      </tp>
      <tp>
        <v>171.39</v>
        <stp/>
        <stp>StudyData</stp>
        <stp>SUBMINUTE((DB),5,FillGap)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171.39</v>
        <stp/>
        <stp>StudyData</stp>
        <stp>SUBMINUTE((DB),5,FillGap)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171.39</v>
        <stp/>
        <stp>StudyData</stp>
        <stp>SUBMINUTE((DB),5,FillGap)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171.39</v>
        <stp/>
        <stp>StudyData</stp>
        <stp>SUBMINUTE((DB),5,FillGap)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171.39</v>
        <stp/>
        <stp>StudyData</stp>
        <stp>SUBMINUTE((DB),5,FillGap)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171.39</v>
        <stp/>
        <stp>StudyData</stp>
        <stp>SUBMINUTE((DB),1,FillGap)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171.39</v>
        <stp/>
        <stp>StudyData</stp>
        <stp>SUBMINUTE((DB),1,FillGap)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171.39</v>
        <stp/>
        <stp>StudyData</stp>
        <stp>SUBMINUTE((DB),1,FillGap)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171.39</v>
        <stp/>
        <stp>StudyData</stp>
        <stp>SUBMINUTE((DB),1,FillGap)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171.39</v>
        <stp/>
        <stp>StudyData</stp>
        <stp>SUBMINUTE((DB),1,FillGap)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43628.479166666664</v>
        <stp/>
        <stp>StudyData</stp>
        <stp>DB</stp>
        <stp>Bar</stp>
        <stp/>
        <stp>Time</stp>
        <stp>5</stp>
        <stp>-2</stp>
        <stp/>
        <stp/>
        <stp/>
        <stp/>
        <stp>T</stp>
        <tr r="BL8" s="1"/>
      </tp>
      <tp>
        <v>180</v>
        <stp/>
        <stp>StudyData</stp>
        <stp>BAVolCr.BidVol^(DB)</stp>
        <stp>Bar</stp>
        <stp/>
        <stp>Open</stp>
        <stp>1</stp>
        <stp>-25</stp>
        <stp/>
        <stp/>
        <stp/>
        <stp/>
        <stp>T</stp>
        <tr r="AR31" s="1"/>
      </tp>
      <tp>
        <v>11457</v>
        <stp/>
        <stp>StudyData</stp>
        <stp>BAVolCr.BidVol^(DB)</stp>
        <stp>Bar</stp>
        <stp/>
        <stp>Open</stp>
        <stp>5</stp>
        <stp>-21</stp>
        <stp/>
        <stp/>
        <stp/>
        <stp/>
        <stp>T</stp>
        <tr r="BS27" s="1"/>
      </tp>
      <tp>
        <v>603</v>
        <stp/>
        <stp>StudyData</stp>
        <stp>BAVolCr.BidVol^(DB)</stp>
        <stp>Bar</stp>
        <stp/>
        <stp>Open</stp>
        <stp>1</stp>
        <stp>-35</stp>
        <stp/>
        <stp/>
        <stp/>
        <stp/>
        <stp>T</stp>
        <tr r="AR41" s="1"/>
      </tp>
      <tp>
        <v>9077</v>
        <stp/>
        <stp>StudyData</stp>
        <stp>BAVolCr.BidVol^(DB)</stp>
        <stp>Bar</stp>
        <stp/>
        <stp>Open</stp>
        <stp>5</stp>
        <stp>-31</stp>
        <stp/>
        <stp/>
        <stp/>
        <stp/>
        <stp>T</stp>
        <tr r="BS37" s="1"/>
      </tp>
      <tp>
        <v>527</v>
        <stp/>
        <stp>StudyData</stp>
        <stp>BAVolCr.BidVol^(DB)</stp>
        <stp>Bar</stp>
        <stp/>
        <stp>Open</stp>
        <stp>1</stp>
        <stp>-15</stp>
        <stp/>
        <stp/>
        <stp/>
        <stp/>
        <stp>T</stp>
        <tr r="AR21" s="1"/>
      </tp>
      <tp>
        <v>9124</v>
        <stp/>
        <stp>StudyData</stp>
        <stp>BAVolCr.BidVol^(DB)</stp>
        <stp>Bar</stp>
        <stp/>
        <stp>Open</stp>
        <stp>5</stp>
        <stp>-11</stp>
        <stp/>
        <stp/>
        <stp/>
        <stp/>
        <stp>T</stp>
        <tr r="BS17" s="1"/>
      </tp>
      <tp>
        <v>1113</v>
        <stp/>
        <stp>StudyData</stp>
        <stp>BAVolCr.BidVol^(DB)</stp>
        <stp>Bar</stp>
        <stp/>
        <stp>Open</stp>
        <stp>1</stp>
        <stp>-45</stp>
        <stp/>
        <stp/>
        <stp/>
        <stp/>
        <stp>T</stp>
        <tr r="AR51" s="1"/>
      </tp>
      <tp>
        <v>17520</v>
        <stp/>
        <stp>StudyData</stp>
        <stp>BAVolCr.BidVol^(DB)</stp>
        <stp>Bar</stp>
        <stp/>
        <stp>Open</stp>
        <stp>5</stp>
        <stp>-41</stp>
        <stp/>
        <stp/>
        <stp/>
        <stp/>
        <stp>T</stp>
        <tr r="BS47" s="1"/>
      </tp>
      <tp>
        <v>1958</v>
        <stp/>
        <stp>StudyData</stp>
        <stp>BAVolCr.BidVol^(DB)</stp>
        <stp>Bar</stp>
        <stp/>
        <stp>Open</stp>
        <stp>1</stp>
        <stp>-55</stp>
        <stp/>
        <stp/>
        <stp/>
        <stp/>
        <stp>T</stp>
        <tr r="AR61" s="1"/>
      </tp>
      <tp>
        <v>9616</v>
        <stp/>
        <stp>StudyData</stp>
        <stp>BAVolCr.BidVol^(DB)</stp>
        <stp>Bar</stp>
        <stp/>
        <stp>Open</stp>
        <stp>5</stp>
        <stp>-51</stp>
        <stp/>
        <stp/>
        <stp/>
        <stp/>
        <stp>T</stp>
        <tr r="BS5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43628.48946759259</c:v>
                </c:pt>
                <c:pt idx="1">
                  <c:v>43628.48945601852</c:v>
                </c:pt>
                <c:pt idx="2">
                  <c:v>43628.489444444444</c:v>
                </c:pt>
                <c:pt idx="3">
                  <c:v>43628.489432870374</c:v>
                </c:pt>
                <c:pt idx="4">
                  <c:v>43628.489421296297</c:v>
                </c:pt>
                <c:pt idx="5">
                  <c:v>43628.48940972222</c:v>
                </c:pt>
                <c:pt idx="6">
                  <c:v>43628.489398148151</c:v>
                </c:pt>
                <c:pt idx="7">
                  <c:v>43628.489386574074</c:v>
                </c:pt>
                <c:pt idx="8">
                  <c:v>43628.489374999997</c:v>
                </c:pt>
                <c:pt idx="9">
                  <c:v>43628.489363425928</c:v>
                </c:pt>
                <c:pt idx="10">
                  <c:v>43628.489351851851</c:v>
                </c:pt>
                <c:pt idx="11">
                  <c:v>43628.489340277774</c:v>
                </c:pt>
                <c:pt idx="12">
                  <c:v>43628.489328703705</c:v>
                </c:pt>
                <c:pt idx="13">
                  <c:v>43628.489317129628</c:v>
                </c:pt>
                <c:pt idx="14">
                  <c:v>43628.489305555559</c:v>
                </c:pt>
                <c:pt idx="15">
                  <c:v>43628.489293981482</c:v>
                </c:pt>
                <c:pt idx="16">
                  <c:v>43628.489282407405</c:v>
                </c:pt>
                <c:pt idx="17">
                  <c:v>43628.489270833335</c:v>
                </c:pt>
                <c:pt idx="18">
                  <c:v>43628.489259259259</c:v>
                </c:pt>
                <c:pt idx="19">
                  <c:v>43628.489247685182</c:v>
                </c:pt>
                <c:pt idx="20">
                  <c:v>43628.489236111112</c:v>
                </c:pt>
                <c:pt idx="21">
                  <c:v>43628.489224537036</c:v>
                </c:pt>
                <c:pt idx="22">
                  <c:v>43628.489212962966</c:v>
                </c:pt>
                <c:pt idx="23">
                  <c:v>43628.489201388889</c:v>
                </c:pt>
                <c:pt idx="24">
                  <c:v>43628.489189814813</c:v>
                </c:pt>
                <c:pt idx="25">
                  <c:v>43628.489178240743</c:v>
                </c:pt>
                <c:pt idx="26">
                  <c:v>43628.489166666666</c:v>
                </c:pt>
                <c:pt idx="27">
                  <c:v>43628.489155092589</c:v>
                </c:pt>
                <c:pt idx="28">
                  <c:v>43628.48914351852</c:v>
                </c:pt>
                <c:pt idx="29">
                  <c:v>43628.489131944443</c:v>
                </c:pt>
                <c:pt idx="30">
                  <c:v>43628.489120370374</c:v>
                </c:pt>
                <c:pt idx="31">
                  <c:v>43628.489108796297</c:v>
                </c:pt>
                <c:pt idx="32">
                  <c:v>43628.48909722222</c:v>
                </c:pt>
                <c:pt idx="33">
                  <c:v>43628.489085648151</c:v>
                </c:pt>
                <c:pt idx="34">
                  <c:v>43628.489074074074</c:v>
                </c:pt>
                <c:pt idx="35">
                  <c:v>43628.489062499997</c:v>
                </c:pt>
                <c:pt idx="36">
                  <c:v>43628.489050925928</c:v>
                </c:pt>
                <c:pt idx="37">
                  <c:v>43628.489039351851</c:v>
                </c:pt>
                <c:pt idx="38">
                  <c:v>43628.489027777781</c:v>
                </c:pt>
                <c:pt idx="39">
                  <c:v>43628.489016203705</c:v>
                </c:pt>
                <c:pt idx="40">
                  <c:v>43628.489004629628</c:v>
                </c:pt>
                <c:pt idx="41">
                  <c:v>43628.488993055558</c:v>
                </c:pt>
                <c:pt idx="42">
                  <c:v>43628.488981481481</c:v>
                </c:pt>
                <c:pt idx="43">
                  <c:v>43628.488969907405</c:v>
                </c:pt>
                <c:pt idx="44">
                  <c:v>43628.488958333335</c:v>
                </c:pt>
                <c:pt idx="45">
                  <c:v>43628.488946759258</c:v>
                </c:pt>
                <c:pt idx="46">
                  <c:v>43628.488935185189</c:v>
                </c:pt>
                <c:pt idx="47">
                  <c:v>43628.488923611112</c:v>
                </c:pt>
                <c:pt idx="48">
                  <c:v>43628.488912037035</c:v>
                </c:pt>
                <c:pt idx="49">
                  <c:v>43628.488900462966</c:v>
                </c:pt>
                <c:pt idx="50">
                  <c:v>43628.488888888889</c:v>
                </c:pt>
                <c:pt idx="51">
                  <c:v>43628.488877314812</c:v>
                </c:pt>
                <c:pt idx="52">
                  <c:v>43628.488865740735</c:v>
                </c:pt>
                <c:pt idx="53">
                  <c:v>43628.488854166666</c:v>
                </c:pt>
                <c:pt idx="54">
                  <c:v>43628.488842592589</c:v>
                </c:pt>
                <c:pt idx="55">
                  <c:v>43628.48883101852</c:v>
                </c:pt>
                <c:pt idx="56">
                  <c:v>43628.488819444443</c:v>
                </c:pt>
                <c:pt idx="57">
                  <c:v>43628.488807870366</c:v>
                </c:pt>
                <c:pt idx="58">
                  <c:v>43628.488796296297</c:v>
                </c:pt>
                <c:pt idx="59">
                  <c:v>43628.48878472222</c:v>
                </c:pt>
                <c:pt idx="60">
                  <c:v>43628.488773148143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171.39</c:v>
                </c:pt>
                <c:pt idx="1">
                  <c:v>171.4</c:v>
                </c:pt>
                <c:pt idx="2">
                  <c:v>171.4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171.39</c:v>
                </c:pt>
                <c:pt idx="11">
                  <c:v>171.39</c:v>
                </c:pt>
                <c:pt idx="12">
                  <c:v>171.39</c:v>
                </c:pt>
                <c:pt idx="13">
                  <c:v>171.39</c:v>
                </c:pt>
                <c:pt idx="14">
                  <c:v>171.39</c:v>
                </c:pt>
                <c:pt idx="15">
                  <c:v>171.39</c:v>
                </c:pt>
                <c:pt idx="16">
                  <c:v>171.39</c:v>
                </c:pt>
                <c:pt idx="17">
                  <c:v>171.39</c:v>
                </c:pt>
                <c:pt idx="18">
                  <c:v>171.39</c:v>
                </c:pt>
                <c:pt idx="19">
                  <c:v>171.39</c:v>
                </c:pt>
                <c:pt idx="20">
                  <c:v>171.39</c:v>
                </c:pt>
                <c:pt idx="21">
                  <c:v>171.39</c:v>
                </c:pt>
                <c:pt idx="22">
                  <c:v>171.39</c:v>
                </c:pt>
                <c:pt idx="23">
                  <c:v>171.39</c:v>
                </c:pt>
                <c:pt idx="24">
                  <c:v>171.39</c:v>
                </c:pt>
                <c:pt idx="25">
                  <c:v>171.39</c:v>
                </c:pt>
                <c:pt idx="26">
                  <c:v>171.39</c:v>
                </c:pt>
                <c:pt idx="27">
                  <c:v>171.39</c:v>
                </c:pt>
                <c:pt idx="28">
                  <c:v>171.39</c:v>
                </c:pt>
                <c:pt idx="29">
                  <c:v>171.39</c:v>
                </c:pt>
                <c:pt idx="30">
                  <c:v>171.39</c:v>
                </c:pt>
                <c:pt idx="31">
                  <c:v>171.39</c:v>
                </c:pt>
                <c:pt idx="32">
                  <c:v>171.39</c:v>
                </c:pt>
                <c:pt idx="33">
                  <c:v>171.39</c:v>
                </c:pt>
                <c:pt idx="34">
                  <c:v>171.39</c:v>
                </c:pt>
                <c:pt idx="35">
                  <c:v>171.39</c:v>
                </c:pt>
                <c:pt idx="36">
                  <c:v>171.39</c:v>
                </c:pt>
                <c:pt idx="37">
                  <c:v>171.39</c:v>
                </c:pt>
                <c:pt idx="38">
                  <c:v>171.39</c:v>
                </c:pt>
                <c:pt idx="39">
                  <c:v>171.39</c:v>
                </c:pt>
                <c:pt idx="40">
                  <c:v>171.39</c:v>
                </c:pt>
                <c:pt idx="41">
                  <c:v>171.39</c:v>
                </c:pt>
                <c:pt idx="42">
                  <c:v>171.39</c:v>
                </c:pt>
                <c:pt idx="43">
                  <c:v>171.39</c:v>
                </c:pt>
                <c:pt idx="44">
                  <c:v>171.39</c:v>
                </c:pt>
                <c:pt idx="45">
                  <c:v>171.39</c:v>
                </c:pt>
                <c:pt idx="46">
                  <c:v>171.39</c:v>
                </c:pt>
                <c:pt idx="47">
                  <c:v>171.39</c:v>
                </c:pt>
                <c:pt idx="48">
                  <c:v>171.39</c:v>
                </c:pt>
                <c:pt idx="49">
                  <c:v>171.39</c:v>
                </c:pt>
                <c:pt idx="50">
                  <c:v>171.39</c:v>
                </c:pt>
                <c:pt idx="51">
                  <c:v>171.39</c:v>
                </c:pt>
                <c:pt idx="52">
                  <c:v>171.39</c:v>
                </c:pt>
                <c:pt idx="53">
                  <c:v>171.39</c:v>
                </c:pt>
                <c:pt idx="54">
                  <c:v>171.39</c:v>
                </c:pt>
                <c:pt idx="55">
                  <c:v>171.39</c:v>
                </c:pt>
                <c:pt idx="56">
                  <c:v>171.39</c:v>
                </c:pt>
                <c:pt idx="57">
                  <c:v>171.39</c:v>
                </c:pt>
                <c:pt idx="58">
                  <c:v>171.39</c:v>
                </c:pt>
                <c:pt idx="59">
                  <c:v>171.39</c:v>
                </c:pt>
                <c:pt idx="60">
                  <c:v>171.39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8-4D54-AFF3-F1049F542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28560"/>
        <c:axId val="256131920"/>
      </c:lineChart>
      <c:catAx>
        <c:axId val="256128560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56131920"/>
        <c:crosses val="autoZero"/>
        <c:auto val="1"/>
        <c:lblAlgn val="ctr"/>
        <c:lblOffset val="100"/>
        <c:tickLblSkip val="10"/>
        <c:noMultiLvlLbl val="0"/>
      </c:catAx>
      <c:valAx>
        <c:axId val="256131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612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171.39</c:v>
                </c:pt>
                <c:pt idx="1">
                  <c:v>171.4</c:v>
                </c:pt>
                <c:pt idx="2">
                  <c:v>171.39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171.39</c:v>
                </c:pt>
                <c:pt idx="11">
                  <c:v>171.39</c:v>
                </c:pt>
                <c:pt idx="12">
                  <c:v>171.39</c:v>
                </c:pt>
                <c:pt idx="13">
                  <c:v>171.39</c:v>
                </c:pt>
                <c:pt idx="14">
                  <c:v>171.39</c:v>
                </c:pt>
                <c:pt idx="15">
                  <c:v>171.39</c:v>
                </c:pt>
                <c:pt idx="16">
                  <c:v>171.39</c:v>
                </c:pt>
                <c:pt idx="17">
                  <c:v>171.39</c:v>
                </c:pt>
                <c:pt idx="18">
                  <c:v>171.39</c:v>
                </c:pt>
                <c:pt idx="19">
                  <c:v>171.39</c:v>
                </c:pt>
                <c:pt idx="20">
                  <c:v>171.39</c:v>
                </c:pt>
                <c:pt idx="21">
                  <c:v>171.39</c:v>
                </c:pt>
                <c:pt idx="22">
                  <c:v>171.39</c:v>
                </c:pt>
                <c:pt idx="23">
                  <c:v>171.39</c:v>
                </c:pt>
                <c:pt idx="24">
                  <c:v>171.39</c:v>
                </c:pt>
                <c:pt idx="25">
                  <c:v>171.39</c:v>
                </c:pt>
                <c:pt idx="26">
                  <c:v>171.39</c:v>
                </c:pt>
                <c:pt idx="27">
                  <c:v>171.39</c:v>
                </c:pt>
                <c:pt idx="28">
                  <c:v>171.39</c:v>
                </c:pt>
                <c:pt idx="29">
                  <c:v>171.39</c:v>
                </c:pt>
                <c:pt idx="30">
                  <c:v>171.39</c:v>
                </c:pt>
                <c:pt idx="31">
                  <c:v>171.39</c:v>
                </c:pt>
                <c:pt idx="32">
                  <c:v>171.39</c:v>
                </c:pt>
                <c:pt idx="33">
                  <c:v>171.39</c:v>
                </c:pt>
                <c:pt idx="34">
                  <c:v>171.39</c:v>
                </c:pt>
                <c:pt idx="35">
                  <c:v>171.39</c:v>
                </c:pt>
                <c:pt idx="36">
                  <c:v>171.38</c:v>
                </c:pt>
                <c:pt idx="37">
                  <c:v>171.39</c:v>
                </c:pt>
                <c:pt idx="38">
                  <c:v>171.39</c:v>
                </c:pt>
                <c:pt idx="39">
                  <c:v>171.39</c:v>
                </c:pt>
                <c:pt idx="40">
                  <c:v>171.39</c:v>
                </c:pt>
                <c:pt idx="41">
                  <c:v>171.39</c:v>
                </c:pt>
                <c:pt idx="42">
                  <c:v>171.39</c:v>
                </c:pt>
                <c:pt idx="43">
                  <c:v>171.39</c:v>
                </c:pt>
                <c:pt idx="44">
                  <c:v>171.39</c:v>
                </c:pt>
                <c:pt idx="45">
                  <c:v>171.39</c:v>
                </c:pt>
                <c:pt idx="46">
                  <c:v>171.39</c:v>
                </c:pt>
                <c:pt idx="47">
                  <c:v>171.39</c:v>
                </c:pt>
                <c:pt idx="48">
                  <c:v>171.39</c:v>
                </c:pt>
                <c:pt idx="49">
                  <c:v>171.39</c:v>
                </c:pt>
                <c:pt idx="50">
                  <c:v>171.39</c:v>
                </c:pt>
                <c:pt idx="51">
                  <c:v>171.39</c:v>
                </c:pt>
                <c:pt idx="52">
                  <c:v>171.39</c:v>
                </c:pt>
                <c:pt idx="53">
                  <c:v>171.39</c:v>
                </c:pt>
                <c:pt idx="54">
                  <c:v>171.39</c:v>
                </c:pt>
                <c:pt idx="55">
                  <c:v>171.39</c:v>
                </c:pt>
                <c:pt idx="56">
                  <c:v>171.39</c:v>
                </c:pt>
                <c:pt idx="57">
                  <c:v>171.39</c:v>
                </c:pt>
                <c:pt idx="58">
                  <c:v>171.39</c:v>
                </c:pt>
                <c:pt idx="59">
                  <c:v>171.39</c:v>
                </c:pt>
                <c:pt idx="60">
                  <c:v>171.39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A-44E3-895A-B4021D7EACE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171.39</c:v>
                </c:pt>
                <c:pt idx="1">
                  <c:v>171.4</c:v>
                </c:pt>
                <c:pt idx="2">
                  <c:v>171.39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171.39</c:v>
                </c:pt>
                <c:pt idx="11">
                  <c:v>171.39</c:v>
                </c:pt>
                <c:pt idx="12">
                  <c:v>171.39</c:v>
                </c:pt>
                <c:pt idx="13">
                  <c:v>171.39</c:v>
                </c:pt>
                <c:pt idx="14">
                  <c:v>171.39</c:v>
                </c:pt>
                <c:pt idx="15">
                  <c:v>171.39</c:v>
                </c:pt>
                <c:pt idx="16">
                  <c:v>171.39</c:v>
                </c:pt>
                <c:pt idx="17">
                  <c:v>171.39</c:v>
                </c:pt>
                <c:pt idx="18">
                  <c:v>171.39</c:v>
                </c:pt>
                <c:pt idx="19">
                  <c:v>171.39</c:v>
                </c:pt>
                <c:pt idx="20">
                  <c:v>171.39</c:v>
                </c:pt>
                <c:pt idx="21">
                  <c:v>171.39</c:v>
                </c:pt>
                <c:pt idx="22">
                  <c:v>171.39</c:v>
                </c:pt>
                <c:pt idx="23">
                  <c:v>171.39</c:v>
                </c:pt>
                <c:pt idx="24">
                  <c:v>171.39</c:v>
                </c:pt>
                <c:pt idx="25">
                  <c:v>171.39</c:v>
                </c:pt>
                <c:pt idx="26">
                  <c:v>171.39</c:v>
                </c:pt>
                <c:pt idx="27">
                  <c:v>171.39</c:v>
                </c:pt>
                <c:pt idx="28">
                  <c:v>171.39</c:v>
                </c:pt>
                <c:pt idx="29">
                  <c:v>171.39</c:v>
                </c:pt>
                <c:pt idx="30">
                  <c:v>171.39</c:v>
                </c:pt>
                <c:pt idx="31">
                  <c:v>171.39</c:v>
                </c:pt>
                <c:pt idx="32">
                  <c:v>171.39</c:v>
                </c:pt>
                <c:pt idx="33">
                  <c:v>171.39</c:v>
                </c:pt>
                <c:pt idx="34">
                  <c:v>171.39</c:v>
                </c:pt>
                <c:pt idx="35">
                  <c:v>171.39</c:v>
                </c:pt>
                <c:pt idx="36">
                  <c:v>171.39</c:v>
                </c:pt>
                <c:pt idx="37">
                  <c:v>171.39</c:v>
                </c:pt>
                <c:pt idx="38">
                  <c:v>171.39</c:v>
                </c:pt>
                <c:pt idx="39">
                  <c:v>171.39</c:v>
                </c:pt>
                <c:pt idx="40">
                  <c:v>171.39</c:v>
                </c:pt>
                <c:pt idx="41">
                  <c:v>171.39</c:v>
                </c:pt>
                <c:pt idx="42">
                  <c:v>171.39</c:v>
                </c:pt>
                <c:pt idx="43">
                  <c:v>171.39</c:v>
                </c:pt>
                <c:pt idx="44">
                  <c:v>171.39</c:v>
                </c:pt>
                <c:pt idx="45">
                  <c:v>171.39</c:v>
                </c:pt>
                <c:pt idx="46">
                  <c:v>171.39</c:v>
                </c:pt>
                <c:pt idx="47">
                  <c:v>171.39</c:v>
                </c:pt>
                <c:pt idx="48">
                  <c:v>171.39</c:v>
                </c:pt>
                <c:pt idx="49">
                  <c:v>171.39</c:v>
                </c:pt>
                <c:pt idx="50">
                  <c:v>171.39</c:v>
                </c:pt>
                <c:pt idx="51">
                  <c:v>171.39</c:v>
                </c:pt>
                <c:pt idx="52">
                  <c:v>171.39</c:v>
                </c:pt>
                <c:pt idx="53">
                  <c:v>171.39</c:v>
                </c:pt>
                <c:pt idx="54">
                  <c:v>171.39</c:v>
                </c:pt>
                <c:pt idx="55">
                  <c:v>171.39</c:v>
                </c:pt>
                <c:pt idx="56">
                  <c:v>171.39</c:v>
                </c:pt>
                <c:pt idx="57">
                  <c:v>171.39</c:v>
                </c:pt>
                <c:pt idx="58">
                  <c:v>171.39</c:v>
                </c:pt>
                <c:pt idx="59">
                  <c:v>171.39</c:v>
                </c:pt>
                <c:pt idx="60">
                  <c:v>171.39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A-44E3-895A-B4021D7EACE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171.39</c:v>
                </c:pt>
                <c:pt idx="1">
                  <c:v>171.4</c:v>
                </c:pt>
                <c:pt idx="2">
                  <c:v>171.39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171.39</c:v>
                </c:pt>
                <c:pt idx="11">
                  <c:v>171.39</c:v>
                </c:pt>
                <c:pt idx="12">
                  <c:v>171.39</c:v>
                </c:pt>
                <c:pt idx="13">
                  <c:v>171.39</c:v>
                </c:pt>
                <c:pt idx="14">
                  <c:v>171.39</c:v>
                </c:pt>
                <c:pt idx="15">
                  <c:v>171.39</c:v>
                </c:pt>
                <c:pt idx="16">
                  <c:v>171.39</c:v>
                </c:pt>
                <c:pt idx="17">
                  <c:v>171.39</c:v>
                </c:pt>
                <c:pt idx="18">
                  <c:v>171.39</c:v>
                </c:pt>
                <c:pt idx="19">
                  <c:v>171.39</c:v>
                </c:pt>
                <c:pt idx="20">
                  <c:v>171.39</c:v>
                </c:pt>
                <c:pt idx="21">
                  <c:v>171.39</c:v>
                </c:pt>
                <c:pt idx="22">
                  <c:v>171.39</c:v>
                </c:pt>
                <c:pt idx="23">
                  <c:v>171.39</c:v>
                </c:pt>
                <c:pt idx="24">
                  <c:v>171.39</c:v>
                </c:pt>
                <c:pt idx="25">
                  <c:v>171.39</c:v>
                </c:pt>
                <c:pt idx="26">
                  <c:v>171.39</c:v>
                </c:pt>
                <c:pt idx="27">
                  <c:v>171.39</c:v>
                </c:pt>
                <c:pt idx="28">
                  <c:v>171.39</c:v>
                </c:pt>
                <c:pt idx="29">
                  <c:v>171.39</c:v>
                </c:pt>
                <c:pt idx="30">
                  <c:v>171.39</c:v>
                </c:pt>
                <c:pt idx="31">
                  <c:v>171.39</c:v>
                </c:pt>
                <c:pt idx="32">
                  <c:v>171.39</c:v>
                </c:pt>
                <c:pt idx="33">
                  <c:v>171.39</c:v>
                </c:pt>
                <c:pt idx="34">
                  <c:v>171.39</c:v>
                </c:pt>
                <c:pt idx="35">
                  <c:v>171.39</c:v>
                </c:pt>
                <c:pt idx="36">
                  <c:v>171.38</c:v>
                </c:pt>
                <c:pt idx="37">
                  <c:v>171.39</c:v>
                </c:pt>
                <c:pt idx="38">
                  <c:v>171.39</c:v>
                </c:pt>
                <c:pt idx="39">
                  <c:v>171.39</c:v>
                </c:pt>
                <c:pt idx="40">
                  <c:v>171.39</c:v>
                </c:pt>
                <c:pt idx="41">
                  <c:v>171.39</c:v>
                </c:pt>
                <c:pt idx="42">
                  <c:v>171.39</c:v>
                </c:pt>
                <c:pt idx="43">
                  <c:v>171.39</c:v>
                </c:pt>
                <c:pt idx="44">
                  <c:v>171.39</c:v>
                </c:pt>
                <c:pt idx="45">
                  <c:v>171.39</c:v>
                </c:pt>
                <c:pt idx="46">
                  <c:v>171.39</c:v>
                </c:pt>
                <c:pt idx="47">
                  <c:v>171.39</c:v>
                </c:pt>
                <c:pt idx="48">
                  <c:v>171.39</c:v>
                </c:pt>
                <c:pt idx="49">
                  <c:v>171.39</c:v>
                </c:pt>
                <c:pt idx="50">
                  <c:v>171.39</c:v>
                </c:pt>
                <c:pt idx="51">
                  <c:v>171.39</c:v>
                </c:pt>
                <c:pt idx="52">
                  <c:v>171.39</c:v>
                </c:pt>
                <c:pt idx="53">
                  <c:v>171.39</c:v>
                </c:pt>
                <c:pt idx="54">
                  <c:v>171.39</c:v>
                </c:pt>
                <c:pt idx="55">
                  <c:v>171.39</c:v>
                </c:pt>
                <c:pt idx="56">
                  <c:v>171.39</c:v>
                </c:pt>
                <c:pt idx="57">
                  <c:v>171.39</c:v>
                </c:pt>
                <c:pt idx="58">
                  <c:v>171.39</c:v>
                </c:pt>
                <c:pt idx="59">
                  <c:v>171.39</c:v>
                </c:pt>
                <c:pt idx="60">
                  <c:v>171.39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A-44E3-895A-B4021D7EACED}"/>
            </c:ext>
          </c:extLst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171.39</c:v>
                </c:pt>
                <c:pt idx="1">
                  <c:v>171.4</c:v>
                </c:pt>
                <c:pt idx="2">
                  <c:v>171.39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171.39</c:v>
                </c:pt>
                <c:pt idx="11">
                  <c:v>171.39</c:v>
                </c:pt>
                <c:pt idx="12">
                  <c:v>171.39</c:v>
                </c:pt>
                <c:pt idx="13">
                  <c:v>171.39</c:v>
                </c:pt>
                <c:pt idx="14">
                  <c:v>171.39</c:v>
                </c:pt>
                <c:pt idx="15">
                  <c:v>171.39</c:v>
                </c:pt>
                <c:pt idx="16">
                  <c:v>171.39</c:v>
                </c:pt>
                <c:pt idx="17">
                  <c:v>171.39</c:v>
                </c:pt>
                <c:pt idx="18">
                  <c:v>171.39</c:v>
                </c:pt>
                <c:pt idx="19">
                  <c:v>171.39</c:v>
                </c:pt>
                <c:pt idx="20">
                  <c:v>171.39</c:v>
                </c:pt>
                <c:pt idx="21">
                  <c:v>171.39</c:v>
                </c:pt>
                <c:pt idx="22">
                  <c:v>171.39</c:v>
                </c:pt>
                <c:pt idx="23">
                  <c:v>171.39</c:v>
                </c:pt>
                <c:pt idx="24">
                  <c:v>171.39</c:v>
                </c:pt>
                <c:pt idx="25">
                  <c:v>171.39</c:v>
                </c:pt>
                <c:pt idx="26">
                  <c:v>171.39</c:v>
                </c:pt>
                <c:pt idx="27">
                  <c:v>171.39</c:v>
                </c:pt>
                <c:pt idx="28">
                  <c:v>171.39</c:v>
                </c:pt>
                <c:pt idx="29">
                  <c:v>171.39</c:v>
                </c:pt>
                <c:pt idx="30">
                  <c:v>171.39</c:v>
                </c:pt>
                <c:pt idx="31">
                  <c:v>171.39</c:v>
                </c:pt>
                <c:pt idx="32">
                  <c:v>171.39</c:v>
                </c:pt>
                <c:pt idx="33">
                  <c:v>171.39</c:v>
                </c:pt>
                <c:pt idx="34">
                  <c:v>171.39</c:v>
                </c:pt>
                <c:pt idx="35">
                  <c:v>171.39</c:v>
                </c:pt>
                <c:pt idx="36">
                  <c:v>171.39</c:v>
                </c:pt>
                <c:pt idx="37">
                  <c:v>171.39</c:v>
                </c:pt>
                <c:pt idx="38">
                  <c:v>171.39</c:v>
                </c:pt>
                <c:pt idx="39">
                  <c:v>171.39</c:v>
                </c:pt>
                <c:pt idx="40">
                  <c:v>171.39</c:v>
                </c:pt>
                <c:pt idx="41">
                  <c:v>171.39</c:v>
                </c:pt>
                <c:pt idx="42">
                  <c:v>171.39</c:v>
                </c:pt>
                <c:pt idx="43">
                  <c:v>171.39</c:v>
                </c:pt>
                <c:pt idx="44">
                  <c:v>171.39</c:v>
                </c:pt>
                <c:pt idx="45">
                  <c:v>171.39</c:v>
                </c:pt>
                <c:pt idx="46">
                  <c:v>171.39</c:v>
                </c:pt>
                <c:pt idx="47">
                  <c:v>171.39</c:v>
                </c:pt>
                <c:pt idx="48">
                  <c:v>171.39</c:v>
                </c:pt>
                <c:pt idx="49">
                  <c:v>171.39</c:v>
                </c:pt>
                <c:pt idx="50">
                  <c:v>171.39</c:v>
                </c:pt>
                <c:pt idx="51">
                  <c:v>171.39</c:v>
                </c:pt>
                <c:pt idx="52">
                  <c:v>171.39</c:v>
                </c:pt>
                <c:pt idx="53">
                  <c:v>171.39</c:v>
                </c:pt>
                <c:pt idx="54">
                  <c:v>171.39</c:v>
                </c:pt>
                <c:pt idx="55">
                  <c:v>171.39</c:v>
                </c:pt>
                <c:pt idx="56">
                  <c:v>171.39</c:v>
                </c:pt>
                <c:pt idx="57">
                  <c:v>171.39</c:v>
                </c:pt>
                <c:pt idx="58">
                  <c:v>171.39</c:v>
                </c:pt>
                <c:pt idx="59">
                  <c:v>171.39</c:v>
                </c:pt>
                <c:pt idx="60">
                  <c:v>171.39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A-44E3-895A-B4021D7EA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761408"/>
        <c:axId val="261760848"/>
      </c:stockChart>
      <c:catAx>
        <c:axId val="261761408"/>
        <c:scaling>
          <c:orientation val="maxMin"/>
        </c:scaling>
        <c:delete val="1"/>
        <c:axPos val="b"/>
        <c:majorTickMark val="none"/>
        <c:minorTickMark val="none"/>
        <c:tickLblPos val="nextTo"/>
        <c:crossAx val="261760848"/>
        <c:crosses val="autoZero"/>
        <c:auto val="1"/>
        <c:lblAlgn val="ctr"/>
        <c:lblOffset val="100"/>
        <c:noMultiLvlLbl val="0"/>
      </c:catAx>
      <c:valAx>
        <c:axId val="2617608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6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43628.48946759259</c:v>
                </c:pt>
                <c:pt idx="1">
                  <c:v>43628.48940972222</c:v>
                </c:pt>
                <c:pt idx="2">
                  <c:v>43628.489351851851</c:v>
                </c:pt>
                <c:pt idx="3">
                  <c:v>43628.489293981482</c:v>
                </c:pt>
                <c:pt idx="4">
                  <c:v>43628.489236111112</c:v>
                </c:pt>
                <c:pt idx="5">
                  <c:v>43628.489178240743</c:v>
                </c:pt>
                <c:pt idx="6">
                  <c:v>43628.489120370374</c:v>
                </c:pt>
                <c:pt idx="7">
                  <c:v>43628.489062499997</c:v>
                </c:pt>
                <c:pt idx="8">
                  <c:v>43628.489004629628</c:v>
                </c:pt>
                <c:pt idx="9">
                  <c:v>43628.488946759258</c:v>
                </c:pt>
                <c:pt idx="10">
                  <c:v>43628.488888888889</c:v>
                </c:pt>
                <c:pt idx="11">
                  <c:v>43628.48883101852</c:v>
                </c:pt>
                <c:pt idx="12">
                  <c:v>43628.488773148143</c:v>
                </c:pt>
                <c:pt idx="13">
                  <c:v>43628.488715277774</c:v>
                </c:pt>
                <c:pt idx="14">
                  <c:v>43628.488657407404</c:v>
                </c:pt>
                <c:pt idx="15">
                  <c:v>43628.488599537035</c:v>
                </c:pt>
                <c:pt idx="16">
                  <c:v>43628.488541666666</c:v>
                </c:pt>
                <c:pt idx="17">
                  <c:v>43628.488483796296</c:v>
                </c:pt>
                <c:pt idx="18">
                  <c:v>43628.488425925927</c:v>
                </c:pt>
                <c:pt idx="19">
                  <c:v>43628.48836805555</c:v>
                </c:pt>
                <c:pt idx="20">
                  <c:v>43628.488310185181</c:v>
                </c:pt>
                <c:pt idx="21">
                  <c:v>43628.488252314812</c:v>
                </c:pt>
                <c:pt idx="22">
                  <c:v>43628.488194444442</c:v>
                </c:pt>
                <c:pt idx="23">
                  <c:v>43628.48813657408</c:v>
                </c:pt>
                <c:pt idx="24">
                  <c:v>43628.488078703704</c:v>
                </c:pt>
                <c:pt idx="25">
                  <c:v>43628.488020833334</c:v>
                </c:pt>
                <c:pt idx="26">
                  <c:v>43628.487962962965</c:v>
                </c:pt>
                <c:pt idx="27">
                  <c:v>43628.487905092596</c:v>
                </c:pt>
                <c:pt idx="28">
                  <c:v>43628.487847222226</c:v>
                </c:pt>
                <c:pt idx="29">
                  <c:v>43628.487789351857</c:v>
                </c:pt>
                <c:pt idx="30">
                  <c:v>43628.487731481488</c:v>
                </c:pt>
                <c:pt idx="31">
                  <c:v>43628.487673611111</c:v>
                </c:pt>
                <c:pt idx="32">
                  <c:v>43628.487615740742</c:v>
                </c:pt>
                <c:pt idx="33">
                  <c:v>43628.487557870372</c:v>
                </c:pt>
                <c:pt idx="34">
                  <c:v>43628.487500000003</c:v>
                </c:pt>
                <c:pt idx="35">
                  <c:v>43628.487442129634</c:v>
                </c:pt>
                <c:pt idx="36">
                  <c:v>43628.487384259257</c:v>
                </c:pt>
                <c:pt idx="37">
                  <c:v>43628.487326388888</c:v>
                </c:pt>
                <c:pt idx="38">
                  <c:v>43628.487268518518</c:v>
                </c:pt>
                <c:pt idx="39">
                  <c:v>43628.487210648149</c:v>
                </c:pt>
                <c:pt idx="40">
                  <c:v>43628.48715277778</c:v>
                </c:pt>
                <c:pt idx="41">
                  <c:v>43628.48709490741</c:v>
                </c:pt>
                <c:pt idx="42">
                  <c:v>43628.487037037041</c:v>
                </c:pt>
                <c:pt idx="43">
                  <c:v>43628.486979166664</c:v>
                </c:pt>
                <c:pt idx="44">
                  <c:v>43628.486921296295</c:v>
                </c:pt>
                <c:pt idx="45">
                  <c:v>43628.486863425926</c:v>
                </c:pt>
                <c:pt idx="46">
                  <c:v>43628.486805555556</c:v>
                </c:pt>
                <c:pt idx="47">
                  <c:v>43628.486747685187</c:v>
                </c:pt>
                <c:pt idx="48">
                  <c:v>43628.48668981481</c:v>
                </c:pt>
                <c:pt idx="49">
                  <c:v>43628.486631944441</c:v>
                </c:pt>
                <c:pt idx="50">
                  <c:v>43628.486574074072</c:v>
                </c:pt>
                <c:pt idx="51">
                  <c:v>43628.486516203702</c:v>
                </c:pt>
                <c:pt idx="52">
                  <c:v>43628.486458333333</c:v>
                </c:pt>
                <c:pt idx="53">
                  <c:v>43628.486400462964</c:v>
                </c:pt>
                <c:pt idx="54">
                  <c:v>43628.486342592594</c:v>
                </c:pt>
                <c:pt idx="55">
                  <c:v>43628.486284722218</c:v>
                </c:pt>
                <c:pt idx="56">
                  <c:v>43628.486226851848</c:v>
                </c:pt>
                <c:pt idx="57">
                  <c:v>43628.486168981479</c:v>
                </c:pt>
                <c:pt idx="58">
                  <c:v>43628.486111111109</c:v>
                </c:pt>
                <c:pt idx="59">
                  <c:v>43628.486053240747</c:v>
                </c:pt>
                <c:pt idx="60">
                  <c:v>43628.485995370371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4</c:v>
                </c:pt>
                <c:pt idx="1">
                  <c:v>61</c:v>
                </c:pt>
                <c:pt idx="2">
                  <c:v>119</c:v>
                </c:pt>
                <c:pt idx="3">
                  <c:v>176</c:v>
                </c:pt>
                <c:pt idx="4">
                  <c:v>175</c:v>
                </c:pt>
                <c:pt idx="5">
                  <c:v>174</c:v>
                </c:pt>
                <c:pt idx="6">
                  <c:v>116</c:v>
                </c:pt>
                <c:pt idx="7">
                  <c:v>58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18</c:v>
                </c:pt>
                <c:pt idx="30">
                  <c:v>18</c:v>
                </c:pt>
                <c:pt idx="31">
                  <c:v>0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46</c:v>
                </c:pt>
                <c:pt idx="37">
                  <c:v>217</c:v>
                </c:pt>
                <c:pt idx="38">
                  <c:v>217</c:v>
                </c:pt>
                <c:pt idx="39">
                  <c:v>217</c:v>
                </c:pt>
                <c:pt idx="40">
                  <c:v>276</c:v>
                </c:pt>
                <c:pt idx="41">
                  <c:v>276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A-4FA4-829E-2E465EE1249F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43628.48946759259</c:v>
                </c:pt>
                <c:pt idx="1">
                  <c:v>43628.48940972222</c:v>
                </c:pt>
                <c:pt idx="2">
                  <c:v>43628.489351851851</c:v>
                </c:pt>
                <c:pt idx="3">
                  <c:v>43628.489293981482</c:v>
                </c:pt>
                <c:pt idx="4">
                  <c:v>43628.489236111112</c:v>
                </c:pt>
                <c:pt idx="5">
                  <c:v>43628.489178240743</c:v>
                </c:pt>
                <c:pt idx="6">
                  <c:v>43628.489120370374</c:v>
                </c:pt>
                <c:pt idx="7">
                  <c:v>43628.489062499997</c:v>
                </c:pt>
                <c:pt idx="8">
                  <c:v>43628.489004629628</c:v>
                </c:pt>
                <c:pt idx="9">
                  <c:v>43628.488946759258</c:v>
                </c:pt>
                <c:pt idx="10">
                  <c:v>43628.488888888889</c:v>
                </c:pt>
                <c:pt idx="11">
                  <c:v>43628.48883101852</c:v>
                </c:pt>
                <c:pt idx="12">
                  <c:v>43628.488773148143</c:v>
                </c:pt>
                <c:pt idx="13">
                  <c:v>43628.488715277774</c:v>
                </c:pt>
                <c:pt idx="14">
                  <c:v>43628.488657407404</c:v>
                </c:pt>
                <c:pt idx="15">
                  <c:v>43628.488599537035</c:v>
                </c:pt>
                <c:pt idx="16">
                  <c:v>43628.488541666666</c:v>
                </c:pt>
                <c:pt idx="17">
                  <c:v>43628.488483796296</c:v>
                </c:pt>
                <c:pt idx="18">
                  <c:v>43628.488425925927</c:v>
                </c:pt>
                <c:pt idx="19">
                  <c:v>43628.48836805555</c:v>
                </c:pt>
                <c:pt idx="20">
                  <c:v>43628.488310185181</c:v>
                </c:pt>
                <c:pt idx="21">
                  <c:v>43628.488252314812</c:v>
                </c:pt>
                <c:pt idx="22">
                  <c:v>43628.488194444442</c:v>
                </c:pt>
                <c:pt idx="23">
                  <c:v>43628.48813657408</c:v>
                </c:pt>
                <c:pt idx="24">
                  <c:v>43628.488078703704</c:v>
                </c:pt>
                <c:pt idx="25">
                  <c:v>43628.488020833334</c:v>
                </c:pt>
                <c:pt idx="26">
                  <c:v>43628.487962962965</c:v>
                </c:pt>
                <c:pt idx="27">
                  <c:v>43628.487905092596</c:v>
                </c:pt>
                <c:pt idx="28">
                  <c:v>43628.487847222226</c:v>
                </c:pt>
                <c:pt idx="29">
                  <c:v>43628.487789351857</c:v>
                </c:pt>
                <c:pt idx="30">
                  <c:v>43628.487731481488</c:v>
                </c:pt>
                <c:pt idx="31">
                  <c:v>43628.487673611111</c:v>
                </c:pt>
                <c:pt idx="32">
                  <c:v>43628.487615740742</c:v>
                </c:pt>
                <c:pt idx="33">
                  <c:v>43628.487557870372</c:v>
                </c:pt>
                <c:pt idx="34">
                  <c:v>43628.487500000003</c:v>
                </c:pt>
                <c:pt idx="35">
                  <c:v>43628.487442129634</c:v>
                </c:pt>
                <c:pt idx="36">
                  <c:v>43628.487384259257</c:v>
                </c:pt>
                <c:pt idx="37">
                  <c:v>43628.487326388888</c:v>
                </c:pt>
                <c:pt idx="38">
                  <c:v>43628.487268518518</c:v>
                </c:pt>
                <c:pt idx="39">
                  <c:v>43628.487210648149</c:v>
                </c:pt>
                <c:pt idx="40">
                  <c:v>43628.48715277778</c:v>
                </c:pt>
                <c:pt idx="41">
                  <c:v>43628.48709490741</c:v>
                </c:pt>
                <c:pt idx="42">
                  <c:v>43628.487037037041</c:v>
                </c:pt>
                <c:pt idx="43">
                  <c:v>43628.486979166664</c:v>
                </c:pt>
                <c:pt idx="44">
                  <c:v>43628.486921296295</c:v>
                </c:pt>
                <c:pt idx="45">
                  <c:v>43628.486863425926</c:v>
                </c:pt>
                <c:pt idx="46">
                  <c:v>43628.486805555556</c:v>
                </c:pt>
                <c:pt idx="47">
                  <c:v>43628.486747685187</c:v>
                </c:pt>
                <c:pt idx="48">
                  <c:v>43628.48668981481</c:v>
                </c:pt>
                <c:pt idx="49">
                  <c:v>43628.486631944441</c:v>
                </c:pt>
                <c:pt idx="50">
                  <c:v>43628.486574074072</c:v>
                </c:pt>
                <c:pt idx="51">
                  <c:v>43628.486516203702</c:v>
                </c:pt>
                <c:pt idx="52">
                  <c:v>43628.486458333333</c:v>
                </c:pt>
                <c:pt idx="53">
                  <c:v>43628.486400462964</c:v>
                </c:pt>
                <c:pt idx="54">
                  <c:v>43628.486342592594</c:v>
                </c:pt>
                <c:pt idx="55">
                  <c:v>43628.486284722218</c:v>
                </c:pt>
                <c:pt idx="56">
                  <c:v>43628.486226851848</c:v>
                </c:pt>
                <c:pt idx="57">
                  <c:v>43628.486168981479</c:v>
                </c:pt>
                <c:pt idx="58">
                  <c:v>43628.486111111109</c:v>
                </c:pt>
                <c:pt idx="59">
                  <c:v>43628.486053240747</c:v>
                </c:pt>
                <c:pt idx="60">
                  <c:v>43628.485995370371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1</c:v>
                </c:pt>
                <c:pt idx="1">
                  <c:v>19</c:v>
                </c:pt>
                <c:pt idx="2">
                  <c:v>36</c:v>
                </c:pt>
                <c:pt idx="3">
                  <c:v>54</c:v>
                </c:pt>
                <c:pt idx="4">
                  <c:v>75</c:v>
                </c:pt>
                <c:pt idx="5">
                  <c:v>91</c:v>
                </c:pt>
                <c:pt idx="6">
                  <c:v>83</c:v>
                </c:pt>
                <c:pt idx="7">
                  <c:v>75</c:v>
                </c:pt>
                <c:pt idx="8">
                  <c:v>59</c:v>
                </c:pt>
                <c:pt idx="9">
                  <c:v>41</c:v>
                </c:pt>
                <c:pt idx="10">
                  <c:v>28</c:v>
                </c:pt>
                <c:pt idx="11">
                  <c:v>19</c:v>
                </c:pt>
                <c:pt idx="12">
                  <c:v>10</c:v>
                </c:pt>
                <c:pt idx="13">
                  <c:v>9</c:v>
                </c:pt>
                <c:pt idx="14">
                  <c:v>10</c:v>
                </c:pt>
                <c:pt idx="15">
                  <c:v>9</c:v>
                </c:pt>
                <c:pt idx="16">
                  <c:v>10</c:v>
                </c:pt>
                <c:pt idx="17">
                  <c:v>20</c:v>
                </c:pt>
                <c:pt idx="18">
                  <c:v>30</c:v>
                </c:pt>
                <c:pt idx="19">
                  <c:v>49</c:v>
                </c:pt>
                <c:pt idx="20">
                  <c:v>48</c:v>
                </c:pt>
                <c:pt idx="21">
                  <c:v>47</c:v>
                </c:pt>
                <c:pt idx="22">
                  <c:v>37</c:v>
                </c:pt>
                <c:pt idx="23">
                  <c:v>27</c:v>
                </c:pt>
                <c:pt idx="24">
                  <c:v>27</c:v>
                </c:pt>
                <c:pt idx="25">
                  <c:v>33</c:v>
                </c:pt>
                <c:pt idx="26">
                  <c:v>182</c:v>
                </c:pt>
                <c:pt idx="27">
                  <c:v>188</c:v>
                </c:pt>
                <c:pt idx="28">
                  <c:v>197</c:v>
                </c:pt>
                <c:pt idx="29">
                  <c:v>175</c:v>
                </c:pt>
                <c:pt idx="30">
                  <c:v>169</c:v>
                </c:pt>
                <c:pt idx="31">
                  <c:v>23</c:v>
                </c:pt>
                <c:pt idx="32">
                  <c:v>20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33</c:v>
                </c:pt>
                <c:pt idx="37">
                  <c:v>171</c:v>
                </c:pt>
                <c:pt idx="38">
                  <c:v>180</c:v>
                </c:pt>
                <c:pt idx="39">
                  <c:v>182</c:v>
                </c:pt>
                <c:pt idx="40">
                  <c:v>427</c:v>
                </c:pt>
                <c:pt idx="41">
                  <c:v>411</c:v>
                </c:pt>
                <c:pt idx="42">
                  <c:v>278</c:v>
                </c:pt>
                <c:pt idx="43">
                  <c:v>264</c:v>
                </c:pt>
                <c:pt idx="44">
                  <c:v>265</c:v>
                </c:pt>
                <c:pt idx="45">
                  <c:v>60</c:v>
                </c:pt>
                <c:pt idx="46">
                  <c:v>95</c:v>
                </c:pt>
                <c:pt idx="47">
                  <c:v>99</c:v>
                </c:pt>
                <c:pt idx="48">
                  <c:v>102</c:v>
                </c:pt>
                <c:pt idx="49">
                  <c:v>99</c:v>
                </c:pt>
                <c:pt idx="50">
                  <c:v>60</c:v>
                </c:pt>
                <c:pt idx="51">
                  <c:v>22</c:v>
                </c:pt>
                <c:pt idx="52">
                  <c:v>12</c:v>
                </c:pt>
                <c:pt idx="53">
                  <c:v>17</c:v>
                </c:pt>
                <c:pt idx="54">
                  <c:v>36</c:v>
                </c:pt>
                <c:pt idx="55">
                  <c:v>49</c:v>
                </c:pt>
                <c:pt idx="56">
                  <c:v>51</c:v>
                </c:pt>
                <c:pt idx="57">
                  <c:v>54</c:v>
                </c:pt>
                <c:pt idx="58">
                  <c:v>50</c:v>
                </c:pt>
                <c:pt idx="59">
                  <c:v>31</c:v>
                </c:pt>
                <c:pt idx="60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A-4FA4-829E-2E465EE12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758048"/>
        <c:axId val="261758608"/>
      </c:lineChart>
      <c:catAx>
        <c:axId val="26175804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60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758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43628.48946759259</c:v>
                </c:pt>
                <c:pt idx="1">
                  <c:v>43628.48945601852</c:v>
                </c:pt>
                <c:pt idx="2">
                  <c:v>43628.489444444444</c:v>
                </c:pt>
                <c:pt idx="3">
                  <c:v>43628.489432870374</c:v>
                </c:pt>
                <c:pt idx="4">
                  <c:v>43628.489421296297</c:v>
                </c:pt>
                <c:pt idx="5">
                  <c:v>43628.48940972222</c:v>
                </c:pt>
                <c:pt idx="6">
                  <c:v>43628.489398148151</c:v>
                </c:pt>
                <c:pt idx="7">
                  <c:v>43628.489386574074</c:v>
                </c:pt>
                <c:pt idx="8">
                  <c:v>43628.489374999997</c:v>
                </c:pt>
                <c:pt idx="9">
                  <c:v>43628.489363425928</c:v>
                </c:pt>
                <c:pt idx="10">
                  <c:v>43628.489351851851</c:v>
                </c:pt>
                <c:pt idx="11">
                  <c:v>43628.489340277774</c:v>
                </c:pt>
                <c:pt idx="12">
                  <c:v>43628.489328703705</c:v>
                </c:pt>
                <c:pt idx="13">
                  <c:v>43628.489317129628</c:v>
                </c:pt>
                <c:pt idx="14">
                  <c:v>43628.489305555559</c:v>
                </c:pt>
                <c:pt idx="15">
                  <c:v>43628.489293981482</c:v>
                </c:pt>
                <c:pt idx="16">
                  <c:v>43628.489282407405</c:v>
                </c:pt>
                <c:pt idx="17">
                  <c:v>43628.489270833335</c:v>
                </c:pt>
                <c:pt idx="18">
                  <c:v>43628.489259259259</c:v>
                </c:pt>
                <c:pt idx="19">
                  <c:v>43628.489247685182</c:v>
                </c:pt>
                <c:pt idx="20">
                  <c:v>43628.489236111112</c:v>
                </c:pt>
                <c:pt idx="21">
                  <c:v>43628.489224537036</c:v>
                </c:pt>
                <c:pt idx="22">
                  <c:v>43628.489212962966</c:v>
                </c:pt>
                <c:pt idx="23">
                  <c:v>43628.489201388889</c:v>
                </c:pt>
                <c:pt idx="24">
                  <c:v>43628.489189814813</c:v>
                </c:pt>
                <c:pt idx="25">
                  <c:v>43628.489178240743</c:v>
                </c:pt>
                <c:pt idx="26">
                  <c:v>43628.489166666666</c:v>
                </c:pt>
                <c:pt idx="27">
                  <c:v>43628.489155092589</c:v>
                </c:pt>
                <c:pt idx="28">
                  <c:v>43628.48914351852</c:v>
                </c:pt>
                <c:pt idx="29">
                  <c:v>43628.489131944443</c:v>
                </c:pt>
                <c:pt idx="30">
                  <c:v>43628.489120370374</c:v>
                </c:pt>
                <c:pt idx="31">
                  <c:v>43628.489108796297</c:v>
                </c:pt>
                <c:pt idx="32">
                  <c:v>43628.48909722222</c:v>
                </c:pt>
                <c:pt idx="33">
                  <c:v>43628.489085648151</c:v>
                </c:pt>
                <c:pt idx="34">
                  <c:v>43628.489074074074</c:v>
                </c:pt>
                <c:pt idx="35">
                  <c:v>43628.489062499997</c:v>
                </c:pt>
                <c:pt idx="36">
                  <c:v>43628.489050925928</c:v>
                </c:pt>
                <c:pt idx="37">
                  <c:v>43628.489039351851</c:v>
                </c:pt>
                <c:pt idx="38">
                  <c:v>43628.489027777781</c:v>
                </c:pt>
                <c:pt idx="39">
                  <c:v>43628.489016203705</c:v>
                </c:pt>
                <c:pt idx="40">
                  <c:v>43628.489004629628</c:v>
                </c:pt>
                <c:pt idx="41">
                  <c:v>43628.488993055558</c:v>
                </c:pt>
                <c:pt idx="42">
                  <c:v>43628.488981481481</c:v>
                </c:pt>
                <c:pt idx="43">
                  <c:v>43628.488969907405</c:v>
                </c:pt>
                <c:pt idx="44">
                  <c:v>43628.488958333335</c:v>
                </c:pt>
                <c:pt idx="45">
                  <c:v>43628.488946759258</c:v>
                </c:pt>
                <c:pt idx="46">
                  <c:v>43628.488935185189</c:v>
                </c:pt>
                <c:pt idx="47">
                  <c:v>43628.488923611112</c:v>
                </c:pt>
                <c:pt idx="48">
                  <c:v>43628.488912037035</c:v>
                </c:pt>
                <c:pt idx="49">
                  <c:v>43628.488900462966</c:v>
                </c:pt>
                <c:pt idx="50">
                  <c:v>43628.488888888889</c:v>
                </c:pt>
                <c:pt idx="51">
                  <c:v>43628.488877314812</c:v>
                </c:pt>
                <c:pt idx="52">
                  <c:v>43628.488865740735</c:v>
                </c:pt>
                <c:pt idx="53">
                  <c:v>43628.488854166666</c:v>
                </c:pt>
                <c:pt idx="54">
                  <c:v>43628.488842592589</c:v>
                </c:pt>
                <c:pt idx="55">
                  <c:v>43628.48883101852</c:v>
                </c:pt>
                <c:pt idx="56">
                  <c:v>43628.488819444443</c:v>
                </c:pt>
                <c:pt idx="57">
                  <c:v>43628.488807870366</c:v>
                </c:pt>
                <c:pt idx="58">
                  <c:v>43628.488796296297</c:v>
                </c:pt>
                <c:pt idx="59">
                  <c:v>43628.48878472222</c:v>
                </c:pt>
                <c:pt idx="60">
                  <c:v>43628.488773148143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54</c:v>
                </c:pt>
                <c:pt idx="15">
                  <c:v>103</c:v>
                </c:pt>
                <c:pt idx="16">
                  <c:v>152</c:v>
                </c:pt>
                <c:pt idx="17">
                  <c:v>201</c:v>
                </c:pt>
                <c:pt idx="18">
                  <c:v>250</c:v>
                </c:pt>
                <c:pt idx="19">
                  <c:v>250</c:v>
                </c:pt>
                <c:pt idx="20">
                  <c:v>250</c:v>
                </c:pt>
                <c:pt idx="21">
                  <c:v>250</c:v>
                </c:pt>
                <c:pt idx="22">
                  <c:v>250</c:v>
                </c:pt>
                <c:pt idx="23">
                  <c:v>250</c:v>
                </c:pt>
                <c:pt idx="24">
                  <c:v>250</c:v>
                </c:pt>
                <c:pt idx="25">
                  <c:v>250</c:v>
                </c:pt>
                <c:pt idx="26">
                  <c:v>250</c:v>
                </c:pt>
                <c:pt idx="27">
                  <c:v>250</c:v>
                </c:pt>
                <c:pt idx="28">
                  <c:v>250</c:v>
                </c:pt>
                <c:pt idx="29">
                  <c:v>208</c:v>
                </c:pt>
                <c:pt idx="30">
                  <c:v>166</c:v>
                </c:pt>
                <c:pt idx="31">
                  <c:v>116</c:v>
                </c:pt>
                <c:pt idx="32">
                  <c:v>66</c:v>
                </c:pt>
                <c:pt idx="33">
                  <c:v>16</c:v>
                </c:pt>
                <c:pt idx="34">
                  <c:v>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6-4D70-806B-155F16CF34AA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43628.48946759259</c:v>
                </c:pt>
                <c:pt idx="1">
                  <c:v>43628.48945601852</c:v>
                </c:pt>
                <c:pt idx="2">
                  <c:v>43628.489444444444</c:v>
                </c:pt>
                <c:pt idx="3">
                  <c:v>43628.489432870374</c:v>
                </c:pt>
                <c:pt idx="4">
                  <c:v>43628.489421296297</c:v>
                </c:pt>
                <c:pt idx="5">
                  <c:v>43628.48940972222</c:v>
                </c:pt>
                <c:pt idx="6">
                  <c:v>43628.489398148151</c:v>
                </c:pt>
                <c:pt idx="7">
                  <c:v>43628.489386574074</c:v>
                </c:pt>
                <c:pt idx="8">
                  <c:v>43628.489374999997</c:v>
                </c:pt>
                <c:pt idx="9">
                  <c:v>43628.489363425928</c:v>
                </c:pt>
                <c:pt idx="10">
                  <c:v>43628.489351851851</c:v>
                </c:pt>
                <c:pt idx="11">
                  <c:v>43628.489340277774</c:v>
                </c:pt>
                <c:pt idx="12">
                  <c:v>43628.489328703705</c:v>
                </c:pt>
                <c:pt idx="13">
                  <c:v>43628.489317129628</c:v>
                </c:pt>
                <c:pt idx="14">
                  <c:v>43628.489305555559</c:v>
                </c:pt>
                <c:pt idx="15">
                  <c:v>43628.489293981482</c:v>
                </c:pt>
                <c:pt idx="16">
                  <c:v>43628.489282407405</c:v>
                </c:pt>
                <c:pt idx="17">
                  <c:v>43628.489270833335</c:v>
                </c:pt>
                <c:pt idx="18">
                  <c:v>43628.489259259259</c:v>
                </c:pt>
                <c:pt idx="19">
                  <c:v>43628.489247685182</c:v>
                </c:pt>
                <c:pt idx="20">
                  <c:v>43628.489236111112</c:v>
                </c:pt>
                <c:pt idx="21">
                  <c:v>43628.489224537036</c:v>
                </c:pt>
                <c:pt idx="22">
                  <c:v>43628.489212962966</c:v>
                </c:pt>
                <c:pt idx="23">
                  <c:v>43628.489201388889</c:v>
                </c:pt>
                <c:pt idx="24">
                  <c:v>43628.489189814813</c:v>
                </c:pt>
                <c:pt idx="25">
                  <c:v>43628.489178240743</c:v>
                </c:pt>
                <c:pt idx="26">
                  <c:v>43628.489166666666</c:v>
                </c:pt>
                <c:pt idx="27">
                  <c:v>43628.489155092589</c:v>
                </c:pt>
                <c:pt idx="28">
                  <c:v>43628.48914351852</c:v>
                </c:pt>
                <c:pt idx="29">
                  <c:v>43628.489131944443</c:v>
                </c:pt>
                <c:pt idx="30">
                  <c:v>43628.489120370374</c:v>
                </c:pt>
                <c:pt idx="31">
                  <c:v>43628.489108796297</c:v>
                </c:pt>
                <c:pt idx="32">
                  <c:v>43628.48909722222</c:v>
                </c:pt>
                <c:pt idx="33">
                  <c:v>43628.489085648151</c:v>
                </c:pt>
                <c:pt idx="34">
                  <c:v>43628.489074074074</c:v>
                </c:pt>
                <c:pt idx="35">
                  <c:v>43628.489062499997</c:v>
                </c:pt>
                <c:pt idx="36">
                  <c:v>43628.489050925928</c:v>
                </c:pt>
                <c:pt idx="37">
                  <c:v>43628.489039351851</c:v>
                </c:pt>
                <c:pt idx="38">
                  <c:v>43628.489027777781</c:v>
                </c:pt>
                <c:pt idx="39">
                  <c:v>43628.489016203705</c:v>
                </c:pt>
                <c:pt idx="40">
                  <c:v>43628.489004629628</c:v>
                </c:pt>
                <c:pt idx="41">
                  <c:v>43628.488993055558</c:v>
                </c:pt>
                <c:pt idx="42">
                  <c:v>43628.488981481481</c:v>
                </c:pt>
                <c:pt idx="43">
                  <c:v>43628.488969907405</c:v>
                </c:pt>
                <c:pt idx="44">
                  <c:v>43628.488958333335</c:v>
                </c:pt>
                <c:pt idx="45">
                  <c:v>43628.488946759258</c:v>
                </c:pt>
                <c:pt idx="46">
                  <c:v>43628.488935185189</c:v>
                </c:pt>
                <c:pt idx="47">
                  <c:v>43628.488923611112</c:v>
                </c:pt>
                <c:pt idx="48">
                  <c:v>43628.488912037035</c:v>
                </c:pt>
                <c:pt idx="49">
                  <c:v>43628.488900462966</c:v>
                </c:pt>
                <c:pt idx="50">
                  <c:v>43628.488888888889</c:v>
                </c:pt>
                <c:pt idx="51">
                  <c:v>43628.488877314812</c:v>
                </c:pt>
                <c:pt idx="52">
                  <c:v>43628.488865740735</c:v>
                </c:pt>
                <c:pt idx="53">
                  <c:v>43628.488854166666</c:v>
                </c:pt>
                <c:pt idx="54">
                  <c:v>43628.488842592589</c:v>
                </c:pt>
                <c:pt idx="55">
                  <c:v>43628.48883101852</c:v>
                </c:pt>
                <c:pt idx="56">
                  <c:v>43628.488819444443</c:v>
                </c:pt>
                <c:pt idx="57">
                  <c:v>43628.488807870366</c:v>
                </c:pt>
                <c:pt idx="58">
                  <c:v>43628.488796296297</c:v>
                </c:pt>
                <c:pt idx="59">
                  <c:v>43628.48878472222</c:v>
                </c:pt>
                <c:pt idx="60">
                  <c:v>43628.488773148143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10</c:v>
                </c:pt>
                <c:pt idx="30">
                  <c:v>20</c:v>
                </c:pt>
                <c:pt idx="31">
                  <c:v>28</c:v>
                </c:pt>
                <c:pt idx="32">
                  <c:v>32</c:v>
                </c:pt>
                <c:pt idx="33">
                  <c:v>48</c:v>
                </c:pt>
                <c:pt idx="34">
                  <c:v>39</c:v>
                </c:pt>
                <c:pt idx="35">
                  <c:v>30</c:v>
                </c:pt>
                <c:pt idx="36">
                  <c:v>23</c:v>
                </c:pt>
                <c:pt idx="37">
                  <c:v>20</c:v>
                </c:pt>
                <c:pt idx="38">
                  <c:v>8</c:v>
                </c:pt>
                <c:pt idx="39">
                  <c:v>11</c:v>
                </c:pt>
                <c:pt idx="40">
                  <c:v>21</c:v>
                </c:pt>
                <c:pt idx="41">
                  <c:v>30</c:v>
                </c:pt>
                <c:pt idx="42">
                  <c:v>39</c:v>
                </c:pt>
                <c:pt idx="43">
                  <c:v>45</c:v>
                </c:pt>
                <c:pt idx="44">
                  <c:v>51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41</c:v>
                </c:pt>
                <c:pt idx="50">
                  <c:v>32</c:v>
                </c:pt>
                <c:pt idx="51">
                  <c:v>23</c:v>
                </c:pt>
                <c:pt idx="52">
                  <c:v>14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6-4D70-806B-155F16CF3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971584"/>
        <c:axId val="206554304"/>
      </c:lineChart>
      <c:catAx>
        <c:axId val="25497158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5430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65543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497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43628.488888888889</c:v>
                </c:pt>
                <c:pt idx="1">
                  <c:v>43628.488194444442</c:v>
                </c:pt>
                <c:pt idx="2">
                  <c:v>43628.487500000003</c:v>
                </c:pt>
                <c:pt idx="3">
                  <c:v>43628.486805555556</c:v>
                </c:pt>
                <c:pt idx="4">
                  <c:v>43628.486111111109</c:v>
                </c:pt>
                <c:pt idx="5">
                  <c:v>43628.48541666667</c:v>
                </c:pt>
                <c:pt idx="6">
                  <c:v>43628.484722222223</c:v>
                </c:pt>
                <c:pt idx="7">
                  <c:v>43628.484027777777</c:v>
                </c:pt>
                <c:pt idx="8">
                  <c:v>43628.48333333333</c:v>
                </c:pt>
                <c:pt idx="9">
                  <c:v>43628.482638888891</c:v>
                </c:pt>
                <c:pt idx="10">
                  <c:v>43628.481944444444</c:v>
                </c:pt>
                <c:pt idx="11">
                  <c:v>43628.481249999997</c:v>
                </c:pt>
                <c:pt idx="12">
                  <c:v>43628.480555555558</c:v>
                </c:pt>
                <c:pt idx="13">
                  <c:v>43628.479861111111</c:v>
                </c:pt>
                <c:pt idx="14">
                  <c:v>43628.479166666664</c:v>
                </c:pt>
                <c:pt idx="15">
                  <c:v>43628.478472222225</c:v>
                </c:pt>
                <c:pt idx="16">
                  <c:v>43628.477777777778</c:v>
                </c:pt>
                <c:pt idx="17">
                  <c:v>43628.477083333331</c:v>
                </c:pt>
                <c:pt idx="18">
                  <c:v>43628.476388888892</c:v>
                </c:pt>
                <c:pt idx="19">
                  <c:v>43628.475694444445</c:v>
                </c:pt>
                <c:pt idx="20">
                  <c:v>43628.474999999999</c:v>
                </c:pt>
                <c:pt idx="21">
                  <c:v>43628.474305555559</c:v>
                </c:pt>
                <c:pt idx="22">
                  <c:v>43628.473611111112</c:v>
                </c:pt>
                <c:pt idx="23">
                  <c:v>43628.472916666666</c:v>
                </c:pt>
                <c:pt idx="24">
                  <c:v>43628.472222222219</c:v>
                </c:pt>
                <c:pt idx="25">
                  <c:v>43628.47152777778</c:v>
                </c:pt>
                <c:pt idx="26">
                  <c:v>43628.470833333333</c:v>
                </c:pt>
                <c:pt idx="27">
                  <c:v>43628.470138888886</c:v>
                </c:pt>
                <c:pt idx="28">
                  <c:v>43628.469444444447</c:v>
                </c:pt>
                <c:pt idx="29">
                  <c:v>43628.46875</c:v>
                </c:pt>
                <c:pt idx="30">
                  <c:v>43628.468055555553</c:v>
                </c:pt>
                <c:pt idx="31">
                  <c:v>43628.467361111114</c:v>
                </c:pt>
                <c:pt idx="32">
                  <c:v>43628.466666666667</c:v>
                </c:pt>
                <c:pt idx="33">
                  <c:v>43628.46597222222</c:v>
                </c:pt>
                <c:pt idx="34">
                  <c:v>43628.465277777781</c:v>
                </c:pt>
                <c:pt idx="35">
                  <c:v>43628.464583333334</c:v>
                </c:pt>
                <c:pt idx="36">
                  <c:v>43628.463888888888</c:v>
                </c:pt>
                <c:pt idx="37">
                  <c:v>43628.463194444441</c:v>
                </c:pt>
                <c:pt idx="38">
                  <c:v>43628.462500000001</c:v>
                </c:pt>
                <c:pt idx="39">
                  <c:v>43628.461805555555</c:v>
                </c:pt>
                <c:pt idx="40">
                  <c:v>43628.461111111108</c:v>
                </c:pt>
                <c:pt idx="41">
                  <c:v>43628.460416666669</c:v>
                </c:pt>
                <c:pt idx="42">
                  <c:v>43628.459722222222</c:v>
                </c:pt>
                <c:pt idx="43">
                  <c:v>43628.459027777775</c:v>
                </c:pt>
                <c:pt idx="44">
                  <c:v>43628.458333333336</c:v>
                </c:pt>
                <c:pt idx="45">
                  <c:v>43628.457638888889</c:v>
                </c:pt>
                <c:pt idx="46">
                  <c:v>43628.456944444442</c:v>
                </c:pt>
                <c:pt idx="47">
                  <c:v>43628.456250000003</c:v>
                </c:pt>
                <c:pt idx="48">
                  <c:v>43628.455555555556</c:v>
                </c:pt>
                <c:pt idx="49">
                  <c:v>43628.454861111109</c:v>
                </c:pt>
                <c:pt idx="50">
                  <c:v>43628.45416666667</c:v>
                </c:pt>
                <c:pt idx="51">
                  <c:v>43628.453472222223</c:v>
                </c:pt>
                <c:pt idx="52">
                  <c:v>43628.452777777777</c:v>
                </c:pt>
                <c:pt idx="53">
                  <c:v>43628.45208333333</c:v>
                </c:pt>
                <c:pt idx="54">
                  <c:v>43628.451388888891</c:v>
                </c:pt>
                <c:pt idx="55">
                  <c:v>43628.450694444444</c:v>
                </c:pt>
                <c:pt idx="56">
                  <c:v>43628.45</c:v>
                </c:pt>
                <c:pt idx="57">
                  <c:v>43628.449305555558</c:v>
                </c:pt>
                <c:pt idx="58">
                  <c:v>43628.448611111111</c:v>
                </c:pt>
                <c:pt idx="59">
                  <c:v>43628.447916666664</c:v>
                </c:pt>
                <c:pt idx="60">
                  <c:v>43628.447222222225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171.39</c:v>
                </c:pt>
                <c:pt idx="1">
                  <c:v>171.39</c:v>
                </c:pt>
                <c:pt idx="2">
                  <c:v>171.39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171.39</c:v>
                </c:pt>
                <c:pt idx="11">
                  <c:v>171.39</c:v>
                </c:pt>
                <c:pt idx="12">
                  <c:v>171.4</c:v>
                </c:pt>
                <c:pt idx="13">
                  <c:v>171.39</c:v>
                </c:pt>
                <c:pt idx="14">
                  <c:v>171.41</c:v>
                </c:pt>
                <c:pt idx="15">
                  <c:v>171.41</c:v>
                </c:pt>
                <c:pt idx="16">
                  <c:v>171.42</c:v>
                </c:pt>
                <c:pt idx="17">
                  <c:v>171.41</c:v>
                </c:pt>
                <c:pt idx="18">
                  <c:v>171.42</c:v>
                </c:pt>
                <c:pt idx="19">
                  <c:v>171.42</c:v>
                </c:pt>
                <c:pt idx="20">
                  <c:v>171.42</c:v>
                </c:pt>
                <c:pt idx="21">
                  <c:v>171.44</c:v>
                </c:pt>
                <c:pt idx="22">
                  <c:v>171.44</c:v>
                </c:pt>
                <c:pt idx="23">
                  <c:v>171.44</c:v>
                </c:pt>
                <c:pt idx="24">
                  <c:v>171.43</c:v>
                </c:pt>
                <c:pt idx="25">
                  <c:v>171.43</c:v>
                </c:pt>
                <c:pt idx="26">
                  <c:v>171.43</c:v>
                </c:pt>
                <c:pt idx="27">
                  <c:v>171.42</c:v>
                </c:pt>
                <c:pt idx="28">
                  <c:v>171.42</c:v>
                </c:pt>
                <c:pt idx="29">
                  <c:v>171.42</c:v>
                </c:pt>
                <c:pt idx="30">
                  <c:v>171.42</c:v>
                </c:pt>
                <c:pt idx="31">
                  <c:v>171.42</c:v>
                </c:pt>
                <c:pt idx="32">
                  <c:v>171.41</c:v>
                </c:pt>
                <c:pt idx="33">
                  <c:v>171.42</c:v>
                </c:pt>
                <c:pt idx="34">
                  <c:v>171.42</c:v>
                </c:pt>
                <c:pt idx="35">
                  <c:v>171.41</c:v>
                </c:pt>
                <c:pt idx="36">
                  <c:v>171.42</c:v>
                </c:pt>
                <c:pt idx="37">
                  <c:v>171.41</c:v>
                </c:pt>
                <c:pt idx="38">
                  <c:v>171.43</c:v>
                </c:pt>
                <c:pt idx="39">
                  <c:v>171.44</c:v>
                </c:pt>
                <c:pt idx="40">
                  <c:v>171.44</c:v>
                </c:pt>
                <c:pt idx="41">
                  <c:v>171.45</c:v>
                </c:pt>
                <c:pt idx="42">
                  <c:v>171.45</c:v>
                </c:pt>
                <c:pt idx="43">
                  <c:v>171.44</c:v>
                </c:pt>
                <c:pt idx="44">
                  <c:v>171.44</c:v>
                </c:pt>
                <c:pt idx="45">
                  <c:v>171.45</c:v>
                </c:pt>
                <c:pt idx="46">
                  <c:v>171.45</c:v>
                </c:pt>
                <c:pt idx="47">
                  <c:v>171.46</c:v>
                </c:pt>
                <c:pt idx="48">
                  <c:v>171.46</c:v>
                </c:pt>
                <c:pt idx="49">
                  <c:v>171.44</c:v>
                </c:pt>
                <c:pt idx="50">
                  <c:v>171.45</c:v>
                </c:pt>
                <c:pt idx="51">
                  <c:v>171.44</c:v>
                </c:pt>
                <c:pt idx="52">
                  <c:v>171.43</c:v>
                </c:pt>
                <c:pt idx="53">
                  <c:v>171.42</c:v>
                </c:pt>
                <c:pt idx="54">
                  <c:v>171.42</c:v>
                </c:pt>
                <c:pt idx="55">
                  <c:v>171.44</c:v>
                </c:pt>
                <c:pt idx="56">
                  <c:v>171.43</c:v>
                </c:pt>
                <c:pt idx="57">
                  <c:v>171.43</c:v>
                </c:pt>
                <c:pt idx="58">
                  <c:v>171.44</c:v>
                </c:pt>
                <c:pt idx="59">
                  <c:v>171.43</c:v>
                </c:pt>
                <c:pt idx="60">
                  <c:v>171.42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4-4A16-B432-424BDD3132E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43628.488888888889</c:v>
                </c:pt>
                <c:pt idx="1">
                  <c:v>43628.488194444442</c:v>
                </c:pt>
                <c:pt idx="2">
                  <c:v>43628.487500000003</c:v>
                </c:pt>
                <c:pt idx="3">
                  <c:v>43628.486805555556</c:v>
                </c:pt>
                <c:pt idx="4">
                  <c:v>43628.486111111109</c:v>
                </c:pt>
                <c:pt idx="5">
                  <c:v>43628.48541666667</c:v>
                </c:pt>
                <c:pt idx="6">
                  <c:v>43628.484722222223</c:v>
                </c:pt>
                <c:pt idx="7">
                  <c:v>43628.484027777777</c:v>
                </c:pt>
                <c:pt idx="8">
                  <c:v>43628.48333333333</c:v>
                </c:pt>
                <c:pt idx="9">
                  <c:v>43628.482638888891</c:v>
                </c:pt>
                <c:pt idx="10">
                  <c:v>43628.481944444444</c:v>
                </c:pt>
                <c:pt idx="11">
                  <c:v>43628.481249999997</c:v>
                </c:pt>
                <c:pt idx="12">
                  <c:v>43628.480555555558</c:v>
                </c:pt>
                <c:pt idx="13">
                  <c:v>43628.479861111111</c:v>
                </c:pt>
                <c:pt idx="14">
                  <c:v>43628.479166666664</c:v>
                </c:pt>
                <c:pt idx="15">
                  <c:v>43628.478472222225</c:v>
                </c:pt>
                <c:pt idx="16">
                  <c:v>43628.477777777778</c:v>
                </c:pt>
                <c:pt idx="17">
                  <c:v>43628.477083333331</c:v>
                </c:pt>
                <c:pt idx="18">
                  <c:v>43628.476388888892</c:v>
                </c:pt>
                <c:pt idx="19">
                  <c:v>43628.475694444445</c:v>
                </c:pt>
                <c:pt idx="20">
                  <c:v>43628.474999999999</c:v>
                </c:pt>
                <c:pt idx="21">
                  <c:v>43628.474305555559</c:v>
                </c:pt>
                <c:pt idx="22">
                  <c:v>43628.473611111112</c:v>
                </c:pt>
                <c:pt idx="23">
                  <c:v>43628.472916666666</c:v>
                </c:pt>
                <c:pt idx="24">
                  <c:v>43628.472222222219</c:v>
                </c:pt>
                <c:pt idx="25">
                  <c:v>43628.47152777778</c:v>
                </c:pt>
                <c:pt idx="26">
                  <c:v>43628.470833333333</c:v>
                </c:pt>
                <c:pt idx="27">
                  <c:v>43628.470138888886</c:v>
                </c:pt>
                <c:pt idx="28">
                  <c:v>43628.469444444447</c:v>
                </c:pt>
                <c:pt idx="29">
                  <c:v>43628.46875</c:v>
                </c:pt>
                <c:pt idx="30">
                  <c:v>43628.468055555553</c:v>
                </c:pt>
                <c:pt idx="31">
                  <c:v>43628.467361111114</c:v>
                </c:pt>
                <c:pt idx="32">
                  <c:v>43628.466666666667</c:v>
                </c:pt>
                <c:pt idx="33">
                  <c:v>43628.46597222222</c:v>
                </c:pt>
                <c:pt idx="34">
                  <c:v>43628.465277777781</c:v>
                </c:pt>
                <c:pt idx="35">
                  <c:v>43628.464583333334</c:v>
                </c:pt>
                <c:pt idx="36">
                  <c:v>43628.463888888888</c:v>
                </c:pt>
                <c:pt idx="37">
                  <c:v>43628.463194444441</c:v>
                </c:pt>
                <c:pt idx="38">
                  <c:v>43628.462500000001</c:v>
                </c:pt>
                <c:pt idx="39">
                  <c:v>43628.461805555555</c:v>
                </c:pt>
                <c:pt idx="40">
                  <c:v>43628.461111111108</c:v>
                </c:pt>
                <c:pt idx="41">
                  <c:v>43628.460416666669</c:v>
                </c:pt>
                <c:pt idx="42">
                  <c:v>43628.459722222222</c:v>
                </c:pt>
                <c:pt idx="43">
                  <c:v>43628.459027777775</c:v>
                </c:pt>
                <c:pt idx="44">
                  <c:v>43628.458333333336</c:v>
                </c:pt>
                <c:pt idx="45">
                  <c:v>43628.457638888889</c:v>
                </c:pt>
                <c:pt idx="46">
                  <c:v>43628.456944444442</c:v>
                </c:pt>
                <c:pt idx="47">
                  <c:v>43628.456250000003</c:v>
                </c:pt>
                <c:pt idx="48">
                  <c:v>43628.455555555556</c:v>
                </c:pt>
                <c:pt idx="49">
                  <c:v>43628.454861111109</c:v>
                </c:pt>
                <c:pt idx="50">
                  <c:v>43628.45416666667</c:v>
                </c:pt>
                <c:pt idx="51">
                  <c:v>43628.453472222223</c:v>
                </c:pt>
                <c:pt idx="52">
                  <c:v>43628.452777777777</c:v>
                </c:pt>
                <c:pt idx="53">
                  <c:v>43628.45208333333</c:v>
                </c:pt>
                <c:pt idx="54">
                  <c:v>43628.451388888891</c:v>
                </c:pt>
                <c:pt idx="55">
                  <c:v>43628.450694444444</c:v>
                </c:pt>
                <c:pt idx="56">
                  <c:v>43628.45</c:v>
                </c:pt>
                <c:pt idx="57">
                  <c:v>43628.449305555558</c:v>
                </c:pt>
                <c:pt idx="58">
                  <c:v>43628.448611111111</c:v>
                </c:pt>
                <c:pt idx="59">
                  <c:v>43628.447916666664</c:v>
                </c:pt>
                <c:pt idx="60">
                  <c:v>43628.447222222225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171.4</c:v>
                </c:pt>
                <c:pt idx="1">
                  <c:v>171.39</c:v>
                </c:pt>
                <c:pt idx="2">
                  <c:v>171.39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171.4</c:v>
                </c:pt>
                <c:pt idx="11">
                  <c:v>171.39</c:v>
                </c:pt>
                <c:pt idx="12">
                  <c:v>171.4</c:v>
                </c:pt>
                <c:pt idx="13">
                  <c:v>171.4</c:v>
                </c:pt>
                <c:pt idx="14">
                  <c:v>171.41</c:v>
                </c:pt>
                <c:pt idx="15">
                  <c:v>171.42</c:v>
                </c:pt>
                <c:pt idx="16">
                  <c:v>171.42</c:v>
                </c:pt>
                <c:pt idx="17">
                  <c:v>171.42</c:v>
                </c:pt>
                <c:pt idx="18">
                  <c:v>171.42</c:v>
                </c:pt>
                <c:pt idx="19">
                  <c:v>171.42</c:v>
                </c:pt>
                <c:pt idx="20">
                  <c:v>171.42</c:v>
                </c:pt>
                <c:pt idx="21">
                  <c:v>171.44</c:v>
                </c:pt>
                <c:pt idx="22">
                  <c:v>171.45</c:v>
                </c:pt>
                <c:pt idx="23">
                  <c:v>171.44</c:v>
                </c:pt>
                <c:pt idx="24">
                  <c:v>171.44</c:v>
                </c:pt>
                <c:pt idx="25">
                  <c:v>171.43</c:v>
                </c:pt>
                <c:pt idx="26">
                  <c:v>171.43</c:v>
                </c:pt>
                <c:pt idx="27">
                  <c:v>171.43</c:v>
                </c:pt>
                <c:pt idx="28">
                  <c:v>171.43</c:v>
                </c:pt>
                <c:pt idx="29">
                  <c:v>171.43</c:v>
                </c:pt>
                <c:pt idx="30">
                  <c:v>171.43</c:v>
                </c:pt>
                <c:pt idx="31">
                  <c:v>171.42</c:v>
                </c:pt>
                <c:pt idx="32">
                  <c:v>171.41</c:v>
                </c:pt>
                <c:pt idx="33">
                  <c:v>171.42</c:v>
                </c:pt>
                <c:pt idx="34">
                  <c:v>171.42</c:v>
                </c:pt>
                <c:pt idx="35">
                  <c:v>171.42</c:v>
                </c:pt>
                <c:pt idx="36">
                  <c:v>171.42</c:v>
                </c:pt>
                <c:pt idx="37">
                  <c:v>171.42</c:v>
                </c:pt>
                <c:pt idx="38">
                  <c:v>171.43</c:v>
                </c:pt>
                <c:pt idx="39">
                  <c:v>171.44</c:v>
                </c:pt>
                <c:pt idx="40">
                  <c:v>171.44</c:v>
                </c:pt>
                <c:pt idx="41">
                  <c:v>171.45</c:v>
                </c:pt>
                <c:pt idx="42">
                  <c:v>171.45</c:v>
                </c:pt>
                <c:pt idx="43">
                  <c:v>171.44</c:v>
                </c:pt>
                <c:pt idx="44">
                  <c:v>171.45</c:v>
                </c:pt>
                <c:pt idx="45">
                  <c:v>171.46</c:v>
                </c:pt>
                <c:pt idx="46">
                  <c:v>171.46</c:v>
                </c:pt>
                <c:pt idx="47">
                  <c:v>171.46</c:v>
                </c:pt>
                <c:pt idx="48">
                  <c:v>171.46</c:v>
                </c:pt>
                <c:pt idx="49">
                  <c:v>171.46</c:v>
                </c:pt>
                <c:pt idx="50">
                  <c:v>171.45</c:v>
                </c:pt>
                <c:pt idx="51">
                  <c:v>171.45</c:v>
                </c:pt>
                <c:pt idx="52">
                  <c:v>171.44</c:v>
                </c:pt>
                <c:pt idx="53">
                  <c:v>171.43</c:v>
                </c:pt>
                <c:pt idx="54">
                  <c:v>171.43</c:v>
                </c:pt>
                <c:pt idx="55">
                  <c:v>171.44</c:v>
                </c:pt>
                <c:pt idx="56">
                  <c:v>171.44</c:v>
                </c:pt>
                <c:pt idx="57">
                  <c:v>171.43</c:v>
                </c:pt>
                <c:pt idx="58">
                  <c:v>171.44</c:v>
                </c:pt>
                <c:pt idx="59">
                  <c:v>171.45</c:v>
                </c:pt>
                <c:pt idx="60">
                  <c:v>171.43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4-4A16-B432-424BDD3132E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43628.488888888889</c:v>
                </c:pt>
                <c:pt idx="1">
                  <c:v>43628.488194444442</c:v>
                </c:pt>
                <c:pt idx="2">
                  <c:v>43628.487500000003</c:v>
                </c:pt>
                <c:pt idx="3">
                  <c:v>43628.486805555556</c:v>
                </c:pt>
                <c:pt idx="4">
                  <c:v>43628.486111111109</c:v>
                </c:pt>
                <c:pt idx="5">
                  <c:v>43628.48541666667</c:v>
                </c:pt>
                <c:pt idx="6">
                  <c:v>43628.484722222223</c:v>
                </c:pt>
                <c:pt idx="7">
                  <c:v>43628.484027777777</c:v>
                </c:pt>
                <c:pt idx="8">
                  <c:v>43628.48333333333</c:v>
                </c:pt>
                <c:pt idx="9">
                  <c:v>43628.482638888891</c:v>
                </c:pt>
                <c:pt idx="10">
                  <c:v>43628.481944444444</c:v>
                </c:pt>
                <c:pt idx="11">
                  <c:v>43628.481249999997</c:v>
                </c:pt>
                <c:pt idx="12">
                  <c:v>43628.480555555558</c:v>
                </c:pt>
                <c:pt idx="13">
                  <c:v>43628.479861111111</c:v>
                </c:pt>
                <c:pt idx="14">
                  <c:v>43628.479166666664</c:v>
                </c:pt>
                <c:pt idx="15">
                  <c:v>43628.478472222225</c:v>
                </c:pt>
                <c:pt idx="16">
                  <c:v>43628.477777777778</c:v>
                </c:pt>
                <c:pt idx="17">
                  <c:v>43628.477083333331</c:v>
                </c:pt>
                <c:pt idx="18">
                  <c:v>43628.476388888892</c:v>
                </c:pt>
                <c:pt idx="19">
                  <c:v>43628.475694444445</c:v>
                </c:pt>
                <c:pt idx="20">
                  <c:v>43628.474999999999</c:v>
                </c:pt>
                <c:pt idx="21">
                  <c:v>43628.474305555559</c:v>
                </c:pt>
                <c:pt idx="22">
                  <c:v>43628.473611111112</c:v>
                </c:pt>
                <c:pt idx="23">
                  <c:v>43628.472916666666</c:v>
                </c:pt>
                <c:pt idx="24">
                  <c:v>43628.472222222219</c:v>
                </c:pt>
                <c:pt idx="25">
                  <c:v>43628.47152777778</c:v>
                </c:pt>
                <c:pt idx="26">
                  <c:v>43628.470833333333</c:v>
                </c:pt>
                <c:pt idx="27">
                  <c:v>43628.470138888886</c:v>
                </c:pt>
                <c:pt idx="28">
                  <c:v>43628.469444444447</c:v>
                </c:pt>
                <c:pt idx="29">
                  <c:v>43628.46875</c:v>
                </c:pt>
                <c:pt idx="30">
                  <c:v>43628.468055555553</c:v>
                </c:pt>
                <c:pt idx="31">
                  <c:v>43628.467361111114</c:v>
                </c:pt>
                <c:pt idx="32">
                  <c:v>43628.466666666667</c:v>
                </c:pt>
                <c:pt idx="33">
                  <c:v>43628.46597222222</c:v>
                </c:pt>
                <c:pt idx="34">
                  <c:v>43628.465277777781</c:v>
                </c:pt>
                <c:pt idx="35">
                  <c:v>43628.464583333334</c:v>
                </c:pt>
                <c:pt idx="36">
                  <c:v>43628.463888888888</c:v>
                </c:pt>
                <c:pt idx="37">
                  <c:v>43628.463194444441</c:v>
                </c:pt>
                <c:pt idx="38">
                  <c:v>43628.462500000001</c:v>
                </c:pt>
                <c:pt idx="39">
                  <c:v>43628.461805555555</c:v>
                </c:pt>
                <c:pt idx="40">
                  <c:v>43628.461111111108</c:v>
                </c:pt>
                <c:pt idx="41">
                  <c:v>43628.460416666669</c:v>
                </c:pt>
                <c:pt idx="42">
                  <c:v>43628.459722222222</c:v>
                </c:pt>
                <c:pt idx="43">
                  <c:v>43628.459027777775</c:v>
                </c:pt>
                <c:pt idx="44">
                  <c:v>43628.458333333336</c:v>
                </c:pt>
                <c:pt idx="45">
                  <c:v>43628.457638888889</c:v>
                </c:pt>
                <c:pt idx="46">
                  <c:v>43628.456944444442</c:v>
                </c:pt>
                <c:pt idx="47">
                  <c:v>43628.456250000003</c:v>
                </c:pt>
                <c:pt idx="48">
                  <c:v>43628.455555555556</c:v>
                </c:pt>
                <c:pt idx="49">
                  <c:v>43628.454861111109</c:v>
                </c:pt>
                <c:pt idx="50">
                  <c:v>43628.45416666667</c:v>
                </c:pt>
                <c:pt idx="51">
                  <c:v>43628.453472222223</c:v>
                </c:pt>
                <c:pt idx="52">
                  <c:v>43628.452777777777</c:v>
                </c:pt>
                <c:pt idx="53">
                  <c:v>43628.45208333333</c:v>
                </c:pt>
                <c:pt idx="54">
                  <c:v>43628.451388888891</c:v>
                </c:pt>
                <c:pt idx="55">
                  <c:v>43628.450694444444</c:v>
                </c:pt>
                <c:pt idx="56">
                  <c:v>43628.45</c:v>
                </c:pt>
                <c:pt idx="57">
                  <c:v>43628.449305555558</c:v>
                </c:pt>
                <c:pt idx="58">
                  <c:v>43628.448611111111</c:v>
                </c:pt>
                <c:pt idx="59">
                  <c:v>43628.447916666664</c:v>
                </c:pt>
                <c:pt idx="60">
                  <c:v>43628.447222222225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171.39</c:v>
                </c:pt>
                <c:pt idx="1">
                  <c:v>171.39</c:v>
                </c:pt>
                <c:pt idx="2">
                  <c:v>171.39</c:v>
                </c:pt>
                <c:pt idx="3">
                  <c:v>171.38</c:v>
                </c:pt>
                <c:pt idx="4">
                  <c:v>171.39</c:v>
                </c:pt>
                <c:pt idx="5">
                  <c:v>171.39</c:v>
                </c:pt>
                <c:pt idx="6">
                  <c:v>171.38</c:v>
                </c:pt>
                <c:pt idx="7">
                  <c:v>171.39</c:v>
                </c:pt>
                <c:pt idx="8">
                  <c:v>171.38</c:v>
                </c:pt>
                <c:pt idx="9">
                  <c:v>171.38</c:v>
                </c:pt>
                <c:pt idx="10">
                  <c:v>171.38</c:v>
                </c:pt>
                <c:pt idx="11">
                  <c:v>171.39</c:v>
                </c:pt>
                <c:pt idx="12">
                  <c:v>171.39</c:v>
                </c:pt>
                <c:pt idx="13">
                  <c:v>171.39</c:v>
                </c:pt>
                <c:pt idx="14">
                  <c:v>171.4</c:v>
                </c:pt>
                <c:pt idx="15">
                  <c:v>171.41</c:v>
                </c:pt>
                <c:pt idx="16">
                  <c:v>171.41</c:v>
                </c:pt>
                <c:pt idx="17">
                  <c:v>171.41</c:v>
                </c:pt>
                <c:pt idx="18">
                  <c:v>171.41</c:v>
                </c:pt>
                <c:pt idx="19">
                  <c:v>171.42</c:v>
                </c:pt>
                <c:pt idx="20">
                  <c:v>171.42</c:v>
                </c:pt>
                <c:pt idx="21">
                  <c:v>171.42</c:v>
                </c:pt>
                <c:pt idx="22">
                  <c:v>171.44</c:v>
                </c:pt>
                <c:pt idx="23">
                  <c:v>171.43</c:v>
                </c:pt>
                <c:pt idx="24">
                  <c:v>171.43</c:v>
                </c:pt>
                <c:pt idx="25">
                  <c:v>171.42</c:v>
                </c:pt>
                <c:pt idx="26">
                  <c:v>171.43</c:v>
                </c:pt>
                <c:pt idx="27">
                  <c:v>171.42</c:v>
                </c:pt>
                <c:pt idx="28">
                  <c:v>171.42</c:v>
                </c:pt>
                <c:pt idx="29">
                  <c:v>171.42</c:v>
                </c:pt>
                <c:pt idx="30">
                  <c:v>171.42</c:v>
                </c:pt>
                <c:pt idx="31">
                  <c:v>171.42</c:v>
                </c:pt>
                <c:pt idx="32">
                  <c:v>171.41</c:v>
                </c:pt>
                <c:pt idx="33">
                  <c:v>171.42</c:v>
                </c:pt>
                <c:pt idx="34">
                  <c:v>171.42</c:v>
                </c:pt>
                <c:pt idx="35">
                  <c:v>171.41</c:v>
                </c:pt>
                <c:pt idx="36">
                  <c:v>171.4</c:v>
                </c:pt>
                <c:pt idx="37">
                  <c:v>171.41</c:v>
                </c:pt>
                <c:pt idx="38">
                  <c:v>171.42</c:v>
                </c:pt>
                <c:pt idx="39">
                  <c:v>171.43</c:v>
                </c:pt>
                <c:pt idx="40">
                  <c:v>171.43</c:v>
                </c:pt>
                <c:pt idx="41">
                  <c:v>171.44</c:v>
                </c:pt>
                <c:pt idx="42">
                  <c:v>171.44</c:v>
                </c:pt>
                <c:pt idx="43">
                  <c:v>171.44</c:v>
                </c:pt>
                <c:pt idx="44">
                  <c:v>171.44</c:v>
                </c:pt>
                <c:pt idx="45">
                  <c:v>171.44</c:v>
                </c:pt>
                <c:pt idx="46">
                  <c:v>171.45</c:v>
                </c:pt>
                <c:pt idx="47">
                  <c:v>171.45</c:v>
                </c:pt>
                <c:pt idx="48">
                  <c:v>171.45</c:v>
                </c:pt>
                <c:pt idx="49">
                  <c:v>171.44</c:v>
                </c:pt>
                <c:pt idx="50">
                  <c:v>171.44</c:v>
                </c:pt>
                <c:pt idx="51">
                  <c:v>171.44</c:v>
                </c:pt>
                <c:pt idx="52">
                  <c:v>171.43</c:v>
                </c:pt>
                <c:pt idx="53">
                  <c:v>171.42</c:v>
                </c:pt>
                <c:pt idx="54">
                  <c:v>171.42</c:v>
                </c:pt>
                <c:pt idx="55">
                  <c:v>171.42</c:v>
                </c:pt>
                <c:pt idx="56">
                  <c:v>171.43</c:v>
                </c:pt>
                <c:pt idx="57">
                  <c:v>171.42</c:v>
                </c:pt>
                <c:pt idx="58">
                  <c:v>171.43</c:v>
                </c:pt>
                <c:pt idx="59">
                  <c:v>171.43</c:v>
                </c:pt>
                <c:pt idx="60">
                  <c:v>171.41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4-4A16-B432-424BDD3132E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43628.488888888889</c:v>
                </c:pt>
                <c:pt idx="1">
                  <c:v>43628.488194444442</c:v>
                </c:pt>
                <c:pt idx="2">
                  <c:v>43628.487500000003</c:v>
                </c:pt>
                <c:pt idx="3">
                  <c:v>43628.486805555556</c:v>
                </c:pt>
                <c:pt idx="4">
                  <c:v>43628.486111111109</c:v>
                </c:pt>
                <c:pt idx="5">
                  <c:v>43628.48541666667</c:v>
                </c:pt>
                <c:pt idx="6">
                  <c:v>43628.484722222223</c:v>
                </c:pt>
                <c:pt idx="7">
                  <c:v>43628.484027777777</c:v>
                </c:pt>
                <c:pt idx="8">
                  <c:v>43628.48333333333</c:v>
                </c:pt>
                <c:pt idx="9">
                  <c:v>43628.482638888891</c:v>
                </c:pt>
                <c:pt idx="10">
                  <c:v>43628.481944444444</c:v>
                </c:pt>
                <c:pt idx="11">
                  <c:v>43628.481249999997</c:v>
                </c:pt>
                <c:pt idx="12">
                  <c:v>43628.480555555558</c:v>
                </c:pt>
                <c:pt idx="13">
                  <c:v>43628.479861111111</c:v>
                </c:pt>
                <c:pt idx="14">
                  <c:v>43628.479166666664</c:v>
                </c:pt>
                <c:pt idx="15">
                  <c:v>43628.478472222225</c:v>
                </c:pt>
                <c:pt idx="16">
                  <c:v>43628.477777777778</c:v>
                </c:pt>
                <c:pt idx="17">
                  <c:v>43628.477083333331</c:v>
                </c:pt>
                <c:pt idx="18">
                  <c:v>43628.476388888892</c:v>
                </c:pt>
                <c:pt idx="19">
                  <c:v>43628.475694444445</c:v>
                </c:pt>
                <c:pt idx="20">
                  <c:v>43628.474999999999</c:v>
                </c:pt>
                <c:pt idx="21">
                  <c:v>43628.474305555559</c:v>
                </c:pt>
                <c:pt idx="22">
                  <c:v>43628.473611111112</c:v>
                </c:pt>
                <c:pt idx="23">
                  <c:v>43628.472916666666</c:v>
                </c:pt>
                <c:pt idx="24">
                  <c:v>43628.472222222219</c:v>
                </c:pt>
                <c:pt idx="25">
                  <c:v>43628.47152777778</c:v>
                </c:pt>
                <c:pt idx="26">
                  <c:v>43628.470833333333</c:v>
                </c:pt>
                <c:pt idx="27">
                  <c:v>43628.470138888886</c:v>
                </c:pt>
                <c:pt idx="28">
                  <c:v>43628.469444444447</c:v>
                </c:pt>
                <c:pt idx="29">
                  <c:v>43628.46875</c:v>
                </c:pt>
                <c:pt idx="30">
                  <c:v>43628.468055555553</c:v>
                </c:pt>
                <c:pt idx="31">
                  <c:v>43628.467361111114</c:v>
                </c:pt>
                <c:pt idx="32">
                  <c:v>43628.466666666667</c:v>
                </c:pt>
                <c:pt idx="33">
                  <c:v>43628.46597222222</c:v>
                </c:pt>
                <c:pt idx="34">
                  <c:v>43628.465277777781</c:v>
                </c:pt>
                <c:pt idx="35">
                  <c:v>43628.464583333334</c:v>
                </c:pt>
                <c:pt idx="36">
                  <c:v>43628.463888888888</c:v>
                </c:pt>
                <c:pt idx="37">
                  <c:v>43628.463194444441</c:v>
                </c:pt>
                <c:pt idx="38">
                  <c:v>43628.462500000001</c:v>
                </c:pt>
                <c:pt idx="39">
                  <c:v>43628.461805555555</c:v>
                </c:pt>
                <c:pt idx="40">
                  <c:v>43628.461111111108</c:v>
                </c:pt>
                <c:pt idx="41">
                  <c:v>43628.460416666669</c:v>
                </c:pt>
                <c:pt idx="42">
                  <c:v>43628.459722222222</c:v>
                </c:pt>
                <c:pt idx="43">
                  <c:v>43628.459027777775</c:v>
                </c:pt>
                <c:pt idx="44">
                  <c:v>43628.458333333336</c:v>
                </c:pt>
                <c:pt idx="45">
                  <c:v>43628.457638888889</c:v>
                </c:pt>
                <c:pt idx="46">
                  <c:v>43628.456944444442</c:v>
                </c:pt>
                <c:pt idx="47">
                  <c:v>43628.456250000003</c:v>
                </c:pt>
                <c:pt idx="48">
                  <c:v>43628.455555555556</c:v>
                </c:pt>
                <c:pt idx="49">
                  <c:v>43628.454861111109</c:v>
                </c:pt>
                <c:pt idx="50">
                  <c:v>43628.45416666667</c:v>
                </c:pt>
                <c:pt idx="51">
                  <c:v>43628.453472222223</c:v>
                </c:pt>
                <c:pt idx="52">
                  <c:v>43628.452777777777</c:v>
                </c:pt>
                <c:pt idx="53">
                  <c:v>43628.45208333333</c:v>
                </c:pt>
                <c:pt idx="54">
                  <c:v>43628.451388888891</c:v>
                </c:pt>
                <c:pt idx="55">
                  <c:v>43628.450694444444</c:v>
                </c:pt>
                <c:pt idx="56">
                  <c:v>43628.45</c:v>
                </c:pt>
                <c:pt idx="57">
                  <c:v>43628.449305555558</c:v>
                </c:pt>
                <c:pt idx="58">
                  <c:v>43628.448611111111</c:v>
                </c:pt>
                <c:pt idx="59">
                  <c:v>43628.447916666664</c:v>
                </c:pt>
                <c:pt idx="60">
                  <c:v>43628.447222222225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171.39</c:v>
                </c:pt>
                <c:pt idx="1">
                  <c:v>171.39</c:v>
                </c:pt>
                <c:pt idx="2">
                  <c:v>171.39</c:v>
                </c:pt>
                <c:pt idx="3">
                  <c:v>171.39</c:v>
                </c:pt>
                <c:pt idx="4">
                  <c:v>171.39</c:v>
                </c:pt>
                <c:pt idx="5">
                  <c:v>171.39</c:v>
                </c:pt>
                <c:pt idx="6">
                  <c:v>171.39</c:v>
                </c:pt>
                <c:pt idx="7">
                  <c:v>171.39</c:v>
                </c:pt>
                <c:pt idx="8">
                  <c:v>171.39</c:v>
                </c:pt>
                <c:pt idx="9">
                  <c:v>171.39</c:v>
                </c:pt>
                <c:pt idx="10">
                  <c:v>171.39</c:v>
                </c:pt>
                <c:pt idx="11">
                  <c:v>171.39</c:v>
                </c:pt>
                <c:pt idx="12">
                  <c:v>171.39</c:v>
                </c:pt>
                <c:pt idx="13">
                  <c:v>171.4</c:v>
                </c:pt>
                <c:pt idx="14">
                  <c:v>171.4</c:v>
                </c:pt>
                <c:pt idx="15">
                  <c:v>171.41</c:v>
                </c:pt>
                <c:pt idx="16">
                  <c:v>171.41</c:v>
                </c:pt>
                <c:pt idx="17">
                  <c:v>171.42</c:v>
                </c:pt>
                <c:pt idx="18">
                  <c:v>171.41</c:v>
                </c:pt>
                <c:pt idx="19">
                  <c:v>171.42</c:v>
                </c:pt>
                <c:pt idx="20">
                  <c:v>171.42</c:v>
                </c:pt>
                <c:pt idx="21">
                  <c:v>171.42</c:v>
                </c:pt>
                <c:pt idx="22">
                  <c:v>171.45</c:v>
                </c:pt>
                <c:pt idx="23">
                  <c:v>171.44</c:v>
                </c:pt>
                <c:pt idx="24">
                  <c:v>171.43</c:v>
                </c:pt>
                <c:pt idx="25">
                  <c:v>171.42</c:v>
                </c:pt>
                <c:pt idx="26">
                  <c:v>171.43</c:v>
                </c:pt>
                <c:pt idx="27">
                  <c:v>171.43</c:v>
                </c:pt>
                <c:pt idx="28">
                  <c:v>171.43</c:v>
                </c:pt>
                <c:pt idx="29">
                  <c:v>171.43</c:v>
                </c:pt>
                <c:pt idx="30">
                  <c:v>171.43</c:v>
                </c:pt>
                <c:pt idx="31">
                  <c:v>171.42</c:v>
                </c:pt>
                <c:pt idx="32">
                  <c:v>171.41</c:v>
                </c:pt>
                <c:pt idx="33">
                  <c:v>171.42</c:v>
                </c:pt>
                <c:pt idx="34">
                  <c:v>171.42</c:v>
                </c:pt>
                <c:pt idx="35">
                  <c:v>171.42</c:v>
                </c:pt>
                <c:pt idx="36">
                  <c:v>171.4</c:v>
                </c:pt>
                <c:pt idx="37">
                  <c:v>171.42</c:v>
                </c:pt>
                <c:pt idx="38">
                  <c:v>171.42</c:v>
                </c:pt>
                <c:pt idx="39">
                  <c:v>171.43</c:v>
                </c:pt>
                <c:pt idx="40">
                  <c:v>171.44</c:v>
                </c:pt>
                <c:pt idx="41">
                  <c:v>171.44</c:v>
                </c:pt>
                <c:pt idx="42">
                  <c:v>171.44</c:v>
                </c:pt>
                <c:pt idx="43">
                  <c:v>171.44</c:v>
                </c:pt>
                <c:pt idx="44">
                  <c:v>171.44</c:v>
                </c:pt>
                <c:pt idx="45">
                  <c:v>171.45</c:v>
                </c:pt>
                <c:pt idx="46">
                  <c:v>171.46</c:v>
                </c:pt>
                <c:pt idx="47">
                  <c:v>171.46</c:v>
                </c:pt>
                <c:pt idx="48">
                  <c:v>171.45</c:v>
                </c:pt>
                <c:pt idx="49">
                  <c:v>171.46</c:v>
                </c:pt>
                <c:pt idx="50">
                  <c:v>171.45</c:v>
                </c:pt>
                <c:pt idx="51">
                  <c:v>171.45</c:v>
                </c:pt>
                <c:pt idx="52">
                  <c:v>171.44</c:v>
                </c:pt>
                <c:pt idx="53">
                  <c:v>171.43</c:v>
                </c:pt>
                <c:pt idx="54">
                  <c:v>171.42</c:v>
                </c:pt>
                <c:pt idx="55">
                  <c:v>171.42</c:v>
                </c:pt>
                <c:pt idx="56">
                  <c:v>171.44</c:v>
                </c:pt>
                <c:pt idx="57">
                  <c:v>171.42</c:v>
                </c:pt>
                <c:pt idx="58">
                  <c:v>171.43</c:v>
                </c:pt>
                <c:pt idx="59">
                  <c:v>171.45</c:v>
                </c:pt>
                <c:pt idx="60">
                  <c:v>171.42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54-4A16-B432-424BDD313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75520"/>
        <c:axId val="261976080"/>
      </c:stockChart>
      <c:catAx>
        <c:axId val="26197552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76080"/>
        <c:crosses val="autoZero"/>
        <c:auto val="1"/>
        <c:lblAlgn val="ctr"/>
        <c:lblOffset val="100"/>
        <c:noMultiLvlLbl val="0"/>
      </c:catAx>
      <c:valAx>
        <c:axId val="261976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43628.486111111109</c:v>
                </c:pt>
                <c:pt idx="1">
                  <c:v>43628.482638888891</c:v>
                </c:pt>
                <c:pt idx="2">
                  <c:v>43628.479166666664</c:v>
                </c:pt>
                <c:pt idx="3">
                  <c:v>43628.475694444445</c:v>
                </c:pt>
                <c:pt idx="4">
                  <c:v>43628.472222222219</c:v>
                </c:pt>
                <c:pt idx="5">
                  <c:v>43628.46875</c:v>
                </c:pt>
                <c:pt idx="6">
                  <c:v>43628.465277777781</c:v>
                </c:pt>
                <c:pt idx="7">
                  <c:v>43628.461805555555</c:v>
                </c:pt>
                <c:pt idx="8">
                  <c:v>43628.458333333336</c:v>
                </c:pt>
                <c:pt idx="9">
                  <c:v>43628.454861111109</c:v>
                </c:pt>
                <c:pt idx="10">
                  <c:v>43628.451388888891</c:v>
                </c:pt>
                <c:pt idx="11">
                  <c:v>43628.447916666664</c:v>
                </c:pt>
                <c:pt idx="12">
                  <c:v>43628.444444444445</c:v>
                </c:pt>
                <c:pt idx="13">
                  <c:v>43628.440972222219</c:v>
                </c:pt>
                <c:pt idx="14">
                  <c:v>43628.4375</c:v>
                </c:pt>
                <c:pt idx="15">
                  <c:v>43628.434027777781</c:v>
                </c:pt>
                <c:pt idx="16">
                  <c:v>43628.430555555555</c:v>
                </c:pt>
                <c:pt idx="17">
                  <c:v>43628.427083333336</c:v>
                </c:pt>
                <c:pt idx="18">
                  <c:v>43628.423611111109</c:v>
                </c:pt>
                <c:pt idx="19">
                  <c:v>43628.420138888891</c:v>
                </c:pt>
                <c:pt idx="20">
                  <c:v>43628.416666666664</c:v>
                </c:pt>
                <c:pt idx="21">
                  <c:v>43628.413194444445</c:v>
                </c:pt>
                <c:pt idx="22">
                  <c:v>43628.409722222219</c:v>
                </c:pt>
                <c:pt idx="23">
                  <c:v>43628.40625</c:v>
                </c:pt>
                <c:pt idx="24">
                  <c:v>43628.402777777781</c:v>
                </c:pt>
                <c:pt idx="25">
                  <c:v>43628.399305555555</c:v>
                </c:pt>
                <c:pt idx="26">
                  <c:v>43628.395833333336</c:v>
                </c:pt>
                <c:pt idx="27">
                  <c:v>43628.392361111109</c:v>
                </c:pt>
                <c:pt idx="28">
                  <c:v>43628.388888888891</c:v>
                </c:pt>
                <c:pt idx="29">
                  <c:v>43628.385416666664</c:v>
                </c:pt>
                <c:pt idx="30">
                  <c:v>43628.381944444445</c:v>
                </c:pt>
                <c:pt idx="31">
                  <c:v>43628.378472222219</c:v>
                </c:pt>
                <c:pt idx="32">
                  <c:v>43628.375</c:v>
                </c:pt>
                <c:pt idx="33">
                  <c:v>43628.371527777781</c:v>
                </c:pt>
                <c:pt idx="34">
                  <c:v>43628.368055555555</c:v>
                </c:pt>
                <c:pt idx="35">
                  <c:v>43628.364583333336</c:v>
                </c:pt>
                <c:pt idx="36">
                  <c:v>43628.361111111109</c:v>
                </c:pt>
                <c:pt idx="37">
                  <c:v>43628.357638888891</c:v>
                </c:pt>
                <c:pt idx="38">
                  <c:v>43628.354166666664</c:v>
                </c:pt>
                <c:pt idx="39">
                  <c:v>43628.350694444445</c:v>
                </c:pt>
                <c:pt idx="40">
                  <c:v>43628.347222222219</c:v>
                </c:pt>
                <c:pt idx="41">
                  <c:v>43628.34375</c:v>
                </c:pt>
                <c:pt idx="42">
                  <c:v>43628.340277777781</c:v>
                </c:pt>
                <c:pt idx="43">
                  <c:v>43628.336805555555</c:v>
                </c:pt>
                <c:pt idx="44">
                  <c:v>43628.333333333336</c:v>
                </c:pt>
                <c:pt idx="45">
                  <c:v>43628.329861111109</c:v>
                </c:pt>
                <c:pt idx="46">
                  <c:v>43628.326388888891</c:v>
                </c:pt>
                <c:pt idx="47">
                  <c:v>43628.322916666664</c:v>
                </c:pt>
                <c:pt idx="48">
                  <c:v>43628.319444444445</c:v>
                </c:pt>
                <c:pt idx="49">
                  <c:v>43628.315972222219</c:v>
                </c:pt>
                <c:pt idx="50">
                  <c:v>43628.3125</c:v>
                </c:pt>
                <c:pt idx="51">
                  <c:v>43628.309027777781</c:v>
                </c:pt>
                <c:pt idx="52">
                  <c:v>43628.305555555555</c:v>
                </c:pt>
                <c:pt idx="53">
                  <c:v>43628.302083333336</c:v>
                </c:pt>
                <c:pt idx="54">
                  <c:v>43628.298611111109</c:v>
                </c:pt>
                <c:pt idx="55">
                  <c:v>43628.295138888891</c:v>
                </c:pt>
                <c:pt idx="56">
                  <c:v>43628.291666666664</c:v>
                </c:pt>
                <c:pt idx="57">
                  <c:v>43628.288194444445</c:v>
                </c:pt>
                <c:pt idx="58">
                  <c:v>43628.284722222219</c:v>
                </c:pt>
                <c:pt idx="59">
                  <c:v>43628.28125</c:v>
                </c:pt>
                <c:pt idx="60">
                  <c:v>43628.277777777781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3842</c:v>
                </c:pt>
                <c:pt idx="1">
                  <c:v>3622</c:v>
                </c:pt>
                <c:pt idx="2">
                  <c:v>3102</c:v>
                </c:pt>
                <c:pt idx="3">
                  <c:v>2699</c:v>
                </c:pt>
                <c:pt idx="4">
                  <c:v>3265</c:v>
                </c:pt>
                <c:pt idx="5">
                  <c:v>3378</c:v>
                </c:pt>
                <c:pt idx="6">
                  <c:v>3750</c:v>
                </c:pt>
                <c:pt idx="7">
                  <c:v>5319</c:v>
                </c:pt>
                <c:pt idx="8">
                  <c:v>6588</c:v>
                </c:pt>
                <c:pt idx="9">
                  <c:v>6672</c:v>
                </c:pt>
                <c:pt idx="10">
                  <c:v>8169</c:v>
                </c:pt>
                <c:pt idx="11">
                  <c:v>9124</c:v>
                </c:pt>
                <c:pt idx="12">
                  <c:v>8965</c:v>
                </c:pt>
                <c:pt idx="13">
                  <c:v>11035</c:v>
                </c:pt>
                <c:pt idx="14">
                  <c:v>12413</c:v>
                </c:pt>
                <c:pt idx="15">
                  <c:v>12010</c:v>
                </c:pt>
                <c:pt idx="16">
                  <c:v>13067</c:v>
                </c:pt>
                <c:pt idx="17">
                  <c:v>13881</c:v>
                </c:pt>
                <c:pt idx="18">
                  <c:v>11891</c:v>
                </c:pt>
                <c:pt idx="19">
                  <c:v>12322</c:v>
                </c:pt>
                <c:pt idx="20">
                  <c:v>11641</c:v>
                </c:pt>
                <c:pt idx="21">
                  <c:v>11457</c:v>
                </c:pt>
                <c:pt idx="22">
                  <c:v>10932</c:v>
                </c:pt>
                <c:pt idx="23">
                  <c:v>10106</c:v>
                </c:pt>
                <c:pt idx="24">
                  <c:v>9186</c:v>
                </c:pt>
                <c:pt idx="25">
                  <c:v>9643</c:v>
                </c:pt>
                <c:pt idx="26">
                  <c:v>8972</c:v>
                </c:pt>
                <c:pt idx="27">
                  <c:v>8663</c:v>
                </c:pt>
                <c:pt idx="28">
                  <c:v>9621</c:v>
                </c:pt>
                <c:pt idx="29">
                  <c:v>8839</c:v>
                </c:pt>
                <c:pt idx="30">
                  <c:v>8233</c:v>
                </c:pt>
                <c:pt idx="31">
                  <c:v>9077</c:v>
                </c:pt>
                <c:pt idx="32">
                  <c:v>9744</c:v>
                </c:pt>
                <c:pt idx="33">
                  <c:v>9780</c:v>
                </c:pt>
                <c:pt idx="34">
                  <c:v>10777</c:v>
                </c:pt>
                <c:pt idx="35">
                  <c:v>12035</c:v>
                </c:pt>
                <c:pt idx="36">
                  <c:v>12723</c:v>
                </c:pt>
                <c:pt idx="37">
                  <c:v>15199</c:v>
                </c:pt>
                <c:pt idx="38">
                  <c:v>16389</c:v>
                </c:pt>
                <c:pt idx="39">
                  <c:v>18909</c:v>
                </c:pt>
                <c:pt idx="40">
                  <c:v>19133</c:v>
                </c:pt>
                <c:pt idx="41">
                  <c:v>17520</c:v>
                </c:pt>
                <c:pt idx="42">
                  <c:v>15868</c:v>
                </c:pt>
                <c:pt idx="43">
                  <c:v>15388</c:v>
                </c:pt>
                <c:pt idx="44">
                  <c:v>13409</c:v>
                </c:pt>
                <c:pt idx="45">
                  <c:v>13369</c:v>
                </c:pt>
                <c:pt idx="46">
                  <c:v>16272</c:v>
                </c:pt>
                <c:pt idx="47">
                  <c:v>14778</c:v>
                </c:pt>
                <c:pt idx="48">
                  <c:v>14587</c:v>
                </c:pt>
                <c:pt idx="49">
                  <c:v>13385</c:v>
                </c:pt>
                <c:pt idx="50">
                  <c:v>12210</c:v>
                </c:pt>
                <c:pt idx="51">
                  <c:v>9616</c:v>
                </c:pt>
                <c:pt idx="52">
                  <c:v>11080</c:v>
                </c:pt>
                <c:pt idx="53">
                  <c:v>9187</c:v>
                </c:pt>
                <c:pt idx="54">
                  <c:v>9693</c:v>
                </c:pt>
                <c:pt idx="55">
                  <c:v>10392</c:v>
                </c:pt>
                <c:pt idx="56">
                  <c:v>9873</c:v>
                </c:pt>
                <c:pt idx="57">
                  <c:v>10001</c:v>
                </c:pt>
                <c:pt idx="58">
                  <c:v>10463</c:v>
                </c:pt>
                <c:pt idx="59">
                  <c:v>10023</c:v>
                </c:pt>
                <c:pt idx="60">
                  <c:v>11509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3-4CC7-8F54-E52B97C30B1A}"/>
            </c:ext>
          </c:extLst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43628.486111111109</c:v>
                </c:pt>
                <c:pt idx="1">
                  <c:v>43628.482638888891</c:v>
                </c:pt>
                <c:pt idx="2">
                  <c:v>43628.479166666664</c:v>
                </c:pt>
                <c:pt idx="3">
                  <c:v>43628.475694444445</c:v>
                </c:pt>
                <c:pt idx="4">
                  <c:v>43628.472222222219</c:v>
                </c:pt>
                <c:pt idx="5">
                  <c:v>43628.46875</c:v>
                </c:pt>
                <c:pt idx="6">
                  <c:v>43628.465277777781</c:v>
                </c:pt>
                <c:pt idx="7">
                  <c:v>43628.461805555555</c:v>
                </c:pt>
                <c:pt idx="8">
                  <c:v>43628.458333333336</c:v>
                </c:pt>
                <c:pt idx="9">
                  <c:v>43628.454861111109</c:v>
                </c:pt>
                <c:pt idx="10">
                  <c:v>43628.451388888891</c:v>
                </c:pt>
                <c:pt idx="11">
                  <c:v>43628.447916666664</c:v>
                </c:pt>
                <c:pt idx="12">
                  <c:v>43628.444444444445</c:v>
                </c:pt>
                <c:pt idx="13">
                  <c:v>43628.440972222219</c:v>
                </c:pt>
                <c:pt idx="14">
                  <c:v>43628.4375</c:v>
                </c:pt>
                <c:pt idx="15">
                  <c:v>43628.434027777781</c:v>
                </c:pt>
                <c:pt idx="16">
                  <c:v>43628.430555555555</c:v>
                </c:pt>
                <c:pt idx="17">
                  <c:v>43628.427083333336</c:v>
                </c:pt>
                <c:pt idx="18">
                  <c:v>43628.423611111109</c:v>
                </c:pt>
                <c:pt idx="19">
                  <c:v>43628.420138888891</c:v>
                </c:pt>
                <c:pt idx="20">
                  <c:v>43628.416666666664</c:v>
                </c:pt>
                <c:pt idx="21">
                  <c:v>43628.413194444445</c:v>
                </c:pt>
                <c:pt idx="22">
                  <c:v>43628.409722222219</c:v>
                </c:pt>
                <c:pt idx="23">
                  <c:v>43628.40625</c:v>
                </c:pt>
                <c:pt idx="24">
                  <c:v>43628.402777777781</c:v>
                </c:pt>
                <c:pt idx="25">
                  <c:v>43628.399305555555</c:v>
                </c:pt>
                <c:pt idx="26">
                  <c:v>43628.395833333336</c:v>
                </c:pt>
                <c:pt idx="27">
                  <c:v>43628.392361111109</c:v>
                </c:pt>
                <c:pt idx="28">
                  <c:v>43628.388888888891</c:v>
                </c:pt>
                <c:pt idx="29">
                  <c:v>43628.385416666664</c:v>
                </c:pt>
                <c:pt idx="30">
                  <c:v>43628.381944444445</c:v>
                </c:pt>
                <c:pt idx="31">
                  <c:v>43628.378472222219</c:v>
                </c:pt>
                <c:pt idx="32">
                  <c:v>43628.375</c:v>
                </c:pt>
                <c:pt idx="33">
                  <c:v>43628.371527777781</c:v>
                </c:pt>
                <c:pt idx="34">
                  <c:v>43628.368055555555</c:v>
                </c:pt>
                <c:pt idx="35">
                  <c:v>43628.364583333336</c:v>
                </c:pt>
                <c:pt idx="36">
                  <c:v>43628.361111111109</c:v>
                </c:pt>
                <c:pt idx="37">
                  <c:v>43628.357638888891</c:v>
                </c:pt>
                <c:pt idx="38">
                  <c:v>43628.354166666664</c:v>
                </c:pt>
                <c:pt idx="39">
                  <c:v>43628.350694444445</c:v>
                </c:pt>
                <c:pt idx="40">
                  <c:v>43628.347222222219</c:v>
                </c:pt>
                <c:pt idx="41">
                  <c:v>43628.34375</c:v>
                </c:pt>
                <c:pt idx="42">
                  <c:v>43628.340277777781</c:v>
                </c:pt>
                <c:pt idx="43">
                  <c:v>43628.336805555555</c:v>
                </c:pt>
                <c:pt idx="44">
                  <c:v>43628.333333333336</c:v>
                </c:pt>
                <c:pt idx="45">
                  <c:v>43628.329861111109</c:v>
                </c:pt>
                <c:pt idx="46">
                  <c:v>43628.326388888891</c:v>
                </c:pt>
                <c:pt idx="47">
                  <c:v>43628.322916666664</c:v>
                </c:pt>
                <c:pt idx="48">
                  <c:v>43628.319444444445</c:v>
                </c:pt>
                <c:pt idx="49">
                  <c:v>43628.315972222219</c:v>
                </c:pt>
                <c:pt idx="50">
                  <c:v>43628.3125</c:v>
                </c:pt>
                <c:pt idx="51">
                  <c:v>43628.309027777781</c:v>
                </c:pt>
                <c:pt idx="52">
                  <c:v>43628.305555555555</c:v>
                </c:pt>
                <c:pt idx="53">
                  <c:v>43628.302083333336</c:v>
                </c:pt>
                <c:pt idx="54">
                  <c:v>43628.298611111109</c:v>
                </c:pt>
                <c:pt idx="55">
                  <c:v>43628.295138888891</c:v>
                </c:pt>
                <c:pt idx="56">
                  <c:v>43628.291666666664</c:v>
                </c:pt>
                <c:pt idx="57">
                  <c:v>43628.288194444445</c:v>
                </c:pt>
                <c:pt idx="58">
                  <c:v>43628.284722222219</c:v>
                </c:pt>
                <c:pt idx="59">
                  <c:v>43628.28125</c:v>
                </c:pt>
                <c:pt idx="60">
                  <c:v>43628.277777777781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3719</c:v>
                </c:pt>
                <c:pt idx="1">
                  <c:v>3093</c:v>
                </c:pt>
                <c:pt idx="2">
                  <c:v>2927</c:v>
                </c:pt>
                <c:pt idx="3">
                  <c:v>2875</c:v>
                </c:pt>
                <c:pt idx="4">
                  <c:v>3445</c:v>
                </c:pt>
                <c:pt idx="5">
                  <c:v>3006</c:v>
                </c:pt>
                <c:pt idx="6">
                  <c:v>3866</c:v>
                </c:pt>
                <c:pt idx="7">
                  <c:v>5252</c:v>
                </c:pt>
                <c:pt idx="8">
                  <c:v>6368</c:v>
                </c:pt>
                <c:pt idx="9">
                  <c:v>6873</c:v>
                </c:pt>
                <c:pt idx="10">
                  <c:v>8415</c:v>
                </c:pt>
                <c:pt idx="11">
                  <c:v>7987</c:v>
                </c:pt>
                <c:pt idx="12">
                  <c:v>7368</c:v>
                </c:pt>
                <c:pt idx="13">
                  <c:v>8058</c:v>
                </c:pt>
                <c:pt idx="14">
                  <c:v>10335</c:v>
                </c:pt>
                <c:pt idx="15">
                  <c:v>9721</c:v>
                </c:pt>
                <c:pt idx="16">
                  <c:v>11498</c:v>
                </c:pt>
                <c:pt idx="17">
                  <c:v>12523</c:v>
                </c:pt>
                <c:pt idx="18">
                  <c:v>12489</c:v>
                </c:pt>
                <c:pt idx="19">
                  <c:v>10648</c:v>
                </c:pt>
                <c:pt idx="20">
                  <c:v>10903</c:v>
                </c:pt>
                <c:pt idx="21">
                  <c:v>10202</c:v>
                </c:pt>
                <c:pt idx="22">
                  <c:v>10992</c:v>
                </c:pt>
                <c:pt idx="23">
                  <c:v>9337</c:v>
                </c:pt>
                <c:pt idx="24">
                  <c:v>9133</c:v>
                </c:pt>
                <c:pt idx="25">
                  <c:v>9534</c:v>
                </c:pt>
                <c:pt idx="26">
                  <c:v>9392</c:v>
                </c:pt>
                <c:pt idx="27">
                  <c:v>7620</c:v>
                </c:pt>
                <c:pt idx="28">
                  <c:v>9049</c:v>
                </c:pt>
                <c:pt idx="29">
                  <c:v>8749</c:v>
                </c:pt>
                <c:pt idx="30">
                  <c:v>8309</c:v>
                </c:pt>
                <c:pt idx="31">
                  <c:v>9929</c:v>
                </c:pt>
                <c:pt idx="32">
                  <c:v>11456</c:v>
                </c:pt>
                <c:pt idx="33">
                  <c:v>11007</c:v>
                </c:pt>
                <c:pt idx="34">
                  <c:v>12761</c:v>
                </c:pt>
                <c:pt idx="35">
                  <c:v>12594</c:v>
                </c:pt>
                <c:pt idx="36">
                  <c:v>13034</c:v>
                </c:pt>
                <c:pt idx="37">
                  <c:v>13863</c:v>
                </c:pt>
                <c:pt idx="38">
                  <c:v>15095</c:v>
                </c:pt>
                <c:pt idx="39">
                  <c:v>15882</c:v>
                </c:pt>
                <c:pt idx="40">
                  <c:v>16982</c:v>
                </c:pt>
                <c:pt idx="41">
                  <c:v>14875</c:v>
                </c:pt>
                <c:pt idx="42">
                  <c:v>12916</c:v>
                </c:pt>
                <c:pt idx="43">
                  <c:v>12202</c:v>
                </c:pt>
                <c:pt idx="44">
                  <c:v>11807</c:v>
                </c:pt>
                <c:pt idx="45">
                  <c:v>11600</c:v>
                </c:pt>
                <c:pt idx="46">
                  <c:v>13892</c:v>
                </c:pt>
                <c:pt idx="47">
                  <c:v>14331</c:v>
                </c:pt>
                <c:pt idx="48">
                  <c:v>13811</c:v>
                </c:pt>
                <c:pt idx="49">
                  <c:v>11970</c:v>
                </c:pt>
                <c:pt idx="50">
                  <c:v>10868</c:v>
                </c:pt>
                <c:pt idx="51">
                  <c:v>9328</c:v>
                </c:pt>
                <c:pt idx="52">
                  <c:v>9556</c:v>
                </c:pt>
                <c:pt idx="53">
                  <c:v>9896</c:v>
                </c:pt>
                <c:pt idx="54">
                  <c:v>9649</c:v>
                </c:pt>
                <c:pt idx="55">
                  <c:v>10752</c:v>
                </c:pt>
                <c:pt idx="56">
                  <c:v>9529</c:v>
                </c:pt>
                <c:pt idx="57">
                  <c:v>9309</c:v>
                </c:pt>
                <c:pt idx="58">
                  <c:v>8407</c:v>
                </c:pt>
                <c:pt idx="59">
                  <c:v>8585</c:v>
                </c:pt>
                <c:pt idx="60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3-4CC7-8F54-E52B97C30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79440"/>
        <c:axId val="261980000"/>
      </c:lineChart>
      <c:catAx>
        <c:axId val="26197944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000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00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43628.488888888889</c:v>
                </c:pt>
                <c:pt idx="1">
                  <c:v>43628.488194444442</c:v>
                </c:pt>
                <c:pt idx="2">
                  <c:v>43628.487500000003</c:v>
                </c:pt>
                <c:pt idx="3">
                  <c:v>43628.486805555556</c:v>
                </c:pt>
                <c:pt idx="4">
                  <c:v>43628.486111111109</c:v>
                </c:pt>
                <c:pt idx="5">
                  <c:v>43628.48541666667</c:v>
                </c:pt>
                <c:pt idx="6">
                  <c:v>43628.484722222223</c:v>
                </c:pt>
                <c:pt idx="7">
                  <c:v>43628.484027777777</c:v>
                </c:pt>
                <c:pt idx="8">
                  <c:v>43628.48333333333</c:v>
                </c:pt>
                <c:pt idx="9">
                  <c:v>43628.482638888891</c:v>
                </c:pt>
                <c:pt idx="10">
                  <c:v>43628.481944444444</c:v>
                </c:pt>
                <c:pt idx="11">
                  <c:v>43628.481249999997</c:v>
                </c:pt>
                <c:pt idx="12">
                  <c:v>43628.480555555558</c:v>
                </c:pt>
                <c:pt idx="13">
                  <c:v>43628.479861111111</c:v>
                </c:pt>
                <c:pt idx="14">
                  <c:v>43628.479166666664</c:v>
                </c:pt>
                <c:pt idx="15">
                  <c:v>43628.478472222225</c:v>
                </c:pt>
                <c:pt idx="16">
                  <c:v>43628.477777777778</c:v>
                </c:pt>
                <c:pt idx="17">
                  <c:v>43628.477083333331</c:v>
                </c:pt>
                <c:pt idx="18">
                  <c:v>43628.476388888892</c:v>
                </c:pt>
                <c:pt idx="19">
                  <c:v>43628.475694444445</c:v>
                </c:pt>
                <c:pt idx="20">
                  <c:v>43628.474999999999</c:v>
                </c:pt>
                <c:pt idx="21">
                  <c:v>43628.474305555559</c:v>
                </c:pt>
                <c:pt idx="22">
                  <c:v>43628.473611111112</c:v>
                </c:pt>
                <c:pt idx="23">
                  <c:v>43628.472916666666</c:v>
                </c:pt>
                <c:pt idx="24">
                  <c:v>43628.472222222219</c:v>
                </c:pt>
                <c:pt idx="25">
                  <c:v>43628.47152777778</c:v>
                </c:pt>
                <c:pt idx="26">
                  <c:v>43628.470833333333</c:v>
                </c:pt>
                <c:pt idx="27">
                  <c:v>43628.470138888886</c:v>
                </c:pt>
                <c:pt idx="28">
                  <c:v>43628.469444444447</c:v>
                </c:pt>
                <c:pt idx="29">
                  <c:v>43628.46875</c:v>
                </c:pt>
                <c:pt idx="30">
                  <c:v>43628.468055555553</c:v>
                </c:pt>
                <c:pt idx="31">
                  <c:v>43628.467361111114</c:v>
                </c:pt>
                <c:pt idx="32">
                  <c:v>43628.466666666667</c:v>
                </c:pt>
                <c:pt idx="33">
                  <c:v>43628.46597222222</c:v>
                </c:pt>
                <c:pt idx="34">
                  <c:v>43628.465277777781</c:v>
                </c:pt>
                <c:pt idx="35">
                  <c:v>43628.464583333334</c:v>
                </c:pt>
                <c:pt idx="36">
                  <c:v>43628.463888888888</c:v>
                </c:pt>
                <c:pt idx="37">
                  <c:v>43628.463194444441</c:v>
                </c:pt>
                <c:pt idx="38">
                  <c:v>43628.462500000001</c:v>
                </c:pt>
                <c:pt idx="39">
                  <c:v>43628.461805555555</c:v>
                </c:pt>
                <c:pt idx="40">
                  <c:v>43628.461111111108</c:v>
                </c:pt>
                <c:pt idx="41">
                  <c:v>43628.460416666669</c:v>
                </c:pt>
                <c:pt idx="42">
                  <c:v>43628.459722222222</c:v>
                </c:pt>
                <c:pt idx="43">
                  <c:v>43628.459027777775</c:v>
                </c:pt>
                <c:pt idx="44">
                  <c:v>43628.458333333336</c:v>
                </c:pt>
                <c:pt idx="45">
                  <c:v>43628.457638888889</c:v>
                </c:pt>
                <c:pt idx="46">
                  <c:v>43628.456944444442</c:v>
                </c:pt>
                <c:pt idx="47">
                  <c:v>43628.456250000003</c:v>
                </c:pt>
                <c:pt idx="48">
                  <c:v>43628.455555555556</c:v>
                </c:pt>
                <c:pt idx="49">
                  <c:v>43628.454861111109</c:v>
                </c:pt>
                <c:pt idx="50">
                  <c:v>43628.45416666667</c:v>
                </c:pt>
                <c:pt idx="51">
                  <c:v>43628.453472222223</c:v>
                </c:pt>
                <c:pt idx="52">
                  <c:v>43628.452777777777</c:v>
                </c:pt>
                <c:pt idx="53">
                  <c:v>43628.45208333333</c:v>
                </c:pt>
                <c:pt idx="54">
                  <c:v>43628.451388888891</c:v>
                </c:pt>
                <c:pt idx="55">
                  <c:v>43628.450694444444</c:v>
                </c:pt>
                <c:pt idx="56">
                  <c:v>43628.45</c:v>
                </c:pt>
                <c:pt idx="57">
                  <c:v>43628.449305555558</c:v>
                </c:pt>
                <c:pt idx="58">
                  <c:v>43628.448611111111</c:v>
                </c:pt>
                <c:pt idx="59">
                  <c:v>43628.447916666664</c:v>
                </c:pt>
                <c:pt idx="60">
                  <c:v>43628.447222222225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400</c:v>
                </c:pt>
                <c:pt idx="1">
                  <c:v>367</c:v>
                </c:pt>
                <c:pt idx="2">
                  <c:v>517</c:v>
                </c:pt>
                <c:pt idx="3">
                  <c:v>499</c:v>
                </c:pt>
                <c:pt idx="4">
                  <c:v>481</c:v>
                </c:pt>
                <c:pt idx="5">
                  <c:v>909</c:v>
                </c:pt>
                <c:pt idx="6">
                  <c:v>1203</c:v>
                </c:pt>
                <c:pt idx="7">
                  <c:v>1126</c:v>
                </c:pt>
                <c:pt idx="8">
                  <c:v>1344</c:v>
                </c:pt>
                <c:pt idx="9">
                  <c:v>1146</c:v>
                </c:pt>
                <c:pt idx="10">
                  <c:v>1006</c:v>
                </c:pt>
                <c:pt idx="11">
                  <c:v>903</c:v>
                </c:pt>
                <c:pt idx="12">
                  <c:v>895</c:v>
                </c:pt>
                <c:pt idx="13">
                  <c:v>679</c:v>
                </c:pt>
                <c:pt idx="14">
                  <c:v>706</c:v>
                </c:pt>
                <c:pt idx="15">
                  <c:v>527</c:v>
                </c:pt>
                <c:pt idx="16">
                  <c:v>654</c:v>
                </c:pt>
                <c:pt idx="17">
                  <c:v>1175</c:v>
                </c:pt>
                <c:pt idx="18">
                  <c:v>1214</c:v>
                </c:pt>
                <c:pt idx="19">
                  <c:v>1082</c:v>
                </c:pt>
                <c:pt idx="20">
                  <c:v>1000</c:v>
                </c:pt>
                <c:pt idx="21">
                  <c:v>656</c:v>
                </c:pt>
                <c:pt idx="22">
                  <c:v>70</c:v>
                </c:pt>
                <c:pt idx="23">
                  <c:v>144</c:v>
                </c:pt>
                <c:pt idx="24">
                  <c:v>157</c:v>
                </c:pt>
                <c:pt idx="25">
                  <c:v>180</c:v>
                </c:pt>
                <c:pt idx="26">
                  <c:v>194</c:v>
                </c:pt>
                <c:pt idx="27">
                  <c:v>194</c:v>
                </c:pt>
                <c:pt idx="28">
                  <c:v>262</c:v>
                </c:pt>
                <c:pt idx="29">
                  <c:v>248</c:v>
                </c:pt>
                <c:pt idx="30">
                  <c:v>389</c:v>
                </c:pt>
                <c:pt idx="31">
                  <c:v>394</c:v>
                </c:pt>
                <c:pt idx="32">
                  <c:v>632</c:v>
                </c:pt>
                <c:pt idx="33">
                  <c:v>452</c:v>
                </c:pt>
                <c:pt idx="34">
                  <c:v>587</c:v>
                </c:pt>
                <c:pt idx="35">
                  <c:v>603</c:v>
                </c:pt>
                <c:pt idx="36">
                  <c:v>857</c:v>
                </c:pt>
                <c:pt idx="37">
                  <c:v>1089</c:v>
                </c:pt>
                <c:pt idx="38">
                  <c:v>1164</c:v>
                </c:pt>
                <c:pt idx="39">
                  <c:v>1101</c:v>
                </c:pt>
                <c:pt idx="40">
                  <c:v>1093</c:v>
                </c:pt>
                <c:pt idx="41">
                  <c:v>1226</c:v>
                </c:pt>
                <c:pt idx="42">
                  <c:v>1060</c:v>
                </c:pt>
                <c:pt idx="43">
                  <c:v>988</c:v>
                </c:pt>
                <c:pt idx="44">
                  <c:v>1284</c:v>
                </c:pt>
                <c:pt idx="45">
                  <c:v>1113</c:v>
                </c:pt>
                <c:pt idx="46">
                  <c:v>713</c:v>
                </c:pt>
                <c:pt idx="47">
                  <c:v>504</c:v>
                </c:pt>
                <c:pt idx="48">
                  <c:v>594</c:v>
                </c:pt>
                <c:pt idx="49">
                  <c:v>334</c:v>
                </c:pt>
                <c:pt idx="50">
                  <c:v>552</c:v>
                </c:pt>
                <c:pt idx="51">
                  <c:v>1009</c:v>
                </c:pt>
                <c:pt idx="52">
                  <c:v>914</c:v>
                </c:pt>
                <c:pt idx="53">
                  <c:v>1490</c:v>
                </c:pt>
                <c:pt idx="54">
                  <c:v>2057</c:v>
                </c:pt>
                <c:pt idx="55">
                  <c:v>1958</c:v>
                </c:pt>
                <c:pt idx="56">
                  <c:v>1918</c:v>
                </c:pt>
                <c:pt idx="57">
                  <c:v>2337</c:v>
                </c:pt>
                <c:pt idx="58">
                  <c:v>2072</c:v>
                </c:pt>
                <c:pt idx="59">
                  <c:v>1690</c:v>
                </c:pt>
                <c:pt idx="60">
                  <c:v>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E-47F9-9FE1-07C12062C63B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43628.488888888889</c:v>
                </c:pt>
                <c:pt idx="1">
                  <c:v>43628.488194444442</c:v>
                </c:pt>
                <c:pt idx="2">
                  <c:v>43628.487500000003</c:v>
                </c:pt>
                <c:pt idx="3">
                  <c:v>43628.486805555556</c:v>
                </c:pt>
                <c:pt idx="4">
                  <c:v>43628.486111111109</c:v>
                </c:pt>
                <c:pt idx="5">
                  <c:v>43628.48541666667</c:v>
                </c:pt>
                <c:pt idx="6">
                  <c:v>43628.484722222223</c:v>
                </c:pt>
                <c:pt idx="7">
                  <c:v>43628.484027777777</c:v>
                </c:pt>
                <c:pt idx="8">
                  <c:v>43628.48333333333</c:v>
                </c:pt>
                <c:pt idx="9">
                  <c:v>43628.482638888891</c:v>
                </c:pt>
                <c:pt idx="10">
                  <c:v>43628.481944444444</c:v>
                </c:pt>
                <c:pt idx="11">
                  <c:v>43628.481249999997</c:v>
                </c:pt>
                <c:pt idx="12">
                  <c:v>43628.480555555558</c:v>
                </c:pt>
                <c:pt idx="13">
                  <c:v>43628.479861111111</c:v>
                </c:pt>
                <c:pt idx="14">
                  <c:v>43628.479166666664</c:v>
                </c:pt>
                <c:pt idx="15">
                  <c:v>43628.478472222225</c:v>
                </c:pt>
                <c:pt idx="16">
                  <c:v>43628.477777777778</c:v>
                </c:pt>
                <c:pt idx="17">
                  <c:v>43628.477083333331</c:v>
                </c:pt>
                <c:pt idx="18">
                  <c:v>43628.476388888892</c:v>
                </c:pt>
                <c:pt idx="19">
                  <c:v>43628.475694444445</c:v>
                </c:pt>
                <c:pt idx="20">
                  <c:v>43628.474999999999</c:v>
                </c:pt>
                <c:pt idx="21">
                  <c:v>43628.474305555559</c:v>
                </c:pt>
                <c:pt idx="22">
                  <c:v>43628.473611111112</c:v>
                </c:pt>
                <c:pt idx="23">
                  <c:v>43628.472916666666</c:v>
                </c:pt>
                <c:pt idx="24">
                  <c:v>43628.472222222219</c:v>
                </c:pt>
                <c:pt idx="25">
                  <c:v>43628.47152777778</c:v>
                </c:pt>
                <c:pt idx="26">
                  <c:v>43628.470833333333</c:v>
                </c:pt>
                <c:pt idx="27">
                  <c:v>43628.470138888886</c:v>
                </c:pt>
                <c:pt idx="28">
                  <c:v>43628.469444444447</c:v>
                </c:pt>
                <c:pt idx="29">
                  <c:v>43628.46875</c:v>
                </c:pt>
                <c:pt idx="30">
                  <c:v>43628.468055555553</c:v>
                </c:pt>
                <c:pt idx="31">
                  <c:v>43628.467361111114</c:v>
                </c:pt>
                <c:pt idx="32">
                  <c:v>43628.466666666667</c:v>
                </c:pt>
                <c:pt idx="33">
                  <c:v>43628.46597222222</c:v>
                </c:pt>
                <c:pt idx="34">
                  <c:v>43628.465277777781</c:v>
                </c:pt>
                <c:pt idx="35">
                  <c:v>43628.464583333334</c:v>
                </c:pt>
                <c:pt idx="36">
                  <c:v>43628.463888888888</c:v>
                </c:pt>
                <c:pt idx="37">
                  <c:v>43628.463194444441</c:v>
                </c:pt>
                <c:pt idx="38">
                  <c:v>43628.462500000001</c:v>
                </c:pt>
                <c:pt idx="39">
                  <c:v>43628.461805555555</c:v>
                </c:pt>
                <c:pt idx="40">
                  <c:v>43628.461111111108</c:v>
                </c:pt>
                <c:pt idx="41">
                  <c:v>43628.460416666669</c:v>
                </c:pt>
                <c:pt idx="42">
                  <c:v>43628.459722222222</c:v>
                </c:pt>
                <c:pt idx="43">
                  <c:v>43628.459027777775</c:v>
                </c:pt>
                <c:pt idx="44">
                  <c:v>43628.458333333336</c:v>
                </c:pt>
                <c:pt idx="45">
                  <c:v>43628.457638888889</c:v>
                </c:pt>
                <c:pt idx="46">
                  <c:v>43628.456944444442</c:v>
                </c:pt>
                <c:pt idx="47">
                  <c:v>43628.456250000003</c:v>
                </c:pt>
                <c:pt idx="48">
                  <c:v>43628.455555555556</c:v>
                </c:pt>
                <c:pt idx="49">
                  <c:v>43628.454861111109</c:v>
                </c:pt>
                <c:pt idx="50">
                  <c:v>43628.45416666667</c:v>
                </c:pt>
                <c:pt idx="51">
                  <c:v>43628.453472222223</c:v>
                </c:pt>
                <c:pt idx="52">
                  <c:v>43628.452777777777</c:v>
                </c:pt>
                <c:pt idx="53">
                  <c:v>43628.45208333333</c:v>
                </c:pt>
                <c:pt idx="54">
                  <c:v>43628.451388888891</c:v>
                </c:pt>
                <c:pt idx="55">
                  <c:v>43628.450694444444</c:v>
                </c:pt>
                <c:pt idx="56">
                  <c:v>43628.45</c:v>
                </c:pt>
                <c:pt idx="57">
                  <c:v>43628.449305555558</c:v>
                </c:pt>
                <c:pt idx="58">
                  <c:v>43628.448611111111</c:v>
                </c:pt>
                <c:pt idx="59">
                  <c:v>43628.447916666664</c:v>
                </c:pt>
                <c:pt idx="60">
                  <c:v>43628.447222222225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910</c:v>
                </c:pt>
                <c:pt idx="1">
                  <c:v>969</c:v>
                </c:pt>
                <c:pt idx="2">
                  <c:v>1053</c:v>
                </c:pt>
                <c:pt idx="3">
                  <c:v>889</c:v>
                </c:pt>
                <c:pt idx="4">
                  <c:v>662</c:v>
                </c:pt>
                <c:pt idx="5">
                  <c:v>706</c:v>
                </c:pt>
                <c:pt idx="6">
                  <c:v>842</c:v>
                </c:pt>
                <c:pt idx="7">
                  <c:v>810</c:v>
                </c:pt>
                <c:pt idx="8">
                  <c:v>904</c:v>
                </c:pt>
                <c:pt idx="9">
                  <c:v>778</c:v>
                </c:pt>
                <c:pt idx="10">
                  <c:v>780</c:v>
                </c:pt>
                <c:pt idx="11">
                  <c:v>644</c:v>
                </c:pt>
                <c:pt idx="12">
                  <c:v>595</c:v>
                </c:pt>
                <c:pt idx="13">
                  <c:v>514</c:v>
                </c:pt>
                <c:pt idx="14">
                  <c:v>418</c:v>
                </c:pt>
                <c:pt idx="15">
                  <c:v>254</c:v>
                </c:pt>
                <c:pt idx="16">
                  <c:v>543</c:v>
                </c:pt>
                <c:pt idx="17">
                  <c:v>707</c:v>
                </c:pt>
                <c:pt idx="18">
                  <c:v>1065</c:v>
                </c:pt>
                <c:pt idx="19">
                  <c:v>1060</c:v>
                </c:pt>
                <c:pt idx="20">
                  <c:v>1069</c:v>
                </c:pt>
                <c:pt idx="21">
                  <c:v>806</c:v>
                </c:pt>
                <c:pt idx="22">
                  <c:v>650</c:v>
                </c:pt>
                <c:pt idx="23">
                  <c:v>230</c:v>
                </c:pt>
                <c:pt idx="24">
                  <c:v>230</c:v>
                </c:pt>
                <c:pt idx="25">
                  <c:v>284</c:v>
                </c:pt>
                <c:pt idx="26">
                  <c:v>267</c:v>
                </c:pt>
                <c:pt idx="27">
                  <c:v>359</c:v>
                </c:pt>
                <c:pt idx="28">
                  <c:v>496</c:v>
                </c:pt>
                <c:pt idx="29">
                  <c:v>501</c:v>
                </c:pt>
                <c:pt idx="30">
                  <c:v>540</c:v>
                </c:pt>
                <c:pt idx="31">
                  <c:v>517</c:v>
                </c:pt>
                <c:pt idx="32">
                  <c:v>432</c:v>
                </c:pt>
                <c:pt idx="33">
                  <c:v>334</c:v>
                </c:pt>
                <c:pt idx="34">
                  <c:v>699</c:v>
                </c:pt>
                <c:pt idx="35">
                  <c:v>728</c:v>
                </c:pt>
                <c:pt idx="36">
                  <c:v>904</c:v>
                </c:pt>
                <c:pt idx="37">
                  <c:v>944</c:v>
                </c:pt>
                <c:pt idx="38">
                  <c:v>951</c:v>
                </c:pt>
                <c:pt idx="39">
                  <c:v>654</c:v>
                </c:pt>
                <c:pt idx="40">
                  <c:v>824</c:v>
                </c:pt>
                <c:pt idx="41">
                  <c:v>558</c:v>
                </c:pt>
                <c:pt idx="42">
                  <c:v>471</c:v>
                </c:pt>
                <c:pt idx="43">
                  <c:v>456</c:v>
                </c:pt>
                <c:pt idx="44">
                  <c:v>630</c:v>
                </c:pt>
                <c:pt idx="45">
                  <c:v>630</c:v>
                </c:pt>
                <c:pt idx="46">
                  <c:v>834</c:v>
                </c:pt>
                <c:pt idx="47">
                  <c:v>1032</c:v>
                </c:pt>
                <c:pt idx="48">
                  <c:v>1227</c:v>
                </c:pt>
                <c:pt idx="49">
                  <c:v>1350</c:v>
                </c:pt>
                <c:pt idx="50">
                  <c:v>1144</c:v>
                </c:pt>
                <c:pt idx="51">
                  <c:v>1089</c:v>
                </c:pt>
                <c:pt idx="52">
                  <c:v>1274</c:v>
                </c:pt>
                <c:pt idx="53">
                  <c:v>1436</c:v>
                </c:pt>
                <c:pt idx="54">
                  <c:v>1351</c:v>
                </c:pt>
                <c:pt idx="55">
                  <c:v>1926</c:v>
                </c:pt>
                <c:pt idx="56">
                  <c:v>2490</c:v>
                </c:pt>
                <c:pt idx="57">
                  <c:v>2540</c:v>
                </c:pt>
                <c:pt idx="58">
                  <c:v>2708</c:v>
                </c:pt>
                <c:pt idx="59">
                  <c:v>2501</c:v>
                </c:pt>
                <c:pt idx="60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EE-47F9-9FE1-07C12062C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82800"/>
        <c:axId val="261983360"/>
      </c:lineChart>
      <c:catAx>
        <c:axId val="2619828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336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3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43628.486111111109</c:v>
                </c:pt>
                <c:pt idx="1">
                  <c:v>43628.482638888891</c:v>
                </c:pt>
                <c:pt idx="2">
                  <c:v>43628.479166666664</c:v>
                </c:pt>
                <c:pt idx="3">
                  <c:v>43628.475694444445</c:v>
                </c:pt>
                <c:pt idx="4">
                  <c:v>43628.472222222219</c:v>
                </c:pt>
                <c:pt idx="5">
                  <c:v>43628.46875</c:v>
                </c:pt>
                <c:pt idx="6">
                  <c:v>43628.465277777781</c:v>
                </c:pt>
                <c:pt idx="7">
                  <c:v>43628.461805555555</c:v>
                </c:pt>
                <c:pt idx="8">
                  <c:v>43628.458333333336</c:v>
                </c:pt>
                <c:pt idx="9">
                  <c:v>43628.454861111109</c:v>
                </c:pt>
                <c:pt idx="10">
                  <c:v>43628.451388888891</c:v>
                </c:pt>
                <c:pt idx="11">
                  <c:v>43628.447916666664</c:v>
                </c:pt>
                <c:pt idx="12">
                  <c:v>43628.444444444445</c:v>
                </c:pt>
                <c:pt idx="13">
                  <c:v>43628.440972222219</c:v>
                </c:pt>
                <c:pt idx="14">
                  <c:v>43628.4375</c:v>
                </c:pt>
                <c:pt idx="15">
                  <c:v>43628.434027777781</c:v>
                </c:pt>
                <c:pt idx="16">
                  <c:v>43628.430555555555</c:v>
                </c:pt>
                <c:pt idx="17">
                  <c:v>43628.427083333336</c:v>
                </c:pt>
                <c:pt idx="18">
                  <c:v>43628.423611111109</c:v>
                </c:pt>
                <c:pt idx="19">
                  <c:v>43628.420138888891</c:v>
                </c:pt>
                <c:pt idx="20">
                  <c:v>43628.416666666664</c:v>
                </c:pt>
                <c:pt idx="21">
                  <c:v>43628.413194444445</c:v>
                </c:pt>
                <c:pt idx="22">
                  <c:v>43628.409722222219</c:v>
                </c:pt>
                <c:pt idx="23">
                  <c:v>43628.40625</c:v>
                </c:pt>
                <c:pt idx="24">
                  <c:v>43628.402777777781</c:v>
                </c:pt>
                <c:pt idx="25">
                  <c:v>43628.399305555555</c:v>
                </c:pt>
                <c:pt idx="26">
                  <c:v>43628.395833333336</c:v>
                </c:pt>
                <c:pt idx="27">
                  <c:v>43628.392361111109</c:v>
                </c:pt>
                <c:pt idx="28">
                  <c:v>43628.388888888891</c:v>
                </c:pt>
                <c:pt idx="29">
                  <c:v>43628.385416666664</c:v>
                </c:pt>
                <c:pt idx="30">
                  <c:v>43628.381944444445</c:v>
                </c:pt>
                <c:pt idx="31">
                  <c:v>43628.378472222219</c:v>
                </c:pt>
                <c:pt idx="32">
                  <c:v>43628.375</c:v>
                </c:pt>
                <c:pt idx="33">
                  <c:v>43628.371527777781</c:v>
                </c:pt>
                <c:pt idx="34">
                  <c:v>43628.368055555555</c:v>
                </c:pt>
                <c:pt idx="35">
                  <c:v>43628.364583333336</c:v>
                </c:pt>
                <c:pt idx="36">
                  <c:v>43628.361111111109</c:v>
                </c:pt>
                <c:pt idx="37">
                  <c:v>43628.357638888891</c:v>
                </c:pt>
                <c:pt idx="38">
                  <c:v>43628.354166666664</c:v>
                </c:pt>
                <c:pt idx="39">
                  <c:v>43628.350694444445</c:v>
                </c:pt>
                <c:pt idx="40">
                  <c:v>43628.347222222219</c:v>
                </c:pt>
                <c:pt idx="41">
                  <c:v>43628.34375</c:v>
                </c:pt>
                <c:pt idx="42">
                  <c:v>43628.340277777781</c:v>
                </c:pt>
                <c:pt idx="43">
                  <c:v>43628.336805555555</c:v>
                </c:pt>
                <c:pt idx="44">
                  <c:v>43628.333333333336</c:v>
                </c:pt>
                <c:pt idx="45">
                  <c:v>43628.329861111109</c:v>
                </c:pt>
                <c:pt idx="46">
                  <c:v>43628.326388888891</c:v>
                </c:pt>
                <c:pt idx="47">
                  <c:v>43628.322916666664</c:v>
                </c:pt>
                <c:pt idx="48">
                  <c:v>43628.319444444445</c:v>
                </c:pt>
                <c:pt idx="49">
                  <c:v>43628.315972222219</c:v>
                </c:pt>
                <c:pt idx="50">
                  <c:v>43628.3125</c:v>
                </c:pt>
                <c:pt idx="51">
                  <c:v>43628.309027777781</c:v>
                </c:pt>
                <c:pt idx="52">
                  <c:v>43628.305555555555</c:v>
                </c:pt>
                <c:pt idx="53">
                  <c:v>43628.302083333336</c:v>
                </c:pt>
                <c:pt idx="54">
                  <c:v>43628.298611111109</c:v>
                </c:pt>
                <c:pt idx="55">
                  <c:v>43628.295138888891</c:v>
                </c:pt>
                <c:pt idx="56">
                  <c:v>43628.291666666664</c:v>
                </c:pt>
                <c:pt idx="57">
                  <c:v>43628.288194444445</c:v>
                </c:pt>
                <c:pt idx="58">
                  <c:v>43628.284722222219</c:v>
                </c:pt>
                <c:pt idx="59">
                  <c:v>43628.28125</c:v>
                </c:pt>
                <c:pt idx="60">
                  <c:v>43628.277777777781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171.39</c:v>
                </c:pt>
                <c:pt idx="1">
                  <c:v>171.39</c:v>
                </c:pt>
                <c:pt idx="2">
                  <c:v>171.41</c:v>
                </c:pt>
                <c:pt idx="3">
                  <c:v>171.42</c:v>
                </c:pt>
                <c:pt idx="4">
                  <c:v>171.43</c:v>
                </c:pt>
                <c:pt idx="5">
                  <c:v>171.42</c:v>
                </c:pt>
                <c:pt idx="6">
                  <c:v>171.42</c:v>
                </c:pt>
                <c:pt idx="7">
                  <c:v>171.44</c:v>
                </c:pt>
                <c:pt idx="8">
                  <c:v>171.44</c:v>
                </c:pt>
                <c:pt idx="9">
                  <c:v>171.44</c:v>
                </c:pt>
                <c:pt idx="10">
                  <c:v>171.42</c:v>
                </c:pt>
                <c:pt idx="11">
                  <c:v>171.43</c:v>
                </c:pt>
                <c:pt idx="12">
                  <c:v>171.42</c:v>
                </c:pt>
                <c:pt idx="13">
                  <c:v>171.41</c:v>
                </c:pt>
                <c:pt idx="14">
                  <c:v>171.41</c:v>
                </c:pt>
                <c:pt idx="15">
                  <c:v>171.42</c:v>
                </c:pt>
                <c:pt idx="16">
                  <c:v>171.43</c:v>
                </c:pt>
                <c:pt idx="17">
                  <c:v>171.48</c:v>
                </c:pt>
                <c:pt idx="18">
                  <c:v>171.46</c:v>
                </c:pt>
                <c:pt idx="19">
                  <c:v>171.47</c:v>
                </c:pt>
                <c:pt idx="20">
                  <c:v>171.47</c:v>
                </c:pt>
                <c:pt idx="21">
                  <c:v>171.51</c:v>
                </c:pt>
                <c:pt idx="22">
                  <c:v>171.49</c:v>
                </c:pt>
                <c:pt idx="23">
                  <c:v>171.49</c:v>
                </c:pt>
                <c:pt idx="24">
                  <c:v>171.47</c:v>
                </c:pt>
                <c:pt idx="25">
                  <c:v>171.48</c:v>
                </c:pt>
                <c:pt idx="26">
                  <c:v>171.45</c:v>
                </c:pt>
                <c:pt idx="27">
                  <c:v>171.45</c:v>
                </c:pt>
                <c:pt idx="28">
                  <c:v>171.48</c:v>
                </c:pt>
                <c:pt idx="29">
                  <c:v>171.48</c:v>
                </c:pt>
                <c:pt idx="30">
                  <c:v>171.48</c:v>
                </c:pt>
                <c:pt idx="31">
                  <c:v>171.46</c:v>
                </c:pt>
                <c:pt idx="32">
                  <c:v>171.45</c:v>
                </c:pt>
                <c:pt idx="33">
                  <c:v>171.43</c:v>
                </c:pt>
                <c:pt idx="34">
                  <c:v>171.41</c:v>
                </c:pt>
                <c:pt idx="35">
                  <c:v>171.39</c:v>
                </c:pt>
                <c:pt idx="36">
                  <c:v>171.37</c:v>
                </c:pt>
                <c:pt idx="37">
                  <c:v>171.37</c:v>
                </c:pt>
                <c:pt idx="38">
                  <c:v>171.37</c:v>
                </c:pt>
                <c:pt idx="39">
                  <c:v>171.38</c:v>
                </c:pt>
                <c:pt idx="40">
                  <c:v>171.38</c:v>
                </c:pt>
                <c:pt idx="41">
                  <c:v>171.4</c:v>
                </c:pt>
                <c:pt idx="42">
                  <c:v>171.41</c:v>
                </c:pt>
                <c:pt idx="43">
                  <c:v>171.46</c:v>
                </c:pt>
                <c:pt idx="44">
                  <c:v>171.47</c:v>
                </c:pt>
                <c:pt idx="45">
                  <c:v>171.47</c:v>
                </c:pt>
                <c:pt idx="46">
                  <c:v>171.48</c:v>
                </c:pt>
                <c:pt idx="47">
                  <c:v>171.51</c:v>
                </c:pt>
                <c:pt idx="48">
                  <c:v>171.49</c:v>
                </c:pt>
                <c:pt idx="49">
                  <c:v>171.49</c:v>
                </c:pt>
                <c:pt idx="50">
                  <c:v>171.48</c:v>
                </c:pt>
                <c:pt idx="51">
                  <c:v>171.46</c:v>
                </c:pt>
                <c:pt idx="52">
                  <c:v>171.49</c:v>
                </c:pt>
                <c:pt idx="53">
                  <c:v>171.49</c:v>
                </c:pt>
                <c:pt idx="54">
                  <c:v>171.5</c:v>
                </c:pt>
                <c:pt idx="55">
                  <c:v>171.48</c:v>
                </c:pt>
                <c:pt idx="56">
                  <c:v>171.52</c:v>
                </c:pt>
                <c:pt idx="57">
                  <c:v>171.51</c:v>
                </c:pt>
                <c:pt idx="58">
                  <c:v>171.53</c:v>
                </c:pt>
                <c:pt idx="59">
                  <c:v>171.54</c:v>
                </c:pt>
                <c:pt idx="60">
                  <c:v>171.55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C6E-BCDE-27091ECEBEE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43628.486111111109</c:v>
                </c:pt>
                <c:pt idx="1">
                  <c:v>43628.482638888891</c:v>
                </c:pt>
                <c:pt idx="2">
                  <c:v>43628.479166666664</c:v>
                </c:pt>
                <c:pt idx="3">
                  <c:v>43628.475694444445</c:v>
                </c:pt>
                <c:pt idx="4">
                  <c:v>43628.472222222219</c:v>
                </c:pt>
                <c:pt idx="5">
                  <c:v>43628.46875</c:v>
                </c:pt>
                <c:pt idx="6">
                  <c:v>43628.465277777781</c:v>
                </c:pt>
                <c:pt idx="7">
                  <c:v>43628.461805555555</c:v>
                </c:pt>
                <c:pt idx="8">
                  <c:v>43628.458333333336</c:v>
                </c:pt>
                <c:pt idx="9">
                  <c:v>43628.454861111109</c:v>
                </c:pt>
                <c:pt idx="10">
                  <c:v>43628.451388888891</c:v>
                </c:pt>
                <c:pt idx="11">
                  <c:v>43628.447916666664</c:v>
                </c:pt>
                <c:pt idx="12">
                  <c:v>43628.444444444445</c:v>
                </c:pt>
                <c:pt idx="13">
                  <c:v>43628.440972222219</c:v>
                </c:pt>
                <c:pt idx="14">
                  <c:v>43628.4375</c:v>
                </c:pt>
                <c:pt idx="15">
                  <c:v>43628.434027777781</c:v>
                </c:pt>
                <c:pt idx="16">
                  <c:v>43628.430555555555</c:v>
                </c:pt>
                <c:pt idx="17">
                  <c:v>43628.427083333336</c:v>
                </c:pt>
                <c:pt idx="18">
                  <c:v>43628.423611111109</c:v>
                </c:pt>
                <c:pt idx="19">
                  <c:v>43628.420138888891</c:v>
                </c:pt>
                <c:pt idx="20">
                  <c:v>43628.416666666664</c:v>
                </c:pt>
                <c:pt idx="21">
                  <c:v>43628.413194444445</c:v>
                </c:pt>
                <c:pt idx="22">
                  <c:v>43628.409722222219</c:v>
                </c:pt>
                <c:pt idx="23">
                  <c:v>43628.40625</c:v>
                </c:pt>
                <c:pt idx="24">
                  <c:v>43628.402777777781</c:v>
                </c:pt>
                <c:pt idx="25">
                  <c:v>43628.399305555555</c:v>
                </c:pt>
                <c:pt idx="26">
                  <c:v>43628.395833333336</c:v>
                </c:pt>
                <c:pt idx="27">
                  <c:v>43628.392361111109</c:v>
                </c:pt>
                <c:pt idx="28">
                  <c:v>43628.388888888891</c:v>
                </c:pt>
                <c:pt idx="29">
                  <c:v>43628.385416666664</c:v>
                </c:pt>
                <c:pt idx="30">
                  <c:v>43628.381944444445</c:v>
                </c:pt>
                <c:pt idx="31">
                  <c:v>43628.378472222219</c:v>
                </c:pt>
                <c:pt idx="32">
                  <c:v>43628.375</c:v>
                </c:pt>
                <c:pt idx="33">
                  <c:v>43628.371527777781</c:v>
                </c:pt>
                <c:pt idx="34">
                  <c:v>43628.368055555555</c:v>
                </c:pt>
                <c:pt idx="35">
                  <c:v>43628.364583333336</c:v>
                </c:pt>
                <c:pt idx="36">
                  <c:v>43628.361111111109</c:v>
                </c:pt>
                <c:pt idx="37">
                  <c:v>43628.357638888891</c:v>
                </c:pt>
                <c:pt idx="38">
                  <c:v>43628.354166666664</c:v>
                </c:pt>
                <c:pt idx="39">
                  <c:v>43628.350694444445</c:v>
                </c:pt>
                <c:pt idx="40">
                  <c:v>43628.347222222219</c:v>
                </c:pt>
                <c:pt idx="41">
                  <c:v>43628.34375</c:v>
                </c:pt>
                <c:pt idx="42">
                  <c:v>43628.340277777781</c:v>
                </c:pt>
                <c:pt idx="43">
                  <c:v>43628.336805555555</c:v>
                </c:pt>
                <c:pt idx="44">
                  <c:v>43628.333333333336</c:v>
                </c:pt>
                <c:pt idx="45">
                  <c:v>43628.329861111109</c:v>
                </c:pt>
                <c:pt idx="46">
                  <c:v>43628.326388888891</c:v>
                </c:pt>
                <c:pt idx="47">
                  <c:v>43628.322916666664</c:v>
                </c:pt>
                <c:pt idx="48">
                  <c:v>43628.319444444445</c:v>
                </c:pt>
                <c:pt idx="49">
                  <c:v>43628.315972222219</c:v>
                </c:pt>
                <c:pt idx="50">
                  <c:v>43628.3125</c:v>
                </c:pt>
                <c:pt idx="51">
                  <c:v>43628.309027777781</c:v>
                </c:pt>
                <c:pt idx="52">
                  <c:v>43628.305555555555</c:v>
                </c:pt>
                <c:pt idx="53">
                  <c:v>43628.302083333336</c:v>
                </c:pt>
                <c:pt idx="54">
                  <c:v>43628.298611111109</c:v>
                </c:pt>
                <c:pt idx="55">
                  <c:v>43628.295138888891</c:v>
                </c:pt>
                <c:pt idx="56">
                  <c:v>43628.291666666664</c:v>
                </c:pt>
                <c:pt idx="57">
                  <c:v>43628.288194444445</c:v>
                </c:pt>
                <c:pt idx="58">
                  <c:v>43628.284722222219</c:v>
                </c:pt>
                <c:pt idx="59">
                  <c:v>43628.28125</c:v>
                </c:pt>
                <c:pt idx="60">
                  <c:v>43628.277777777781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171.4</c:v>
                </c:pt>
                <c:pt idx="1">
                  <c:v>171.39</c:v>
                </c:pt>
                <c:pt idx="2">
                  <c:v>171.41</c:v>
                </c:pt>
                <c:pt idx="3">
                  <c:v>171.42</c:v>
                </c:pt>
                <c:pt idx="4">
                  <c:v>171.45</c:v>
                </c:pt>
                <c:pt idx="5">
                  <c:v>171.43</c:v>
                </c:pt>
                <c:pt idx="6">
                  <c:v>171.43</c:v>
                </c:pt>
                <c:pt idx="7">
                  <c:v>171.44</c:v>
                </c:pt>
                <c:pt idx="8">
                  <c:v>171.45</c:v>
                </c:pt>
                <c:pt idx="9">
                  <c:v>171.46</c:v>
                </c:pt>
                <c:pt idx="10">
                  <c:v>171.45</c:v>
                </c:pt>
                <c:pt idx="11">
                  <c:v>171.45</c:v>
                </c:pt>
                <c:pt idx="12">
                  <c:v>171.43</c:v>
                </c:pt>
                <c:pt idx="13">
                  <c:v>171.43</c:v>
                </c:pt>
                <c:pt idx="14">
                  <c:v>171.43</c:v>
                </c:pt>
                <c:pt idx="15">
                  <c:v>171.44</c:v>
                </c:pt>
                <c:pt idx="16">
                  <c:v>171.45</c:v>
                </c:pt>
                <c:pt idx="17">
                  <c:v>171.48</c:v>
                </c:pt>
                <c:pt idx="18">
                  <c:v>171.49</c:v>
                </c:pt>
                <c:pt idx="19">
                  <c:v>171.47</c:v>
                </c:pt>
                <c:pt idx="20">
                  <c:v>171.49</c:v>
                </c:pt>
                <c:pt idx="21">
                  <c:v>171.51</c:v>
                </c:pt>
                <c:pt idx="22">
                  <c:v>171.54</c:v>
                </c:pt>
                <c:pt idx="23">
                  <c:v>171.5</c:v>
                </c:pt>
                <c:pt idx="24">
                  <c:v>171.51</c:v>
                </c:pt>
                <c:pt idx="25">
                  <c:v>171.48</c:v>
                </c:pt>
                <c:pt idx="26">
                  <c:v>171.49</c:v>
                </c:pt>
                <c:pt idx="27">
                  <c:v>171.47</c:v>
                </c:pt>
                <c:pt idx="28">
                  <c:v>171.48</c:v>
                </c:pt>
                <c:pt idx="29">
                  <c:v>171.49</c:v>
                </c:pt>
                <c:pt idx="30">
                  <c:v>171.49</c:v>
                </c:pt>
                <c:pt idx="31">
                  <c:v>171.49</c:v>
                </c:pt>
                <c:pt idx="32">
                  <c:v>171.47</c:v>
                </c:pt>
                <c:pt idx="33">
                  <c:v>171.45</c:v>
                </c:pt>
                <c:pt idx="34">
                  <c:v>171.44</c:v>
                </c:pt>
                <c:pt idx="35">
                  <c:v>171.42</c:v>
                </c:pt>
                <c:pt idx="36">
                  <c:v>171.4</c:v>
                </c:pt>
                <c:pt idx="37">
                  <c:v>171.38</c:v>
                </c:pt>
                <c:pt idx="38">
                  <c:v>171.38</c:v>
                </c:pt>
                <c:pt idx="39">
                  <c:v>171.38</c:v>
                </c:pt>
                <c:pt idx="40">
                  <c:v>171.39</c:v>
                </c:pt>
                <c:pt idx="41">
                  <c:v>171.41</c:v>
                </c:pt>
                <c:pt idx="42">
                  <c:v>171.43</c:v>
                </c:pt>
                <c:pt idx="43">
                  <c:v>171.47</c:v>
                </c:pt>
                <c:pt idx="44">
                  <c:v>171.48</c:v>
                </c:pt>
                <c:pt idx="45">
                  <c:v>171.47</c:v>
                </c:pt>
                <c:pt idx="46">
                  <c:v>171.49</c:v>
                </c:pt>
                <c:pt idx="47">
                  <c:v>171.54</c:v>
                </c:pt>
                <c:pt idx="48">
                  <c:v>171.54</c:v>
                </c:pt>
                <c:pt idx="49">
                  <c:v>171.5</c:v>
                </c:pt>
                <c:pt idx="50">
                  <c:v>171.55</c:v>
                </c:pt>
                <c:pt idx="51">
                  <c:v>171.49</c:v>
                </c:pt>
                <c:pt idx="52">
                  <c:v>171.49</c:v>
                </c:pt>
                <c:pt idx="53">
                  <c:v>171.5</c:v>
                </c:pt>
                <c:pt idx="54">
                  <c:v>171.51</c:v>
                </c:pt>
                <c:pt idx="55">
                  <c:v>171.52</c:v>
                </c:pt>
                <c:pt idx="56">
                  <c:v>171.52</c:v>
                </c:pt>
                <c:pt idx="57">
                  <c:v>171.53</c:v>
                </c:pt>
                <c:pt idx="58">
                  <c:v>171.53</c:v>
                </c:pt>
                <c:pt idx="59">
                  <c:v>171.56</c:v>
                </c:pt>
                <c:pt idx="60">
                  <c:v>171.56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4-4C6E-BCDE-27091ECEBEE5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43628.486111111109</c:v>
                </c:pt>
                <c:pt idx="1">
                  <c:v>43628.482638888891</c:v>
                </c:pt>
                <c:pt idx="2">
                  <c:v>43628.479166666664</c:v>
                </c:pt>
                <c:pt idx="3">
                  <c:v>43628.475694444445</c:v>
                </c:pt>
                <c:pt idx="4">
                  <c:v>43628.472222222219</c:v>
                </c:pt>
                <c:pt idx="5">
                  <c:v>43628.46875</c:v>
                </c:pt>
                <c:pt idx="6">
                  <c:v>43628.465277777781</c:v>
                </c:pt>
                <c:pt idx="7">
                  <c:v>43628.461805555555</c:v>
                </c:pt>
                <c:pt idx="8">
                  <c:v>43628.458333333336</c:v>
                </c:pt>
                <c:pt idx="9">
                  <c:v>43628.454861111109</c:v>
                </c:pt>
                <c:pt idx="10">
                  <c:v>43628.451388888891</c:v>
                </c:pt>
                <c:pt idx="11">
                  <c:v>43628.447916666664</c:v>
                </c:pt>
                <c:pt idx="12">
                  <c:v>43628.444444444445</c:v>
                </c:pt>
                <c:pt idx="13">
                  <c:v>43628.440972222219</c:v>
                </c:pt>
                <c:pt idx="14">
                  <c:v>43628.4375</c:v>
                </c:pt>
                <c:pt idx="15">
                  <c:v>43628.434027777781</c:v>
                </c:pt>
                <c:pt idx="16">
                  <c:v>43628.430555555555</c:v>
                </c:pt>
                <c:pt idx="17">
                  <c:v>43628.427083333336</c:v>
                </c:pt>
                <c:pt idx="18">
                  <c:v>43628.423611111109</c:v>
                </c:pt>
                <c:pt idx="19">
                  <c:v>43628.420138888891</c:v>
                </c:pt>
                <c:pt idx="20">
                  <c:v>43628.416666666664</c:v>
                </c:pt>
                <c:pt idx="21">
                  <c:v>43628.413194444445</c:v>
                </c:pt>
                <c:pt idx="22">
                  <c:v>43628.409722222219</c:v>
                </c:pt>
                <c:pt idx="23">
                  <c:v>43628.40625</c:v>
                </c:pt>
                <c:pt idx="24">
                  <c:v>43628.402777777781</c:v>
                </c:pt>
                <c:pt idx="25">
                  <c:v>43628.399305555555</c:v>
                </c:pt>
                <c:pt idx="26">
                  <c:v>43628.395833333336</c:v>
                </c:pt>
                <c:pt idx="27">
                  <c:v>43628.392361111109</c:v>
                </c:pt>
                <c:pt idx="28">
                  <c:v>43628.388888888891</c:v>
                </c:pt>
                <c:pt idx="29">
                  <c:v>43628.385416666664</c:v>
                </c:pt>
                <c:pt idx="30">
                  <c:v>43628.381944444445</c:v>
                </c:pt>
                <c:pt idx="31">
                  <c:v>43628.378472222219</c:v>
                </c:pt>
                <c:pt idx="32">
                  <c:v>43628.375</c:v>
                </c:pt>
                <c:pt idx="33">
                  <c:v>43628.371527777781</c:v>
                </c:pt>
                <c:pt idx="34">
                  <c:v>43628.368055555555</c:v>
                </c:pt>
                <c:pt idx="35">
                  <c:v>43628.364583333336</c:v>
                </c:pt>
                <c:pt idx="36">
                  <c:v>43628.361111111109</c:v>
                </c:pt>
                <c:pt idx="37">
                  <c:v>43628.357638888891</c:v>
                </c:pt>
                <c:pt idx="38">
                  <c:v>43628.354166666664</c:v>
                </c:pt>
                <c:pt idx="39">
                  <c:v>43628.350694444445</c:v>
                </c:pt>
                <c:pt idx="40">
                  <c:v>43628.347222222219</c:v>
                </c:pt>
                <c:pt idx="41">
                  <c:v>43628.34375</c:v>
                </c:pt>
                <c:pt idx="42">
                  <c:v>43628.340277777781</c:v>
                </c:pt>
                <c:pt idx="43">
                  <c:v>43628.336805555555</c:v>
                </c:pt>
                <c:pt idx="44">
                  <c:v>43628.333333333336</c:v>
                </c:pt>
                <c:pt idx="45">
                  <c:v>43628.329861111109</c:v>
                </c:pt>
                <c:pt idx="46">
                  <c:v>43628.326388888891</c:v>
                </c:pt>
                <c:pt idx="47">
                  <c:v>43628.322916666664</c:v>
                </c:pt>
                <c:pt idx="48">
                  <c:v>43628.319444444445</c:v>
                </c:pt>
                <c:pt idx="49">
                  <c:v>43628.315972222219</c:v>
                </c:pt>
                <c:pt idx="50">
                  <c:v>43628.3125</c:v>
                </c:pt>
                <c:pt idx="51">
                  <c:v>43628.309027777781</c:v>
                </c:pt>
                <c:pt idx="52">
                  <c:v>43628.305555555555</c:v>
                </c:pt>
                <c:pt idx="53">
                  <c:v>43628.302083333336</c:v>
                </c:pt>
                <c:pt idx="54">
                  <c:v>43628.298611111109</c:v>
                </c:pt>
                <c:pt idx="55">
                  <c:v>43628.295138888891</c:v>
                </c:pt>
                <c:pt idx="56">
                  <c:v>43628.291666666664</c:v>
                </c:pt>
                <c:pt idx="57">
                  <c:v>43628.288194444445</c:v>
                </c:pt>
                <c:pt idx="58">
                  <c:v>43628.284722222219</c:v>
                </c:pt>
                <c:pt idx="59">
                  <c:v>43628.28125</c:v>
                </c:pt>
                <c:pt idx="60">
                  <c:v>43628.277777777781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171.38</c:v>
                </c:pt>
                <c:pt idx="1">
                  <c:v>171.38</c:v>
                </c:pt>
                <c:pt idx="2">
                  <c:v>171.38</c:v>
                </c:pt>
                <c:pt idx="3">
                  <c:v>171.41</c:v>
                </c:pt>
                <c:pt idx="4">
                  <c:v>171.42</c:v>
                </c:pt>
                <c:pt idx="5">
                  <c:v>171.42</c:v>
                </c:pt>
                <c:pt idx="6">
                  <c:v>171.41</c:v>
                </c:pt>
                <c:pt idx="7">
                  <c:v>171.4</c:v>
                </c:pt>
                <c:pt idx="8">
                  <c:v>171.43</c:v>
                </c:pt>
                <c:pt idx="9">
                  <c:v>171.44</c:v>
                </c:pt>
                <c:pt idx="10">
                  <c:v>171.42</c:v>
                </c:pt>
                <c:pt idx="11">
                  <c:v>171.42</c:v>
                </c:pt>
                <c:pt idx="12">
                  <c:v>171.4</c:v>
                </c:pt>
                <c:pt idx="13">
                  <c:v>171.4</c:v>
                </c:pt>
                <c:pt idx="14">
                  <c:v>171.39</c:v>
                </c:pt>
                <c:pt idx="15">
                  <c:v>171.41</c:v>
                </c:pt>
                <c:pt idx="16">
                  <c:v>171.43</c:v>
                </c:pt>
                <c:pt idx="17">
                  <c:v>171.43</c:v>
                </c:pt>
                <c:pt idx="18">
                  <c:v>171.44</c:v>
                </c:pt>
                <c:pt idx="19">
                  <c:v>171.45</c:v>
                </c:pt>
                <c:pt idx="20">
                  <c:v>171.46</c:v>
                </c:pt>
                <c:pt idx="21">
                  <c:v>171.46</c:v>
                </c:pt>
                <c:pt idx="22">
                  <c:v>171.48</c:v>
                </c:pt>
                <c:pt idx="23">
                  <c:v>171.47</c:v>
                </c:pt>
                <c:pt idx="24">
                  <c:v>171.46</c:v>
                </c:pt>
                <c:pt idx="25">
                  <c:v>171.46</c:v>
                </c:pt>
                <c:pt idx="26">
                  <c:v>171.45</c:v>
                </c:pt>
                <c:pt idx="27">
                  <c:v>171.45</c:v>
                </c:pt>
                <c:pt idx="28">
                  <c:v>171.44</c:v>
                </c:pt>
                <c:pt idx="29">
                  <c:v>171.46</c:v>
                </c:pt>
                <c:pt idx="30">
                  <c:v>171.46</c:v>
                </c:pt>
                <c:pt idx="31">
                  <c:v>171.46</c:v>
                </c:pt>
                <c:pt idx="32">
                  <c:v>171.44</c:v>
                </c:pt>
                <c:pt idx="33">
                  <c:v>171.42</c:v>
                </c:pt>
                <c:pt idx="34">
                  <c:v>171.41</c:v>
                </c:pt>
                <c:pt idx="35">
                  <c:v>171.37</c:v>
                </c:pt>
                <c:pt idx="36">
                  <c:v>171.37</c:v>
                </c:pt>
                <c:pt idx="37">
                  <c:v>171.35</c:v>
                </c:pt>
                <c:pt idx="38">
                  <c:v>171.35</c:v>
                </c:pt>
                <c:pt idx="39">
                  <c:v>171.35</c:v>
                </c:pt>
                <c:pt idx="40">
                  <c:v>171.35</c:v>
                </c:pt>
                <c:pt idx="41">
                  <c:v>171.36</c:v>
                </c:pt>
                <c:pt idx="42">
                  <c:v>171.4</c:v>
                </c:pt>
                <c:pt idx="43">
                  <c:v>171.4</c:v>
                </c:pt>
                <c:pt idx="44">
                  <c:v>171.45</c:v>
                </c:pt>
                <c:pt idx="45">
                  <c:v>171.46</c:v>
                </c:pt>
                <c:pt idx="46">
                  <c:v>171.46</c:v>
                </c:pt>
                <c:pt idx="47">
                  <c:v>171.48</c:v>
                </c:pt>
                <c:pt idx="48">
                  <c:v>171.48</c:v>
                </c:pt>
                <c:pt idx="49">
                  <c:v>171.46</c:v>
                </c:pt>
                <c:pt idx="50">
                  <c:v>171.48</c:v>
                </c:pt>
                <c:pt idx="51">
                  <c:v>171.46</c:v>
                </c:pt>
                <c:pt idx="52">
                  <c:v>171.46</c:v>
                </c:pt>
                <c:pt idx="53">
                  <c:v>171.49</c:v>
                </c:pt>
                <c:pt idx="54">
                  <c:v>171.48</c:v>
                </c:pt>
                <c:pt idx="55">
                  <c:v>171.48</c:v>
                </c:pt>
                <c:pt idx="56">
                  <c:v>171.49</c:v>
                </c:pt>
                <c:pt idx="57">
                  <c:v>171.51</c:v>
                </c:pt>
                <c:pt idx="58">
                  <c:v>171.51</c:v>
                </c:pt>
                <c:pt idx="59">
                  <c:v>171.52</c:v>
                </c:pt>
                <c:pt idx="60">
                  <c:v>171.54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4-4C6E-BCDE-27091ECEBEE5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43628.486111111109</c:v>
                </c:pt>
                <c:pt idx="1">
                  <c:v>43628.482638888891</c:v>
                </c:pt>
                <c:pt idx="2">
                  <c:v>43628.479166666664</c:v>
                </c:pt>
                <c:pt idx="3">
                  <c:v>43628.475694444445</c:v>
                </c:pt>
                <c:pt idx="4">
                  <c:v>43628.472222222219</c:v>
                </c:pt>
                <c:pt idx="5">
                  <c:v>43628.46875</c:v>
                </c:pt>
                <c:pt idx="6">
                  <c:v>43628.465277777781</c:v>
                </c:pt>
                <c:pt idx="7">
                  <c:v>43628.461805555555</c:v>
                </c:pt>
                <c:pt idx="8">
                  <c:v>43628.458333333336</c:v>
                </c:pt>
                <c:pt idx="9">
                  <c:v>43628.454861111109</c:v>
                </c:pt>
                <c:pt idx="10">
                  <c:v>43628.451388888891</c:v>
                </c:pt>
                <c:pt idx="11">
                  <c:v>43628.447916666664</c:v>
                </c:pt>
                <c:pt idx="12">
                  <c:v>43628.444444444445</c:v>
                </c:pt>
                <c:pt idx="13">
                  <c:v>43628.440972222219</c:v>
                </c:pt>
                <c:pt idx="14">
                  <c:v>43628.4375</c:v>
                </c:pt>
                <c:pt idx="15">
                  <c:v>43628.434027777781</c:v>
                </c:pt>
                <c:pt idx="16">
                  <c:v>43628.430555555555</c:v>
                </c:pt>
                <c:pt idx="17">
                  <c:v>43628.427083333336</c:v>
                </c:pt>
                <c:pt idx="18">
                  <c:v>43628.423611111109</c:v>
                </c:pt>
                <c:pt idx="19">
                  <c:v>43628.420138888891</c:v>
                </c:pt>
                <c:pt idx="20">
                  <c:v>43628.416666666664</c:v>
                </c:pt>
                <c:pt idx="21">
                  <c:v>43628.413194444445</c:v>
                </c:pt>
                <c:pt idx="22">
                  <c:v>43628.409722222219</c:v>
                </c:pt>
                <c:pt idx="23">
                  <c:v>43628.40625</c:v>
                </c:pt>
                <c:pt idx="24">
                  <c:v>43628.402777777781</c:v>
                </c:pt>
                <c:pt idx="25">
                  <c:v>43628.399305555555</c:v>
                </c:pt>
                <c:pt idx="26">
                  <c:v>43628.395833333336</c:v>
                </c:pt>
                <c:pt idx="27">
                  <c:v>43628.392361111109</c:v>
                </c:pt>
                <c:pt idx="28">
                  <c:v>43628.388888888891</c:v>
                </c:pt>
                <c:pt idx="29">
                  <c:v>43628.385416666664</c:v>
                </c:pt>
                <c:pt idx="30">
                  <c:v>43628.381944444445</c:v>
                </c:pt>
                <c:pt idx="31">
                  <c:v>43628.378472222219</c:v>
                </c:pt>
                <c:pt idx="32">
                  <c:v>43628.375</c:v>
                </c:pt>
                <c:pt idx="33">
                  <c:v>43628.371527777781</c:v>
                </c:pt>
                <c:pt idx="34">
                  <c:v>43628.368055555555</c:v>
                </c:pt>
                <c:pt idx="35">
                  <c:v>43628.364583333336</c:v>
                </c:pt>
                <c:pt idx="36">
                  <c:v>43628.361111111109</c:v>
                </c:pt>
                <c:pt idx="37">
                  <c:v>43628.357638888891</c:v>
                </c:pt>
                <c:pt idx="38">
                  <c:v>43628.354166666664</c:v>
                </c:pt>
                <c:pt idx="39">
                  <c:v>43628.350694444445</c:v>
                </c:pt>
                <c:pt idx="40">
                  <c:v>43628.347222222219</c:v>
                </c:pt>
                <c:pt idx="41">
                  <c:v>43628.34375</c:v>
                </c:pt>
                <c:pt idx="42">
                  <c:v>43628.340277777781</c:v>
                </c:pt>
                <c:pt idx="43">
                  <c:v>43628.336805555555</c:v>
                </c:pt>
                <c:pt idx="44">
                  <c:v>43628.333333333336</c:v>
                </c:pt>
                <c:pt idx="45">
                  <c:v>43628.329861111109</c:v>
                </c:pt>
                <c:pt idx="46">
                  <c:v>43628.326388888891</c:v>
                </c:pt>
                <c:pt idx="47">
                  <c:v>43628.322916666664</c:v>
                </c:pt>
                <c:pt idx="48">
                  <c:v>43628.319444444445</c:v>
                </c:pt>
                <c:pt idx="49">
                  <c:v>43628.315972222219</c:v>
                </c:pt>
                <c:pt idx="50">
                  <c:v>43628.3125</c:v>
                </c:pt>
                <c:pt idx="51">
                  <c:v>43628.309027777781</c:v>
                </c:pt>
                <c:pt idx="52">
                  <c:v>43628.305555555555</c:v>
                </c:pt>
                <c:pt idx="53">
                  <c:v>43628.302083333336</c:v>
                </c:pt>
                <c:pt idx="54">
                  <c:v>43628.298611111109</c:v>
                </c:pt>
                <c:pt idx="55">
                  <c:v>43628.295138888891</c:v>
                </c:pt>
                <c:pt idx="56">
                  <c:v>43628.291666666664</c:v>
                </c:pt>
                <c:pt idx="57">
                  <c:v>43628.288194444445</c:v>
                </c:pt>
                <c:pt idx="58">
                  <c:v>43628.284722222219</c:v>
                </c:pt>
                <c:pt idx="59">
                  <c:v>43628.28125</c:v>
                </c:pt>
                <c:pt idx="60">
                  <c:v>43628.277777777781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171.39</c:v>
                </c:pt>
                <c:pt idx="1">
                  <c:v>171.39</c:v>
                </c:pt>
                <c:pt idx="2">
                  <c:v>171.39</c:v>
                </c:pt>
                <c:pt idx="3">
                  <c:v>171.41</c:v>
                </c:pt>
                <c:pt idx="4">
                  <c:v>171.42</c:v>
                </c:pt>
                <c:pt idx="5">
                  <c:v>171.42</c:v>
                </c:pt>
                <c:pt idx="6">
                  <c:v>171.43</c:v>
                </c:pt>
                <c:pt idx="7">
                  <c:v>171.42</c:v>
                </c:pt>
                <c:pt idx="8">
                  <c:v>171.44</c:v>
                </c:pt>
                <c:pt idx="9">
                  <c:v>171.45</c:v>
                </c:pt>
                <c:pt idx="10">
                  <c:v>171.45</c:v>
                </c:pt>
                <c:pt idx="11">
                  <c:v>171.42</c:v>
                </c:pt>
                <c:pt idx="12">
                  <c:v>171.42</c:v>
                </c:pt>
                <c:pt idx="13">
                  <c:v>171.42</c:v>
                </c:pt>
                <c:pt idx="14">
                  <c:v>171.4</c:v>
                </c:pt>
                <c:pt idx="15">
                  <c:v>171.41</c:v>
                </c:pt>
                <c:pt idx="16">
                  <c:v>171.43</c:v>
                </c:pt>
                <c:pt idx="17">
                  <c:v>171.43</c:v>
                </c:pt>
                <c:pt idx="18">
                  <c:v>171.48</c:v>
                </c:pt>
                <c:pt idx="19">
                  <c:v>171.46</c:v>
                </c:pt>
                <c:pt idx="20">
                  <c:v>171.48</c:v>
                </c:pt>
                <c:pt idx="21">
                  <c:v>171.48</c:v>
                </c:pt>
                <c:pt idx="22">
                  <c:v>171.51</c:v>
                </c:pt>
                <c:pt idx="23">
                  <c:v>171.48</c:v>
                </c:pt>
                <c:pt idx="24">
                  <c:v>171.5</c:v>
                </c:pt>
                <c:pt idx="25">
                  <c:v>171.47</c:v>
                </c:pt>
                <c:pt idx="26">
                  <c:v>171.48</c:v>
                </c:pt>
                <c:pt idx="27">
                  <c:v>171.45</c:v>
                </c:pt>
                <c:pt idx="28">
                  <c:v>171.45</c:v>
                </c:pt>
                <c:pt idx="29">
                  <c:v>171.47</c:v>
                </c:pt>
                <c:pt idx="30">
                  <c:v>171.48</c:v>
                </c:pt>
                <c:pt idx="31">
                  <c:v>171.49</c:v>
                </c:pt>
                <c:pt idx="32">
                  <c:v>171.46</c:v>
                </c:pt>
                <c:pt idx="33">
                  <c:v>171.45</c:v>
                </c:pt>
                <c:pt idx="34">
                  <c:v>171.43</c:v>
                </c:pt>
                <c:pt idx="35">
                  <c:v>171.41</c:v>
                </c:pt>
                <c:pt idx="36">
                  <c:v>171.39</c:v>
                </c:pt>
                <c:pt idx="37">
                  <c:v>171.38</c:v>
                </c:pt>
                <c:pt idx="38">
                  <c:v>171.36</c:v>
                </c:pt>
                <c:pt idx="39">
                  <c:v>171.36</c:v>
                </c:pt>
                <c:pt idx="40">
                  <c:v>171.38</c:v>
                </c:pt>
                <c:pt idx="41">
                  <c:v>171.39</c:v>
                </c:pt>
                <c:pt idx="42">
                  <c:v>171.4</c:v>
                </c:pt>
                <c:pt idx="43">
                  <c:v>171.41</c:v>
                </c:pt>
                <c:pt idx="44">
                  <c:v>171.46</c:v>
                </c:pt>
                <c:pt idx="45">
                  <c:v>171.47</c:v>
                </c:pt>
                <c:pt idx="46">
                  <c:v>171.46</c:v>
                </c:pt>
                <c:pt idx="47">
                  <c:v>171.48</c:v>
                </c:pt>
                <c:pt idx="48">
                  <c:v>171.51</c:v>
                </c:pt>
                <c:pt idx="49">
                  <c:v>171.48</c:v>
                </c:pt>
                <c:pt idx="50">
                  <c:v>171.49</c:v>
                </c:pt>
                <c:pt idx="51">
                  <c:v>171.48</c:v>
                </c:pt>
                <c:pt idx="52">
                  <c:v>171.46</c:v>
                </c:pt>
                <c:pt idx="53">
                  <c:v>171.49</c:v>
                </c:pt>
                <c:pt idx="54">
                  <c:v>171.5</c:v>
                </c:pt>
                <c:pt idx="55">
                  <c:v>171.49</c:v>
                </c:pt>
                <c:pt idx="56">
                  <c:v>171.49</c:v>
                </c:pt>
                <c:pt idx="57">
                  <c:v>171.52</c:v>
                </c:pt>
                <c:pt idx="58">
                  <c:v>171.51</c:v>
                </c:pt>
                <c:pt idx="59">
                  <c:v>171.52</c:v>
                </c:pt>
                <c:pt idx="60">
                  <c:v>171.54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4-4C6E-BCDE-27091ECEB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87280"/>
        <c:axId val="261987840"/>
      </c:stockChart>
      <c:catAx>
        <c:axId val="26198728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87840"/>
        <c:crosses val="autoZero"/>
        <c:auto val="1"/>
        <c:lblAlgn val="ctr"/>
        <c:lblOffset val="100"/>
        <c:noMultiLvlLbl val="0"/>
      </c:catAx>
      <c:valAx>
        <c:axId val="261987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zoomScaleNormal="100" workbookViewId="0">
      <selection activeCell="BQ5" sqref="BQ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91" t="str">
        <f>"CQG Eurex Euro Bund Iceberg Dashboard   Net Change:  "&amp;TEXT(RTD("cqg.rtd",,"ContractData","DB","NetChange",,"T"),"#.00")</f>
        <v>CQG Eurex Euro Bund Iceberg Dashboard   Net Change:  .03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3"/>
      <c r="BS2" s="54"/>
    </row>
    <row r="3" spans="2:73" ht="14.25" customHeigh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6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7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99" t="s">
        <v>20</v>
      </c>
      <c r="K4" s="99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100" t="s">
        <v>1</v>
      </c>
      <c r="Q4" s="100"/>
      <c r="R4" s="101" t="s">
        <v>0</v>
      </c>
      <c r="S4" s="101"/>
      <c r="T4" s="102" t="str">
        <f>RTD("cqg.rtd", ,"ContractData",J4, "LongDescription",, "T")</f>
        <v>Euro Bund (10yr), Sep 19</v>
      </c>
      <c r="U4" s="102"/>
      <c r="V4" s="102"/>
      <c r="W4" s="102"/>
      <c r="X4" s="102"/>
      <c r="Y4" s="103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72" t="s">
        <v>9</v>
      </c>
      <c r="AX4" s="72"/>
      <c r="AY4" s="73">
        <f>RTD("cqg.rtd", ,"SystemInfo", "Linetime")</f>
        <v>43628.48946759259</v>
      </c>
      <c r="AZ4" s="73"/>
      <c r="BA4" s="73"/>
      <c r="BB4" s="72" t="s">
        <v>10</v>
      </c>
      <c r="BC4" s="72"/>
      <c r="BD4" s="73">
        <f>RTD("cqg.rtd", ,"SystemInfo", "Linetime")+6/24</f>
        <v>43628.73946759259</v>
      </c>
      <c r="BE4" s="73"/>
      <c r="BF4" s="73"/>
      <c r="BG4" s="72" t="s">
        <v>11</v>
      </c>
      <c r="BH4" s="72"/>
      <c r="BI4" s="73">
        <f>RTD("cqg.rtd", ,"SystemInfo", "Linetime")+14/24</f>
        <v>43629.072800925926</v>
      </c>
      <c r="BJ4" s="73"/>
      <c r="BK4" s="73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85" t="s">
        <v>7</v>
      </c>
      <c r="C5" s="86"/>
      <c r="D5" s="35"/>
      <c r="E5" s="44">
        <v>5</v>
      </c>
      <c r="F5" s="47">
        <v>5</v>
      </c>
      <c r="G5" s="3"/>
      <c r="H5" s="4"/>
      <c r="I5" s="4"/>
      <c r="J5" s="104" t="str">
        <f>IF($O$4=0,RTD("cqg.rtd",,"DOMData",$J$4,"Price","-4","D"),TEXT(RTD("cqg.rtd",,"DOMData",$J$4,"Price","-4","T"),$O$4))</f>
        <v>171.36</v>
      </c>
      <c r="K5" s="105"/>
      <c r="L5" s="106" t="str">
        <f>IF($O$4=0,RTD("cqg.rtd",,"DOMData",$J$4,"Price","-3","D"),TEXT(RTD("cqg.rtd",,"DOMData",$J$4,"Price","-3","T"),$O$4))</f>
        <v>171.37</v>
      </c>
      <c r="M5" s="106"/>
      <c r="N5" s="107" t="str">
        <f>IF($O$4=0,RTD("cqg.rtd",,"DOMData",$J$4,"Price","-2","D"),TEXT(RTD("cqg.rtd",,"DOMData",$J$4,"Price","-2","T"),$O$4))</f>
        <v>171.38</v>
      </c>
      <c r="O5" s="107"/>
      <c r="P5" s="108" t="str">
        <f>IF($O$4=0,RTD("cqg.rtd",,"DOMData",$J$4,"Price","-1","D"),TEXT(RTD("cqg.rtd",,"DOMData",$J$4,"Price","-1","T"),$O$4))</f>
        <v>171.39</v>
      </c>
      <c r="Q5" s="108"/>
      <c r="R5" s="109" t="str">
        <f>IF($O$4=0,RTD("cqg.rtd",,"DOMData",$J$4,"Price","1","D"),TEXT(RTD("cqg.rtd",,"DOMData",$J$4,"Price","1","T"),$O$4))</f>
        <v>171.40</v>
      </c>
      <c r="S5" s="109"/>
      <c r="T5" s="110" t="str">
        <f>IF($O$4=0,RTD("cqg.rtd",,"DOMData",$J$4,"Price","2","D"),TEXT(RTD("cqg.rtd",,"DOMData",$J$4,"Price","2","T"),$O$4))</f>
        <v>171.41</v>
      </c>
      <c r="U5" s="110"/>
      <c r="V5" s="111" t="str">
        <f>IF($O$4=0,RTD("cqg.rtd",,"DOMData",$J$4,"Price","3","D"),TEXT(RTD("cqg.rtd",,"DOMData",$J$4,"Price","3","T"),$O$4))</f>
        <v>171.42</v>
      </c>
      <c r="W5" s="111"/>
      <c r="X5" s="112" t="str">
        <f>IF($O$4=0,RTD("cqg.rtd",,"DOMData",$J$4,"Price","4","D"),TEXT(RTD("cqg.rtd",,"DOMData",$J$4,"Price","4","T"),$O$4))</f>
        <v>171.43</v>
      </c>
      <c r="Y5" s="112"/>
      <c r="Z5" s="87" t="s">
        <v>5</v>
      </c>
      <c r="AA5" s="88"/>
      <c r="AB5" s="88"/>
      <c r="AC5" s="88"/>
      <c r="AD5" s="88"/>
      <c r="AE5" s="43">
        <v>25</v>
      </c>
      <c r="AF5" s="47">
        <v>25</v>
      </c>
      <c r="AG5" s="45"/>
      <c r="AH5" s="45"/>
      <c r="AI5" s="45"/>
      <c r="AJ5" s="46"/>
      <c r="AK5" s="85" t="s">
        <v>4</v>
      </c>
      <c r="AL5" s="86"/>
      <c r="AM5" s="86"/>
      <c r="AN5" s="86"/>
      <c r="AO5" s="86"/>
      <c r="AP5" s="43">
        <v>100</v>
      </c>
      <c r="AQ5" s="47">
        <v>100</v>
      </c>
      <c r="AR5" s="52"/>
      <c r="AS5" s="53"/>
      <c r="AT5" s="69"/>
      <c r="AU5" s="53"/>
      <c r="AV5" s="80" t="s">
        <v>12</v>
      </c>
      <c r="AW5" s="81"/>
      <c r="AX5" s="82">
        <f>RTD("cqg.rtd", ,"ContractData", "DB", "Open",, "T")</f>
        <v>171.38</v>
      </c>
      <c r="AY5" s="82"/>
      <c r="AZ5" s="80" t="s">
        <v>13</v>
      </c>
      <c r="BA5" s="81"/>
      <c r="BB5" s="82">
        <f>RTD("cqg.rtd", ,"ContractData", "DB", "High",, "T")</f>
        <v>171.62</v>
      </c>
      <c r="BC5" s="82"/>
      <c r="BD5" s="80" t="s">
        <v>14</v>
      </c>
      <c r="BE5" s="81"/>
      <c r="BF5" s="82">
        <f>RTD("cqg.rtd", ,"ContractData", "DB", "Low",, "T")</f>
        <v>171.32</v>
      </c>
      <c r="BG5" s="82"/>
      <c r="BH5" s="80" t="s">
        <v>15</v>
      </c>
      <c r="BI5" s="81"/>
      <c r="BJ5" s="82">
        <f>RTD("cqg.rtd", ,"ContractData", "DB", "LastPRice",, "T")</f>
        <v>171.39000000000001</v>
      </c>
      <c r="BK5" s="82"/>
      <c r="BL5" s="87" t="s">
        <v>6</v>
      </c>
      <c r="BM5" s="88"/>
      <c r="BN5" s="88"/>
      <c r="BO5" s="88"/>
      <c r="BP5" s="88"/>
      <c r="BQ5" s="43">
        <v>250</v>
      </c>
      <c r="BR5" s="47">
        <v>250</v>
      </c>
    </row>
    <row r="6" spans="2:73" ht="11.25" customHeight="1" x14ac:dyDescent="0.25">
      <c r="B6" s="14">
        <f>RTD("cqg.rtd",,"StudyData","SUBMINUTE((DB),1,Regular)","FG",,"Time","5",D6,,,,,"T")</f>
        <v>43628.48946759259</v>
      </c>
      <c r="C6" s="15">
        <f>IF(RTD("cqg.rtd",,"StudyData","SUBMINUTE((DB),1,FillGap)","Bar",,"Close","5",D6,,,,,"T")="",NA(),RTD("cqg.rtd",,"StudyData","SUBMINUTE((DB),1,FillGap)","Bar",,"Close","5",D6,,,,,"T"))</f>
        <v>171.39</v>
      </c>
      <c r="D6" s="16">
        <v>0</v>
      </c>
      <c r="E6" s="17">
        <f>IF( RTD("cqg.rtd",,"StudyData", "AlgOrdBidVol(SUBMINUTE((DB),1,Regular),1,0)",  "Bar",, "Open", "5",D6,,,,,"T")="",0,RTD("cqg.rtd",,"StudyData", "AlgOrdBidVol(SUBMINUTE((DB),1,Regular),1,0)",  "Bar",, "Open", "5",D6,,,,,"T"))</f>
        <v>0</v>
      </c>
      <c r="F6" s="17">
        <f xml:space="preserve"> IF(RTD("cqg.rtd",,"StudyData", "AlgOrdAskVol(SUBMINUTE((DB),1,Regular),1,0)",  "Bar",, "Open", "5",D6,,,,,"T")="",0,RTD("cqg.rtd",,"StudyData", "AlgOrdAskVol(SUBMINUTE((DB),1,Regular),1,0)",  "Bar",, "Open", "5",D6,,,,,"T"))</f>
        <v>0</v>
      </c>
      <c r="G6" s="23">
        <f xml:space="preserve"> RTD("cqg.rtd",,"StudyData","BAVolCr.BidVol^(SUBMINUTE((DB),1,FillGap),5,0)",  "Bar",, "Open", "5",D6,,,,,"T")</f>
        <v>3</v>
      </c>
      <c r="H6" s="23">
        <f xml:space="preserve"> RTD("cqg.rtd",,"StudyData","BAVolCr.AskVol^(SUBMINUTE((DB),1,Regular),5,0)",  "Bar",, "Open", "5",D6,,,,,"T")</f>
        <v>2</v>
      </c>
      <c r="I6" s="23">
        <f>IF(AND(E6&gt;$E$5,E6&gt;F6),1,IF(AND(F6&gt;$F$5,F6&gt;E6),-1,0))</f>
        <v>0</v>
      </c>
      <c r="J6" s="89">
        <f>RTD("cqg.rtd",,"DOMData",$J$4,"Volume","-4","D")</f>
        <v>619</v>
      </c>
      <c r="K6" s="90"/>
      <c r="L6" s="90">
        <f>RTD("cqg.rtd",,"DOMData",$J$4,"Volume","-3","D")</f>
        <v>751</v>
      </c>
      <c r="M6" s="90"/>
      <c r="N6" s="90">
        <f>RTD("cqg.rtd",,"DOMData",$J$4,"Volume","-2","D")</f>
        <v>429</v>
      </c>
      <c r="O6" s="90"/>
      <c r="P6" s="90">
        <f>RTD("cqg.rtd",,"DOMData",$J$4,"Volume","-1","D")</f>
        <v>201</v>
      </c>
      <c r="Q6" s="90"/>
      <c r="R6" s="90">
        <f>RTD("cqg.rtd",,"DOMData",$J$4,"Volume","1","D")</f>
        <v>456</v>
      </c>
      <c r="S6" s="90"/>
      <c r="T6" s="90">
        <f>RTD("cqg.rtd",,"DOMData",$J$4,"Volume","2","D")</f>
        <v>418</v>
      </c>
      <c r="U6" s="90"/>
      <c r="V6" s="90">
        <f>RTD("cqg.rtd",,"DOMData",$J$4,"Volume","3","D")</f>
        <v>423</v>
      </c>
      <c r="W6" s="90"/>
      <c r="X6" s="90">
        <f>RTD("cqg.rtd",,"DOMData",$J$4,"Volume","4","D")</f>
        <v>533</v>
      </c>
      <c r="Y6" s="98"/>
      <c r="Z6" s="38">
        <f>RTD("cqg.rtd",,"StudyData","SUBMINUTE((DB),5,Regular)","FG",,"Time","5",D6,,,,,"T")</f>
        <v>43628.48946759259</v>
      </c>
      <c r="AA6" s="18">
        <f>IF(RTD("cqg.rtd",,"StudyData","SUBMINUTE((DB),5,Regular)","FG",,"Open","5",D6,,,,,"T")="",NA(),RTD("cqg.rtd",,"StudyData","SUBMINUTE((DB),5,Regular)","FG",,"Open","5",D6,,,,,"T"))</f>
        <v>171.39</v>
      </c>
      <c r="AB6" s="18">
        <f>IF(RTD("cqg.rtd",,"StudyData","SUBMINUTE((DB),5,Regular)","FG",,"High","5",D6,,,,,"T")="",NA(),RTD("cqg.rtd",,"StudyData","SUBMINUTE((DB),5,Regular)","FG",,"High","5",D6,,,,,"T"))</f>
        <v>171.39</v>
      </c>
      <c r="AC6" s="18">
        <f>IF(RTD("cqg.rtd",,"StudyData","SUBMINUTE((DB),5,Regular)","FG",,"Low","5",D6,,,,,"T")="",NA(),RTD("cqg.rtd",,"StudyData","SUBMINUTE((DB),5,Regular)","FG",,"Low","5",D6,,,,,"T"))</f>
        <v>171.39</v>
      </c>
      <c r="AD6" s="39">
        <f>IF(RTD("cqg.rtd",,"StudyData","SUBMINUTE((DB),5,FillGap)","Bar",,"Close","5",D6,,,,,"T")="",NA(),RTD("cqg.rtd",,"StudyData","SUBMINUTE((DB),5,FillGap)","Bar",,"Close","5",D6,,,,,"T"))</f>
        <v>171.39</v>
      </c>
      <c r="AE6" s="40">
        <f>IF( RTD("cqg.rtd",,"StudyData","AlgOrdBidVol(SUBMINUTE((DB),5,Regular),1,0)",  "Bar",, "Open", "5",D6,,,,,"T")="",0,RTD("cqg.rtd",,"StudyData","AlgOrdBidVol(SUBMINUTE((DB),5,Regular),1,0)",  "Bar",, "Open", "5",D6,,,,,"T"))</f>
        <v>0</v>
      </c>
      <c r="AF6" s="40">
        <f>IF( RTD("cqg.rtd",,"StudyData","AlgOrdAskVol(SUBMINUTE((DB),5,Regular),1,0)",  "Bar",, "Open", "5",D6,,,,,"T")="",0,RTD("cqg.rtd",,"StudyData","AlgOrdAskVol(SUBMINUTE((DB),5,Regular),1,0)",  "Bar",, "Open", "5",D6,,,,,"T"))</f>
        <v>0</v>
      </c>
      <c r="AG6" s="3">
        <f xml:space="preserve"> RTD("cqg.rtd",,"StudyData","BAVolCr.BidVol^(SUBMINUTE((DB),5,Regular),5,0)",  "Bar",, "Open", "5",D6,,,,,"T")</f>
        <v>4</v>
      </c>
      <c r="AH6" s="3">
        <f xml:space="preserve"> RTD("cqg.rtd",,"StudyData","BAVolCr.AskVol^(SUBMINUTE((DB),5,Regular),5,0)",  "Bar",, "Open", "5",D6,,,,,"T")</f>
        <v>1</v>
      </c>
      <c r="AI6" s="13">
        <f>IF(AND(AE6&gt;$AE$5,AE6&gt;AF6),1,IF(AND(AF6&gt;$AF$5,AF6&gt;AE6),-1,0))</f>
        <v>0</v>
      </c>
      <c r="AJ6" s="20"/>
      <c r="AK6" s="21">
        <f>RTD("cqg.rtd",,"StudyData","DB","Bar",,"Time","1",D6,,,,,"T")</f>
        <v>43628.488888888889</v>
      </c>
      <c r="AL6" s="22">
        <f>IF(RTD("cqg.rtd",,"StudyData","DB","FG",,"Open","1",D6,,,,,"T")="",NA(),RTD("cqg.rtd",,"StudyData","DB","FG",,"Open","1",D6,,,,,"T"))</f>
        <v>171.39</v>
      </c>
      <c r="AM6" s="22">
        <f>IF(RTD("cqg.rtd",,"StudyData","DB","FG",,"High","1",D6,,,,,"T")="",NA(),RTD("cqg.rtd",,"StudyData","DB","FG",,"High","1",D6,,,,,"T"))</f>
        <v>171.4</v>
      </c>
      <c r="AN6" s="22">
        <f>IF(RTD("cqg.rtd",,"StudyData","DB","FG",,"Low","1",D6,,,,,"T")="",NA(),RTD("cqg.rtd",,"StudyData","DB","FG",,"Low","1",D6,,,,,"T"))</f>
        <v>171.39</v>
      </c>
      <c r="AO6" s="41">
        <f>IF(RTD("cqg.rtd",,"StudyData","DB","FG",,"Close","1",D6,,,,,"T")="",NA(),RTD("cqg.rtd",,"StudyData","DB","FG",,"Close","1",D6,,,,,"T"))</f>
        <v>171.39</v>
      </c>
      <c r="AP6" s="42">
        <f>IF( RTD("cqg.rtd",,"StudyData", "AlgOrdBidVol(DB)",  "Bar",, "Open", "1",D6,,,,,"T")="",0,RTD("cqg.rtd",,"StudyData", "AlgOrdBidVol(DB)",  "Bar",, "Open", "1",D6,,,,,"T"))</f>
        <v>0</v>
      </c>
      <c r="AQ6" s="42">
        <f xml:space="preserve"> IF(RTD("cqg.rtd",,"StudyData", "AlgOrdAskVol(DB)",  "Bar",, "Open", "1",D6,,,,,"T")="",0,RTD("cqg.rtd",,"StudyData", "AlgOrdAskVol(DB)",  "Bar",, "Open", "1",D6,,,,,"T"))</f>
        <v>129</v>
      </c>
      <c r="AR6" s="23">
        <f xml:space="preserve"> RTD("cqg.rtd",,"StudyData","BAVolCr.BidVol^(DB)",  "Bar",, "Open", "1",D6,,,,,"T")</f>
        <v>400</v>
      </c>
      <c r="AS6" s="23">
        <f xml:space="preserve"> RTD("cqg.rtd",,"StudyData","BAVolCr.AskVol^(DB)",  "Bar",, "Open", "1",D6,,,,,"T")</f>
        <v>910</v>
      </c>
      <c r="AT6" s="69">
        <f>IF(AND(AP6&gt;$AP$5,AP6&gt;AQ6),1,IF(AND(AQ6&gt;$AQ$5,AQ6&gt;AP6),-1,0))</f>
        <v>-1</v>
      </c>
      <c r="AU6" s="67"/>
      <c r="AV6" s="74" t="s">
        <v>18</v>
      </c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6"/>
      <c r="BL6" s="51">
        <f>RTD("cqg.rtd",,"StudyData","DB","Bar",,"Time","5",D6,,,,,"T")</f>
        <v>43628.486111111109</v>
      </c>
      <c r="BM6" s="50">
        <f>IF(RTD("cqg.rtd",,"StudyData","DB","FG",,"Open","5",D6,,,,,"T")="",NA(),RTD("cqg.rtd",,"StudyData","DB","FG",,"Open","5",D6,,,,,"T"))</f>
        <v>171.39</v>
      </c>
      <c r="BN6" s="48">
        <f>IF(RTD("cqg.rtd",,"StudyData","DB","FG",,"High","5",D6,,,,,"T")="",NA(),RTD("cqg.rtd",,"StudyData","DB","FG",,"High","5",D6,,,,,"T"))</f>
        <v>171.4</v>
      </c>
      <c r="BO6" s="49">
        <f>IF(RTD("cqg.rtd",,"StudyData","DB","FG",,"Low","5",D6,,,,,"T")="",NA(),RTD("cqg.rtd",,"StudyData","DB","FG",,"Low","5",D6,,,,,"T"))</f>
        <v>171.38</v>
      </c>
      <c r="BP6" s="19">
        <f>IF(RTD("cqg.rtd",,"StudyData","DB","FG",,"Close","5",D6,,,,,"T")="",NA(),RTD("cqg.rtd",,"StudyData","DB","FG",,"Close","5",D6,,,,,"T"))</f>
        <v>171.39</v>
      </c>
      <c r="BQ6" s="16">
        <f>IF( RTD("cqg.rtd",,"StudyData","AlgOrdBidVol(DB)",  "Bar",, "Open", "5",D6,,,,,"T")="",0,RTD("cqg.rtd",,"StudyData","AlgOrdBidVol(DB)",  "Bar",, "Open", "5",D6,,,,,"T"))</f>
        <v>50</v>
      </c>
      <c r="BR6" s="16">
        <f>IF( RTD("cqg.rtd",,"StudyData","AlgOrdAskVol(DB)",  "Bar",, "Open", "5",D6,,,,,"T")="",0,RTD("cqg.rtd",,"StudyData","AlgOrdAskVol(DB)",  "Bar",, "Open", "5",D6,,,,,"T"))</f>
        <v>622</v>
      </c>
      <c r="BS6" s="13">
        <f xml:space="preserve"> RTD("cqg.rtd",,"StudyData","BAVolCr.BidVol^(DB)",  "Bar",, "Open", "5",D6,,,,,"T")</f>
        <v>3842</v>
      </c>
      <c r="BT6" s="13">
        <f xml:space="preserve"> RTD("cqg.rtd",,"StudyData","BAVolCr.AskVol^(DB)",  "Bar",, "Open", "5",D6,,,,,"T")</f>
        <v>3719</v>
      </c>
      <c r="BU6" s="13">
        <f>IF(AND(BQ6&gt;$BQ$5,BQ6&gt;BR6),1,IF(AND(BR6&gt;$BR$5,BR6&gt;BQ6),-1,0))</f>
        <v>-1</v>
      </c>
    </row>
    <row r="7" spans="2:73" ht="11.25" customHeight="1" x14ac:dyDescent="0.3">
      <c r="B7" s="14">
        <f>RTD("cqg.rtd",,"StudyData","SUBMINUTE((DB),1,Regular)","FG",,"Time","5",D7,,,,,"T")</f>
        <v>43628.48945601852</v>
      </c>
      <c r="C7" s="15">
        <f>IF(RTD("cqg.rtd",,"StudyData","SUBMINUTE((DB),1,FillGap)","Bar",,"Close","5",D7,,,,,"T")="",NA(),RTD("cqg.rtd",,"StudyData","SUBMINUTE((DB),1,FillGap)","Bar",,"Close","5",D7,,,,,"T"))</f>
        <v>171.4</v>
      </c>
      <c r="D7" s="16">
        <f>D6-1</f>
        <v>-1</v>
      </c>
      <c r="E7" s="17">
        <f>IF( RTD("cqg.rtd",,"StudyData", "AlgOrdBidVol(SUBMINUTE((DB),1,Regular),1,0)",  "Bar",, "Open", "5",D7,,,,,"T")="",0,RTD("cqg.rtd",,"StudyData", "AlgOrdBidVol(SUBMINUTE((DB),1,Regular),1,0)",  "Bar",, "Open", "5",D7,,,,,"T"))</f>
        <v>0</v>
      </c>
      <c r="F7" s="17">
        <f xml:space="preserve"> IF(RTD("cqg.rtd",,"StudyData", "AlgOrdAskVol(SUBMINUTE((DB),1,Regular),1,0)",  "Bar",, "Open", "5",D7,,,,,"T")="",0,RTD("cqg.rtd",,"StudyData", "AlgOrdAskVol(SUBMINUTE((DB),1,Regular),1,0)",  "Bar",, "Open", "5",D7,,,,,"T"))</f>
        <v>0</v>
      </c>
      <c r="G7" s="23">
        <f xml:space="preserve"> RTD("cqg.rtd",,"StudyData","BAVolCr.BidVol^(SUBMINUTE((DB),1,FillGap),5,0)",  "Bar",, "Open", "5",D7,,,,,"T")</f>
        <v>3</v>
      </c>
      <c r="H7" s="23">
        <f xml:space="preserve"> RTD("cqg.rtd",,"StudyData","BAVolCr.AskVol^(SUBMINUTE((DB),1,Regular),5,0)",  "Bar",, "Open", "5",D7,,,,,"T")</f>
        <v>2</v>
      </c>
      <c r="I7" s="23">
        <f t="shared" ref="I7:I66" si="0">IF(AND(E7&gt;$E$5,E7&gt;F7),1,IF(AND(F7&gt;$F$5,F7&gt;E7),-1,0))</f>
        <v>0</v>
      </c>
      <c r="J7" s="70" t="s">
        <v>22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  <c r="Z7" s="25">
        <f>RTD("cqg.rtd",,"StudyData","SUBMINUTE((DB),5,Regular)","FG",,"Time","5",D7,,,,,"T")</f>
        <v>43628.48940972222</v>
      </c>
      <c r="AA7" s="18">
        <f>IF(RTD("cqg.rtd",,"StudyData","SUBMINUTE((DB),5,Regular)","FG",,"Open","5",D7,,,,,"T")="",NA(),RTD("cqg.rtd",,"StudyData","SUBMINUTE((DB),5,Regular)","FG",,"Open","5",D7,,,,,"T"))</f>
        <v>171.4</v>
      </c>
      <c r="AB7" s="18">
        <f>IF(RTD("cqg.rtd",,"StudyData","SUBMINUTE((DB),5,Regular)","FG",,"High","5",D7,,,,,"T")="",NA(),RTD("cqg.rtd",,"StudyData","SUBMINUTE((DB),5,Regular)","FG",,"High","5",D7,,,,,"T"))</f>
        <v>171.4</v>
      </c>
      <c r="AC7" s="18">
        <f>IF(RTD("cqg.rtd",,"StudyData","SUBMINUTE((DB),5,Regular)","FG",,"Low","5",D7,,,,,"T")="",NA(),RTD("cqg.rtd",,"StudyData","SUBMINUTE((DB),5,Regular)","FG",,"Low","5",D7,,,,,"T"))</f>
        <v>171.4</v>
      </c>
      <c r="AD7" s="39">
        <f>IF(RTD("cqg.rtd",,"StudyData","SUBMINUTE((DB),5,FillGap)","Bar",,"Close","5",D7,,,,,"T")="",NA(),RTD("cqg.rtd",,"StudyData","SUBMINUTE((DB),5,FillGap)","Bar",,"Close","5",D7,,,,,"T"))</f>
        <v>171.4</v>
      </c>
      <c r="AE7" s="16">
        <f>IF( RTD("cqg.rtd",,"StudyData","AlgOrdBidVol(SUBMINUTE((DB),5,Regular),1,0)",  "Bar",, "Open", "5",D7,,,,,"T")="",0,RTD("cqg.rtd",,"StudyData","AlgOrdBidVol(SUBMINUTE((DB),5,Regular),1,0)",  "Bar",, "Open", "5",D7,,,,,"T"))</f>
        <v>0</v>
      </c>
      <c r="AF7" s="16">
        <f>IF( RTD("cqg.rtd",,"StudyData","AlgOrdAskVol(SUBMINUTE((DB),5,Regular),1,0)",  "Bar",, "Open", "5",D7,,,,,"T")="",0,RTD("cqg.rtd",,"StudyData","AlgOrdAskVol(SUBMINUTE((DB),5,Regular),1,0)",  "Bar",, "Open", "5",D7,,,,,"T"))</f>
        <v>0</v>
      </c>
      <c r="AG7" s="3">
        <f xml:space="preserve"> RTD("cqg.rtd",,"StudyData","BAVolCr.BidVol^(SUBMINUTE((DB),5,Regular),5,0)",  "Bar",, "Open", "5",D7,,,,,"T")</f>
        <v>61</v>
      </c>
      <c r="AH7" s="3">
        <f xml:space="preserve"> RTD("cqg.rtd",,"StudyData","BAVolCr.AskVol^(SUBMINUTE((DB),5,Regular),5,0)",  "Bar",, "Open", "5",D7,,,,,"T")</f>
        <v>19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RTD("cqg.rtd",,"StudyData","DB","Bar",,"Time","1",D7,,,,,"T")</f>
        <v>43628.488194444442</v>
      </c>
      <c r="AL7" s="22">
        <f>IF(RTD("cqg.rtd",,"StudyData","DB","FG",,"Open","1",D7,,,,,"T")="",NA(),RTD("cqg.rtd",,"StudyData","DB","FG",,"Open","1",D7,,,,,"T"))</f>
        <v>171.39</v>
      </c>
      <c r="AM7" s="22">
        <f>IF(RTD("cqg.rtd",,"StudyData","DB","FG",,"High","1",D7,,,,,"T")="",NA(),RTD("cqg.rtd",,"StudyData","DB","FG",,"High","1",D7,,,,,"T"))</f>
        <v>171.39</v>
      </c>
      <c r="AN7" s="22">
        <f>IF(RTD("cqg.rtd",,"StudyData","DB","FG",,"Low","1",D7,,,,,"T")="",NA(),RTD("cqg.rtd",,"StudyData","DB","FG",,"Low","1",D7,,,,,"T"))</f>
        <v>171.39</v>
      </c>
      <c r="AO7" s="41">
        <f>IF(RTD("cqg.rtd",,"StudyData","DB","FG",,"Close","1",D7,,,,,"T")="",NA(),RTD("cqg.rtd",,"StudyData","DB","FG",,"Close","1",D7,,,,,"T"))</f>
        <v>171.39</v>
      </c>
      <c r="AP7" s="17">
        <f>IF( RTD("cqg.rtd",,"StudyData", "AlgOrdBidVol(DB)",  "Bar",, "Open", "1",D7,,,,,"T")="",0,RTD("cqg.rtd",,"StudyData", "AlgOrdBidVol(DB)",  "Bar",, "Open", "1",D7,,,,,"T"))</f>
        <v>0</v>
      </c>
      <c r="AQ7" s="17">
        <f xml:space="preserve"> IF(RTD("cqg.rtd",,"StudyData", "AlgOrdAskVol(DB)",  "Bar",, "Open", "1",D7,,,,,"T")="",0,RTD("cqg.rtd",,"StudyData", "AlgOrdAskVol(DB)",  "Bar",, "Open", "1",D7,,,,,"T"))</f>
        <v>0</v>
      </c>
      <c r="AR7" s="23">
        <f xml:space="preserve"> RTD("cqg.rtd",,"StudyData","BAVolCr.BidVol^(DB)",  "Bar",, "Open", "1",D7,,,,,"T")</f>
        <v>367</v>
      </c>
      <c r="AS7" s="23">
        <f xml:space="preserve"> RTD("cqg.rtd",,"StudyData","BAVolCr.AskVol^(DB)",  "Bar",, "Open", "1",D7,,,,,"T")</f>
        <v>969</v>
      </c>
      <c r="AT7" s="69">
        <f t="shared" ref="AT7:AT66" si="2">IF(AND(AP7&gt;$AP$5,AP7&gt;AQ7),1,IF(AND(AQ7&gt;$AQ$5,AQ7&gt;AP7),-1,0))</f>
        <v>0</v>
      </c>
      <c r="AU7" s="11"/>
      <c r="AV7" s="77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9"/>
      <c r="BL7" s="51">
        <f>RTD("cqg.rtd",,"StudyData","DB","Bar",,"Time","5",D7,,,,,"T")</f>
        <v>43628.482638888891</v>
      </c>
      <c r="BM7" s="50">
        <f>IF(RTD("cqg.rtd",,"StudyData","DB","FG",,"Open","5",D7,,,,,"T")="",NA(),RTD("cqg.rtd",,"StudyData","DB","FG",,"Open","5",D7,,,,,"T"))</f>
        <v>171.39</v>
      </c>
      <c r="BN7" s="48">
        <f>IF(RTD("cqg.rtd",,"StudyData","DB","FG",,"High","5",D7,,,,,"T")="",NA(),RTD("cqg.rtd",,"StudyData","DB","FG",,"High","5",D7,,,,,"T"))</f>
        <v>171.39</v>
      </c>
      <c r="BO7" s="49">
        <f>IF(RTD("cqg.rtd",,"StudyData","DB","FG",,"Low","5",D7,,,,,"T")="",NA(),RTD("cqg.rtd",,"StudyData","DB","FG",,"Low","5",D7,,,,,"T"))</f>
        <v>171.38</v>
      </c>
      <c r="BP7" s="19">
        <f>IF(RTD("cqg.rtd",,"StudyData","DB","FG",,"Close","5",D7,,,,,"T")="",NA(),RTD("cqg.rtd",,"StudyData","DB","FG",,"Close","5",D7,,,,,"T"))</f>
        <v>171.39</v>
      </c>
      <c r="BQ7" s="16">
        <f>IF( RTD("cqg.rtd",,"StudyData","AlgOrdBidVol(DB)",  "Bar",, "Open", "5",D7,,,,,"T")="",0,RTD("cqg.rtd",,"StudyData","AlgOrdBidVol(DB)",  "Bar",, "Open", "5",D7,,,,,"T"))</f>
        <v>0</v>
      </c>
      <c r="BR7" s="16">
        <f>IF( RTD("cqg.rtd",,"StudyData","AlgOrdAskVol(DB)",  "Bar",, "Open", "5",D7,,,,,"T")="",0,RTD("cqg.rtd",,"StudyData","AlgOrdAskVol(DB)",  "Bar",, "Open", "5",D7,,,,,"T"))</f>
        <v>210</v>
      </c>
      <c r="BS7" s="13">
        <f xml:space="preserve"> RTD("cqg.rtd",,"StudyData","BAVolCr.BidVol^(DB)",  "Bar",, "Open", "5",D7,,,,,"T")</f>
        <v>3622</v>
      </c>
      <c r="BT7" s="13">
        <f xml:space="preserve"> RTD("cqg.rtd",,"StudyData","BAVolCr.AskVol^(DB)",  "Bar",, "Open", "5",D7,,,,,"T")</f>
        <v>3093</v>
      </c>
      <c r="BU7" s="13">
        <f t="shared" ref="BU7:BU66" si="3">IF(AND(BQ7&gt;$BQ$5,BQ7&gt;BR7),1,IF(AND(BR7&gt;$BR$5,BR7&gt;BQ7),-1,0))</f>
        <v>0</v>
      </c>
    </row>
    <row r="8" spans="2:73" ht="11.25" customHeight="1" x14ac:dyDescent="0.3">
      <c r="B8" s="14">
        <f>RTD("cqg.rtd",,"StudyData","SUBMINUTE((DB),1,Regular)","FG",,"Time","5",D8,,,,,"T")</f>
        <v>43628.489444444444</v>
      </c>
      <c r="C8" s="15">
        <f>IF(RTD("cqg.rtd",,"StudyData","SUBMINUTE((DB),1,FillGap)","Bar",,"Close","5",D8,,,,,"T")="",NA(),RTD("cqg.rtd",,"StudyData","SUBMINUTE((DB),1,FillGap)","Bar",,"Close","5",D8,,,,,"T"))</f>
        <v>171.4</v>
      </c>
      <c r="D8" s="16">
        <f t="shared" ref="D8:D19" si="4">D7-1</f>
        <v>-2</v>
      </c>
      <c r="E8" s="17">
        <f>IF( RTD("cqg.rtd",,"StudyData", "AlgOrdBidVol(SUBMINUTE((DB),1,Regular),1,0)",  "Bar",, "Open", "5",D8,,,,,"T")="",0,RTD("cqg.rtd",,"StudyData", "AlgOrdBidVol(SUBMINUTE((DB),1,Regular),1,0)",  "Bar",, "Open", "5",D8,,,,,"T"))</f>
        <v>0</v>
      </c>
      <c r="F8" s="17">
        <f xml:space="preserve"> IF(RTD("cqg.rtd",,"StudyData", "AlgOrdAskVol(SUBMINUTE((DB),1,Regular),1,0)",  "Bar",, "Open", "5",D8,,,,,"T")="",0,RTD("cqg.rtd",,"StudyData", "AlgOrdAskVol(SUBMINUTE((DB),1,Regular),1,0)",  "Bar",, "Open", "5",D8,,,,,"T"))</f>
        <v>0</v>
      </c>
      <c r="G8" s="23">
        <f xml:space="preserve"> RTD("cqg.rtd",,"StudyData","BAVolCr.BidVol^(SUBMINUTE((DB),1,FillGap),5,0)",  "Bar",, "Open", "5",D8,,,,,"T")</f>
        <v>4</v>
      </c>
      <c r="H8" s="23">
        <f xml:space="preserve"> RTD("cqg.rtd",,"StudyData","BAVolCr.AskVol^(SUBMINUTE((DB),1,Regular),5,0)",  "Bar",, "Open", "5",D8,,,,,"T")</f>
        <v>1</v>
      </c>
      <c r="I8" s="23">
        <f t="shared" si="0"/>
        <v>0</v>
      </c>
      <c r="J8" s="74" t="s">
        <v>16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6"/>
      <c r="Z8" s="25">
        <f>RTD("cqg.rtd",,"StudyData","SUBMINUTE((DB),5,Regular)","FG",,"Time","5",D8,,,,,"T")</f>
        <v>43628.489351851851</v>
      </c>
      <c r="AA8" s="18">
        <f>IF(RTD("cqg.rtd",,"StudyData","SUBMINUTE((DB),5,Regular)","FG",,"Open","5",D8,,,,,"T")="",NA(),RTD("cqg.rtd",,"StudyData","SUBMINUTE((DB),5,Regular)","FG",,"Open","5",D8,,,,,"T"))</f>
        <v>171.39</v>
      </c>
      <c r="AB8" s="18">
        <f>IF(RTD("cqg.rtd",,"StudyData","SUBMINUTE((DB),5,Regular)","FG",,"High","5",D8,,,,,"T")="",NA(),RTD("cqg.rtd",,"StudyData","SUBMINUTE((DB),5,Regular)","FG",,"High","5",D8,,,,,"T"))</f>
        <v>171.39</v>
      </c>
      <c r="AC8" s="18">
        <f>IF(RTD("cqg.rtd",,"StudyData","SUBMINUTE((DB),5,Regular)","FG",,"Low","5",D8,,,,,"T")="",NA(),RTD("cqg.rtd",,"StudyData","SUBMINUTE((DB),5,Regular)","FG",,"Low","5",D8,,,,,"T"))</f>
        <v>171.39</v>
      </c>
      <c r="AD8" s="39">
        <f>IF(RTD("cqg.rtd",,"StudyData","SUBMINUTE((DB),5,FillGap)","Bar",,"Close","5",D8,,,,,"T")="",NA(),RTD("cqg.rtd",,"StudyData","SUBMINUTE((DB),5,FillGap)","Bar",,"Close","5",D8,,,,,"T"))</f>
        <v>171.39</v>
      </c>
      <c r="AE8" s="16">
        <f>IF( RTD("cqg.rtd",,"StudyData","AlgOrdBidVol(SUBMINUTE((DB),5,Regular),1,0)",  "Bar",, "Open", "5",D8,,,,,"T")="",0,RTD("cqg.rtd",,"StudyData","AlgOrdBidVol(SUBMINUTE((DB),5,Regular),1,0)",  "Bar",, "Open", "5",D8,,,,,"T"))</f>
        <v>0</v>
      </c>
      <c r="AF8" s="16">
        <f>IF( RTD("cqg.rtd",,"StudyData","AlgOrdAskVol(SUBMINUTE((DB),5,Regular),1,0)",  "Bar",, "Open", "5",D8,,,,,"T")="",0,RTD("cqg.rtd",,"StudyData","AlgOrdAskVol(SUBMINUTE((DB),5,Regular),1,0)",  "Bar",, "Open", "5",D8,,,,,"T"))</f>
        <v>0</v>
      </c>
      <c r="AG8" s="3">
        <f xml:space="preserve"> RTD("cqg.rtd",,"StudyData","BAVolCr.BidVol^(SUBMINUTE((DB),5,Regular),5,0)",  "Bar",, "Open", "5",D8,,,,,"T")</f>
        <v>119</v>
      </c>
      <c r="AH8" s="3">
        <f xml:space="preserve"> RTD("cqg.rtd",,"StudyData","BAVolCr.AskVol^(SUBMINUTE((DB),5,Regular),5,0)",  "Bar",, "Open", "5",D8,,,,,"T")</f>
        <v>36</v>
      </c>
      <c r="AI8" s="13">
        <f t="shared" si="1"/>
        <v>0</v>
      </c>
      <c r="AJ8" s="20"/>
      <c r="AK8" s="21">
        <f>RTD("cqg.rtd",,"StudyData","DB","Bar",,"Time","1",D8,,,,,"T")</f>
        <v>43628.487500000003</v>
      </c>
      <c r="AL8" s="22">
        <f>IF(RTD("cqg.rtd",,"StudyData","DB","FG",,"Open","1",D8,,,,,"T")="",NA(),RTD("cqg.rtd",,"StudyData","DB","FG",,"Open","1",D8,,,,,"T"))</f>
        <v>171.39</v>
      </c>
      <c r="AM8" s="22">
        <f>IF(RTD("cqg.rtd",,"StudyData","DB","FG",,"High","1",D8,,,,,"T")="",NA(),RTD("cqg.rtd",,"StudyData","DB","FG",,"High","1",D8,,,,,"T"))</f>
        <v>171.39</v>
      </c>
      <c r="AN8" s="22">
        <f>IF(RTD("cqg.rtd",,"StudyData","DB","FG",,"Low","1",D8,,,,,"T")="",NA(),RTD("cqg.rtd",,"StudyData","DB","FG",,"Low","1",D8,,,,,"T"))</f>
        <v>171.39</v>
      </c>
      <c r="AO8" s="41">
        <f>IF(RTD("cqg.rtd",,"StudyData","DB","FG",,"Close","1",D8,,,,,"T")="",NA(),RTD("cqg.rtd",,"StudyData","DB","FG",,"Close","1",D8,,,,,"T"))</f>
        <v>171.39</v>
      </c>
      <c r="AP8" s="17">
        <f>IF( RTD("cqg.rtd",,"StudyData", "AlgOrdBidVol(DB)",  "Bar",, "Open", "1",D8,,,,,"T")="",0,RTD("cqg.rtd",,"StudyData", "AlgOrdBidVol(DB)",  "Bar",, "Open", "1",D8,,,,,"T"))</f>
        <v>0</v>
      </c>
      <c r="AQ8" s="17">
        <f xml:space="preserve"> IF(RTD("cqg.rtd",,"StudyData", "AlgOrdAskVol(DB)",  "Bar",, "Open", "1",D8,,,,,"T")="",0,RTD("cqg.rtd",,"StudyData", "AlgOrdAskVol(DB)",  "Bar",, "Open", "1",D8,,,,,"T"))</f>
        <v>0</v>
      </c>
      <c r="AR8" s="23">
        <f xml:space="preserve"> RTD("cqg.rtd",,"StudyData","BAVolCr.BidVol^(DB)",  "Bar",, "Open", "1",D8,,,,,"T")</f>
        <v>517</v>
      </c>
      <c r="AS8" s="23">
        <f xml:space="preserve"> RTD("cqg.rtd",,"StudyData","BAVolCr.AskVol^(DB)",  "Bar",, "Open", "1",D8,,,,,"T")</f>
        <v>1053</v>
      </c>
      <c r="AT8" s="69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RTD("cqg.rtd",,"StudyData","DB","Bar",,"Time","5",D8,,,,,"T")</f>
        <v>43628.479166666664</v>
      </c>
      <c r="BM8" s="50">
        <f>IF(RTD("cqg.rtd",,"StudyData","DB","FG",,"Open","5",D8,,,,,"T")="",NA(),RTD("cqg.rtd",,"StudyData","DB","FG",,"Open","5",D8,,,,,"T"))</f>
        <v>171.41</v>
      </c>
      <c r="BN8" s="48">
        <f>IF(RTD("cqg.rtd",,"StudyData","DB","FG",,"High","5",D8,,,,,"T")="",NA(),RTD("cqg.rtd",,"StudyData","DB","FG",,"High","5",D8,,,,,"T"))</f>
        <v>171.41</v>
      </c>
      <c r="BO8" s="49">
        <f>IF(RTD("cqg.rtd",,"StudyData","DB","FG",,"Low","5",D8,,,,,"T")="",NA(),RTD("cqg.rtd",,"StudyData","DB","FG",,"Low","5",D8,,,,,"T"))</f>
        <v>171.38</v>
      </c>
      <c r="BP8" s="19">
        <f>IF(RTD("cqg.rtd",,"StudyData","DB","FG",,"Close","5",D8,,,,,"T")="",NA(),RTD("cqg.rtd",,"StudyData","DB","FG",,"Close","5",D8,,,,,"T"))</f>
        <v>171.39</v>
      </c>
      <c r="BQ8" s="16">
        <f>IF( RTD("cqg.rtd",,"StudyData","AlgOrdBidVol(DB)",  "Bar",, "Open", "5",D8,,,,,"T")="",0,RTD("cqg.rtd",,"StudyData","AlgOrdBidVol(DB)",  "Bar",, "Open", "5",D8,,,,,"T"))</f>
        <v>77</v>
      </c>
      <c r="BR8" s="16">
        <f>IF( RTD("cqg.rtd",,"StudyData","AlgOrdAskVol(DB)",  "Bar",, "Open", "5",D8,,,,,"T")="",0,RTD("cqg.rtd",,"StudyData","AlgOrdAskVol(DB)",  "Bar",, "Open", "5",D8,,,,,"T"))</f>
        <v>146</v>
      </c>
      <c r="BS8" s="13">
        <f xml:space="preserve"> RTD("cqg.rtd",,"StudyData","BAVolCr.BidVol^(DB)",  "Bar",, "Open", "5",D8,,,,,"T")</f>
        <v>3102</v>
      </c>
      <c r="BT8" s="13">
        <f xml:space="preserve"> RTD("cqg.rtd",,"StudyData","BAVolCr.AskVol^(DB)",  "Bar",, "Open", "5",D8,,,,,"T")</f>
        <v>2927</v>
      </c>
      <c r="BU8" s="13">
        <f t="shared" si="3"/>
        <v>0</v>
      </c>
    </row>
    <row r="9" spans="2:73" ht="11.25" customHeight="1" x14ac:dyDescent="0.3">
      <c r="B9" s="14">
        <f>RTD("cqg.rtd",,"StudyData","SUBMINUTE((DB),1,Regular)","FG",,"Time","5",D9,,,,,"T")</f>
        <v>43628.489432870374</v>
      </c>
      <c r="C9" s="15">
        <f>IF(RTD("cqg.rtd",,"StudyData","SUBMINUTE((DB),1,FillGap)","Bar",,"Close","5",D9,,,,,"T")="",NA(),RTD("cqg.rtd",,"StudyData","SUBMINUTE((DB),1,FillGap)","Bar",,"Close","5",D9,,,,,"T"))</f>
        <v>171.39</v>
      </c>
      <c r="D9" s="16">
        <f t="shared" si="4"/>
        <v>-3</v>
      </c>
      <c r="E9" s="17">
        <f>IF( RTD("cqg.rtd",,"StudyData", "AlgOrdBidVol(SUBMINUTE((DB),1,Regular),1,0)",  "Bar",, "Open", "5",D9,,,,,"T")="",0,RTD("cqg.rtd",,"StudyData", "AlgOrdBidVol(SUBMINUTE((DB),1,Regular),1,0)",  "Bar",, "Open", "5",D9,,,,,"T"))</f>
        <v>0</v>
      </c>
      <c r="F9" s="17">
        <f xml:space="preserve"> IF(RTD("cqg.rtd",,"StudyData", "AlgOrdAskVol(SUBMINUTE((DB),1,Regular),1,0)",  "Bar",, "Open", "5",D9,,,,,"T")="",0,RTD("cqg.rtd",,"StudyData", "AlgOrdAskVol(SUBMINUTE((DB),1,Regular),1,0)",  "Bar",, "Open", "5",D9,,,,,"T"))</f>
        <v>0</v>
      </c>
      <c r="G9" s="23">
        <f xml:space="preserve"> RTD("cqg.rtd",,"StudyData","BAVolCr.BidVol^(SUBMINUTE((DB),1,FillGap),5,0)",  "Bar",, "Open", "5",D9,,,,,"T")</f>
        <v>5</v>
      </c>
      <c r="H9" s="23">
        <f xml:space="preserve"> RTD("cqg.rtd",,"StudyData","BAVolCr.AskVol^(SUBMINUTE((DB),1,Regular),5,0)",  "Bar",, "Open", "5",D9,,,,,"T")</f>
        <v>0</v>
      </c>
      <c r="I9" s="23">
        <f t="shared" si="0"/>
        <v>0</v>
      </c>
      <c r="J9" s="77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9"/>
      <c r="Z9" s="25">
        <f>RTD("cqg.rtd",,"StudyData","SUBMINUTE((DB),5,Regular)","FG",,"Time","5",D9,,,,,"T")</f>
        <v>43628.489293981482</v>
      </c>
      <c r="AA9" s="18">
        <f>IF(RTD("cqg.rtd",,"StudyData","SUBMINUTE((DB),5,Regular)","FG",,"Open","5",D9,,,,,"T")="",NA(),RTD("cqg.rtd",,"StudyData","SUBMINUTE((DB),5,Regular)","FG",,"Open","5",D9,,,,,"T"))</f>
        <v>171.39</v>
      </c>
      <c r="AB9" s="18">
        <f>IF(RTD("cqg.rtd",,"StudyData","SUBMINUTE((DB),5,Regular)","FG",,"High","5",D9,,,,,"T")="",NA(),RTD("cqg.rtd",,"StudyData","SUBMINUTE((DB),5,Regular)","FG",,"High","5",D9,,,,,"T"))</f>
        <v>171.39</v>
      </c>
      <c r="AC9" s="18">
        <f>IF(RTD("cqg.rtd",,"StudyData","SUBMINUTE((DB),5,Regular)","FG",,"Low","5",D9,,,,,"T")="",NA(),RTD("cqg.rtd",,"StudyData","SUBMINUTE((DB),5,Regular)","FG",,"Low","5",D9,,,,,"T"))</f>
        <v>171.39</v>
      </c>
      <c r="AD9" s="39">
        <f>IF(RTD("cqg.rtd",,"StudyData","SUBMINUTE((DB),5,FillGap)","Bar",,"Close","5",D9,,,,,"T")="",NA(),RTD("cqg.rtd",,"StudyData","SUBMINUTE((DB),5,FillGap)","Bar",,"Close","5",D9,,,,,"T"))</f>
        <v>171.39</v>
      </c>
      <c r="AE9" s="16">
        <f>IF( RTD("cqg.rtd",,"StudyData","AlgOrdBidVol(SUBMINUTE((DB),5,Regular),1,0)",  "Bar",, "Open", "5",D9,,,,,"T")="",0,RTD("cqg.rtd",,"StudyData","AlgOrdBidVol(SUBMINUTE((DB),5,Regular),1,0)",  "Bar",, "Open", "5",D9,,,,,"T"))</f>
        <v>0</v>
      </c>
      <c r="AF9" s="16">
        <f>IF( RTD("cqg.rtd",,"StudyData","AlgOrdAskVol(SUBMINUTE((DB),5,Regular),1,0)",  "Bar",, "Open", "5",D9,,,,,"T")="",0,RTD("cqg.rtd",,"StudyData","AlgOrdAskVol(SUBMINUTE((DB),5,Regular),1,0)",  "Bar",, "Open", "5",D9,,,,,"T"))</f>
        <v>0</v>
      </c>
      <c r="AG9" s="3">
        <f xml:space="preserve"> RTD("cqg.rtd",,"StudyData","BAVolCr.BidVol^(SUBMINUTE((DB),5,Regular),5,0)",  "Bar",, "Open", "5",D9,,,,,"T")</f>
        <v>176</v>
      </c>
      <c r="AH9" s="3">
        <f xml:space="preserve"> RTD("cqg.rtd",,"StudyData","BAVolCr.AskVol^(SUBMINUTE((DB),5,Regular),5,0)",  "Bar",, "Open", "5",D9,,,,,"T")</f>
        <v>54</v>
      </c>
      <c r="AI9" s="13">
        <f t="shared" si="1"/>
        <v>0</v>
      </c>
      <c r="AJ9" s="20"/>
      <c r="AK9" s="21">
        <f>RTD("cqg.rtd",,"StudyData","DB","Bar",,"Time","1",D9,,,,,"T")</f>
        <v>43628.486805555556</v>
      </c>
      <c r="AL9" s="22">
        <f>IF(RTD("cqg.rtd",,"StudyData","DB","FG",,"Open","1",D9,,,,,"T")="",NA(),RTD("cqg.rtd",,"StudyData","DB","FG",,"Open","1",D9,,,,,"T"))</f>
        <v>171.39</v>
      </c>
      <c r="AM9" s="22">
        <f>IF(RTD("cqg.rtd",,"StudyData","DB","FG",,"High","1",D9,,,,,"T")="",NA(),RTD("cqg.rtd",,"StudyData","DB","FG",,"High","1",D9,,,,,"T"))</f>
        <v>171.39</v>
      </c>
      <c r="AN9" s="22">
        <f>IF(RTD("cqg.rtd",,"StudyData","DB","FG",,"Low","1",D9,,,,,"T")="",NA(),RTD("cqg.rtd",,"StudyData","DB","FG",,"Low","1",D9,,,,,"T"))</f>
        <v>171.38</v>
      </c>
      <c r="AO9" s="41">
        <f>IF(RTD("cqg.rtd",,"StudyData","DB","FG",,"Close","1",D9,,,,,"T")="",NA(),RTD("cqg.rtd",,"StudyData","DB","FG",,"Close","1",D9,,,,,"T"))</f>
        <v>171.39</v>
      </c>
      <c r="AP9" s="17">
        <f>IF( RTD("cqg.rtd",,"StudyData", "AlgOrdBidVol(DB)",  "Bar",, "Open", "1",D9,,,,,"T")="",0,RTD("cqg.rtd",,"StudyData", "AlgOrdBidVol(DB)",  "Bar",, "Open", "1",D9,,,,,"T"))</f>
        <v>50</v>
      </c>
      <c r="AQ9" s="17">
        <f xml:space="preserve"> IF(RTD("cqg.rtd",,"StudyData", "AlgOrdAskVol(DB)",  "Bar",, "Open", "1",D9,,,,,"T")="",0,RTD("cqg.rtd",,"StudyData", "AlgOrdAskVol(DB)",  "Bar",, "Open", "1",D9,,,,,"T"))</f>
        <v>493</v>
      </c>
      <c r="AR9" s="23">
        <f xml:space="preserve"> RTD("cqg.rtd",,"StudyData","BAVolCr.BidVol^(DB)",  "Bar",, "Open", "1",D9,,,,,"T")</f>
        <v>499</v>
      </c>
      <c r="AS9" s="23">
        <f xml:space="preserve"> RTD("cqg.rtd",,"StudyData","BAVolCr.AskVol^(DB)",  "Bar",, "Open", "1",D9,,,,,"T")</f>
        <v>889</v>
      </c>
      <c r="AT9" s="69">
        <f t="shared" si="2"/>
        <v>-1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RTD("cqg.rtd",,"StudyData","DB","Bar",,"Time","5",D9,,,,,"T")</f>
        <v>43628.475694444445</v>
      </c>
      <c r="BM9" s="50">
        <f>IF(RTD("cqg.rtd",,"StudyData","DB","FG",,"Open","5",D9,,,,,"T")="",NA(),RTD("cqg.rtd",,"StudyData","DB","FG",,"Open","5",D9,,,,,"T"))</f>
        <v>171.42</v>
      </c>
      <c r="BN9" s="48">
        <f>IF(RTD("cqg.rtd",,"StudyData","DB","FG",,"High","5",D9,,,,,"T")="",NA(),RTD("cqg.rtd",,"StudyData","DB","FG",,"High","5",D9,,,,,"T"))</f>
        <v>171.42</v>
      </c>
      <c r="BO9" s="49">
        <f>IF(RTD("cqg.rtd",,"StudyData","DB","FG",,"Low","5",D9,,,,,"T")="",NA(),RTD("cqg.rtd",,"StudyData","DB","FG",,"Low","5",D9,,,,,"T"))</f>
        <v>171.41</v>
      </c>
      <c r="BP9" s="19">
        <f>IF(RTD("cqg.rtd",,"StudyData","DB","FG",,"Close","5",D9,,,,,"T")="",NA(),RTD("cqg.rtd",,"StudyData","DB","FG",,"Close","5",D9,,,,,"T"))</f>
        <v>171.41</v>
      </c>
      <c r="BQ9" s="16">
        <f>IF( RTD("cqg.rtd",,"StudyData","AlgOrdBidVol(DB)",  "Bar",, "Open", "5",D9,,,,,"T")="",0,RTD("cqg.rtd",,"StudyData","AlgOrdBidVol(DB)",  "Bar",, "Open", "5",D9,,,,,"T"))</f>
        <v>105</v>
      </c>
      <c r="BR9" s="16">
        <f>IF( RTD("cqg.rtd",,"StudyData","AlgOrdAskVol(DB)",  "Bar",, "Open", "5",D9,,,,,"T")="",0,RTD("cqg.rtd",,"StudyData","AlgOrdAskVol(DB)",  "Bar",, "Open", "5",D9,,,,,"T"))</f>
        <v>0</v>
      </c>
      <c r="BS9" s="13">
        <f xml:space="preserve"> RTD("cqg.rtd",,"StudyData","BAVolCr.BidVol^(DB)",  "Bar",, "Open", "5",D9,,,,,"T")</f>
        <v>2699</v>
      </c>
      <c r="BT9" s="13">
        <f xml:space="preserve"> RTD("cqg.rtd",,"StudyData","BAVolCr.AskVol^(DB)",  "Bar",, "Open", "5",D9,,,,,"T")</f>
        <v>2875</v>
      </c>
      <c r="BU9" s="13">
        <f t="shared" si="3"/>
        <v>0</v>
      </c>
    </row>
    <row r="10" spans="2:73" ht="11.25" customHeight="1" x14ac:dyDescent="0.3">
      <c r="B10" s="14">
        <f>RTD("cqg.rtd",,"StudyData","SUBMINUTE((DB),1,Regular)","FG",,"Time","5",D10,,,,,"T")</f>
        <v>43628.489421296297</v>
      </c>
      <c r="C10" s="15">
        <f>IF(RTD("cqg.rtd",,"StudyData","SUBMINUTE((DB),1,FillGap)","Bar",,"Close","5",D10,,,,,"T")="",NA(),RTD("cqg.rtd",,"StudyData","SUBMINUTE((DB),1,FillGap)","Bar",,"Close","5",D10,,,,,"T"))</f>
        <v>171.39</v>
      </c>
      <c r="D10" s="16">
        <f t="shared" si="4"/>
        <v>-4</v>
      </c>
      <c r="E10" s="17">
        <f>IF( RTD("cqg.rtd",,"StudyData", "AlgOrdBidVol(SUBMINUTE((DB),1,Regular),1,0)",  "Bar",, "Open", "5",D10,,,,,"T")="",0,RTD("cqg.rtd",,"StudyData", "AlgOrdBidVol(SUBMINUTE((DB),1,Regular),1,0)",  "Bar",, "Open", "5",D10,,,,,"T"))</f>
        <v>0</v>
      </c>
      <c r="F10" s="17">
        <f xml:space="preserve"> IF(RTD("cqg.rtd",,"StudyData", "AlgOrdAskVol(SUBMINUTE((DB),1,Regular),1,0)",  "Bar",, "Open", "5",D10,,,,,"T")="",0,RTD("cqg.rtd",,"StudyData", "AlgOrdAskVol(SUBMINUTE((DB),1,Regular),1,0)",  "Bar",, "Open", "5",D10,,,,,"T"))</f>
        <v>0</v>
      </c>
      <c r="G10" s="23">
        <f xml:space="preserve"> RTD("cqg.rtd",,"StudyData","BAVolCr.BidVol^(SUBMINUTE((DB),1,FillGap),5,0)",  "Bar",, "Open", "5",D10,,,,,"T")</f>
        <v>5</v>
      </c>
      <c r="H10" s="23">
        <f xml:space="preserve"> RTD("cqg.rtd",,"StudyData","BAVolCr.AskVol^(SUBMINUTE((DB),1,Regular),5,0)",  "Bar",, "Open", "5",D10,,,,,"T")</f>
        <v>0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RTD("cqg.rtd",,"StudyData","SUBMINUTE((DB),5,Regular)","FG",,"Time","5",D10,,,,,"T")</f>
        <v>43628.489236111112</v>
      </c>
      <c r="AA10" s="18">
        <f>IF(RTD("cqg.rtd",,"StudyData","SUBMINUTE((DB),5,Regular)","FG",,"Open","5",D10,,,,,"T")="",NA(),RTD("cqg.rtd",,"StudyData","SUBMINUTE((DB),5,Regular)","FG",,"Open","5",D10,,,,,"T"))</f>
        <v>171.39</v>
      </c>
      <c r="AB10" s="18">
        <f>IF(RTD("cqg.rtd",,"StudyData","SUBMINUTE((DB),5,Regular)","FG",,"High","5",D10,,,,,"T")="",NA(),RTD("cqg.rtd",,"StudyData","SUBMINUTE((DB),5,Regular)","FG",,"High","5",D10,,,,,"T"))</f>
        <v>171.39</v>
      </c>
      <c r="AC10" s="18">
        <f>IF(RTD("cqg.rtd",,"StudyData","SUBMINUTE((DB),5,Regular)","FG",,"Low","5",D10,,,,,"T")="",NA(),RTD("cqg.rtd",,"StudyData","SUBMINUTE((DB),5,Regular)","FG",,"Low","5",D10,,,,,"T"))</f>
        <v>171.39</v>
      </c>
      <c r="AD10" s="39">
        <f>IF(RTD("cqg.rtd",,"StudyData","SUBMINUTE((DB),5,FillGap)","Bar",,"Close","5",D10,,,,,"T")="",NA(),RTD("cqg.rtd",,"StudyData","SUBMINUTE((DB),5,FillGap)","Bar",,"Close","5",D10,,,,,"T"))</f>
        <v>171.39</v>
      </c>
      <c r="AE10" s="16">
        <f>IF( RTD("cqg.rtd",,"StudyData","AlgOrdBidVol(SUBMINUTE((DB),5,Regular),1,0)",  "Bar",, "Open", "5",D10,,,,,"T")="",0,RTD("cqg.rtd",,"StudyData","AlgOrdBidVol(SUBMINUTE((DB),5,Regular),1,0)",  "Bar",, "Open", "5",D10,,,,,"T"))</f>
        <v>0</v>
      </c>
      <c r="AF10" s="16">
        <f>IF( RTD("cqg.rtd",,"StudyData","AlgOrdAskVol(SUBMINUTE((DB),5,Regular),1,0)",  "Bar",, "Open", "5",D10,,,,,"T")="",0,RTD("cqg.rtd",,"StudyData","AlgOrdAskVol(SUBMINUTE((DB),5,Regular),1,0)",  "Bar",, "Open", "5",D10,,,,,"T"))</f>
        <v>0</v>
      </c>
      <c r="AG10" s="3">
        <f xml:space="preserve"> RTD("cqg.rtd",,"StudyData","BAVolCr.BidVol^(SUBMINUTE((DB),5,Regular),5,0)",  "Bar",, "Open", "5",D10,,,,,"T")</f>
        <v>175</v>
      </c>
      <c r="AH10" s="3">
        <f xml:space="preserve"> RTD("cqg.rtd",,"StudyData","BAVolCr.AskVol^(SUBMINUTE((DB),5,Regular),5,0)",  "Bar",, "Open", "5",D10,,,,,"T")</f>
        <v>75</v>
      </c>
      <c r="AI10" s="13">
        <f t="shared" si="1"/>
        <v>0</v>
      </c>
      <c r="AJ10" s="20"/>
      <c r="AK10" s="21">
        <f>RTD("cqg.rtd",,"StudyData","DB","Bar",,"Time","1",D10,,,,,"T")</f>
        <v>43628.486111111109</v>
      </c>
      <c r="AL10" s="22">
        <f>IF(RTD("cqg.rtd",,"StudyData","DB","FG",,"Open","1",D10,,,,,"T")="",NA(),RTD("cqg.rtd",,"StudyData","DB","FG",,"Open","1",D10,,,,,"T"))</f>
        <v>171.39</v>
      </c>
      <c r="AM10" s="22">
        <f>IF(RTD("cqg.rtd",,"StudyData","DB","FG",,"High","1",D10,,,,,"T")="",NA(),RTD("cqg.rtd",,"StudyData","DB","FG",,"High","1",D10,,,,,"T"))</f>
        <v>171.39</v>
      </c>
      <c r="AN10" s="22">
        <f>IF(RTD("cqg.rtd",,"StudyData","DB","FG",,"Low","1",D10,,,,,"T")="",NA(),RTD("cqg.rtd",,"StudyData","DB","FG",,"Low","1",D10,,,,,"T"))</f>
        <v>171.39</v>
      </c>
      <c r="AO10" s="41">
        <f>IF(RTD("cqg.rtd",,"StudyData","DB","FG",,"Close","1",D10,,,,,"T")="",NA(),RTD("cqg.rtd",,"StudyData","DB","FG",,"Close","1",D10,,,,,"T"))</f>
        <v>171.39</v>
      </c>
      <c r="AP10" s="17">
        <f>IF( RTD("cqg.rtd",,"StudyData", "AlgOrdBidVol(DB)",  "Bar",, "Open", "1",D10,,,,,"T")="",0,RTD("cqg.rtd",,"StudyData", "AlgOrdBidVol(DB)",  "Bar",, "Open", "1",D10,,,,,"T"))</f>
        <v>0</v>
      </c>
      <c r="AQ10" s="17">
        <f xml:space="preserve"> IF(RTD("cqg.rtd",,"StudyData", "AlgOrdAskVol(DB)",  "Bar",, "Open", "1",D10,,,,,"T")="",0,RTD("cqg.rtd",,"StudyData", "AlgOrdAskVol(DB)",  "Bar",, "Open", "1",D10,,,,,"T"))</f>
        <v>0</v>
      </c>
      <c r="AR10" s="23">
        <f xml:space="preserve"> RTD("cqg.rtd",,"StudyData","BAVolCr.BidVol^(DB)",  "Bar",, "Open", "1",D10,,,,,"T")</f>
        <v>481</v>
      </c>
      <c r="AS10" s="23">
        <f xml:space="preserve"> RTD("cqg.rtd",,"StudyData","BAVolCr.AskVol^(DB)",  "Bar",, "Open", "1",D10,,,,,"T")</f>
        <v>662</v>
      </c>
      <c r="AT10" s="69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RTD("cqg.rtd",,"StudyData","DB","Bar",,"Time","5",D10,,,,,"T")</f>
        <v>43628.472222222219</v>
      </c>
      <c r="BM10" s="50">
        <f>IF(RTD("cqg.rtd",,"StudyData","DB","FG",,"Open","5",D10,,,,,"T")="",NA(),RTD("cqg.rtd",,"StudyData","DB","FG",,"Open","5",D10,,,,,"T"))</f>
        <v>171.43</v>
      </c>
      <c r="BN10" s="48">
        <f>IF(RTD("cqg.rtd",,"StudyData","DB","FG",,"High","5",D10,,,,,"T")="",NA(),RTD("cqg.rtd",,"StudyData","DB","FG",,"High","5",D10,,,,,"T"))</f>
        <v>171.45</v>
      </c>
      <c r="BO10" s="49">
        <f>IF(RTD("cqg.rtd",,"StudyData","DB","FG",,"Low","5",D10,,,,,"T")="",NA(),RTD("cqg.rtd",,"StudyData","DB","FG",,"Low","5",D10,,,,,"T"))</f>
        <v>171.42</v>
      </c>
      <c r="BP10" s="19">
        <f>IF(RTD("cqg.rtd",,"StudyData","DB","FG",,"Close","5",D10,,,,,"T")="",NA(),RTD("cqg.rtd",,"StudyData","DB","FG",,"Close","5",D10,,,,,"T"))</f>
        <v>171.42</v>
      </c>
      <c r="BQ10" s="16">
        <f>IF( RTD("cqg.rtd",,"StudyData","AlgOrdBidVol(DB)",  "Bar",, "Open", "5",D10,,,,,"T")="",0,RTD("cqg.rtd",,"StudyData","AlgOrdBidVol(DB)",  "Bar",, "Open", "5",D10,,,,,"T"))</f>
        <v>327</v>
      </c>
      <c r="BR10" s="16">
        <f>IF( RTD("cqg.rtd",,"StudyData","AlgOrdAskVol(DB)",  "Bar",, "Open", "5",D10,,,,,"T")="",0,RTD("cqg.rtd",,"StudyData","AlgOrdAskVol(DB)",  "Bar",, "Open", "5",D10,,,,,"T"))</f>
        <v>62</v>
      </c>
      <c r="BS10" s="13">
        <f xml:space="preserve"> RTD("cqg.rtd",,"StudyData","BAVolCr.BidVol^(DB)",  "Bar",, "Open", "5",D10,,,,,"T")</f>
        <v>3265</v>
      </c>
      <c r="BT10" s="13">
        <f xml:space="preserve"> RTD("cqg.rtd",,"StudyData","BAVolCr.AskVol^(DB)",  "Bar",, "Open", "5",D10,,,,,"T")</f>
        <v>3445</v>
      </c>
      <c r="BU10" s="13">
        <f t="shared" si="3"/>
        <v>1</v>
      </c>
    </row>
    <row r="11" spans="2:73" ht="11.25" customHeight="1" x14ac:dyDescent="0.3">
      <c r="B11" s="14">
        <f>RTD("cqg.rtd",,"StudyData","SUBMINUTE((DB),1,Regular)","FG",,"Time","5",D11,,,,,"T")</f>
        <v>43628.48940972222</v>
      </c>
      <c r="C11" s="15">
        <f>IF(RTD("cqg.rtd",,"StudyData","SUBMINUTE((DB),1,FillGap)","Bar",,"Close","5",D11,,,,,"T")="",NA(),RTD("cqg.rtd",,"StudyData","SUBMINUTE((DB),1,FillGap)","Bar",,"Close","5",D11,,,,,"T"))</f>
        <v>171.39</v>
      </c>
      <c r="D11" s="16">
        <f t="shared" si="4"/>
        <v>-5</v>
      </c>
      <c r="E11" s="17">
        <f>IF( RTD("cqg.rtd",,"StudyData", "AlgOrdBidVol(SUBMINUTE((DB),1,Regular),1,0)",  "Bar",, "Open", "5",D11,,,,,"T")="",0,RTD("cqg.rtd",,"StudyData", "AlgOrdBidVol(SUBMINUTE((DB),1,Regular),1,0)",  "Bar",, "Open", "5",D11,,,,,"T"))</f>
        <v>0</v>
      </c>
      <c r="F11" s="17">
        <f xml:space="preserve"> IF(RTD("cqg.rtd",,"StudyData", "AlgOrdAskVol(SUBMINUTE((DB),1,Regular),1,0)",  "Bar",, "Open", "5",D11,,,,,"T")="",0,RTD("cqg.rtd",,"StudyData", "AlgOrdAskVol(SUBMINUTE((DB),1,Regular),1,0)",  "Bar",, "Open", "5",D11,,,,,"T"))</f>
        <v>0</v>
      </c>
      <c r="G11" s="23">
        <f xml:space="preserve"> RTD("cqg.rtd",,"StudyData","BAVolCr.BidVol^(SUBMINUTE((DB),1,FillGap),5,0)",  "Bar",, "Open", "5",D11,,,,,"T")</f>
        <v>5</v>
      </c>
      <c r="H11" s="23">
        <f xml:space="preserve"> RTD("cqg.rtd",,"StudyData","BAVolCr.AskVol^(SUBMINUTE((DB),1,Regular),5,0)",  "Bar",, "Open", "5",D11,,,,,"T")</f>
        <v>0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RTD("cqg.rtd",,"StudyData","SUBMINUTE((DB),5,Regular)","FG",,"Time","5",D11,,,,,"T")</f>
        <v>43628.489178240743</v>
      </c>
      <c r="AA11" s="18">
        <f>IF(RTD("cqg.rtd",,"StudyData","SUBMINUTE((DB),5,Regular)","FG",,"Open","5",D11,,,,,"T")="",NA(),RTD("cqg.rtd",,"StudyData","SUBMINUTE((DB),5,Regular)","FG",,"Open","5",D11,,,,,"T"))</f>
        <v>171.39</v>
      </c>
      <c r="AB11" s="18">
        <f>IF(RTD("cqg.rtd",,"StudyData","SUBMINUTE((DB),5,Regular)","FG",,"High","5",D11,,,,,"T")="",NA(),RTD("cqg.rtd",,"StudyData","SUBMINUTE((DB),5,Regular)","FG",,"High","5",D11,,,,,"T"))</f>
        <v>171.39</v>
      </c>
      <c r="AC11" s="18">
        <f>IF(RTD("cqg.rtd",,"StudyData","SUBMINUTE((DB),5,Regular)","FG",,"Low","5",D11,,,,,"T")="",NA(),RTD("cqg.rtd",,"StudyData","SUBMINUTE((DB),5,Regular)","FG",,"Low","5",D11,,,,,"T"))</f>
        <v>171.39</v>
      </c>
      <c r="AD11" s="39">
        <f>IF(RTD("cqg.rtd",,"StudyData","SUBMINUTE((DB),5,FillGap)","Bar",,"Close","5",D11,,,,,"T")="",NA(),RTD("cqg.rtd",,"StudyData","SUBMINUTE((DB),5,FillGap)","Bar",,"Close","5",D11,,,,,"T"))</f>
        <v>171.39</v>
      </c>
      <c r="AE11" s="16">
        <f>IF( RTD("cqg.rtd",,"StudyData","AlgOrdBidVol(SUBMINUTE((DB),5,Regular),1,0)",  "Bar",, "Open", "5",D11,,,,,"T")="",0,RTD("cqg.rtd",,"StudyData","AlgOrdBidVol(SUBMINUTE((DB),5,Regular),1,0)",  "Bar",, "Open", "5",D11,,,,,"T"))</f>
        <v>0</v>
      </c>
      <c r="AF11" s="16">
        <f>IF( RTD("cqg.rtd",,"StudyData","AlgOrdAskVol(SUBMINUTE((DB),5,Regular),1,0)",  "Bar",, "Open", "5",D11,,,,,"T")="",0,RTD("cqg.rtd",,"StudyData","AlgOrdAskVol(SUBMINUTE((DB),5,Regular),1,0)",  "Bar",, "Open", "5",D11,,,,,"T"))</f>
        <v>0</v>
      </c>
      <c r="AG11" s="3">
        <f xml:space="preserve"> RTD("cqg.rtd",,"StudyData","BAVolCr.BidVol^(SUBMINUTE((DB),5,Regular),5,0)",  "Bar",, "Open", "5",D11,,,,,"T")</f>
        <v>174</v>
      </c>
      <c r="AH11" s="3">
        <f xml:space="preserve"> RTD("cqg.rtd",,"StudyData","BAVolCr.AskVol^(SUBMINUTE((DB),5,Regular),5,0)",  "Bar",, "Open", "5",D11,,,,,"T")</f>
        <v>91</v>
      </c>
      <c r="AI11" s="13">
        <f t="shared" si="1"/>
        <v>0</v>
      </c>
      <c r="AJ11" s="20"/>
      <c r="AK11" s="21">
        <f>RTD("cqg.rtd",,"StudyData","DB","Bar",,"Time","1",D11,,,,,"T")</f>
        <v>43628.48541666667</v>
      </c>
      <c r="AL11" s="22">
        <f>IF(RTD("cqg.rtd",,"StudyData","DB","FG",,"Open","1",D11,,,,,"T")="",NA(),RTD("cqg.rtd",,"StudyData","DB","FG",,"Open","1",D11,,,,,"T"))</f>
        <v>171.39</v>
      </c>
      <c r="AM11" s="22">
        <f>IF(RTD("cqg.rtd",,"StudyData","DB","FG",,"High","1",D11,,,,,"T")="",NA(),RTD("cqg.rtd",,"StudyData","DB","FG",,"High","1",D11,,,,,"T"))</f>
        <v>171.39</v>
      </c>
      <c r="AN11" s="22">
        <f>IF(RTD("cqg.rtd",,"StudyData","DB","FG",,"Low","1",D11,,,,,"T")="",NA(),RTD("cqg.rtd",,"StudyData","DB","FG",,"Low","1",D11,,,,,"T"))</f>
        <v>171.39</v>
      </c>
      <c r="AO11" s="41">
        <f>IF(RTD("cqg.rtd",,"StudyData","DB","FG",,"Close","1",D11,,,,,"T")="",NA(),RTD("cqg.rtd",,"StudyData","DB","FG",,"Close","1",D11,,,,,"T"))</f>
        <v>171.39</v>
      </c>
      <c r="AP11" s="17">
        <f>IF( RTD("cqg.rtd",,"StudyData", "AlgOrdBidVol(DB)",  "Bar",, "Open", "1",D11,,,,,"T")="",0,RTD("cqg.rtd",,"StudyData", "AlgOrdBidVol(DB)",  "Bar",, "Open", "1",D11,,,,,"T"))</f>
        <v>0</v>
      </c>
      <c r="AQ11" s="17">
        <f xml:space="preserve"> IF(RTD("cqg.rtd",,"StudyData", "AlgOrdAskVol(DB)",  "Bar",, "Open", "1",D11,,,,,"T")="",0,RTD("cqg.rtd",,"StudyData", "AlgOrdAskVol(DB)",  "Bar",, "Open", "1",D11,,,,,"T"))</f>
        <v>0</v>
      </c>
      <c r="AR11" s="23">
        <f xml:space="preserve"> RTD("cqg.rtd",,"StudyData","BAVolCr.BidVol^(DB)",  "Bar",, "Open", "1",D11,,,,,"T")</f>
        <v>909</v>
      </c>
      <c r="AS11" s="23">
        <f xml:space="preserve"> RTD("cqg.rtd",,"StudyData","BAVolCr.AskVol^(DB)",  "Bar",, "Open", "1",D11,,,,,"T")</f>
        <v>706</v>
      </c>
      <c r="AT11" s="69">
        <f t="shared" si="2"/>
        <v>0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RTD("cqg.rtd",,"StudyData","DB","Bar",,"Time","5",D11,,,,,"T")</f>
        <v>43628.46875</v>
      </c>
      <c r="BM11" s="50">
        <f>IF(RTD("cqg.rtd",,"StudyData","DB","FG",,"Open","5",D11,,,,,"T")="",NA(),RTD("cqg.rtd",,"StudyData","DB","FG",,"Open","5",D11,,,,,"T"))</f>
        <v>171.42</v>
      </c>
      <c r="BN11" s="48">
        <f>IF(RTD("cqg.rtd",,"StudyData","DB","FG",,"High","5",D11,,,,,"T")="",NA(),RTD("cqg.rtd",,"StudyData","DB","FG",,"High","5",D11,,,,,"T"))</f>
        <v>171.43</v>
      </c>
      <c r="BO11" s="49">
        <f>IF(RTD("cqg.rtd",,"StudyData","DB","FG",,"Low","5",D11,,,,,"T")="",NA(),RTD("cqg.rtd",,"StudyData","DB","FG",,"Low","5",D11,,,,,"T"))</f>
        <v>171.42</v>
      </c>
      <c r="BP11" s="19">
        <f>IF(RTD("cqg.rtd",,"StudyData","DB","FG",,"Close","5",D11,,,,,"T")="",NA(),RTD("cqg.rtd",,"StudyData","DB","FG",,"Close","5",D11,,,,,"T"))</f>
        <v>171.42</v>
      </c>
      <c r="BQ11" s="16">
        <f>IF( RTD("cqg.rtd",,"StudyData","AlgOrdBidVol(DB)",  "Bar",, "Open", "5",D11,,,,,"T")="",0,RTD("cqg.rtd",,"StudyData","AlgOrdBidVol(DB)",  "Bar",, "Open", "5",D11,,,,,"T"))</f>
        <v>19</v>
      </c>
      <c r="BR11" s="16">
        <f>IF( RTD("cqg.rtd",,"StudyData","AlgOrdAskVol(DB)",  "Bar",, "Open", "5",D11,,,,,"T")="",0,RTD("cqg.rtd",,"StudyData","AlgOrdAskVol(DB)",  "Bar",, "Open", "5",D11,,,,,"T"))</f>
        <v>0</v>
      </c>
      <c r="BS11" s="13">
        <f xml:space="preserve"> RTD("cqg.rtd",,"StudyData","BAVolCr.BidVol^(DB)",  "Bar",, "Open", "5",D11,,,,,"T")</f>
        <v>3378</v>
      </c>
      <c r="BT11" s="13">
        <f xml:space="preserve"> RTD("cqg.rtd",,"StudyData","BAVolCr.AskVol^(DB)",  "Bar",, "Open", "5",D11,,,,,"T")</f>
        <v>3006</v>
      </c>
      <c r="BU11" s="13">
        <f t="shared" si="3"/>
        <v>0</v>
      </c>
    </row>
    <row r="12" spans="2:73" ht="11.25" customHeight="1" x14ac:dyDescent="0.3">
      <c r="B12" s="14">
        <f>RTD("cqg.rtd",,"StudyData","SUBMINUTE((DB),1,Regular)","FG",,"Time","5",D12,,,,,"T")</f>
        <v>43628.489398148151</v>
      </c>
      <c r="C12" s="15">
        <f>IF(RTD("cqg.rtd",,"StudyData","SUBMINUTE((DB),1,FillGap)","Bar",,"Close","5",D12,,,,,"T")="",NA(),RTD("cqg.rtd",,"StudyData","SUBMINUTE((DB),1,FillGap)","Bar",,"Close","5",D12,,,,,"T"))</f>
        <v>171.39</v>
      </c>
      <c r="D12" s="16">
        <f t="shared" si="4"/>
        <v>-6</v>
      </c>
      <c r="E12" s="17">
        <f>IF( RTD("cqg.rtd",,"StudyData", "AlgOrdBidVol(SUBMINUTE((DB),1,Regular),1,0)",  "Bar",, "Open", "5",D12,,,,,"T")="",0,RTD("cqg.rtd",,"StudyData", "AlgOrdBidVol(SUBMINUTE((DB),1,Regular),1,0)",  "Bar",, "Open", "5",D12,,,,,"T"))</f>
        <v>0</v>
      </c>
      <c r="F12" s="17">
        <f xml:space="preserve"> IF(RTD("cqg.rtd",,"StudyData", "AlgOrdAskVol(SUBMINUTE((DB),1,Regular),1,0)",  "Bar",, "Open", "5",D12,,,,,"T")="",0,RTD("cqg.rtd",,"StudyData", "AlgOrdAskVol(SUBMINUTE((DB),1,Regular),1,0)",  "Bar",, "Open", "5",D12,,,,,"T"))</f>
        <v>0</v>
      </c>
      <c r="G12" s="23">
        <f xml:space="preserve"> RTD("cqg.rtd",,"StudyData","BAVolCr.BidVol^(SUBMINUTE((DB),1,FillGap),5,0)",  "Bar",, "Open", "5",D12,,,,,"T")</f>
        <v>5</v>
      </c>
      <c r="H12" s="23">
        <f xml:space="preserve"> RTD("cqg.rtd",,"StudyData","BAVolCr.AskVol^(SUBMINUTE((DB),1,Regular),5,0)",  "Bar",, "Open", "5",D12,,,,,"T")</f>
        <v>0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RTD("cqg.rtd",,"StudyData","SUBMINUTE((DB),5,Regular)","FG",,"Time","5",D12,,,,,"T")</f>
        <v>43628.489120370374</v>
      </c>
      <c r="AA12" s="18">
        <f>IF(RTD("cqg.rtd",,"StudyData","SUBMINUTE((DB),5,Regular)","FG",,"Open","5",D12,,,,,"T")="",NA(),RTD("cqg.rtd",,"StudyData","SUBMINUTE((DB),5,Regular)","FG",,"Open","5",D12,,,,,"T"))</f>
        <v>171.39</v>
      </c>
      <c r="AB12" s="18">
        <f>IF(RTD("cqg.rtd",,"StudyData","SUBMINUTE((DB),5,Regular)","FG",,"High","5",D12,,,,,"T")="",NA(),RTD("cqg.rtd",,"StudyData","SUBMINUTE((DB),5,Regular)","FG",,"High","5",D12,,,,,"T"))</f>
        <v>171.39</v>
      </c>
      <c r="AC12" s="18">
        <f>IF(RTD("cqg.rtd",,"StudyData","SUBMINUTE((DB),5,Regular)","FG",,"Low","5",D12,,,,,"T")="",NA(),RTD("cqg.rtd",,"StudyData","SUBMINUTE((DB),5,Regular)","FG",,"Low","5",D12,,,,,"T"))</f>
        <v>171.39</v>
      </c>
      <c r="AD12" s="39">
        <f>IF(RTD("cqg.rtd",,"StudyData","SUBMINUTE((DB),5,FillGap)","Bar",,"Close","5",D12,,,,,"T")="",NA(),RTD("cqg.rtd",,"StudyData","SUBMINUTE((DB),5,FillGap)","Bar",,"Close","5",D12,,,,,"T"))</f>
        <v>171.39</v>
      </c>
      <c r="AE12" s="16">
        <f>IF( RTD("cqg.rtd",,"StudyData","AlgOrdBidVol(SUBMINUTE((DB),5,Regular),1,0)",  "Bar",, "Open", "5",D12,,,,,"T")="",0,RTD("cqg.rtd",,"StudyData","AlgOrdBidVol(SUBMINUTE((DB),5,Regular),1,0)",  "Bar",, "Open", "5",D12,,,,,"T"))</f>
        <v>0</v>
      </c>
      <c r="AF12" s="16">
        <f>IF( RTD("cqg.rtd",,"StudyData","AlgOrdAskVol(SUBMINUTE((DB),5,Regular),1,0)",  "Bar",, "Open", "5",D12,,,,,"T")="",0,RTD("cqg.rtd",,"StudyData","AlgOrdAskVol(SUBMINUTE((DB),5,Regular),1,0)",  "Bar",, "Open", "5",D12,,,,,"T"))</f>
        <v>0</v>
      </c>
      <c r="AG12" s="3">
        <f xml:space="preserve"> RTD("cqg.rtd",,"StudyData","BAVolCr.BidVol^(SUBMINUTE((DB),5,Regular),5,0)",  "Bar",, "Open", "5",D12,,,,,"T")</f>
        <v>116</v>
      </c>
      <c r="AH12" s="3">
        <f xml:space="preserve"> RTD("cqg.rtd",,"StudyData","BAVolCr.AskVol^(SUBMINUTE((DB),5,Regular),5,0)",  "Bar",, "Open", "5",D12,,,,,"T")</f>
        <v>83</v>
      </c>
      <c r="AI12" s="13">
        <f t="shared" si="1"/>
        <v>0</v>
      </c>
      <c r="AJ12" s="20"/>
      <c r="AK12" s="21">
        <f>RTD("cqg.rtd",,"StudyData","DB","Bar",,"Time","1",D12,,,,,"T")</f>
        <v>43628.484722222223</v>
      </c>
      <c r="AL12" s="22">
        <f>IF(RTD("cqg.rtd",,"StudyData","DB","FG",,"Open","1",D12,,,,,"T")="",NA(),RTD("cqg.rtd",,"StudyData","DB","FG",,"Open","1",D12,,,,,"T"))</f>
        <v>171.39</v>
      </c>
      <c r="AM12" s="22">
        <f>IF(RTD("cqg.rtd",,"StudyData","DB","FG",,"High","1",D12,,,,,"T")="",NA(),RTD("cqg.rtd",,"StudyData","DB","FG",,"High","1",D12,,,,,"T"))</f>
        <v>171.39</v>
      </c>
      <c r="AN12" s="22">
        <f>IF(RTD("cqg.rtd",,"StudyData","DB","FG",,"Low","1",D12,,,,,"T")="",NA(),RTD("cqg.rtd",,"StudyData","DB","FG",,"Low","1",D12,,,,,"T"))</f>
        <v>171.38</v>
      </c>
      <c r="AO12" s="41">
        <f>IF(RTD("cqg.rtd",,"StudyData","DB","FG",,"Close","1",D12,,,,,"T")="",NA(),RTD("cqg.rtd",,"StudyData","DB","FG",,"Close","1",D12,,,,,"T"))</f>
        <v>171.39</v>
      </c>
      <c r="AP12" s="17">
        <f>IF( RTD("cqg.rtd",,"StudyData", "AlgOrdBidVol(DB)",  "Bar",, "Open", "1",D12,,,,,"T")="",0,RTD("cqg.rtd",,"StudyData", "AlgOrdBidVol(DB)",  "Bar",, "Open", "1",D12,,,,,"T"))</f>
        <v>0</v>
      </c>
      <c r="AQ12" s="17">
        <f xml:space="preserve"> IF(RTD("cqg.rtd",,"StudyData", "AlgOrdAskVol(DB)",  "Bar",, "Open", "1",D12,,,,,"T")="",0,RTD("cqg.rtd",,"StudyData", "AlgOrdAskVol(DB)",  "Bar",, "Open", "1",D12,,,,,"T"))</f>
        <v>21</v>
      </c>
      <c r="AR12" s="23">
        <f xml:space="preserve"> RTD("cqg.rtd",,"StudyData","BAVolCr.BidVol^(DB)",  "Bar",, "Open", "1",D12,,,,,"T")</f>
        <v>1203</v>
      </c>
      <c r="AS12" s="23">
        <f xml:space="preserve"> RTD("cqg.rtd",,"StudyData","BAVolCr.AskVol^(DB)",  "Bar",, "Open", "1",D12,,,,,"T")</f>
        <v>842</v>
      </c>
      <c r="AT12" s="69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RTD("cqg.rtd",,"StudyData","DB","Bar",,"Time","5",D12,,,,,"T")</f>
        <v>43628.465277777781</v>
      </c>
      <c r="BM12" s="50">
        <f>IF(RTD("cqg.rtd",,"StudyData","DB","FG",,"Open","5",D12,,,,,"T")="",NA(),RTD("cqg.rtd",,"StudyData","DB","FG",,"Open","5",D12,,,,,"T"))</f>
        <v>171.42</v>
      </c>
      <c r="BN12" s="48">
        <f>IF(RTD("cqg.rtd",,"StudyData","DB","FG",,"High","5",D12,,,,,"T")="",NA(),RTD("cqg.rtd",,"StudyData","DB","FG",,"High","5",D12,,,,,"T"))</f>
        <v>171.43</v>
      </c>
      <c r="BO12" s="49">
        <f>IF(RTD("cqg.rtd",,"StudyData","DB","FG",,"Low","5",D12,,,,,"T")="",NA(),RTD("cqg.rtd",,"StudyData","DB","FG",,"Low","5",D12,,,,,"T"))</f>
        <v>171.41</v>
      </c>
      <c r="BP12" s="19">
        <f>IF(RTD("cqg.rtd",,"StudyData","DB","FG",,"Close","5",D12,,,,,"T")="",NA(),RTD("cqg.rtd",,"StudyData","DB","FG",,"Close","5",D12,,,,,"T"))</f>
        <v>171.43</v>
      </c>
      <c r="BQ12" s="16">
        <f>IF( RTD("cqg.rtd",,"StudyData","AlgOrdBidVol(DB)",  "Bar",, "Open", "5",D12,,,,,"T")="",0,RTD("cqg.rtd",,"StudyData","AlgOrdBidVol(DB)",  "Bar",, "Open", "5",D12,,,,,"T"))</f>
        <v>21</v>
      </c>
      <c r="BR12" s="16">
        <f>IF( RTD("cqg.rtd",,"StudyData","AlgOrdAskVol(DB)",  "Bar",, "Open", "5",D12,,,,,"T")="",0,RTD("cqg.rtd",,"StudyData","AlgOrdAskVol(DB)",  "Bar",, "Open", "5",D12,,,,,"T"))</f>
        <v>162</v>
      </c>
      <c r="BS12" s="13">
        <f xml:space="preserve"> RTD("cqg.rtd",,"StudyData","BAVolCr.BidVol^(DB)",  "Bar",, "Open", "5",D12,,,,,"T")</f>
        <v>3750</v>
      </c>
      <c r="BT12" s="13">
        <f xml:space="preserve"> RTD("cqg.rtd",,"StudyData","BAVolCr.AskVol^(DB)",  "Bar",, "Open", "5",D12,,,,,"T")</f>
        <v>3866</v>
      </c>
      <c r="BU12" s="13">
        <f t="shared" si="3"/>
        <v>0</v>
      </c>
    </row>
    <row r="13" spans="2:73" ht="11.25" customHeight="1" x14ac:dyDescent="0.3">
      <c r="B13" s="14">
        <f>RTD("cqg.rtd",,"StudyData","SUBMINUTE((DB),1,Regular)","FG",,"Time","5",D13,,,,,"T")</f>
        <v>43628.489386574074</v>
      </c>
      <c r="C13" s="15">
        <f>IF(RTD("cqg.rtd",,"StudyData","SUBMINUTE((DB),1,FillGap)","Bar",,"Close","5",D13,,,,,"T")="",NA(),RTD("cqg.rtd",,"StudyData","SUBMINUTE((DB),1,FillGap)","Bar",,"Close","5",D13,,,,,"T"))</f>
        <v>171.39</v>
      </c>
      <c r="D13" s="16">
        <f t="shared" si="4"/>
        <v>-7</v>
      </c>
      <c r="E13" s="17">
        <f>IF( RTD("cqg.rtd",,"StudyData", "AlgOrdBidVol(SUBMINUTE((DB),1,Regular),1,0)",  "Bar",, "Open", "5",D13,,,,,"T")="",0,RTD("cqg.rtd",,"StudyData", "AlgOrdBidVol(SUBMINUTE((DB),1,Regular),1,0)",  "Bar",, "Open", "5",D13,,,,,"T"))</f>
        <v>0</v>
      </c>
      <c r="F13" s="17">
        <f xml:space="preserve"> IF(RTD("cqg.rtd",,"StudyData", "AlgOrdAskVol(SUBMINUTE((DB),1,Regular),1,0)",  "Bar",, "Open", "5",D13,,,,,"T")="",0,RTD("cqg.rtd",,"StudyData", "AlgOrdAskVol(SUBMINUTE((DB),1,Regular),1,0)",  "Bar",, "Open", "5",D13,,,,,"T"))</f>
        <v>0</v>
      </c>
      <c r="G13" s="23">
        <f xml:space="preserve"> RTD("cqg.rtd",,"StudyData","BAVolCr.BidVol^(SUBMINUTE((DB),1,FillGap),5,0)",  "Bar",, "Open", "5",D13,,,,,"T")</f>
        <v>5</v>
      </c>
      <c r="H13" s="23">
        <f xml:space="preserve"> RTD("cqg.rtd",,"StudyData","BAVolCr.AskVol^(SUBMINUTE((DB),1,Regular),5,0)",  "Bar",, "Open", "5",D13,,,,,"T")</f>
        <v>0</v>
      </c>
      <c r="I13" s="23">
        <f t="shared" si="0"/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RTD("cqg.rtd",,"StudyData","SUBMINUTE((DB),5,Regular)","FG",,"Time","5",D13,,,,,"T")</f>
        <v>43628.489062499997</v>
      </c>
      <c r="AA13" s="18">
        <f>IF(RTD("cqg.rtd",,"StudyData","SUBMINUTE((DB),5,Regular)","FG",,"Open","5",D13,,,,,"T")="",NA(),RTD("cqg.rtd",,"StudyData","SUBMINUTE((DB),5,Regular)","FG",,"Open","5",D13,,,,,"T"))</f>
        <v>171.39</v>
      </c>
      <c r="AB13" s="18">
        <f>IF(RTD("cqg.rtd",,"StudyData","SUBMINUTE((DB),5,Regular)","FG",,"High","5",D13,,,,,"T")="",NA(),RTD("cqg.rtd",,"StudyData","SUBMINUTE((DB),5,Regular)","FG",,"High","5",D13,,,,,"T"))</f>
        <v>171.39</v>
      </c>
      <c r="AC13" s="18">
        <f>IF(RTD("cqg.rtd",,"StudyData","SUBMINUTE((DB),5,Regular)","FG",,"Low","5",D13,,,,,"T")="",NA(),RTD("cqg.rtd",,"StudyData","SUBMINUTE((DB),5,Regular)","FG",,"Low","5",D13,,,,,"T"))</f>
        <v>171.39</v>
      </c>
      <c r="AD13" s="39">
        <f>IF(RTD("cqg.rtd",,"StudyData","SUBMINUTE((DB),5,FillGap)","Bar",,"Close","5",D13,,,,,"T")="",NA(),RTD("cqg.rtd",,"StudyData","SUBMINUTE((DB),5,FillGap)","Bar",,"Close","5",D13,,,,,"T"))</f>
        <v>171.39</v>
      </c>
      <c r="AE13" s="16">
        <f>IF( RTD("cqg.rtd",,"StudyData","AlgOrdBidVol(SUBMINUTE((DB),5,Regular),1,0)",  "Bar",, "Open", "5",D13,,,,,"T")="",0,RTD("cqg.rtd",,"StudyData","AlgOrdBidVol(SUBMINUTE((DB),5,Regular),1,0)",  "Bar",, "Open", "5",D13,,,,,"T"))</f>
        <v>0</v>
      </c>
      <c r="AF13" s="16">
        <f>IF( RTD("cqg.rtd",,"StudyData","AlgOrdAskVol(SUBMINUTE((DB),5,Regular),1,0)",  "Bar",, "Open", "5",D13,,,,,"T")="",0,RTD("cqg.rtd",,"StudyData","AlgOrdAskVol(SUBMINUTE((DB),5,Regular),1,0)",  "Bar",, "Open", "5",D13,,,,,"T"))</f>
        <v>129</v>
      </c>
      <c r="AG13" s="3">
        <f xml:space="preserve"> RTD("cqg.rtd",,"StudyData","BAVolCr.BidVol^(SUBMINUTE((DB),5,Regular),5,0)",  "Bar",, "Open", "5",D13,,,,,"T")</f>
        <v>58</v>
      </c>
      <c r="AH13" s="3">
        <f xml:space="preserve"> RTD("cqg.rtd",,"StudyData","BAVolCr.AskVol^(SUBMINUTE((DB),5,Regular),5,0)",  "Bar",, "Open", "5",D13,,,,,"T")</f>
        <v>75</v>
      </c>
      <c r="AI13" s="13">
        <f t="shared" si="1"/>
        <v>-1</v>
      </c>
      <c r="AJ13" s="20"/>
      <c r="AK13" s="21">
        <f>RTD("cqg.rtd",,"StudyData","DB","Bar",,"Time","1",D13,,,,,"T")</f>
        <v>43628.484027777777</v>
      </c>
      <c r="AL13" s="22">
        <f>IF(RTD("cqg.rtd",,"StudyData","DB","FG",,"Open","1",D13,,,,,"T")="",NA(),RTD("cqg.rtd",,"StudyData","DB","FG",,"Open","1",D13,,,,,"T"))</f>
        <v>171.39</v>
      </c>
      <c r="AM13" s="22">
        <f>IF(RTD("cqg.rtd",,"StudyData","DB","FG",,"High","1",D13,,,,,"T")="",NA(),RTD("cqg.rtd",,"StudyData","DB","FG",,"High","1",D13,,,,,"T"))</f>
        <v>171.39</v>
      </c>
      <c r="AN13" s="22">
        <f>IF(RTD("cqg.rtd",,"StudyData","DB","FG",,"Low","1",D13,,,,,"T")="",NA(),RTD("cqg.rtd",,"StudyData","DB","FG",,"Low","1",D13,,,,,"T"))</f>
        <v>171.39</v>
      </c>
      <c r="AO13" s="41">
        <f>IF(RTD("cqg.rtd",,"StudyData","DB","FG",,"Close","1",D13,,,,,"T")="",NA(),RTD("cqg.rtd",,"StudyData","DB","FG",,"Close","1",D13,,,,,"T"))</f>
        <v>171.39</v>
      </c>
      <c r="AP13" s="17">
        <f>IF( RTD("cqg.rtd",,"StudyData", "AlgOrdBidVol(DB)",  "Bar",, "Open", "1",D13,,,,,"T")="",0,RTD("cqg.rtd",,"StudyData", "AlgOrdBidVol(DB)",  "Bar",, "Open", "1",D13,,,,,"T"))</f>
        <v>0</v>
      </c>
      <c r="AQ13" s="17">
        <f xml:space="preserve"> IF(RTD("cqg.rtd",,"StudyData", "AlgOrdAskVol(DB)",  "Bar",, "Open", "1",D13,,,,,"T")="",0,RTD("cqg.rtd",,"StudyData", "AlgOrdAskVol(DB)",  "Bar",, "Open", "1",D13,,,,,"T"))</f>
        <v>0</v>
      </c>
      <c r="AR13" s="23">
        <f xml:space="preserve"> RTD("cqg.rtd",,"StudyData","BAVolCr.BidVol^(DB)",  "Bar",, "Open", "1",D13,,,,,"T")</f>
        <v>1126</v>
      </c>
      <c r="AS13" s="23">
        <f xml:space="preserve"> RTD("cqg.rtd",,"StudyData","BAVolCr.AskVol^(DB)",  "Bar",, "Open", "1",D13,,,,,"T")</f>
        <v>810</v>
      </c>
      <c r="AT13" s="69">
        <f t="shared" si="2"/>
        <v>0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RTD("cqg.rtd",,"StudyData","DB","Bar",,"Time","5",D13,,,,,"T")</f>
        <v>43628.461805555555</v>
      </c>
      <c r="BM13" s="50">
        <f>IF(RTD("cqg.rtd",,"StudyData","DB","FG",,"Open","5",D13,,,,,"T")="",NA(),RTD("cqg.rtd",,"StudyData","DB","FG",,"Open","5",D13,,,,,"T"))</f>
        <v>171.44</v>
      </c>
      <c r="BN13" s="48">
        <f>IF(RTD("cqg.rtd",,"StudyData","DB","FG",,"High","5",D13,,,,,"T")="",NA(),RTD("cqg.rtd",,"StudyData","DB","FG",,"High","5",D13,,,,,"T"))</f>
        <v>171.44</v>
      </c>
      <c r="BO13" s="49">
        <f>IF(RTD("cqg.rtd",,"StudyData","DB","FG",,"Low","5",D13,,,,,"T")="",NA(),RTD("cqg.rtd",,"StudyData","DB","FG",,"Low","5",D13,,,,,"T"))</f>
        <v>171.4</v>
      </c>
      <c r="BP13" s="19">
        <f>IF(RTD("cqg.rtd",,"StudyData","DB","FG",,"Close","5",D13,,,,,"T")="",NA(),RTD("cqg.rtd",,"StudyData","DB","FG",,"Close","5",D13,,,,,"T"))</f>
        <v>171.42</v>
      </c>
      <c r="BQ13" s="16">
        <f>IF( RTD("cqg.rtd",,"StudyData","AlgOrdBidVol(DB)",  "Bar",, "Open", "5",D13,,,,,"T")="",0,RTD("cqg.rtd",,"StudyData","AlgOrdBidVol(DB)",  "Bar",, "Open", "5",D13,,,,,"T"))</f>
        <v>0</v>
      </c>
      <c r="BR13" s="16">
        <f>IF( RTD("cqg.rtd",,"StudyData","AlgOrdAskVol(DB)",  "Bar",, "Open", "5",D13,,,,,"T")="",0,RTD("cqg.rtd",,"StudyData","AlgOrdAskVol(DB)",  "Bar",, "Open", "5",D13,,,,,"T"))</f>
        <v>92</v>
      </c>
      <c r="BS13" s="13">
        <f xml:space="preserve"> RTD("cqg.rtd",,"StudyData","BAVolCr.BidVol^(DB)",  "Bar",, "Open", "5",D13,,,,,"T")</f>
        <v>5319</v>
      </c>
      <c r="BT13" s="13">
        <f xml:space="preserve"> RTD("cqg.rtd",,"StudyData","BAVolCr.AskVol^(DB)",  "Bar",, "Open", "5",D13,,,,,"T")</f>
        <v>5252</v>
      </c>
      <c r="BU13" s="13">
        <f t="shared" si="3"/>
        <v>0</v>
      </c>
    </row>
    <row r="14" spans="2:73" ht="11.25" customHeight="1" x14ac:dyDescent="0.3">
      <c r="B14" s="14">
        <f>RTD("cqg.rtd",,"StudyData","SUBMINUTE((DB),1,Regular)","FG",,"Time","5",D14,,,,,"T")</f>
        <v>43628.489374999997</v>
      </c>
      <c r="C14" s="15">
        <f>IF(RTD("cqg.rtd",,"StudyData","SUBMINUTE((DB),1,FillGap)","Bar",,"Close","5",D14,,,,,"T")="",NA(),RTD("cqg.rtd",,"StudyData","SUBMINUTE((DB),1,FillGap)","Bar",,"Close","5",D14,,,,,"T"))</f>
        <v>171.39</v>
      </c>
      <c r="D14" s="16">
        <f t="shared" si="4"/>
        <v>-8</v>
      </c>
      <c r="E14" s="17">
        <f>IF( RTD("cqg.rtd",,"StudyData", "AlgOrdBidVol(SUBMINUTE((DB),1,Regular),1,0)",  "Bar",, "Open", "5",D14,,,,,"T")="",0,RTD("cqg.rtd",,"StudyData", "AlgOrdBidVol(SUBMINUTE((DB),1,Regular),1,0)",  "Bar",, "Open", "5",D14,,,,,"T"))</f>
        <v>0</v>
      </c>
      <c r="F14" s="17">
        <f xml:space="preserve"> IF(RTD("cqg.rtd",,"StudyData", "AlgOrdAskVol(SUBMINUTE((DB),1,Regular),1,0)",  "Bar",, "Open", "5",D14,,,,,"T")="",0,RTD("cqg.rtd",,"StudyData", "AlgOrdAskVol(SUBMINUTE((DB),1,Regular),1,0)",  "Bar",, "Open", "5",D14,,,,,"T"))</f>
        <v>0</v>
      </c>
      <c r="G14" s="23">
        <f xml:space="preserve"> RTD("cqg.rtd",,"StudyData","BAVolCr.BidVol^(SUBMINUTE((DB),1,FillGap),5,0)",  "Bar",, "Open", "5",D14,,,,,"T")</f>
        <v>5</v>
      </c>
      <c r="H14" s="23">
        <f xml:space="preserve"> RTD("cqg.rtd",,"StudyData","BAVolCr.AskVol^(SUBMINUTE((DB),1,Regular),5,0)",  "Bar",, "Open", "5",D14,,,,,"T")</f>
        <v>0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RTD("cqg.rtd",,"StudyData","SUBMINUTE((DB),5,Regular)","FG",,"Time","5",D14,,,,,"T")</f>
        <v>43628.489004629628</v>
      </c>
      <c r="AA14" s="18">
        <f>IF(RTD("cqg.rtd",,"StudyData","SUBMINUTE((DB),5,Regular)","FG",,"Open","5",D14,,,,,"T")="",NA(),RTD("cqg.rtd",,"StudyData","SUBMINUTE((DB),5,Regular)","FG",,"Open","5",D14,,,,,"T"))</f>
        <v>171.39</v>
      </c>
      <c r="AB14" s="18">
        <f>IF(RTD("cqg.rtd",,"StudyData","SUBMINUTE((DB),5,Regular)","FG",,"High","5",D14,,,,,"T")="",NA(),RTD("cqg.rtd",,"StudyData","SUBMINUTE((DB),5,Regular)","FG",,"High","5",D14,,,,,"T"))</f>
        <v>171.39</v>
      </c>
      <c r="AC14" s="18">
        <f>IF(RTD("cqg.rtd",,"StudyData","SUBMINUTE((DB),5,Regular)","FG",,"Low","5",D14,,,,,"T")="",NA(),RTD("cqg.rtd",,"StudyData","SUBMINUTE((DB),5,Regular)","FG",,"Low","5",D14,,,,,"T"))</f>
        <v>171.39</v>
      </c>
      <c r="AD14" s="39">
        <f>IF(RTD("cqg.rtd",,"StudyData","SUBMINUTE((DB),5,FillGap)","Bar",,"Close","5",D14,,,,,"T")="",NA(),RTD("cqg.rtd",,"StudyData","SUBMINUTE((DB),5,FillGap)","Bar",,"Close","5",D14,,,,,"T"))</f>
        <v>171.39</v>
      </c>
      <c r="AE14" s="16">
        <f>IF( RTD("cqg.rtd",,"StudyData","AlgOrdBidVol(SUBMINUTE((DB),5,Regular),1,0)",  "Bar",, "Open", "5",D14,,,,,"T")="",0,RTD("cqg.rtd",,"StudyData","AlgOrdBidVol(SUBMINUTE((DB),5,Regular),1,0)",  "Bar",, "Open", "5",D14,,,,,"T"))</f>
        <v>0</v>
      </c>
      <c r="AF14" s="16">
        <f>IF( RTD("cqg.rtd",,"StudyData","AlgOrdAskVol(SUBMINUTE((DB),5,Regular),1,0)",  "Bar",, "Open", "5",D14,,,,,"T")="",0,RTD("cqg.rtd",,"StudyData","AlgOrdAskVol(SUBMINUTE((DB),5,Regular),1,0)",  "Bar",, "Open", "5",D14,,,,,"T"))</f>
        <v>0</v>
      </c>
      <c r="AG14" s="3">
        <f xml:space="preserve"> RTD("cqg.rtd",,"StudyData","BAVolCr.BidVol^(SUBMINUTE((DB),5,Regular),5,0)",  "Bar",, "Open", "5",D14,,,,,"T")</f>
        <v>0</v>
      </c>
      <c r="AH14" s="3">
        <f xml:space="preserve"> RTD("cqg.rtd",,"StudyData","BAVolCr.AskVol^(SUBMINUTE((DB),5,Regular),5,0)",  "Bar",, "Open", "5",D14,,,,,"T")</f>
        <v>59</v>
      </c>
      <c r="AI14" s="13">
        <f t="shared" si="1"/>
        <v>0</v>
      </c>
      <c r="AJ14" s="20"/>
      <c r="AK14" s="21">
        <f>RTD("cqg.rtd",,"StudyData","DB","Bar",,"Time","1",D14,,,,,"T")</f>
        <v>43628.48333333333</v>
      </c>
      <c r="AL14" s="22">
        <f>IF(RTD("cqg.rtd",,"StudyData","DB","FG",,"Open","1",D14,,,,,"T")="",NA(),RTD("cqg.rtd",,"StudyData","DB","FG",,"Open","1",D14,,,,,"T"))</f>
        <v>171.39</v>
      </c>
      <c r="AM14" s="22">
        <f>IF(RTD("cqg.rtd",,"StudyData","DB","FG",,"High","1",D14,,,,,"T")="",NA(),RTD("cqg.rtd",,"StudyData","DB","FG",,"High","1",D14,,,,,"T"))</f>
        <v>171.39</v>
      </c>
      <c r="AN14" s="22">
        <f>IF(RTD("cqg.rtd",,"StudyData","DB","FG",,"Low","1",D14,,,,,"T")="",NA(),RTD("cqg.rtd",,"StudyData","DB","FG",,"Low","1",D14,,,,,"T"))</f>
        <v>171.38</v>
      </c>
      <c r="AO14" s="41">
        <f>IF(RTD("cqg.rtd",,"StudyData","DB","FG",,"Close","1",D14,,,,,"T")="",NA(),RTD("cqg.rtd",,"StudyData","DB","FG",,"Close","1",D14,,,,,"T"))</f>
        <v>171.39</v>
      </c>
      <c r="AP14" s="17">
        <f>IF( RTD("cqg.rtd",,"StudyData", "AlgOrdBidVol(DB)",  "Bar",, "Open", "1",D14,,,,,"T")="",0,RTD("cqg.rtd",,"StudyData", "AlgOrdBidVol(DB)",  "Bar",, "Open", "1",D14,,,,,"T"))</f>
        <v>0</v>
      </c>
      <c r="AQ14" s="17">
        <f xml:space="preserve"> IF(RTD("cqg.rtd",,"StudyData", "AlgOrdAskVol(DB)",  "Bar",, "Open", "1",D14,,,,,"T")="",0,RTD("cqg.rtd",,"StudyData", "AlgOrdAskVol(DB)",  "Bar",, "Open", "1",D14,,,,,"T"))</f>
        <v>172</v>
      </c>
      <c r="AR14" s="23">
        <f xml:space="preserve"> RTD("cqg.rtd",,"StudyData","BAVolCr.BidVol^(DB)",  "Bar",, "Open", "1",D14,,,,,"T")</f>
        <v>1344</v>
      </c>
      <c r="AS14" s="23">
        <f xml:space="preserve"> RTD("cqg.rtd",,"StudyData","BAVolCr.AskVol^(DB)",  "Bar",, "Open", "1",D14,,,,,"T")</f>
        <v>904</v>
      </c>
      <c r="AT14" s="69">
        <f t="shared" si="2"/>
        <v>-1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RTD("cqg.rtd",,"StudyData","DB","Bar",,"Time","5",D14,,,,,"T")</f>
        <v>43628.458333333336</v>
      </c>
      <c r="BM14" s="50">
        <f>IF(RTD("cqg.rtd",,"StudyData","DB","FG",,"Open","5",D14,,,,,"T")="",NA(),RTD("cqg.rtd",,"StudyData","DB","FG",,"Open","5",D14,,,,,"T"))</f>
        <v>171.44</v>
      </c>
      <c r="BN14" s="48">
        <f>IF(RTD("cqg.rtd",,"StudyData","DB","FG",,"High","5",D14,,,,,"T")="",NA(),RTD("cqg.rtd",,"StudyData","DB","FG",,"High","5",D14,,,,,"T"))</f>
        <v>171.45</v>
      </c>
      <c r="BO14" s="49">
        <f>IF(RTD("cqg.rtd",,"StudyData","DB","FG",,"Low","5",D14,,,,,"T")="",NA(),RTD("cqg.rtd",,"StudyData","DB","FG",,"Low","5",D14,,,,,"T"))</f>
        <v>171.43</v>
      </c>
      <c r="BP14" s="19">
        <f>IF(RTD("cqg.rtd",,"StudyData","DB","FG",,"Close","5",D14,,,,,"T")="",NA(),RTD("cqg.rtd",,"StudyData","DB","FG",,"Close","5",D14,,,,,"T"))</f>
        <v>171.44</v>
      </c>
      <c r="BQ14" s="16">
        <f>IF( RTD("cqg.rtd",,"StudyData","AlgOrdBidVol(DB)",  "Bar",, "Open", "5",D14,,,,,"T")="",0,RTD("cqg.rtd",,"StudyData","AlgOrdBidVol(DB)",  "Bar",, "Open", "5",D14,,,,,"T"))</f>
        <v>93</v>
      </c>
      <c r="BR14" s="16">
        <f>IF( RTD("cqg.rtd",,"StudyData","AlgOrdAskVol(DB)",  "Bar",, "Open", "5",D14,,,,,"T")="",0,RTD("cqg.rtd",,"StudyData","AlgOrdAskVol(DB)",  "Bar",, "Open", "5",D14,,,,,"T"))</f>
        <v>30</v>
      </c>
      <c r="BS14" s="13">
        <f xml:space="preserve"> RTD("cqg.rtd",,"StudyData","BAVolCr.BidVol^(DB)",  "Bar",, "Open", "5",D14,,,,,"T")</f>
        <v>6588</v>
      </c>
      <c r="BT14" s="13">
        <f xml:space="preserve"> RTD("cqg.rtd",,"StudyData","BAVolCr.AskVol^(DB)",  "Bar",, "Open", "5",D14,,,,,"T")</f>
        <v>6368</v>
      </c>
      <c r="BU14" s="13">
        <f t="shared" si="3"/>
        <v>0</v>
      </c>
    </row>
    <row r="15" spans="2:73" ht="11.25" customHeight="1" x14ac:dyDescent="0.3">
      <c r="B15" s="14">
        <f>RTD("cqg.rtd",,"StudyData","SUBMINUTE((DB),1,Regular)","FG",,"Time","5",D15,,,,,"T")</f>
        <v>43628.489363425928</v>
      </c>
      <c r="C15" s="15">
        <f>IF(RTD("cqg.rtd",,"StudyData","SUBMINUTE((DB),1,FillGap)","Bar",,"Close","5",D15,,,,,"T")="",NA(),RTD("cqg.rtd",,"StudyData","SUBMINUTE((DB),1,FillGap)","Bar",,"Close","5",D15,,,,,"T"))</f>
        <v>171.39</v>
      </c>
      <c r="D15" s="16">
        <f t="shared" si="4"/>
        <v>-9</v>
      </c>
      <c r="E15" s="17">
        <f>IF( RTD("cqg.rtd",,"StudyData", "AlgOrdBidVol(SUBMINUTE((DB),1,Regular),1,0)",  "Bar",, "Open", "5",D15,,,,,"T")="",0,RTD("cqg.rtd",,"StudyData", "AlgOrdBidVol(SUBMINUTE((DB),1,Regular),1,0)",  "Bar",, "Open", "5",D15,,,,,"T"))</f>
        <v>0</v>
      </c>
      <c r="F15" s="17">
        <f xml:space="preserve"> IF(RTD("cqg.rtd",,"StudyData", "AlgOrdAskVol(SUBMINUTE((DB),1,Regular),1,0)",  "Bar",, "Open", "5",D15,,,,,"T")="",0,RTD("cqg.rtd",,"StudyData", "AlgOrdAskVol(SUBMINUTE((DB),1,Regular),1,0)",  "Bar",, "Open", "5",D15,,,,,"T"))</f>
        <v>0</v>
      </c>
      <c r="G15" s="23">
        <f xml:space="preserve"> RTD("cqg.rtd",,"StudyData","BAVolCr.BidVol^(SUBMINUTE((DB),1,FillGap),5,0)",  "Bar",, "Open", "5",D15,,,,,"T")</f>
        <v>5</v>
      </c>
      <c r="H15" s="23">
        <f xml:space="preserve"> RTD("cqg.rtd",,"StudyData","BAVolCr.AskVol^(SUBMINUTE((DB),1,Regular),5,0)",  "Bar",, "Open", "5",D15,,,,,"T")</f>
        <v>0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RTD("cqg.rtd",,"StudyData","SUBMINUTE((DB),5,Regular)","FG",,"Time","5",D15,,,,,"T")</f>
        <v>43628.488946759258</v>
      </c>
      <c r="AA15" s="18">
        <f>IF(RTD("cqg.rtd",,"StudyData","SUBMINUTE((DB),5,Regular)","FG",,"Open","5",D15,,,,,"T")="",NA(),RTD("cqg.rtd",,"StudyData","SUBMINUTE((DB),5,Regular)","FG",,"Open","5",D15,,,,,"T"))</f>
        <v>171.39</v>
      </c>
      <c r="AB15" s="18">
        <f>IF(RTD("cqg.rtd",,"StudyData","SUBMINUTE((DB),5,Regular)","FG",,"High","5",D15,,,,,"T")="",NA(),RTD("cqg.rtd",,"StudyData","SUBMINUTE((DB),5,Regular)","FG",,"High","5",D15,,,,,"T"))</f>
        <v>171.39</v>
      </c>
      <c r="AC15" s="18">
        <f>IF(RTD("cqg.rtd",,"StudyData","SUBMINUTE((DB),5,Regular)","FG",,"Low","5",D15,,,,,"T")="",NA(),RTD("cqg.rtd",,"StudyData","SUBMINUTE((DB),5,Regular)","FG",,"Low","5",D15,,,,,"T"))</f>
        <v>171.39</v>
      </c>
      <c r="AD15" s="39">
        <f>IF(RTD("cqg.rtd",,"StudyData","SUBMINUTE((DB),5,FillGap)","Bar",,"Close","5",D15,,,,,"T")="",NA(),RTD("cqg.rtd",,"StudyData","SUBMINUTE((DB),5,FillGap)","Bar",,"Close","5",D15,,,,,"T"))</f>
        <v>171.39</v>
      </c>
      <c r="AE15" s="16">
        <f>IF( RTD("cqg.rtd",,"StudyData","AlgOrdBidVol(SUBMINUTE((DB),5,Regular),1,0)",  "Bar",, "Open", "5",D15,,,,,"T")="",0,RTD("cqg.rtd",,"StudyData","AlgOrdBidVol(SUBMINUTE((DB),5,Regular),1,0)",  "Bar",, "Open", "5",D15,,,,,"T"))</f>
        <v>0</v>
      </c>
      <c r="AF15" s="16">
        <f>IF( RTD("cqg.rtd",,"StudyData","AlgOrdAskVol(SUBMINUTE((DB),5,Regular),1,0)",  "Bar",, "Open", "5",D15,,,,,"T")="",0,RTD("cqg.rtd",,"StudyData","AlgOrdAskVol(SUBMINUTE((DB),5,Regular),1,0)",  "Bar",, "Open", "5",D15,,,,,"T"))</f>
        <v>0</v>
      </c>
      <c r="AG15" s="3">
        <f xml:space="preserve"> RTD("cqg.rtd",,"StudyData","BAVolCr.BidVol^(SUBMINUTE((DB),5,Regular),5,0)",  "Bar",, "Open", "5",D15,,,,,"T")</f>
        <v>0</v>
      </c>
      <c r="AH15" s="3">
        <f xml:space="preserve"> RTD("cqg.rtd",,"StudyData","BAVolCr.AskVol^(SUBMINUTE((DB),5,Regular),5,0)",  "Bar",, "Open", "5",D15,,,,,"T")</f>
        <v>41</v>
      </c>
      <c r="AI15" s="13">
        <f t="shared" si="1"/>
        <v>0</v>
      </c>
      <c r="AJ15" s="20"/>
      <c r="AK15" s="21">
        <f>RTD("cqg.rtd",,"StudyData","DB","Bar",,"Time","1",D15,,,,,"T")</f>
        <v>43628.482638888891</v>
      </c>
      <c r="AL15" s="22">
        <f>IF(RTD("cqg.rtd",,"StudyData","DB","FG",,"Open","1",D15,,,,,"T")="",NA(),RTD("cqg.rtd",,"StudyData","DB","FG",,"Open","1",D15,,,,,"T"))</f>
        <v>171.39</v>
      </c>
      <c r="AM15" s="22">
        <f>IF(RTD("cqg.rtd",,"StudyData","DB","FG",,"High","1",D15,,,,,"T")="",NA(),RTD("cqg.rtd",,"StudyData","DB","FG",,"High","1",D15,,,,,"T"))</f>
        <v>171.39</v>
      </c>
      <c r="AN15" s="22">
        <f>IF(RTD("cqg.rtd",,"StudyData","DB","FG",,"Low","1",D15,,,,,"T")="",NA(),RTD("cqg.rtd",,"StudyData","DB","FG",,"Low","1",D15,,,,,"T"))</f>
        <v>171.38</v>
      </c>
      <c r="AO15" s="41">
        <f>IF(RTD("cqg.rtd",,"StudyData","DB","FG",,"Close","1",D15,,,,,"T")="",NA(),RTD("cqg.rtd",,"StudyData","DB","FG",,"Close","1",D15,,,,,"T"))</f>
        <v>171.39</v>
      </c>
      <c r="AP15" s="17">
        <f>IF( RTD("cqg.rtd",,"StudyData", "AlgOrdBidVol(DB)",  "Bar",, "Open", "1",D15,,,,,"T")="",0,RTD("cqg.rtd",,"StudyData", "AlgOrdBidVol(DB)",  "Bar",, "Open", "1",D15,,,,,"T"))</f>
        <v>0</v>
      </c>
      <c r="AQ15" s="17">
        <f xml:space="preserve"> IF(RTD("cqg.rtd",,"StudyData", "AlgOrdAskVol(DB)",  "Bar",, "Open", "1",D15,,,,,"T")="",0,RTD("cqg.rtd",,"StudyData", "AlgOrdAskVol(DB)",  "Bar",, "Open", "1",D15,,,,,"T"))</f>
        <v>17</v>
      </c>
      <c r="AR15" s="23">
        <f xml:space="preserve"> RTD("cqg.rtd",,"StudyData","BAVolCr.BidVol^(DB)",  "Bar",, "Open", "1",D15,,,,,"T")</f>
        <v>1146</v>
      </c>
      <c r="AS15" s="23">
        <f xml:space="preserve"> RTD("cqg.rtd",,"StudyData","BAVolCr.AskVol^(DB)",  "Bar",, "Open", "1",D15,,,,,"T")</f>
        <v>778</v>
      </c>
      <c r="AT15" s="69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RTD("cqg.rtd",,"StudyData","DB","Bar",,"Time","5",D15,,,,,"T")</f>
        <v>43628.454861111109</v>
      </c>
      <c r="BM15" s="50">
        <f>IF(RTD("cqg.rtd",,"StudyData","DB","FG",,"Open","5",D15,,,,,"T")="",NA(),RTD("cqg.rtd",,"StudyData","DB","FG",,"Open","5",D15,,,,,"T"))</f>
        <v>171.44</v>
      </c>
      <c r="BN15" s="48">
        <f>IF(RTD("cqg.rtd",,"StudyData","DB","FG",,"High","5",D15,,,,,"T")="",NA(),RTD("cqg.rtd",,"StudyData","DB","FG",,"High","5",D15,,,,,"T"))</f>
        <v>171.46</v>
      </c>
      <c r="BO15" s="49">
        <f>IF(RTD("cqg.rtd",,"StudyData","DB","FG",,"Low","5",D15,,,,,"T")="",NA(),RTD("cqg.rtd",,"StudyData","DB","FG",,"Low","5",D15,,,,,"T"))</f>
        <v>171.44</v>
      </c>
      <c r="BP15" s="19">
        <f>IF(RTD("cqg.rtd",,"StudyData","DB","FG",,"Close","5",D15,,,,,"T")="",NA(),RTD("cqg.rtd",,"StudyData","DB","FG",,"Close","5",D15,,,,,"T"))</f>
        <v>171.45</v>
      </c>
      <c r="BQ15" s="16">
        <f>IF( RTD("cqg.rtd",,"StudyData","AlgOrdBidVol(DB)",  "Bar",, "Open", "5",D15,,,,,"T")="",0,RTD("cqg.rtd",,"StudyData","AlgOrdBidVol(DB)",  "Bar",, "Open", "5",D15,,,,,"T"))</f>
        <v>752</v>
      </c>
      <c r="BR15" s="16">
        <f>IF( RTD("cqg.rtd",,"StudyData","AlgOrdAskVol(DB)",  "Bar",, "Open", "5",D15,,,,,"T")="",0,RTD("cqg.rtd",,"StudyData","AlgOrdAskVol(DB)",  "Bar",, "Open", "5",D15,,,,,"T"))</f>
        <v>135</v>
      </c>
      <c r="BS15" s="13">
        <f xml:space="preserve"> RTD("cqg.rtd",,"StudyData","BAVolCr.BidVol^(DB)",  "Bar",, "Open", "5",D15,,,,,"T")</f>
        <v>6672</v>
      </c>
      <c r="BT15" s="13">
        <f xml:space="preserve"> RTD("cqg.rtd",,"StudyData","BAVolCr.AskVol^(DB)",  "Bar",, "Open", "5",D15,,,,,"T")</f>
        <v>6873</v>
      </c>
      <c r="BU15" s="13">
        <f t="shared" si="3"/>
        <v>1</v>
      </c>
    </row>
    <row r="16" spans="2:73" ht="11.25" customHeight="1" x14ac:dyDescent="0.3">
      <c r="B16" s="14">
        <f>RTD("cqg.rtd",,"StudyData","SUBMINUTE((DB),1,Regular)","FG",,"Time","5",D16,,,,,"T")</f>
        <v>43628.489351851851</v>
      </c>
      <c r="C16" s="15">
        <f>IF(RTD("cqg.rtd",,"StudyData","SUBMINUTE((DB),1,FillGap)","Bar",,"Close","5",D16,,,,,"T")="",NA(),RTD("cqg.rtd",,"StudyData","SUBMINUTE((DB),1,FillGap)","Bar",,"Close","5",D16,,,,,"T"))</f>
        <v>171.39</v>
      </c>
      <c r="D16" s="16">
        <f t="shared" si="4"/>
        <v>-10</v>
      </c>
      <c r="E16" s="17">
        <f>IF( RTD("cqg.rtd",,"StudyData", "AlgOrdBidVol(SUBMINUTE((DB),1,Regular),1,0)",  "Bar",, "Open", "5",D16,,,,,"T")="",0,RTD("cqg.rtd",,"StudyData", "AlgOrdBidVol(SUBMINUTE((DB),1,Regular),1,0)",  "Bar",, "Open", "5",D16,,,,,"T"))</f>
        <v>0</v>
      </c>
      <c r="F16" s="17">
        <f xml:space="preserve"> IF(RTD("cqg.rtd",,"StudyData", "AlgOrdAskVol(SUBMINUTE((DB),1,Regular),1,0)",  "Bar",, "Open", "5",D16,,,,,"T")="",0,RTD("cqg.rtd",,"StudyData", "AlgOrdAskVol(SUBMINUTE((DB),1,Regular),1,0)",  "Bar",, "Open", "5",D16,,,,,"T"))</f>
        <v>0</v>
      </c>
      <c r="G16" s="23">
        <f xml:space="preserve"> RTD("cqg.rtd",,"StudyData","BAVolCr.BidVol^(SUBMINUTE((DB),1,FillGap),5,0)",  "Bar",, "Open", "5",D16,,,,,"T")</f>
        <v>5</v>
      </c>
      <c r="H16" s="23">
        <f xml:space="preserve"> RTD("cqg.rtd",,"StudyData","BAVolCr.AskVol^(SUBMINUTE((DB),1,Regular),5,0)",  "Bar",, "Open", "5",D16,,,,,"T")</f>
        <v>0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RTD("cqg.rtd",,"StudyData","SUBMINUTE((DB),5,Regular)","FG",,"Time","5",D16,,,,,"T")</f>
        <v>43628.488888888889</v>
      </c>
      <c r="AA16" s="18">
        <f>IF(RTD("cqg.rtd",,"StudyData","SUBMINUTE((DB),5,Regular)","FG",,"Open","5",D16,,,,,"T")="",NA(),RTD("cqg.rtd",,"StudyData","SUBMINUTE((DB),5,Regular)","FG",,"Open","5",D16,,,,,"T"))</f>
        <v>171.39</v>
      </c>
      <c r="AB16" s="18">
        <f>IF(RTD("cqg.rtd",,"StudyData","SUBMINUTE((DB),5,Regular)","FG",,"High","5",D16,,,,,"T")="",NA(),RTD("cqg.rtd",,"StudyData","SUBMINUTE((DB),5,Regular)","FG",,"High","5",D16,,,,,"T"))</f>
        <v>171.39</v>
      </c>
      <c r="AC16" s="18">
        <f>IF(RTD("cqg.rtd",,"StudyData","SUBMINUTE((DB),5,Regular)","FG",,"Low","5",D16,,,,,"T")="",NA(),RTD("cqg.rtd",,"StudyData","SUBMINUTE((DB),5,Regular)","FG",,"Low","5",D16,,,,,"T"))</f>
        <v>171.39</v>
      </c>
      <c r="AD16" s="39">
        <f>IF(RTD("cqg.rtd",,"StudyData","SUBMINUTE((DB),5,FillGap)","Bar",,"Close","5",D16,,,,,"T")="",NA(),RTD("cqg.rtd",,"StudyData","SUBMINUTE((DB),5,FillGap)","Bar",,"Close","5",D16,,,,,"T"))</f>
        <v>171.39</v>
      </c>
      <c r="AE16" s="16">
        <f>IF( RTD("cqg.rtd",,"StudyData","AlgOrdBidVol(SUBMINUTE((DB),5,Regular),1,0)",  "Bar",, "Open", "5",D16,,,,,"T")="",0,RTD("cqg.rtd",,"StudyData","AlgOrdBidVol(SUBMINUTE((DB),5,Regular),1,0)",  "Bar",, "Open", "5",D16,,,,,"T"))</f>
        <v>0</v>
      </c>
      <c r="AF16" s="16">
        <f>IF( RTD("cqg.rtd",,"StudyData","AlgOrdAskVol(SUBMINUTE((DB),5,Regular),1,0)",  "Bar",, "Open", "5",D16,,,,,"T")="",0,RTD("cqg.rtd",,"StudyData","AlgOrdAskVol(SUBMINUTE((DB),5,Regular),1,0)",  "Bar",, "Open", "5",D16,,,,,"T"))</f>
        <v>0</v>
      </c>
      <c r="AG16" s="3">
        <f xml:space="preserve"> RTD("cqg.rtd",,"StudyData","BAVolCr.BidVol^(SUBMINUTE((DB),5,Regular),5,0)",  "Bar",, "Open", "5",D16,,,,,"T")</f>
        <v>0</v>
      </c>
      <c r="AH16" s="3">
        <f xml:space="preserve"> RTD("cqg.rtd",,"StudyData","BAVolCr.AskVol^(SUBMINUTE((DB),5,Regular),5,0)",  "Bar",, "Open", "5",D16,,,,,"T")</f>
        <v>28</v>
      </c>
      <c r="AI16" s="13">
        <f t="shared" si="1"/>
        <v>0</v>
      </c>
      <c r="AJ16" s="20"/>
      <c r="AK16" s="21">
        <f>RTD("cqg.rtd",,"StudyData","DB","Bar",,"Time","1",D16,,,,,"T")</f>
        <v>43628.481944444444</v>
      </c>
      <c r="AL16" s="22">
        <f>IF(RTD("cqg.rtd",,"StudyData","DB","FG",,"Open","1",D16,,,,,"T")="",NA(),RTD("cqg.rtd",,"StudyData","DB","FG",,"Open","1",D16,,,,,"T"))</f>
        <v>171.39</v>
      </c>
      <c r="AM16" s="22">
        <f>IF(RTD("cqg.rtd",,"StudyData","DB","FG",,"High","1",D16,,,,,"T")="",NA(),RTD("cqg.rtd",,"StudyData","DB","FG",,"High","1",D16,,,,,"T"))</f>
        <v>171.4</v>
      </c>
      <c r="AN16" s="22">
        <f>IF(RTD("cqg.rtd",,"StudyData","DB","FG",,"Low","1",D16,,,,,"T")="",NA(),RTD("cqg.rtd",,"StudyData","DB","FG",,"Low","1",D16,,,,,"T"))</f>
        <v>171.38</v>
      </c>
      <c r="AO16" s="41">
        <f>IF(RTD("cqg.rtd",,"StudyData","DB","FG",,"Close","1",D16,,,,,"T")="",NA(),RTD("cqg.rtd",,"StudyData","DB","FG",,"Close","1",D16,,,,,"T"))</f>
        <v>171.39</v>
      </c>
      <c r="AP16" s="17">
        <f>IF( RTD("cqg.rtd",,"StudyData", "AlgOrdBidVol(DB)",  "Bar",, "Open", "1",D16,,,,,"T")="",0,RTD("cqg.rtd",,"StudyData", "AlgOrdBidVol(DB)",  "Bar",, "Open", "1",D16,,,,,"T"))</f>
        <v>0</v>
      </c>
      <c r="AQ16" s="17">
        <f xml:space="preserve"> IF(RTD("cqg.rtd",,"StudyData", "AlgOrdAskVol(DB)",  "Bar",, "Open", "1",D16,,,,,"T")="",0,RTD("cqg.rtd",,"StudyData", "AlgOrdAskVol(DB)",  "Bar",, "Open", "1",D16,,,,,"T"))</f>
        <v>0</v>
      </c>
      <c r="AR16" s="23">
        <f xml:space="preserve"> RTD("cqg.rtd",,"StudyData","BAVolCr.BidVol^(DB)",  "Bar",, "Open", "1",D16,,,,,"T")</f>
        <v>1006</v>
      </c>
      <c r="AS16" s="23">
        <f xml:space="preserve"> RTD("cqg.rtd",,"StudyData","BAVolCr.AskVol^(DB)",  "Bar",, "Open", "1",D16,,,,,"T")</f>
        <v>780</v>
      </c>
      <c r="AT16" s="69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RTD("cqg.rtd",,"StudyData","DB","Bar",,"Time","5",D16,,,,,"T")</f>
        <v>43628.451388888891</v>
      </c>
      <c r="BM16" s="50">
        <f>IF(RTD("cqg.rtd",,"StudyData","DB","FG",,"Open","5",D16,,,,,"T")="",NA(),RTD("cqg.rtd",,"StudyData","DB","FG",,"Open","5",D16,,,,,"T"))</f>
        <v>171.42</v>
      </c>
      <c r="BN16" s="48">
        <f>IF(RTD("cqg.rtd",,"StudyData","DB","FG",,"High","5",D16,,,,,"T")="",NA(),RTD("cqg.rtd",,"StudyData","DB","FG",,"High","5",D16,,,,,"T"))</f>
        <v>171.45</v>
      </c>
      <c r="BO16" s="49">
        <f>IF(RTD("cqg.rtd",,"StudyData","DB","FG",,"Low","5",D16,,,,,"T")="",NA(),RTD("cqg.rtd",,"StudyData","DB","FG",,"Low","5",D16,,,,,"T"))</f>
        <v>171.42</v>
      </c>
      <c r="BP16" s="19">
        <f>IF(RTD("cqg.rtd",,"StudyData","DB","FG",,"Close","5",D16,,,,,"T")="",NA(),RTD("cqg.rtd",,"StudyData","DB","FG",,"Close","5",D16,,,,,"T"))</f>
        <v>171.45</v>
      </c>
      <c r="BQ16" s="16">
        <f>IF( RTD("cqg.rtd",,"StudyData","AlgOrdBidVol(DB)",  "Bar",, "Open", "5",D16,,,,,"T")="",0,RTD("cqg.rtd",,"StudyData","AlgOrdBidVol(DB)",  "Bar",, "Open", "5",D16,,,,,"T"))</f>
        <v>165</v>
      </c>
      <c r="BR16" s="16">
        <f>IF( RTD("cqg.rtd",,"StudyData","AlgOrdAskVol(DB)",  "Bar",, "Open", "5",D16,,,,,"T")="",0,RTD("cqg.rtd",,"StudyData","AlgOrdAskVol(DB)",  "Bar",, "Open", "5",D16,,,,,"T"))</f>
        <v>125</v>
      </c>
      <c r="BS16" s="13">
        <f xml:space="preserve"> RTD("cqg.rtd",,"StudyData","BAVolCr.BidVol^(DB)",  "Bar",, "Open", "5",D16,,,,,"T")</f>
        <v>8169</v>
      </c>
      <c r="BT16" s="13">
        <f xml:space="preserve"> RTD("cqg.rtd",,"StudyData","BAVolCr.AskVol^(DB)",  "Bar",, "Open", "5",D16,,,,,"T")</f>
        <v>8415</v>
      </c>
      <c r="BU16" s="13">
        <f t="shared" si="3"/>
        <v>0</v>
      </c>
    </row>
    <row r="17" spans="2:73" ht="11.25" customHeight="1" x14ac:dyDescent="0.3">
      <c r="B17" s="14">
        <f>RTD("cqg.rtd",,"StudyData","SUBMINUTE((DB),1,Regular)","FG",,"Time","5",D17,,,,,"T")</f>
        <v>43628.489340277774</v>
      </c>
      <c r="C17" s="15">
        <f>IF(RTD("cqg.rtd",,"StudyData","SUBMINUTE((DB),1,FillGap)","Bar",,"Close","5",D17,,,,,"T")="",NA(),RTD("cqg.rtd",,"StudyData","SUBMINUTE((DB),1,FillGap)","Bar",,"Close","5",D17,,,,,"T"))</f>
        <v>171.39</v>
      </c>
      <c r="D17" s="16">
        <f t="shared" si="4"/>
        <v>-11</v>
      </c>
      <c r="E17" s="17">
        <f>IF( RTD("cqg.rtd",,"StudyData", "AlgOrdBidVol(SUBMINUTE((DB),1,Regular),1,0)",  "Bar",, "Open", "5",D17,,,,,"T")="",0,RTD("cqg.rtd",,"StudyData", "AlgOrdBidVol(SUBMINUTE((DB),1,Regular),1,0)",  "Bar",, "Open", "5",D17,,,,,"T"))</f>
        <v>0</v>
      </c>
      <c r="F17" s="17">
        <f xml:space="preserve"> IF(RTD("cqg.rtd",,"StudyData", "AlgOrdAskVol(SUBMINUTE((DB),1,Regular),1,0)",  "Bar",, "Open", "5",D17,,,,,"T")="",0,RTD("cqg.rtd",,"StudyData", "AlgOrdAskVol(SUBMINUTE((DB),1,Regular),1,0)",  "Bar",, "Open", "5",D17,,,,,"T"))</f>
        <v>0</v>
      </c>
      <c r="G17" s="23">
        <f xml:space="preserve"> RTD("cqg.rtd",,"StudyData","BAVolCr.BidVol^(SUBMINUTE((DB),1,FillGap),5,0)",  "Bar",, "Open", "5",D17,,,,,"T")</f>
        <v>5</v>
      </c>
      <c r="H17" s="23">
        <f xml:space="preserve"> RTD("cqg.rtd",,"StudyData","BAVolCr.AskVol^(SUBMINUTE((DB),1,Regular),5,0)",  "Bar",, "Open", "5",D17,,,,,"T")</f>
        <v>0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RTD("cqg.rtd",,"StudyData","SUBMINUTE((DB),5,Regular)","FG",,"Time","5",D17,,,,,"T")</f>
        <v>43628.48883101852</v>
      </c>
      <c r="AA17" s="18">
        <f>IF(RTD("cqg.rtd",,"StudyData","SUBMINUTE((DB),5,Regular)","FG",,"Open","5",D17,,,,,"T")="",NA(),RTD("cqg.rtd",,"StudyData","SUBMINUTE((DB),5,Regular)","FG",,"Open","5",D17,,,,,"T"))</f>
        <v>171.39</v>
      </c>
      <c r="AB17" s="18">
        <f>IF(RTD("cqg.rtd",,"StudyData","SUBMINUTE((DB),5,Regular)","FG",,"High","5",D17,,,,,"T")="",NA(),RTD("cqg.rtd",,"StudyData","SUBMINUTE((DB),5,Regular)","FG",,"High","5",D17,,,,,"T"))</f>
        <v>171.39</v>
      </c>
      <c r="AC17" s="18">
        <f>IF(RTD("cqg.rtd",,"StudyData","SUBMINUTE((DB),5,Regular)","FG",,"Low","5",D17,,,,,"T")="",NA(),RTD("cqg.rtd",,"StudyData","SUBMINUTE((DB),5,Regular)","FG",,"Low","5",D17,,,,,"T"))</f>
        <v>171.39</v>
      </c>
      <c r="AD17" s="39">
        <f>IF(RTD("cqg.rtd",,"StudyData","SUBMINUTE((DB),5,FillGap)","Bar",,"Close","5",D17,,,,,"T")="",NA(),RTD("cqg.rtd",,"StudyData","SUBMINUTE((DB),5,FillGap)","Bar",,"Close","5",D17,,,,,"T"))</f>
        <v>171.39</v>
      </c>
      <c r="AE17" s="16">
        <f>IF( RTD("cqg.rtd",,"StudyData","AlgOrdBidVol(SUBMINUTE((DB),5,Regular),1,0)",  "Bar",, "Open", "5",D17,,,,,"T")="",0,RTD("cqg.rtd",,"StudyData","AlgOrdBidVol(SUBMINUTE((DB),5,Regular),1,0)",  "Bar",, "Open", "5",D17,,,,,"T"))</f>
        <v>0</v>
      </c>
      <c r="AF17" s="16">
        <f>IF( RTD("cqg.rtd",,"StudyData","AlgOrdAskVol(SUBMINUTE((DB),5,Regular),1,0)",  "Bar",, "Open", "5",D17,,,,,"T")="",0,RTD("cqg.rtd",,"StudyData","AlgOrdAskVol(SUBMINUTE((DB),5,Regular),1,0)",  "Bar",, "Open", "5",D17,,,,,"T"))</f>
        <v>0</v>
      </c>
      <c r="AG17" s="3"/>
      <c r="AH17" s="3">
        <f xml:space="preserve"> RTD("cqg.rtd",,"StudyData","BAVolCr.AskVol^(SUBMINUTE((DB),5,Regular),5,0)",  "Bar",, "Open", "5",D17,,,,,"T")</f>
        <v>19</v>
      </c>
      <c r="AI17" s="13">
        <f t="shared" si="1"/>
        <v>0</v>
      </c>
      <c r="AJ17" s="20"/>
      <c r="AK17" s="21">
        <f>RTD("cqg.rtd",,"StudyData","DB","Bar",,"Time","1",D17,,,,,"T")</f>
        <v>43628.481249999997</v>
      </c>
      <c r="AL17" s="22">
        <f>IF(RTD("cqg.rtd",,"StudyData","DB","FG",,"Open","1",D17,,,,,"T")="",NA(),RTD("cqg.rtd",,"StudyData","DB","FG",,"Open","1",D17,,,,,"T"))</f>
        <v>171.39</v>
      </c>
      <c r="AM17" s="22">
        <f>IF(RTD("cqg.rtd",,"StudyData","DB","FG",,"High","1",D17,,,,,"T")="",NA(),RTD("cqg.rtd",,"StudyData","DB","FG",,"High","1",D17,,,,,"T"))</f>
        <v>171.39</v>
      </c>
      <c r="AN17" s="22">
        <f>IF(RTD("cqg.rtd",,"StudyData","DB","FG",,"Low","1",D17,,,,,"T")="",NA(),RTD("cqg.rtd",,"StudyData","DB","FG",,"Low","1",D17,,,,,"T"))</f>
        <v>171.39</v>
      </c>
      <c r="AO17" s="41">
        <f>IF(RTD("cqg.rtd",,"StudyData","DB","FG",,"Close","1",D17,,,,,"T")="",NA(),RTD("cqg.rtd",,"StudyData","DB","FG",,"Close","1",D17,,,,,"T"))</f>
        <v>171.39</v>
      </c>
      <c r="AP17" s="17">
        <f>IF( RTD("cqg.rtd",,"StudyData", "AlgOrdBidVol(DB)",  "Bar",, "Open", "1",D17,,,,,"T")="",0,RTD("cqg.rtd",,"StudyData", "AlgOrdBidVol(DB)",  "Bar",, "Open", "1",D17,,,,,"T"))</f>
        <v>3</v>
      </c>
      <c r="AQ17" s="17">
        <f xml:space="preserve"> IF(RTD("cqg.rtd",,"StudyData", "AlgOrdAskVol(DB)",  "Bar",, "Open", "1",D17,,,,,"T")="",0,RTD("cqg.rtd",,"StudyData", "AlgOrdAskVol(DB)",  "Bar",, "Open", "1",D17,,,,,"T"))</f>
        <v>59</v>
      </c>
      <c r="AR17" s="23">
        <f xml:space="preserve"> RTD("cqg.rtd",,"StudyData","BAVolCr.BidVol^(DB)",  "Bar",, "Open", "1",D17,,,,,"T")</f>
        <v>903</v>
      </c>
      <c r="AS17" s="23">
        <f xml:space="preserve"> RTD("cqg.rtd",,"StudyData","BAVolCr.AskVol^(DB)",  "Bar",, "Open", "1",D17,,,,,"T")</f>
        <v>644</v>
      </c>
      <c r="AT17" s="69">
        <f t="shared" si="2"/>
        <v>0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RTD("cqg.rtd",,"StudyData","DB","Bar",,"Time","5",D17,,,,,"T")</f>
        <v>43628.447916666664</v>
      </c>
      <c r="BM17" s="50">
        <f>IF(RTD("cqg.rtd",,"StudyData","DB","FG",,"Open","5",D17,,,,,"T")="",NA(),RTD("cqg.rtd",,"StudyData","DB","FG",,"Open","5",D17,,,,,"T"))</f>
        <v>171.43</v>
      </c>
      <c r="BN17" s="48">
        <f>IF(RTD("cqg.rtd",,"StudyData","DB","FG",,"High","5",D17,,,,,"T")="",NA(),RTD("cqg.rtd",,"StudyData","DB","FG",,"High","5",D17,,,,,"T"))</f>
        <v>171.45</v>
      </c>
      <c r="BO17" s="49">
        <f>IF(RTD("cqg.rtd",,"StudyData","DB","FG",,"Low","5",D17,,,,,"T")="",NA(),RTD("cqg.rtd",,"StudyData","DB","FG",,"Low","5",D17,,,,,"T"))</f>
        <v>171.42</v>
      </c>
      <c r="BP17" s="19">
        <f>IF(RTD("cqg.rtd",,"StudyData","DB","FG",,"Close","5",D17,,,,,"T")="",NA(),RTD("cqg.rtd",,"StudyData","DB","FG",,"Close","5",D17,,,,,"T"))</f>
        <v>171.42</v>
      </c>
      <c r="BQ17" s="16">
        <f>IF( RTD("cqg.rtd",,"StudyData","AlgOrdBidVol(DB)",  "Bar",, "Open", "5",D17,,,,,"T")="",0,RTD("cqg.rtd",,"StudyData","AlgOrdBidVol(DB)",  "Bar",, "Open", "5",D17,,,,,"T"))</f>
        <v>644</v>
      </c>
      <c r="BR17" s="16">
        <f>IF( RTD("cqg.rtd",,"StudyData","AlgOrdAskVol(DB)",  "Bar",, "Open", "5",D17,,,,,"T")="",0,RTD("cqg.rtd",,"StudyData","AlgOrdAskVol(DB)",  "Bar",, "Open", "5",D17,,,,,"T"))</f>
        <v>314</v>
      </c>
      <c r="BS17" s="13">
        <f xml:space="preserve"> RTD("cqg.rtd",,"StudyData","BAVolCr.BidVol^(DB)",  "Bar",, "Open", "5",D17,,,,,"T")</f>
        <v>9124</v>
      </c>
      <c r="BT17" s="13">
        <f xml:space="preserve"> RTD("cqg.rtd",,"StudyData","BAVolCr.AskVol^(DB)",  "Bar",, "Open", "5",D17,,,,,"T")</f>
        <v>7987</v>
      </c>
      <c r="BU17" s="13">
        <f t="shared" si="3"/>
        <v>1</v>
      </c>
    </row>
    <row r="18" spans="2:73" ht="11.25" customHeight="1" x14ac:dyDescent="0.3">
      <c r="B18" s="14">
        <f>RTD("cqg.rtd",,"StudyData","SUBMINUTE((DB),1,Regular)","FG",,"Time","5",D18,,,,,"T")</f>
        <v>43628.489328703705</v>
      </c>
      <c r="C18" s="15">
        <f>IF(RTD("cqg.rtd",,"StudyData","SUBMINUTE((DB),1,FillGap)","Bar",,"Close","5",D18,,,,,"T")="",NA(),RTD("cqg.rtd",,"StudyData","SUBMINUTE((DB),1,FillGap)","Bar",,"Close","5",D18,,,,,"T"))</f>
        <v>171.39</v>
      </c>
      <c r="D18" s="16">
        <f t="shared" si="4"/>
        <v>-12</v>
      </c>
      <c r="E18" s="17">
        <f>IF( RTD("cqg.rtd",,"StudyData", "AlgOrdBidVol(SUBMINUTE((DB),1,Regular),1,0)",  "Bar",, "Open", "5",D18,,,,,"T")="",0,RTD("cqg.rtd",,"StudyData", "AlgOrdBidVol(SUBMINUTE((DB),1,Regular),1,0)",  "Bar",, "Open", "5",D18,,,,,"T"))</f>
        <v>0</v>
      </c>
      <c r="F18" s="17">
        <f xml:space="preserve"> IF(RTD("cqg.rtd",,"StudyData", "AlgOrdAskVol(SUBMINUTE((DB),1,Regular),1,0)",  "Bar",, "Open", "5",D18,,,,,"T")="",0,RTD("cqg.rtd",,"StudyData", "AlgOrdAskVol(SUBMINUTE((DB),1,Regular),1,0)",  "Bar",, "Open", "5",D18,,,,,"T"))</f>
        <v>0</v>
      </c>
      <c r="G18" s="23">
        <f xml:space="preserve"> RTD("cqg.rtd",,"StudyData","BAVolCr.BidVol^(SUBMINUTE((DB),1,FillGap),5,0)",  "Bar",, "Open", "5",D18,,,,,"T")</f>
        <v>5</v>
      </c>
      <c r="H18" s="23">
        <f xml:space="preserve"> RTD("cqg.rtd",,"StudyData","BAVolCr.AskVol^(SUBMINUTE((DB),1,Regular),5,0)",  "Bar",, "Open", "5",D18,,,,,"T")</f>
        <v>0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RTD("cqg.rtd",,"StudyData","SUBMINUTE((DB),5,Regular)","FG",,"Time","5",D18,,,,,"T")</f>
        <v>43628.488773148143</v>
      </c>
      <c r="AA18" s="18">
        <f>IF(RTD("cqg.rtd",,"StudyData","SUBMINUTE((DB),5,Regular)","FG",,"Open","5",D18,,,,,"T")="",NA(),RTD("cqg.rtd",,"StudyData","SUBMINUTE((DB),5,Regular)","FG",,"Open","5",D18,,,,,"T"))</f>
        <v>171.39</v>
      </c>
      <c r="AB18" s="18">
        <f>IF(RTD("cqg.rtd",,"StudyData","SUBMINUTE((DB),5,Regular)","FG",,"High","5",D18,,,,,"T")="",NA(),RTD("cqg.rtd",,"StudyData","SUBMINUTE((DB),5,Regular)","FG",,"High","5",D18,,,,,"T"))</f>
        <v>171.39</v>
      </c>
      <c r="AC18" s="18">
        <f>IF(RTD("cqg.rtd",,"StudyData","SUBMINUTE((DB),5,Regular)","FG",,"Low","5",D18,,,,,"T")="",NA(),RTD("cqg.rtd",,"StudyData","SUBMINUTE((DB),5,Regular)","FG",,"Low","5",D18,,,,,"T"))</f>
        <v>171.39</v>
      </c>
      <c r="AD18" s="39">
        <f>IF(RTD("cqg.rtd",,"StudyData","SUBMINUTE((DB),5,FillGap)","Bar",,"Close","5",D18,,,,,"T")="",NA(),RTD("cqg.rtd",,"StudyData","SUBMINUTE((DB),5,FillGap)","Bar",,"Close","5",D18,,,,,"T"))</f>
        <v>171.39</v>
      </c>
      <c r="AE18" s="16">
        <f>IF( RTD("cqg.rtd",,"StudyData","AlgOrdBidVol(SUBMINUTE((DB),5,Regular),1,0)",  "Bar",, "Open", "5",D18,,,,,"T")="",0,RTD("cqg.rtd",,"StudyData","AlgOrdBidVol(SUBMINUTE((DB),5,Regular),1,0)",  "Bar",, "Open", "5",D18,,,,,"T"))</f>
        <v>0</v>
      </c>
      <c r="AF18" s="16">
        <f>IF( RTD("cqg.rtd",,"StudyData","AlgOrdAskVol(SUBMINUTE((DB),5,Regular),1,0)",  "Bar",, "Open", "5",D18,,,,,"T")="",0,RTD("cqg.rtd",,"StudyData","AlgOrdAskVol(SUBMINUTE((DB),5,Regular),1,0)",  "Bar",, "Open", "5",D18,,,,,"T"))</f>
        <v>0</v>
      </c>
      <c r="AG18" s="3">
        <f xml:space="preserve"> RTD("cqg.rtd",,"StudyData","BAVolCr.BidVol^(SUBMINUTE((DB),5,Regular),5,0)",  "Bar",, "Open", "5",D18,,,,,"T")</f>
        <v>0</v>
      </c>
      <c r="AH18" s="3">
        <f xml:space="preserve"> RTD("cqg.rtd",,"StudyData","BAVolCr.AskVol^(SUBMINUTE((DB),5,Regular),5,0)",  "Bar",, "Open", "5",D18,,,,,"T")</f>
        <v>10</v>
      </c>
      <c r="AI18" s="13">
        <f t="shared" si="1"/>
        <v>0</v>
      </c>
      <c r="AJ18" s="20"/>
      <c r="AK18" s="21">
        <f>RTD("cqg.rtd",,"StudyData","DB","Bar",,"Time","1",D18,,,,,"T")</f>
        <v>43628.480555555558</v>
      </c>
      <c r="AL18" s="22">
        <f>IF(RTD("cqg.rtd",,"StudyData","DB","FG",,"Open","1",D18,,,,,"T")="",NA(),RTD("cqg.rtd",,"StudyData","DB","FG",,"Open","1",D18,,,,,"T"))</f>
        <v>171.4</v>
      </c>
      <c r="AM18" s="22">
        <f>IF(RTD("cqg.rtd",,"StudyData","DB","FG",,"High","1",D18,,,,,"T")="",NA(),RTD("cqg.rtd",,"StudyData","DB","FG",,"High","1",D18,,,,,"T"))</f>
        <v>171.4</v>
      </c>
      <c r="AN18" s="22">
        <f>IF(RTD("cqg.rtd",,"StudyData","DB","FG",,"Low","1",D18,,,,,"T")="",NA(),RTD("cqg.rtd",,"StudyData","DB","FG",,"Low","1",D18,,,,,"T"))</f>
        <v>171.39</v>
      </c>
      <c r="AO18" s="41">
        <f>IF(RTD("cqg.rtd",,"StudyData","DB","FG",,"Close","1",D18,,,,,"T")="",NA(),RTD("cqg.rtd",,"StudyData","DB","FG",,"Close","1",D18,,,,,"T"))</f>
        <v>171.39</v>
      </c>
      <c r="AP18" s="17">
        <f>IF( RTD("cqg.rtd",,"StudyData", "AlgOrdBidVol(DB)",  "Bar",, "Open", "1",D18,,,,,"T")="",0,RTD("cqg.rtd",,"StudyData", "AlgOrdBidVol(DB)",  "Bar",, "Open", "1",D18,,,,,"T"))</f>
        <v>21</v>
      </c>
      <c r="AQ18" s="17">
        <f xml:space="preserve"> IF(RTD("cqg.rtd",,"StudyData", "AlgOrdAskVol(DB)",  "Bar",, "Open", "1",D18,,,,,"T")="",0,RTD("cqg.rtd",,"StudyData", "AlgOrdAskVol(DB)",  "Bar",, "Open", "1",D18,,,,,"T"))</f>
        <v>0</v>
      </c>
      <c r="AR18" s="23">
        <f xml:space="preserve"> RTD("cqg.rtd",,"StudyData","BAVolCr.BidVol^(DB)",  "Bar",, "Open", "1",D18,,,,,"T")</f>
        <v>895</v>
      </c>
      <c r="AS18" s="23">
        <f xml:space="preserve"> RTD("cqg.rtd",,"StudyData","BAVolCr.AskVol^(DB)",  "Bar",, "Open", "1",D18,,,,,"T")</f>
        <v>595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RTD("cqg.rtd",,"StudyData","DB","Bar",,"Time","5",D18,,,,,"T")</f>
        <v>43628.444444444445</v>
      </c>
      <c r="BM18" s="50">
        <f>IF(RTD("cqg.rtd",,"StudyData","DB","FG",,"Open","5",D18,,,,,"T")="",NA(),RTD("cqg.rtd",,"StudyData","DB","FG",,"Open","5",D18,,,,,"T"))</f>
        <v>171.42</v>
      </c>
      <c r="BN18" s="48">
        <f>IF(RTD("cqg.rtd",,"StudyData","DB","FG",,"High","5",D18,,,,,"T")="",NA(),RTD("cqg.rtd",,"StudyData","DB","FG",,"High","5",D18,,,,,"T"))</f>
        <v>171.43</v>
      </c>
      <c r="BO18" s="49">
        <f>IF(RTD("cqg.rtd",,"StudyData","DB","FG",,"Low","5",D18,,,,,"T")="",NA(),RTD("cqg.rtd",,"StudyData","DB","FG",,"Low","5",D18,,,,,"T"))</f>
        <v>171.4</v>
      </c>
      <c r="BP18" s="19">
        <f>IF(RTD("cqg.rtd",,"StudyData","DB","FG",,"Close","5",D18,,,,,"T")="",NA(),RTD("cqg.rtd",,"StudyData","DB","FG",,"Close","5",D18,,,,,"T"))</f>
        <v>171.42</v>
      </c>
      <c r="BQ18" s="16">
        <f>IF( RTD("cqg.rtd",,"StudyData","AlgOrdBidVol(DB)",  "Bar",, "Open", "5",D18,,,,,"T")="",0,RTD("cqg.rtd",,"StudyData","AlgOrdBidVol(DB)",  "Bar",, "Open", "5",D18,,,,,"T"))</f>
        <v>38</v>
      </c>
      <c r="BR18" s="16">
        <f>IF( RTD("cqg.rtd",,"StudyData","AlgOrdAskVol(DB)",  "Bar",, "Open", "5",D18,,,,,"T")="",0,RTD("cqg.rtd",,"StudyData","AlgOrdAskVol(DB)",  "Bar",, "Open", "5",D18,,,,,"T"))</f>
        <v>202</v>
      </c>
      <c r="BS18" s="13">
        <f xml:space="preserve"> RTD("cqg.rtd",,"StudyData","BAVolCr.BidVol^(DB)",  "Bar",, "Open", "5",D18,,,,,"T")</f>
        <v>8965</v>
      </c>
      <c r="BT18" s="13">
        <f xml:space="preserve"> RTD("cqg.rtd",,"StudyData","BAVolCr.AskVol^(DB)",  "Bar",, "Open", "5",D18,,,,,"T")</f>
        <v>7368</v>
      </c>
      <c r="BU18" s="13">
        <f t="shared" si="3"/>
        <v>0</v>
      </c>
    </row>
    <row r="19" spans="2:73" ht="11.25" customHeight="1" x14ac:dyDescent="0.3">
      <c r="B19" s="14">
        <f>RTD("cqg.rtd",,"StudyData","SUBMINUTE((DB),1,Regular)","FG",,"Time","5",D19,,,,,"T")</f>
        <v>43628.489317129628</v>
      </c>
      <c r="C19" s="15">
        <f>IF(RTD("cqg.rtd",,"StudyData","SUBMINUTE((DB),1,FillGap)","Bar",,"Close","5",D19,,,,,"T")="",NA(),RTD("cqg.rtd",,"StudyData","SUBMINUTE((DB),1,FillGap)","Bar",,"Close","5",D19,,,,,"T"))</f>
        <v>171.39</v>
      </c>
      <c r="D19" s="16">
        <f t="shared" si="4"/>
        <v>-13</v>
      </c>
      <c r="E19" s="17">
        <f>IF( RTD("cqg.rtd",,"StudyData", "AlgOrdBidVol(SUBMINUTE((DB),1,Regular),1,0)",  "Bar",, "Open", "5",D19,,,,,"T")="",0,RTD("cqg.rtd",,"StudyData", "AlgOrdBidVol(SUBMINUTE((DB),1,Regular),1,0)",  "Bar",, "Open", "5",D19,,,,,"T"))</f>
        <v>0</v>
      </c>
      <c r="F19" s="17">
        <f xml:space="preserve"> IF(RTD("cqg.rtd",,"StudyData", "AlgOrdAskVol(SUBMINUTE((DB),1,Regular),1,0)",  "Bar",, "Open", "5",D19,,,,,"T")="",0,RTD("cqg.rtd",,"StudyData", "AlgOrdAskVol(SUBMINUTE((DB),1,Regular),1,0)",  "Bar",, "Open", "5",D19,,,,,"T"))</f>
        <v>0</v>
      </c>
      <c r="G19" s="23">
        <f xml:space="preserve"> RTD("cqg.rtd",,"StudyData","BAVolCr.BidVol^(SUBMINUTE((DB),1,FillGap),5,0)",  "Bar",, "Open", "5",D19,,,,,"T")</f>
        <v>5</v>
      </c>
      <c r="H19" s="23">
        <f xml:space="preserve"> RTD("cqg.rtd",,"StudyData","BAVolCr.AskVol^(SUBMINUTE((DB),1,Regular),5,0)",  "Bar",, "Open", "5",D19,,,,,"T")</f>
        <v>0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RTD("cqg.rtd",,"StudyData","SUBMINUTE((DB),5,Regular)","FG",,"Time","5",D19,,,,,"T")</f>
        <v>43628.488715277774</v>
      </c>
      <c r="AA19" s="18">
        <f>IF(RTD("cqg.rtd",,"StudyData","SUBMINUTE((DB),5,Regular)","FG",,"Open","5",D19,,,,,"T")="",NA(),RTD("cqg.rtd",,"StudyData","SUBMINUTE((DB),5,Regular)","FG",,"Open","5",D19,,,,,"T"))</f>
        <v>171.39</v>
      </c>
      <c r="AB19" s="18">
        <f>IF(RTD("cqg.rtd",,"StudyData","SUBMINUTE((DB),5,Regular)","FG",,"High","5",D19,,,,,"T")="",NA(),RTD("cqg.rtd",,"StudyData","SUBMINUTE((DB),5,Regular)","FG",,"High","5",D19,,,,,"T"))</f>
        <v>171.39</v>
      </c>
      <c r="AC19" s="18">
        <f>IF(RTD("cqg.rtd",,"StudyData","SUBMINUTE((DB),5,Regular)","FG",,"Low","5",D19,,,,,"T")="",NA(),RTD("cqg.rtd",,"StudyData","SUBMINUTE((DB),5,Regular)","FG",,"Low","5",D19,,,,,"T"))</f>
        <v>171.39</v>
      </c>
      <c r="AD19" s="39">
        <f>IF(RTD("cqg.rtd",,"StudyData","SUBMINUTE((DB),5,FillGap)","Bar",,"Close","5",D19,,,,,"T")="",NA(),RTD("cqg.rtd",,"StudyData","SUBMINUTE((DB),5,FillGap)","Bar",,"Close","5",D19,,,,,"T"))</f>
        <v>171.39</v>
      </c>
      <c r="AE19" s="16">
        <f>IF( RTD("cqg.rtd",,"StudyData","AlgOrdBidVol(SUBMINUTE((DB),5,Regular),1,0)",  "Bar",, "Open", "5",D19,,,,,"T")="",0,RTD("cqg.rtd",,"StudyData","AlgOrdBidVol(SUBMINUTE((DB),5,Regular),1,0)",  "Bar",, "Open", "5",D19,,,,,"T"))</f>
        <v>0</v>
      </c>
      <c r="AF19" s="16">
        <f>IF( RTD("cqg.rtd",,"StudyData","AlgOrdAskVol(SUBMINUTE((DB),5,Regular),1,0)",  "Bar",, "Open", "5",D19,,,,,"T")="",0,RTD("cqg.rtd",,"StudyData","AlgOrdAskVol(SUBMINUTE((DB),5,Regular),1,0)",  "Bar",, "Open", "5",D19,,,,,"T"))</f>
        <v>0</v>
      </c>
      <c r="AG19" s="3">
        <f xml:space="preserve"> RTD("cqg.rtd",,"StudyData","BAVolCr.BidVol^(SUBMINUTE((DB),5,Regular),5,0)",  "Bar",, "Open", "5",D19,,,,,"T")</f>
        <v>0</v>
      </c>
      <c r="AH19" s="3">
        <f xml:space="preserve"> RTD("cqg.rtd",,"StudyData","BAVolCr.AskVol^(SUBMINUTE((DB),5,Regular),5,0)",  "Bar",, "Open", "5",D19,,,,,"T")</f>
        <v>9</v>
      </c>
      <c r="AI19" s="13">
        <f t="shared" si="1"/>
        <v>0</v>
      </c>
      <c r="AJ19" s="20"/>
      <c r="AK19" s="21">
        <f>RTD("cqg.rtd",,"StudyData","DB","Bar",,"Time","1",D19,,,,,"T")</f>
        <v>43628.479861111111</v>
      </c>
      <c r="AL19" s="22">
        <f>IF(RTD("cqg.rtd",,"StudyData","DB","FG",,"Open","1",D19,,,,,"T")="",NA(),RTD("cqg.rtd",,"StudyData","DB","FG",,"Open","1",D19,,,,,"T"))</f>
        <v>171.39</v>
      </c>
      <c r="AM19" s="22">
        <f>IF(RTD("cqg.rtd",,"StudyData","DB","FG",,"High","1",D19,,,,,"T")="",NA(),RTD("cqg.rtd",,"StudyData","DB","FG",,"High","1",D19,,,,,"T"))</f>
        <v>171.4</v>
      </c>
      <c r="AN19" s="22">
        <f>IF(RTD("cqg.rtd",,"StudyData","DB","FG",,"Low","1",D19,,,,,"T")="",NA(),RTD("cqg.rtd",,"StudyData","DB","FG",,"Low","1",D19,,,,,"T"))</f>
        <v>171.39</v>
      </c>
      <c r="AO19" s="41">
        <f>IF(RTD("cqg.rtd",,"StudyData","DB","FG",,"Close","1",D19,,,,,"T")="",NA(),RTD("cqg.rtd",,"StudyData","DB","FG",,"Close","1",D19,,,,,"T"))</f>
        <v>171.4</v>
      </c>
      <c r="AP19" s="17">
        <f>IF( RTD("cqg.rtd",,"StudyData", "AlgOrdBidVol(DB)",  "Bar",, "Open", "1",D19,,,,,"T")="",0,RTD("cqg.rtd",,"StudyData", "AlgOrdBidVol(DB)",  "Bar",, "Open", "1",D19,,,,,"T"))</f>
        <v>0</v>
      </c>
      <c r="AQ19" s="17">
        <f xml:space="preserve"> IF(RTD("cqg.rtd",,"StudyData", "AlgOrdAskVol(DB)",  "Bar",, "Open", "1",D19,,,,,"T")="",0,RTD("cqg.rtd",,"StudyData", "AlgOrdAskVol(DB)",  "Bar",, "Open", "1",D19,,,,,"T"))</f>
        <v>87</v>
      </c>
      <c r="AR19" s="23">
        <f xml:space="preserve"> RTD("cqg.rtd",,"StudyData","BAVolCr.BidVol^(DB)",  "Bar",, "Open", "1",D19,,,,,"T")</f>
        <v>679</v>
      </c>
      <c r="AS19" s="23">
        <f xml:space="preserve"> RTD("cqg.rtd",,"StudyData","BAVolCr.AskVol^(DB)",  "Bar",, "Open", "1",D19,,,,,"T")</f>
        <v>514</v>
      </c>
      <c r="AT19" s="69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RTD("cqg.rtd",,"StudyData","DB","Bar",,"Time","5",D19,,,,,"T")</f>
        <v>43628.440972222219</v>
      </c>
      <c r="BM19" s="50">
        <f>IF(RTD("cqg.rtd",,"StudyData","DB","FG",,"Open","5",D19,,,,,"T")="",NA(),RTD("cqg.rtd",,"StudyData","DB","FG",,"Open","5",D19,,,,,"T"))</f>
        <v>171.41</v>
      </c>
      <c r="BN19" s="48">
        <f>IF(RTD("cqg.rtd",,"StudyData","DB","FG",,"High","5",D19,,,,,"T")="",NA(),RTD("cqg.rtd",,"StudyData","DB","FG",,"High","5",D19,,,,,"T"))</f>
        <v>171.43</v>
      </c>
      <c r="BO19" s="49">
        <f>IF(RTD("cqg.rtd",,"StudyData","DB","FG",,"Low","5",D19,,,,,"T")="",NA(),RTD("cqg.rtd",,"StudyData","DB","FG",,"Low","5",D19,,,,,"T"))</f>
        <v>171.4</v>
      </c>
      <c r="BP19" s="19">
        <f>IF(RTD("cqg.rtd",,"StudyData","DB","FG",,"Close","5",D19,,,,,"T")="",NA(),RTD("cqg.rtd",,"StudyData","DB","FG",,"Close","5",D19,,,,,"T"))</f>
        <v>171.42</v>
      </c>
      <c r="BQ19" s="16">
        <f>IF( RTD("cqg.rtd",,"StudyData","AlgOrdBidVol(DB)",  "Bar",, "Open", "5",D19,,,,,"T")="",0,RTD("cqg.rtd",,"StudyData","AlgOrdBidVol(DB)",  "Bar",, "Open", "5",D19,,,,,"T"))</f>
        <v>95</v>
      </c>
      <c r="BR19" s="16">
        <f>IF( RTD("cqg.rtd",,"StudyData","AlgOrdAskVol(DB)",  "Bar",, "Open", "5",D19,,,,,"T")="",0,RTD("cqg.rtd",,"StudyData","AlgOrdAskVol(DB)",  "Bar",, "Open", "5",D19,,,,,"T"))</f>
        <v>252</v>
      </c>
      <c r="BS19" s="13">
        <f xml:space="preserve"> RTD("cqg.rtd",,"StudyData","BAVolCr.BidVol^(DB)",  "Bar",, "Open", "5",D19,,,,,"T")</f>
        <v>11035</v>
      </c>
      <c r="BT19" s="13">
        <f xml:space="preserve"> RTD("cqg.rtd",,"StudyData","BAVolCr.AskVol^(DB)",  "Bar",, "Open", "5",D19,,,,,"T")</f>
        <v>8058</v>
      </c>
      <c r="BU19" s="13">
        <f t="shared" si="3"/>
        <v>-1</v>
      </c>
    </row>
    <row r="20" spans="2:73" ht="11.25" customHeight="1" x14ac:dyDescent="0.3">
      <c r="B20" s="14">
        <f>RTD("cqg.rtd",,"StudyData","SUBMINUTE((DB),1,Regular)","FG",,"Time","5",D20,,,,,"T")</f>
        <v>43628.489305555559</v>
      </c>
      <c r="C20" s="15">
        <f>IF(RTD("cqg.rtd",,"StudyData","SUBMINUTE((DB),1,FillGap)","Bar",,"Close","5",D20,,,,,"T")="",NA(),RTD("cqg.rtd",,"StudyData","SUBMINUTE((DB),1,FillGap)","Bar",,"Close","5",D20,,,,,"T"))</f>
        <v>171.39</v>
      </c>
      <c r="D20" s="16">
        <f t="shared" ref="D20:D42" si="5">D19-1</f>
        <v>-14</v>
      </c>
      <c r="E20" s="17">
        <f>IF( RTD("cqg.rtd",,"StudyData", "AlgOrdBidVol(SUBMINUTE((DB),1,Regular),1,0)",  "Bar",, "Open", "5",D20,,,,,"T")="",0,RTD("cqg.rtd",,"StudyData", "AlgOrdBidVol(SUBMINUTE((DB),1,Regular),1,0)",  "Bar",, "Open", "5",D20,,,,,"T"))</f>
        <v>0</v>
      </c>
      <c r="F20" s="17">
        <f xml:space="preserve"> IF(RTD("cqg.rtd",,"StudyData", "AlgOrdAskVol(SUBMINUTE((DB),1,Regular),1,0)",  "Bar",, "Open", "5",D20,,,,,"T")="",0,RTD("cqg.rtd",,"StudyData", "AlgOrdAskVol(SUBMINUTE((DB),1,Regular),1,0)",  "Bar",, "Open", "5",D20,,,,,"T"))</f>
        <v>0</v>
      </c>
      <c r="G20" s="23">
        <f xml:space="preserve"> RTD("cqg.rtd",,"StudyData","BAVolCr.BidVol^(SUBMINUTE((DB),1,FillGap),5,0)",  "Bar",, "Open", "5",D20,,,,,"T")</f>
        <v>54</v>
      </c>
      <c r="H20" s="23">
        <f xml:space="preserve"> RTD("cqg.rtd",,"StudyData","BAVolCr.AskVol^(SUBMINUTE((DB),1,Regular),5,0)",  "Bar",, "Open", "5",D20,,,,,"T")</f>
        <v>0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RTD("cqg.rtd",,"StudyData","SUBMINUTE((DB),5,Regular)","FG",,"Time","5",D20,,,,,"T")</f>
        <v>43628.488657407404</v>
      </c>
      <c r="AA20" s="18">
        <f>IF(RTD("cqg.rtd",,"StudyData","SUBMINUTE((DB),5,Regular)","FG",,"Open","5",D20,,,,,"T")="",NA(),RTD("cqg.rtd",,"StudyData","SUBMINUTE((DB),5,Regular)","FG",,"Open","5",D20,,,,,"T"))</f>
        <v>171.39</v>
      </c>
      <c r="AB20" s="18">
        <f>IF(RTD("cqg.rtd",,"StudyData","SUBMINUTE((DB),5,Regular)","FG",,"High","5",D20,,,,,"T")="",NA(),RTD("cqg.rtd",,"StudyData","SUBMINUTE((DB),5,Regular)","FG",,"High","5",D20,,,,,"T"))</f>
        <v>171.39</v>
      </c>
      <c r="AC20" s="18">
        <f>IF(RTD("cqg.rtd",,"StudyData","SUBMINUTE((DB),5,Regular)","FG",,"Low","5",D20,,,,,"T")="",NA(),RTD("cqg.rtd",,"StudyData","SUBMINUTE((DB),5,Regular)","FG",,"Low","5",D20,,,,,"T"))</f>
        <v>171.39</v>
      </c>
      <c r="AD20" s="39">
        <f>IF(RTD("cqg.rtd",,"StudyData","SUBMINUTE((DB),5,FillGap)","Bar",,"Close","5",D20,,,,,"T")="",NA(),RTD("cqg.rtd",,"StudyData","SUBMINUTE((DB),5,FillGap)","Bar",,"Close","5",D20,,,,,"T"))</f>
        <v>171.39</v>
      </c>
      <c r="AE20" s="16">
        <f>IF( RTD("cqg.rtd",,"StudyData","AlgOrdBidVol(SUBMINUTE((DB),5,Regular),1,0)",  "Bar",, "Open", "5",D20,,,,,"T")="",0,RTD("cqg.rtd",,"StudyData","AlgOrdBidVol(SUBMINUTE((DB),5,Regular),1,0)",  "Bar",, "Open", "5",D20,,,,,"T"))</f>
        <v>0</v>
      </c>
      <c r="AF20" s="16">
        <f>IF( RTD("cqg.rtd",,"StudyData","AlgOrdAskVol(SUBMINUTE((DB),5,Regular),1,0)",  "Bar",, "Open", "5",D20,,,,,"T")="",0,RTD("cqg.rtd",,"StudyData","AlgOrdAskVol(SUBMINUTE((DB),5,Regular),1,0)",  "Bar",, "Open", "5",D20,,,,,"T"))</f>
        <v>0</v>
      </c>
      <c r="AG20" s="3">
        <f xml:space="preserve"> RTD("cqg.rtd",,"StudyData","BAVolCr.BidVol^(SUBMINUTE((DB),5,Regular),5,0)",  "Bar",, "Open", "5",D20,,,,,"T")</f>
        <v>0</v>
      </c>
      <c r="AH20" s="3">
        <f xml:space="preserve"> RTD("cqg.rtd",,"StudyData","BAVolCr.AskVol^(SUBMINUTE((DB),5,Regular),5,0)",  "Bar",, "Open", "5",D20,,,,,"T")</f>
        <v>10</v>
      </c>
      <c r="AI20" s="13">
        <f t="shared" si="1"/>
        <v>0</v>
      </c>
      <c r="AJ20" s="20"/>
      <c r="AK20" s="21">
        <f>RTD("cqg.rtd",,"StudyData","DB","Bar",,"Time","1",D20,,,,,"T")</f>
        <v>43628.479166666664</v>
      </c>
      <c r="AL20" s="22">
        <f>IF(RTD("cqg.rtd",,"StudyData","DB","FG",,"Open","1",D20,,,,,"T")="",NA(),RTD("cqg.rtd",,"StudyData","DB","FG",,"Open","1",D20,,,,,"T"))</f>
        <v>171.41</v>
      </c>
      <c r="AM20" s="22">
        <f>IF(RTD("cqg.rtd",,"StudyData","DB","FG",,"High","1",D20,,,,,"T")="",NA(),RTD("cqg.rtd",,"StudyData","DB","FG",,"High","1",D20,,,,,"T"))</f>
        <v>171.41</v>
      </c>
      <c r="AN20" s="22">
        <f>IF(RTD("cqg.rtd",,"StudyData","DB","FG",,"Low","1",D20,,,,,"T")="",NA(),RTD("cqg.rtd",,"StudyData","DB","FG",,"Low","1",D20,,,,,"T"))</f>
        <v>171.4</v>
      </c>
      <c r="AO20" s="41">
        <f>IF(RTD("cqg.rtd",,"StudyData","DB","FG",,"Close","1",D20,,,,,"T")="",NA(),RTD("cqg.rtd",,"StudyData","DB","FG",,"Close","1",D20,,,,,"T"))</f>
        <v>171.4</v>
      </c>
      <c r="AP20" s="17">
        <f>IF( RTD("cqg.rtd",,"StudyData", "AlgOrdBidVol(DB)",  "Bar",, "Open", "1",D20,,,,,"T")="",0,RTD("cqg.rtd",,"StudyData", "AlgOrdBidVol(DB)",  "Bar",, "Open", "1",D20,,,,,"T"))</f>
        <v>53</v>
      </c>
      <c r="AQ20" s="17">
        <f xml:space="preserve"> IF(RTD("cqg.rtd",,"StudyData", "AlgOrdAskVol(DB)",  "Bar",, "Open", "1",D20,,,,,"T")="",0,RTD("cqg.rtd",,"StudyData", "AlgOrdAskVol(DB)",  "Bar",, "Open", "1",D20,,,,,"T"))</f>
        <v>0</v>
      </c>
      <c r="AR20" s="23">
        <f xml:space="preserve"> RTD("cqg.rtd",,"StudyData","BAVolCr.BidVol^(DB)",  "Bar",, "Open", "1",D20,,,,,"T")</f>
        <v>706</v>
      </c>
      <c r="AS20" s="23">
        <f xml:space="preserve"> RTD("cqg.rtd",,"StudyData","BAVolCr.AskVol^(DB)",  "Bar",, "Open", "1",D20,,,,,"T")</f>
        <v>418</v>
      </c>
      <c r="AT20" s="69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RTD("cqg.rtd",,"StudyData","DB","Bar",,"Time","5",D20,,,,,"T")</f>
        <v>43628.4375</v>
      </c>
      <c r="BM20" s="50">
        <f>IF(RTD("cqg.rtd",,"StudyData","DB","FG",,"Open","5",D20,,,,,"T")="",NA(),RTD("cqg.rtd",,"StudyData","DB","FG",,"Open","5",D20,,,,,"T"))</f>
        <v>171.41</v>
      </c>
      <c r="BN20" s="48">
        <f>IF(RTD("cqg.rtd",,"StudyData","DB","FG",,"High","5",D20,,,,,"T")="",NA(),RTD("cqg.rtd",,"StudyData","DB","FG",,"High","5",D20,,,,,"T"))</f>
        <v>171.43</v>
      </c>
      <c r="BO20" s="49">
        <f>IF(RTD("cqg.rtd",,"StudyData","DB","FG",,"Low","5",D20,,,,,"T")="",NA(),RTD("cqg.rtd",,"StudyData","DB","FG",,"Low","5",D20,,,,,"T"))</f>
        <v>171.39</v>
      </c>
      <c r="BP20" s="19">
        <f>IF(RTD("cqg.rtd",,"StudyData","DB","FG",,"Close","5",D20,,,,,"T")="",NA(),RTD("cqg.rtd",,"StudyData","DB","FG",,"Close","5",D20,,,,,"T"))</f>
        <v>171.4</v>
      </c>
      <c r="BQ20" s="16">
        <f>IF( RTD("cqg.rtd",,"StudyData","AlgOrdBidVol(DB)",  "Bar",, "Open", "5",D20,,,,,"T")="",0,RTD("cqg.rtd",,"StudyData","AlgOrdBidVol(DB)",  "Bar",, "Open", "5",D20,,,,,"T"))</f>
        <v>449</v>
      </c>
      <c r="BR20" s="16">
        <f>IF( RTD("cqg.rtd",,"StudyData","AlgOrdAskVol(DB)",  "Bar",, "Open", "5",D20,,,,,"T")="",0,RTD("cqg.rtd",,"StudyData","AlgOrdAskVol(DB)",  "Bar",, "Open", "5",D20,,,,,"T"))</f>
        <v>486</v>
      </c>
      <c r="BS20" s="13">
        <f xml:space="preserve"> RTD("cqg.rtd",,"StudyData","BAVolCr.BidVol^(DB)",  "Bar",, "Open", "5",D20,,,,,"T")</f>
        <v>12413</v>
      </c>
      <c r="BT20" s="13">
        <f xml:space="preserve"> RTD("cqg.rtd",,"StudyData","BAVolCr.AskVol^(DB)",  "Bar",, "Open", "5",D20,,,,,"T")</f>
        <v>10335</v>
      </c>
      <c r="BU20" s="13">
        <f t="shared" si="3"/>
        <v>-1</v>
      </c>
    </row>
    <row r="21" spans="2:73" ht="11.25" customHeight="1" x14ac:dyDescent="0.3">
      <c r="B21" s="14">
        <f>RTD("cqg.rtd",,"StudyData","SUBMINUTE((DB),1,Regular)","FG",,"Time","5",D21,,,,,"T")</f>
        <v>43628.489293981482</v>
      </c>
      <c r="C21" s="15">
        <f>IF(RTD("cqg.rtd",,"StudyData","SUBMINUTE((DB),1,FillGap)","Bar",,"Close","5",D21,,,,,"T")="",NA(),RTD("cqg.rtd",,"StudyData","SUBMINUTE((DB),1,FillGap)","Bar",,"Close","5",D21,,,,,"T"))</f>
        <v>171.39</v>
      </c>
      <c r="D21" s="16">
        <f t="shared" si="5"/>
        <v>-15</v>
      </c>
      <c r="E21" s="17">
        <f>IF( RTD("cqg.rtd",,"StudyData", "AlgOrdBidVol(SUBMINUTE((DB),1,Regular),1,0)",  "Bar",, "Open", "5",D21,,,,,"T")="",0,RTD("cqg.rtd",,"StudyData", "AlgOrdBidVol(SUBMINUTE((DB),1,Regular),1,0)",  "Bar",, "Open", "5",D21,,,,,"T"))</f>
        <v>0</v>
      </c>
      <c r="F21" s="17">
        <f xml:space="preserve"> IF(RTD("cqg.rtd",,"StudyData", "AlgOrdAskVol(SUBMINUTE((DB),1,Regular),1,0)",  "Bar",, "Open", "5",D21,,,,,"T")="",0,RTD("cqg.rtd",,"StudyData", "AlgOrdAskVol(SUBMINUTE((DB),1,Regular),1,0)",  "Bar",, "Open", "5",D21,,,,,"T"))</f>
        <v>0</v>
      </c>
      <c r="G21" s="23">
        <f xml:space="preserve"> RTD("cqg.rtd",,"StudyData","BAVolCr.BidVol^(SUBMINUTE((DB),1,FillGap),5,0)",  "Bar",, "Open", "5",D21,,,,,"T")</f>
        <v>103</v>
      </c>
      <c r="H21" s="23">
        <f xml:space="preserve"> RTD("cqg.rtd",,"StudyData","BAVolCr.AskVol^(SUBMINUTE((DB),1,Regular),5,0)",  "Bar",, "Open", "5",D21,,,,,"T")</f>
        <v>0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RTD("cqg.rtd",,"StudyData","SUBMINUTE((DB),5,Regular)","FG",,"Time","5",D21,,,,,"T")</f>
        <v>43628.488599537035</v>
      </c>
      <c r="AA21" s="18">
        <f>IF(RTD("cqg.rtd",,"StudyData","SUBMINUTE((DB),5,Regular)","FG",,"Open","5",D21,,,,,"T")="",NA(),RTD("cqg.rtd",,"StudyData","SUBMINUTE((DB),5,Regular)","FG",,"Open","5",D21,,,,,"T"))</f>
        <v>171.39</v>
      </c>
      <c r="AB21" s="18">
        <f>IF(RTD("cqg.rtd",,"StudyData","SUBMINUTE((DB),5,Regular)","FG",,"High","5",D21,,,,,"T")="",NA(),RTD("cqg.rtd",,"StudyData","SUBMINUTE((DB),5,Regular)","FG",,"High","5",D21,,,,,"T"))</f>
        <v>171.39</v>
      </c>
      <c r="AC21" s="18">
        <f>IF(RTD("cqg.rtd",,"StudyData","SUBMINUTE((DB),5,Regular)","FG",,"Low","5",D21,,,,,"T")="",NA(),RTD("cqg.rtd",,"StudyData","SUBMINUTE((DB),5,Regular)","FG",,"Low","5",D21,,,,,"T"))</f>
        <v>171.39</v>
      </c>
      <c r="AD21" s="39">
        <f>IF(RTD("cqg.rtd",,"StudyData","SUBMINUTE((DB),5,FillGap)","Bar",,"Close","5",D21,,,,,"T")="",NA(),RTD("cqg.rtd",,"StudyData","SUBMINUTE((DB),5,FillGap)","Bar",,"Close","5",D21,,,,,"T"))</f>
        <v>171.39</v>
      </c>
      <c r="AE21" s="16">
        <f>IF( RTD("cqg.rtd",,"StudyData","AlgOrdBidVol(SUBMINUTE((DB),5,Regular),1,0)",  "Bar",, "Open", "5",D21,,,,,"T")="",0,RTD("cqg.rtd",,"StudyData","AlgOrdBidVol(SUBMINUTE((DB),5,Regular),1,0)",  "Bar",, "Open", "5",D21,,,,,"T"))</f>
        <v>0</v>
      </c>
      <c r="AF21" s="16">
        <f>IF( RTD("cqg.rtd",,"StudyData","AlgOrdAskVol(SUBMINUTE((DB),5,Regular),1,0)",  "Bar",, "Open", "5",D21,,,,,"T")="",0,RTD("cqg.rtd",,"StudyData","AlgOrdAskVol(SUBMINUTE((DB),5,Regular),1,0)",  "Bar",, "Open", "5",D21,,,,,"T"))</f>
        <v>0</v>
      </c>
      <c r="AG21" s="3">
        <f xml:space="preserve"> RTD("cqg.rtd",,"StudyData","BAVolCr.BidVol^(SUBMINUTE((DB),5,Regular),5,0)",  "Bar",, "Open", "5",D21,,,,,"T")</f>
        <v>0</v>
      </c>
      <c r="AH21" s="3">
        <f xml:space="preserve"> RTD("cqg.rtd",,"StudyData","BAVolCr.AskVol^(SUBMINUTE((DB),5,Regular),5,0)",  "Bar",, "Open", "5",D21,,,,,"T")</f>
        <v>9</v>
      </c>
      <c r="AI21" s="13">
        <f t="shared" si="1"/>
        <v>0</v>
      </c>
      <c r="AJ21" s="20"/>
      <c r="AK21" s="21">
        <f>RTD("cqg.rtd",,"StudyData","DB","Bar",,"Time","1",D21,,,,,"T")</f>
        <v>43628.478472222225</v>
      </c>
      <c r="AL21" s="22">
        <f>IF(RTD("cqg.rtd",,"StudyData","DB","FG",,"Open","1",D21,,,,,"T")="",NA(),RTD("cqg.rtd",,"StudyData","DB","FG",,"Open","1",D21,,,,,"T"))</f>
        <v>171.41</v>
      </c>
      <c r="AM21" s="22">
        <f>IF(RTD("cqg.rtd",,"StudyData","DB","FG",,"High","1",D21,,,,,"T")="",NA(),RTD("cqg.rtd",,"StudyData","DB","FG",,"High","1",D21,,,,,"T"))</f>
        <v>171.42</v>
      </c>
      <c r="AN21" s="22">
        <f>IF(RTD("cqg.rtd",,"StudyData","DB","FG",,"Low","1",D21,,,,,"T")="",NA(),RTD("cqg.rtd",,"StudyData","DB","FG",,"Low","1",D21,,,,,"T"))</f>
        <v>171.41</v>
      </c>
      <c r="AO21" s="41">
        <f>IF(RTD("cqg.rtd",,"StudyData","DB","FG",,"Close","1",D21,,,,,"T")="",NA(),RTD("cqg.rtd",,"StudyData","DB","FG",,"Close","1",D21,,,,,"T"))</f>
        <v>171.41</v>
      </c>
      <c r="AP21" s="17">
        <f>IF( RTD("cqg.rtd",,"StudyData", "AlgOrdBidVol(DB)",  "Bar",, "Open", "1",D21,,,,,"T")="",0,RTD("cqg.rtd",,"StudyData", "AlgOrdBidVol(DB)",  "Bar",, "Open", "1",D21,,,,,"T"))</f>
        <v>105</v>
      </c>
      <c r="AQ21" s="17">
        <f xml:space="preserve"> IF(RTD("cqg.rtd",,"StudyData", "AlgOrdAskVol(DB)",  "Bar",, "Open", "1",D21,,,,,"T")="",0,RTD("cqg.rtd",,"StudyData", "AlgOrdAskVol(DB)",  "Bar",, "Open", "1",D21,,,,,"T"))</f>
        <v>0</v>
      </c>
      <c r="AR21" s="23">
        <f xml:space="preserve"> RTD("cqg.rtd",,"StudyData","BAVolCr.BidVol^(DB)",  "Bar",, "Open", "1",D21,,,,,"T")</f>
        <v>527</v>
      </c>
      <c r="AS21" s="23">
        <f xml:space="preserve"> RTD("cqg.rtd",,"StudyData","BAVolCr.AskVol^(DB)",  "Bar",, "Open", "1",D21,,,,,"T")</f>
        <v>254</v>
      </c>
      <c r="AT21" s="69">
        <f t="shared" si="2"/>
        <v>1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RTD("cqg.rtd",,"StudyData","DB","Bar",,"Time","5",D21,,,,,"T")</f>
        <v>43628.434027777781</v>
      </c>
      <c r="BM21" s="50">
        <f>IF(RTD("cqg.rtd",,"StudyData","DB","FG",,"Open","5",D21,,,,,"T")="",NA(),RTD("cqg.rtd",,"StudyData","DB","FG",,"Open","5",D21,,,,,"T"))</f>
        <v>171.42</v>
      </c>
      <c r="BN21" s="48">
        <f>IF(RTD("cqg.rtd",,"StudyData","DB","FG",,"High","5",D21,,,,,"T")="",NA(),RTD("cqg.rtd",,"StudyData","DB","FG",,"High","5",D21,,,,,"T"))</f>
        <v>171.44</v>
      </c>
      <c r="BO21" s="49">
        <f>IF(RTD("cqg.rtd",,"StudyData","DB","FG",,"Low","5",D21,,,,,"T")="",NA(),RTD("cqg.rtd",,"StudyData","DB","FG",,"Low","5",D21,,,,,"T"))</f>
        <v>171.41</v>
      </c>
      <c r="BP21" s="19">
        <f>IF(RTD("cqg.rtd",,"StudyData","DB","FG",,"Close","5",D21,,,,,"T")="",NA(),RTD("cqg.rtd",,"StudyData","DB","FG",,"Close","5",D21,,,,,"T"))</f>
        <v>171.41</v>
      </c>
      <c r="BQ21" s="16">
        <f>IF( RTD("cqg.rtd",,"StudyData","AlgOrdBidVol(DB)",  "Bar",, "Open", "5",D21,,,,,"T")="",0,RTD("cqg.rtd",,"StudyData","AlgOrdBidVol(DB)",  "Bar",, "Open", "5",D21,,,,,"T"))</f>
        <v>199</v>
      </c>
      <c r="BR21" s="16">
        <f>IF( RTD("cqg.rtd",,"StudyData","AlgOrdAskVol(DB)",  "Bar",, "Open", "5",D21,,,,,"T")="",0,RTD("cqg.rtd",,"StudyData","AlgOrdAskVol(DB)",  "Bar",, "Open", "5",D21,,,,,"T"))</f>
        <v>119</v>
      </c>
      <c r="BS21" s="13">
        <f xml:space="preserve"> RTD("cqg.rtd",,"StudyData","BAVolCr.BidVol^(DB)",  "Bar",, "Open", "5",D21,,,,,"T")</f>
        <v>12010</v>
      </c>
      <c r="BT21" s="13">
        <f xml:space="preserve"> RTD("cqg.rtd",,"StudyData","BAVolCr.AskVol^(DB)",  "Bar",, "Open", "5",D21,,,,,"T")</f>
        <v>9721</v>
      </c>
      <c r="BU21" s="13">
        <f t="shared" si="3"/>
        <v>0</v>
      </c>
    </row>
    <row r="22" spans="2:73" ht="11.25" customHeight="1" x14ac:dyDescent="0.3">
      <c r="B22" s="14">
        <f>RTD("cqg.rtd",,"StudyData","SUBMINUTE((DB),1,Regular)","FG",,"Time","5",D22,,,,,"T")</f>
        <v>43628.489282407405</v>
      </c>
      <c r="C22" s="15">
        <f>IF(RTD("cqg.rtd",,"StudyData","SUBMINUTE((DB),1,FillGap)","Bar",,"Close","5",D22,,,,,"T")="",NA(),RTD("cqg.rtd",,"StudyData","SUBMINUTE((DB),1,FillGap)","Bar",,"Close","5",D22,,,,,"T"))</f>
        <v>171.39</v>
      </c>
      <c r="D22" s="16">
        <f t="shared" si="5"/>
        <v>-16</v>
      </c>
      <c r="E22" s="17">
        <f>IF( RTD("cqg.rtd",,"StudyData", "AlgOrdBidVol(SUBMINUTE((DB),1,Regular),1,0)",  "Bar",, "Open", "5",D22,,,,,"T")="",0,RTD("cqg.rtd",,"StudyData", "AlgOrdBidVol(SUBMINUTE((DB),1,Regular),1,0)",  "Bar",, "Open", "5",D22,,,,,"T"))</f>
        <v>0</v>
      </c>
      <c r="F22" s="17">
        <f xml:space="preserve"> IF(RTD("cqg.rtd",,"StudyData", "AlgOrdAskVol(SUBMINUTE((DB),1,Regular),1,0)",  "Bar",, "Open", "5",D22,,,,,"T")="",0,RTD("cqg.rtd",,"StudyData", "AlgOrdAskVol(SUBMINUTE((DB),1,Regular),1,0)",  "Bar",, "Open", "5",D22,,,,,"T"))</f>
        <v>0</v>
      </c>
      <c r="G22" s="23">
        <f xml:space="preserve"> RTD("cqg.rtd",,"StudyData","BAVolCr.BidVol^(SUBMINUTE((DB),1,FillGap),5,0)",  "Bar",, "Open", "5",D22,,,,,"T")</f>
        <v>152</v>
      </c>
      <c r="H22" s="23">
        <f xml:space="preserve"> RTD("cqg.rtd",,"StudyData","BAVolCr.AskVol^(SUBMINUTE((DB),1,Regular),5,0)",  "Bar",, "Open", "5",D22,,,,,"T")</f>
        <v>0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RTD("cqg.rtd",,"StudyData","SUBMINUTE((DB),5,Regular)","FG",,"Time","5",D22,,,,,"T")</f>
        <v>43628.488541666666</v>
      </c>
      <c r="AA22" s="18">
        <f>IF(RTD("cqg.rtd",,"StudyData","SUBMINUTE((DB),5,Regular)","FG",,"Open","5",D22,,,,,"T")="",NA(),RTD("cqg.rtd",,"StudyData","SUBMINUTE((DB),5,Regular)","FG",,"Open","5",D22,,,,,"T"))</f>
        <v>171.39</v>
      </c>
      <c r="AB22" s="18">
        <f>IF(RTD("cqg.rtd",,"StudyData","SUBMINUTE((DB),5,Regular)","FG",,"High","5",D22,,,,,"T")="",NA(),RTD("cqg.rtd",,"StudyData","SUBMINUTE((DB),5,Regular)","FG",,"High","5",D22,,,,,"T"))</f>
        <v>171.39</v>
      </c>
      <c r="AC22" s="18">
        <f>IF(RTD("cqg.rtd",,"StudyData","SUBMINUTE((DB),5,Regular)","FG",,"Low","5",D22,,,,,"T")="",NA(),RTD("cqg.rtd",,"StudyData","SUBMINUTE((DB),5,Regular)","FG",,"Low","5",D22,,,,,"T"))</f>
        <v>171.39</v>
      </c>
      <c r="AD22" s="39">
        <f>IF(RTD("cqg.rtd",,"StudyData","SUBMINUTE((DB),5,FillGap)","Bar",,"Close","5",D22,,,,,"T")="",NA(),RTD("cqg.rtd",,"StudyData","SUBMINUTE((DB),5,FillGap)","Bar",,"Close","5",D22,,,,,"T"))</f>
        <v>171.39</v>
      </c>
      <c r="AE22" s="16">
        <f>IF( RTD("cqg.rtd",,"StudyData","AlgOrdBidVol(SUBMINUTE((DB),5,Regular),1,0)",  "Bar",, "Open", "5",D22,,,,,"T")="",0,RTD("cqg.rtd",,"StudyData","AlgOrdBidVol(SUBMINUTE((DB),5,Regular),1,0)",  "Bar",, "Open", "5",D22,,,,,"T"))</f>
        <v>0</v>
      </c>
      <c r="AF22" s="16">
        <f>IF( RTD("cqg.rtd",,"StudyData","AlgOrdAskVol(SUBMINUTE((DB),5,Regular),1,0)",  "Bar",, "Open", "5",D22,,,,,"T")="",0,RTD("cqg.rtd",,"StudyData","AlgOrdAskVol(SUBMINUTE((DB),5,Regular),1,0)",  "Bar",, "Open", "5",D22,,,,,"T"))</f>
        <v>0</v>
      </c>
      <c r="AG22" s="3">
        <f xml:space="preserve"> RTD("cqg.rtd",,"StudyData","BAVolCr.BidVol^(SUBMINUTE((DB),5,Regular),5,0)",  "Bar",, "Open", "5",D22,,,,,"T")</f>
        <v>0</v>
      </c>
      <c r="AH22" s="3">
        <f xml:space="preserve"> RTD("cqg.rtd",,"StudyData","BAVolCr.AskVol^(SUBMINUTE((DB),5,Regular),5,0)",  "Bar",, "Open", "5",D22,,,,,"T")</f>
        <v>10</v>
      </c>
      <c r="AI22" s="13">
        <f t="shared" si="1"/>
        <v>0</v>
      </c>
      <c r="AJ22" s="20"/>
      <c r="AK22" s="21">
        <f>RTD("cqg.rtd",,"StudyData","DB","Bar",,"Time","1",D22,,,,,"T")</f>
        <v>43628.477777777778</v>
      </c>
      <c r="AL22" s="22">
        <f>IF(RTD("cqg.rtd",,"StudyData","DB","FG",,"Open","1",D22,,,,,"T")="",NA(),RTD("cqg.rtd",,"StudyData","DB","FG",,"Open","1",D22,,,,,"T"))</f>
        <v>171.42</v>
      </c>
      <c r="AM22" s="22">
        <f>IF(RTD("cqg.rtd",,"StudyData","DB","FG",,"High","1",D22,,,,,"T")="",NA(),RTD("cqg.rtd",,"StudyData","DB","FG",,"High","1",D22,,,,,"T"))</f>
        <v>171.42</v>
      </c>
      <c r="AN22" s="22">
        <f>IF(RTD("cqg.rtd",,"StudyData","DB","FG",,"Low","1",D22,,,,,"T")="",NA(),RTD("cqg.rtd",,"StudyData","DB","FG",,"Low","1",D22,,,,,"T"))</f>
        <v>171.41</v>
      </c>
      <c r="AO22" s="41">
        <f>IF(RTD("cqg.rtd",,"StudyData","DB","FG",,"Close","1",D22,,,,,"T")="",NA(),RTD("cqg.rtd",,"StudyData","DB","FG",,"Close","1",D22,,,,,"T"))</f>
        <v>171.41</v>
      </c>
      <c r="AP22" s="17">
        <f>IF( RTD("cqg.rtd",,"StudyData", "AlgOrdBidVol(DB)",  "Bar",, "Open", "1",D22,,,,,"T")="",0,RTD("cqg.rtd",,"StudyData", "AlgOrdBidVol(DB)",  "Bar",, "Open", "1",D22,,,,,"T"))</f>
        <v>0</v>
      </c>
      <c r="AQ22" s="17">
        <f xml:space="preserve"> IF(RTD("cqg.rtd",,"StudyData", "AlgOrdAskVol(DB)",  "Bar",, "Open", "1",D22,,,,,"T")="",0,RTD("cqg.rtd",,"StudyData", "AlgOrdAskVol(DB)",  "Bar",, "Open", "1",D22,,,,,"T"))</f>
        <v>0</v>
      </c>
      <c r="AR22" s="23">
        <f xml:space="preserve"> RTD("cqg.rtd",,"StudyData","BAVolCr.BidVol^(DB)",  "Bar",, "Open", "1",D22,,,,,"T")</f>
        <v>654</v>
      </c>
      <c r="AS22" s="23">
        <f xml:space="preserve"> RTD("cqg.rtd",,"StudyData","BAVolCr.AskVol^(DB)",  "Bar",, "Open", "1",D22,,,,,"T")</f>
        <v>543</v>
      </c>
      <c r="AT22" s="69">
        <f t="shared" si="2"/>
        <v>0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RTD("cqg.rtd",,"StudyData","DB","Bar",,"Time","5",D22,,,,,"T")</f>
        <v>43628.430555555555</v>
      </c>
      <c r="BM22" s="50">
        <f>IF(RTD("cqg.rtd",,"StudyData","DB","FG",,"Open","5",D22,,,,,"T")="",NA(),RTD("cqg.rtd",,"StudyData","DB","FG",,"Open","5",D22,,,,,"T"))</f>
        <v>171.43</v>
      </c>
      <c r="BN22" s="48">
        <f>IF(RTD("cqg.rtd",,"StudyData","DB","FG",,"High","5",D22,,,,,"T")="",NA(),RTD("cqg.rtd",,"StudyData","DB","FG",,"High","5",D22,,,,,"T"))</f>
        <v>171.45</v>
      </c>
      <c r="BO22" s="49">
        <f>IF(RTD("cqg.rtd",,"StudyData","DB","FG",,"Low","5",D22,,,,,"T")="",NA(),RTD("cqg.rtd",,"StudyData","DB","FG",,"Low","5",D22,,,,,"T"))</f>
        <v>171.43</v>
      </c>
      <c r="BP22" s="19">
        <f>IF(RTD("cqg.rtd",,"StudyData","DB","FG",,"Close","5",D22,,,,,"T")="",NA(),RTD("cqg.rtd",,"StudyData","DB","FG",,"Close","5",D22,,,,,"T"))</f>
        <v>171.43</v>
      </c>
      <c r="BQ22" s="16">
        <f>IF( RTD("cqg.rtd",,"StudyData","AlgOrdBidVol(DB)",  "Bar",, "Open", "5",D22,,,,,"T")="",0,RTD("cqg.rtd",,"StudyData","AlgOrdBidVol(DB)",  "Bar",, "Open", "5",D22,,,,,"T"))</f>
        <v>544</v>
      </c>
      <c r="BR22" s="16">
        <f>IF( RTD("cqg.rtd",,"StudyData","AlgOrdAskVol(DB)",  "Bar",, "Open", "5",D22,,,,,"T")="",0,RTD("cqg.rtd",,"StudyData","AlgOrdAskVol(DB)",  "Bar",, "Open", "5",D22,,,,,"T"))</f>
        <v>371</v>
      </c>
      <c r="BS22" s="13">
        <f xml:space="preserve"> RTD("cqg.rtd",,"StudyData","BAVolCr.BidVol^(DB)",  "Bar",, "Open", "5",D22,,,,,"T")</f>
        <v>13067</v>
      </c>
      <c r="BT22" s="13">
        <f xml:space="preserve"> RTD("cqg.rtd",,"StudyData","BAVolCr.AskVol^(DB)",  "Bar",, "Open", "5",D22,,,,,"T")</f>
        <v>11498</v>
      </c>
      <c r="BU22" s="13">
        <f t="shared" si="3"/>
        <v>1</v>
      </c>
    </row>
    <row r="23" spans="2:73" ht="11.25" customHeight="1" x14ac:dyDescent="0.3">
      <c r="B23" s="14">
        <f>RTD("cqg.rtd",,"StudyData","SUBMINUTE((DB),1,Regular)","FG",,"Time","5",D23,,,,,"T")</f>
        <v>43628.489270833335</v>
      </c>
      <c r="C23" s="15">
        <f>IF(RTD("cqg.rtd",,"StudyData","SUBMINUTE((DB),1,FillGap)","Bar",,"Close","5",D23,,,,,"T")="",NA(),RTD("cqg.rtd",,"StudyData","SUBMINUTE((DB),1,FillGap)","Bar",,"Close","5",D23,,,,,"T"))</f>
        <v>171.39</v>
      </c>
      <c r="D23" s="16">
        <f t="shared" si="5"/>
        <v>-17</v>
      </c>
      <c r="E23" s="17">
        <f>IF( RTD("cqg.rtd",,"StudyData", "AlgOrdBidVol(SUBMINUTE((DB),1,Regular),1,0)",  "Bar",, "Open", "5",D23,,,,,"T")="",0,RTD("cqg.rtd",,"StudyData", "AlgOrdBidVol(SUBMINUTE((DB),1,Regular),1,0)",  "Bar",, "Open", "5",D23,,,,,"T"))</f>
        <v>0</v>
      </c>
      <c r="F23" s="17">
        <f xml:space="preserve"> IF(RTD("cqg.rtd",,"StudyData", "AlgOrdAskVol(SUBMINUTE((DB),1,Regular),1,0)",  "Bar",, "Open", "5",D23,,,,,"T")="",0,RTD("cqg.rtd",,"StudyData", "AlgOrdAskVol(SUBMINUTE((DB),1,Regular),1,0)",  "Bar",, "Open", "5",D23,,,,,"T"))</f>
        <v>0</v>
      </c>
      <c r="G23" s="23">
        <f xml:space="preserve"> RTD("cqg.rtd",,"StudyData","BAVolCr.BidVol^(SUBMINUTE((DB),1,FillGap),5,0)",  "Bar",, "Open", "5",D23,,,,,"T")</f>
        <v>201</v>
      </c>
      <c r="H23" s="23">
        <f xml:space="preserve"> RTD("cqg.rtd",,"StudyData","BAVolCr.AskVol^(SUBMINUTE((DB),1,Regular),5,0)",  "Bar",, "Open", "5",D23,,,,,"T")</f>
        <v>0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RTD("cqg.rtd",,"StudyData","SUBMINUTE((DB),5,Regular)","FG",,"Time","5",D23,,,,,"T")</f>
        <v>43628.488483796296</v>
      </c>
      <c r="AA23" s="18">
        <f>IF(RTD("cqg.rtd",,"StudyData","SUBMINUTE((DB),5,Regular)","FG",,"Open","5",D23,,,,,"T")="",NA(),RTD("cqg.rtd",,"StudyData","SUBMINUTE((DB),5,Regular)","FG",,"Open","5",D23,,,,,"T"))</f>
        <v>171.39</v>
      </c>
      <c r="AB23" s="18">
        <f>IF(RTD("cqg.rtd",,"StudyData","SUBMINUTE((DB),5,Regular)","FG",,"High","5",D23,,,,,"T")="",NA(),RTD("cqg.rtd",,"StudyData","SUBMINUTE((DB),5,Regular)","FG",,"High","5",D23,,,,,"T"))</f>
        <v>171.39</v>
      </c>
      <c r="AC23" s="18">
        <f>IF(RTD("cqg.rtd",,"StudyData","SUBMINUTE((DB),5,Regular)","FG",,"Low","5",D23,,,,,"T")="",NA(),RTD("cqg.rtd",,"StudyData","SUBMINUTE((DB),5,Regular)","FG",,"Low","5",D23,,,,,"T"))</f>
        <v>171.39</v>
      </c>
      <c r="AD23" s="39">
        <f>IF(RTD("cqg.rtd",,"StudyData","SUBMINUTE((DB),5,FillGap)","Bar",,"Close","5",D23,,,,,"T")="",NA(),RTD("cqg.rtd",,"StudyData","SUBMINUTE((DB),5,FillGap)","Bar",,"Close","5",D23,,,,,"T"))</f>
        <v>171.39</v>
      </c>
      <c r="AE23" s="16">
        <f>IF( RTD("cqg.rtd",,"StudyData","AlgOrdBidVol(SUBMINUTE((DB),5,Regular),1,0)",  "Bar",, "Open", "5",D23,,,,,"T")="",0,RTD("cqg.rtd",,"StudyData","AlgOrdBidVol(SUBMINUTE((DB),5,Regular),1,0)",  "Bar",, "Open", "5",D23,,,,,"T"))</f>
        <v>0</v>
      </c>
      <c r="AF23" s="16">
        <f>IF( RTD("cqg.rtd",,"StudyData","AlgOrdAskVol(SUBMINUTE((DB),5,Regular),1,0)",  "Bar",, "Open", "5",D23,,,,,"T")="",0,RTD("cqg.rtd",,"StudyData","AlgOrdAskVol(SUBMINUTE((DB),5,Regular),1,0)",  "Bar",, "Open", "5",D23,,,,,"T"))</f>
        <v>0</v>
      </c>
      <c r="AG23" s="3">
        <f xml:space="preserve"> RTD("cqg.rtd",,"StudyData","BAVolCr.BidVol^(SUBMINUTE((DB),5,Regular),5,0)",  "Bar",, "Open", "5",D23,,,,,"T")</f>
        <v>0</v>
      </c>
      <c r="AH23" s="3">
        <f xml:space="preserve"> RTD("cqg.rtd",,"StudyData","BAVolCr.AskVol^(SUBMINUTE((DB),5,Regular),5,0)",  "Bar",, "Open", "5",D23,,,,,"T")</f>
        <v>20</v>
      </c>
      <c r="AI23" s="13">
        <f t="shared" si="1"/>
        <v>0</v>
      </c>
      <c r="AJ23" s="20"/>
      <c r="AK23" s="21">
        <f>RTD("cqg.rtd",,"StudyData","DB","Bar",,"Time","1",D23,,,,,"T")</f>
        <v>43628.477083333331</v>
      </c>
      <c r="AL23" s="22">
        <f>IF(RTD("cqg.rtd",,"StudyData","DB","FG",,"Open","1",D23,,,,,"T")="",NA(),RTD("cqg.rtd",,"StudyData","DB","FG",,"Open","1",D23,,,,,"T"))</f>
        <v>171.41</v>
      </c>
      <c r="AM23" s="22">
        <f>IF(RTD("cqg.rtd",,"StudyData","DB","FG",,"High","1",D23,,,,,"T")="",NA(),RTD("cqg.rtd",,"StudyData","DB","FG",,"High","1",D23,,,,,"T"))</f>
        <v>171.42</v>
      </c>
      <c r="AN23" s="22">
        <f>IF(RTD("cqg.rtd",,"StudyData","DB","FG",,"Low","1",D23,,,,,"T")="",NA(),RTD("cqg.rtd",,"StudyData","DB","FG",,"Low","1",D23,,,,,"T"))</f>
        <v>171.41</v>
      </c>
      <c r="AO23" s="41">
        <f>IF(RTD("cqg.rtd",,"StudyData","DB","FG",,"Close","1",D23,,,,,"T")="",NA(),RTD("cqg.rtd",,"StudyData","DB","FG",,"Close","1",D23,,,,,"T"))</f>
        <v>171.42</v>
      </c>
      <c r="AP23" s="17">
        <f>IF( RTD("cqg.rtd",,"StudyData", "AlgOrdBidVol(DB)",  "Bar",, "Open", "1",D23,,,,,"T")="",0,RTD("cqg.rtd",,"StudyData", "AlgOrdBidVol(DB)",  "Bar",, "Open", "1",D23,,,,,"T"))</f>
        <v>0</v>
      </c>
      <c r="AQ23" s="17">
        <f xml:space="preserve"> IF(RTD("cqg.rtd",,"StudyData", "AlgOrdAskVol(DB)",  "Bar",, "Open", "1",D23,,,,,"T")="",0,RTD("cqg.rtd",,"StudyData", "AlgOrdAskVol(DB)",  "Bar",, "Open", "1",D23,,,,,"T"))</f>
        <v>0</v>
      </c>
      <c r="AR23" s="23">
        <f xml:space="preserve"> RTD("cqg.rtd",,"StudyData","BAVolCr.BidVol^(DB)",  "Bar",, "Open", "1",D23,,,,,"T")</f>
        <v>1175</v>
      </c>
      <c r="AS23" s="23">
        <f xml:space="preserve"> RTD("cqg.rtd",,"StudyData","BAVolCr.AskVol^(DB)",  "Bar",, "Open", "1",D23,,,,,"T")</f>
        <v>707</v>
      </c>
      <c r="AT23" s="69">
        <f t="shared" si="2"/>
        <v>0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RTD("cqg.rtd",,"StudyData","DB","Bar",,"Time","5",D23,,,,,"T")</f>
        <v>43628.427083333336</v>
      </c>
      <c r="BM23" s="50">
        <f>IF(RTD("cqg.rtd",,"StudyData","DB","FG",,"Open","5",D23,,,,,"T")="",NA(),RTD("cqg.rtd",,"StudyData","DB","FG",,"Open","5",D23,,,,,"T"))</f>
        <v>171.48</v>
      </c>
      <c r="BN23" s="48">
        <f>IF(RTD("cqg.rtd",,"StudyData","DB","FG",,"High","5",D23,,,,,"T")="",NA(),RTD("cqg.rtd",,"StudyData","DB","FG",,"High","5",D23,,,,,"T"))</f>
        <v>171.48</v>
      </c>
      <c r="BO23" s="49">
        <f>IF(RTD("cqg.rtd",,"StudyData","DB","FG",,"Low","5",D23,,,,,"T")="",NA(),RTD("cqg.rtd",,"StudyData","DB","FG",,"Low","5",D23,,,,,"T"))</f>
        <v>171.43</v>
      </c>
      <c r="BP23" s="19">
        <f>IF(RTD("cqg.rtd",,"StudyData","DB","FG",,"Close","5",D23,,,,,"T")="",NA(),RTD("cqg.rtd",,"StudyData","DB","FG",,"Close","5",D23,,,,,"T"))</f>
        <v>171.43</v>
      </c>
      <c r="BQ23" s="16">
        <f>IF( RTD("cqg.rtd",,"StudyData","AlgOrdBidVol(DB)",  "Bar",, "Open", "5",D23,,,,,"T")="",0,RTD("cqg.rtd",,"StudyData","AlgOrdBidVol(DB)",  "Bar",, "Open", "5",D23,,,,,"T"))</f>
        <v>1073</v>
      </c>
      <c r="BR23" s="16">
        <f>IF( RTD("cqg.rtd",,"StudyData","AlgOrdAskVol(DB)",  "Bar",, "Open", "5",D23,,,,,"T")="",0,RTD("cqg.rtd",,"StudyData","AlgOrdAskVol(DB)",  "Bar",, "Open", "5",D23,,,,,"T"))</f>
        <v>339</v>
      </c>
      <c r="BS23" s="13">
        <f xml:space="preserve"> RTD("cqg.rtd",,"StudyData","BAVolCr.BidVol^(DB)",  "Bar",, "Open", "5",D23,,,,,"T")</f>
        <v>13881</v>
      </c>
      <c r="BT23" s="13">
        <f xml:space="preserve"> RTD("cqg.rtd",,"StudyData","BAVolCr.AskVol^(DB)",  "Bar",, "Open", "5",D23,,,,,"T")</f>
        <v>12523</v>
      </c>
      <c r="BU23" s="13">
        <f t="shared" si="3"/>
        <v>1</v>
      </c>
    </row>
    <row r="24" spans="2:73" ht="11.25" customHeight="1" x14ac:dyDescent="0.3">
      <c r="B24" s="14">
        <f>RTD("cqg.rtd",,"StudyData","SUBMINUTE((DB),1,Regular)","FG",,"Time","5",D24,,,,,"T")</f>
        <v>43628.489259259259</v>
      </c>
      <c r="C24" s="15">
        <f>IF(RTD("cqg.rtd",,"StudyData","SUBMINUTE((DB),1,FillGap)","Bar",,"Close","5",D24,,,,,"T")="",NA(),RTD("cqg.rtd",,"StudyData","SUBMINUTE((DB),1,FillGap)","Bar",,"Close","5",D24,,,,,"T"))</f>
        <v>171.39</v>
      </c>
      <c r="D24" s="16">
        <f t="shared" si="5"/>
        <v>-18</v>
      </c>
      <c r="E24" s="17">
        <f>IF( RTD("cqg.rtd",,"StudyData", "AlgOrdBidVol(SUBMINUTE((DB),1,Regular),1,0)",  "Bar",, "Open", "5",D24,,,,,"T")="",0,RTD("cqg.rtd",,"StudyData", "AlgOrdBidVol(SUBMINUTE((DB),1,Regular),1,0)",  "Bar",, "Open", "5",D24,,,,,"T"))</f>
        <v>0</v>
      </c>
      <c r="F24" s="17">
        <f xml:space="preserve"> IF(RTD("cqg.rtd",,"StudyData", "AlgOrdAskVol(SUBMINUTE((DB),1,Regular),1,0)",  "Bar",, "Open", "5",D24,,,,,"T")="",0,RTD("cqg.rtd",,"StudyData", "AlgOrdAskVol(SUBMINUTE((DB),1,Regular),1,0)",  "Bar",, "Open", "5",D24,,,,,"T"))</f>
        <v>0</v>
      </c>
      <c r="G24" s="23">
        <f xml:space="preserve"> RTD("cqg.rtd",,"StudyData","BAVolCr.BidVol^(SUBMINUTE((DB),1,FillGap),5,0)",  "Bar",, "Open", "5",D24,,,,,"T")</f>
        <v>250</v>
      </c>
      <c r="H24" s="23">
        <f xml:space="preserve"> RTD("cqg.rtd",,"StudyData","BAVolCr.AskVol^(SUBMINUTE((DB),1,Regular),5,0)",  "Bar",, "Open", "5",D24,,,,,"T")</f>
        <v>0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RTD("cqg.rtd",,"StudyData","SUBMINUTE((DB),5,Regular)","FG",,"Time","5",D24,,,,,"T")</f>
        <v>43628.488425925927</v>
      </c>
      <c r="AA24" s="18">
        <f>IF(RTD("cqg.rtd",,"StudyData","SUBMINUTE((DB),5,Regular)","FG",,"Open","5",D24,,,,,"T")="",NA(),RTD("cqg.rtd",,"StudyData","SUBMINUTE((DB),5,Regular)","FG",,"Open","5",D24,,,,,"T"))</f>
        <v>171.39</v>
      </c>
      <c r="AB24" s="18">
        <f>IF(RTD("cqg.rtd",,"StudyData","SUBMINUTE((DB),5,Regular)","FG",,"High","5",D24,,,,,"T")="",NA(),RTD("cqg.rtd",,"StudyData","SUBMINUTE((DB),5,Regular)","FG",,"High","5",D24,,,,,"T"))</f>
        <v>171.39</v>
      </c>
      <c r="AC24" s="18">
        <f>IF(RTD("cqg.rtd",,"StudyData","SUBMINUTE((DB),5,Regular)","FG",,"Low","5",D24,,,,,"T")="",NA(),RTD("cqg.rtd",,"StudyData","SUBMINUTE((DB),5,Regular)","FG",,"Low","5",D24,,,,,"T"))</f>
        <v>171.39</v>
      </c>
      <c r="AD24" s="39">
        <f>IF(RTD("cqg.rtd",,"StudyData","SUBMINUTE((DB),5,FillGap)","Bar",,"Close","5",D24,,,,,"T")="",NA(),RTD("cqg.rtd",,"StudyData","SUBMINUTE((DB),5,FillGap)","Bar",,"Close","5",D24,,,,,"T"))</f>
        <v>171.39</v>
      </c>
      <c r="AE24" s="16">
        <f>IF( RTD("cqg.rtd",,"StudyData","AlgOrdBidVol(SUBMINUTE((DB),5,Regular),1,0)",  "Bar",, "Open", "5",D24,,,,,"T")="",0,RTD("cqg.rtd",,"StudyData","AlgOrdBidVol(SUBMINUTE((DB),5,Regular),1,0)",  "Bar",, "Open", "5",D24,,,,,"T"))</f>
        <v>0</v>
      </c>
      <c r="AF24" s="16">
        <f>IF( RTD("cqg.rtd",,"StudyData","AlgOrdAskVol(SUBMINUTE((DB),5,Regular),1,0)",  "Bar",, "Open", "5",D24,,,,,"T")="",0,RTD("cqg.rtd",,"StudyData","AlgOrdAskVol(SUBMINUTE((DB),5,Regular),1,0)",  "Bar",, "Open", "5",D24,,,,,"T"))</f>
        <v>0</v>
      </c>
      <c r="AG24" s="3">
        <f xml:space="preserve"> RTD("cqg.rtd",,"StudyData","BAVolCr.BidVol^(SUBMINUTE((DB),5,Regular),5,0)",  "Bar",, "Open", "5",D24,,,,,"T")</f>
        <v>0</v>
      </c>
      <c r="AH24" s="3">
        <f xml:space="preserve"> RTD("cqg.rtd",,"StudyData","BAVolCr.AskVol^(SUBMINUTE((DB),5,Regular),5,0)",  "Bar",, "Open", "5",D24,,,,,"T")</f>
        <v>30</v>
      </c>
      <c r="AI24" s="13">
        <f t="shared" si="1"/>
        <v>0</v>
      </c>
      <c r="AJ24" s="20"/>
      <c r="AK24" s="21">
        <f>RTD("cqg.rtd",,"StudyData","DB","Bar",,"Time","1",D24,,,,,"T")</f>
        <v>43628.476388888892</v>
      </c>
      <c r="AL24" s="22">
        <f>IF(RTD("cqg.rtd",,"StudyData","DB","FG",,"Open","1",D24,,,,,"T")="",NA(),RTD("cqg.rtd",,"StudyData","DB","FG",,"Open","1",D24,,,,,"T"))</f>
        <v>171.42</v>
      </c>
      <c r="AM24" s="22">
        <f>IF(RTD("cqg.rtd",,"StudyData","DB","FG",,"High","1",D24,,,,,"T")="",NA(),RTD("cqg.rtd",,"StudyData","DB","FG",,"High","1",D24,,,,,"T"))</f>
        <v>171.42</v>
      </c>
      <c r="AN24" s="22">
        <f>IF(RTD("cqg.rtd",,"StudyData","DB","FG",,"Low","1",D24,,,,,"T")="",NA(),RTD("cqg.rtd",,"StudyData","DB","FG",,"Low","1",D24,,,,,"T"))</f>
        <v>171.41</v>
      </c>
      <c r="AO24" s="41">
        <f>IF(RTD("cqg.rtd",,"StudyData","DB","FG",,"Close","1",D24,,,,,"T")="",NA(),RTD("cqg.rtd",,"StudyData","DB","FG",,"Close","1",D24,,,,,"T"))</f>
        <v>171.41</v>
      </c>
      <c r="AP24" s="17">
        <f>IF( RTD("cqg.rtd",,"StudyData", "AlgOrdBidVol(DB)",  "Bar",, "Open", "1",D24,,,,,"T")="",0,RTD("cqg.rtd",,"StudyData", "AlgOrdBidVol(DB)",  "Bar",, "Open", "1",D24,,,,,"T"))</f>
        <v>0</v>
      </c>
      <c r="AQ24" s="17">
        <f xml:space="preserve"> IF(RTD("cqg.rtd",,"StudyData", "AlgOrdAskVol(DB)",  "Bar",, "Open", "1",D24,,,,,"T")="",0,RTD("cqg.rtd",,"StudyData", "AlgOrdAskVol(DB)",  "Bar",, "Open", "1",D24,,,,,"T"))</f>
        <v>0</v>
      </c>
      <c r="AR24" s="23">
        <f xml:space="preserve"> RTD("cqg.rtd",,"StudyData","BAVolCr.BidVol^(DB)",  "Bar",, "Open", "1",D24,,,,,"T")</f>
        <v>1214</v>
      </c>
      <c r="AS24" s="23">
        <f xml:space="preserve"> RTD("cqg.rtd",,"StudyData","BAVolCr.AskVol^(DB)",  "Bar",, "Open", "1",D24,,,,,"T")</f>
        <v>1065</v>
      </c>
      <c r="AT24" s="69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RTD("cqg.rtd",,"StudyData","DB","Bar",,"Time","5",D24,,,,,"T")</f>
        <v>43628.423611111109</v>
      </c>
      <c r="BM24" s="50">
        <f>IF(RTD("cqg.rtd",,"StudyData","DB","FG",,"Open","5",D24,,,,,"T")="",NA(),RTD("cqg.rtd",,"StudyData","DB","FG",,"Open","5",D24,,,,,"T"))</f>
        <v>171.46</v>
      </c>
      <c r="BN24" s="48">
        <f>IF(RTD("cqg.rtd",,"StudyData","DB","FG",,"High","5",D24,,,,,"T")="",NA(),RTD("cqg.rtd",,"StudyData","DB","FG",,"High","5",D24,,,,,"T"))</f>
        <v>171.49</v>
      </c>
      <c r="BO24" s="49">
        <f>IF(RTD("cqg.rtd",,"StudyData","DB","FG",,"Low","5",D24,,,,,"T")="",NA(),RTD("cqg.rtd",,"StudyData","DB","FG",,"Low","5",D24,,,,,"T"))</f>
        <v>171.44</v>
      </c>
      <c r="BP24" s="19">
        <f>IF(RTD("cqg.rtd",,"StudyData","DB","FG",,"Close","5",D24,,,,,"T")="",NA(),RTD("cqg.rtd",,"StudyData","DB","FG",,"Close","5",D24,,,,,"T"))</f>
        <v>171.48</v>
      </c>
      <c r="BQ24" s="16">
        <f>IF( RTD("cqg.rtd",,"StudyData","AlgOrdBidVol(DB)",  "Bar",, "Open", "5",D24,,,,,"T")="",0,RTD("cqg.rtd",,"StudyData","AlgOrdBidVol(DB)",  "Bar",, "Open", "5",D24,,,,,"T"))</f>
        <v>342</v>
      </c>
      <c r="BR24" s="16">
        <f>IF( RTD("cqg.rtd",,"StudyData","AlgOrdAskVol(DB)",  "Bar",, "Open", "5",D24,,,,,"T")="",0,RTD("cqg.rtd",,"StudyData","AlgOrdAskVol(DB)",  "Bar",, "Open", "5",D24,,,,,"T"))</f>
        <v>587</v>
      </c>
      <c r="BS24" s="13">
        <f xml:space="preserve"> RTD("cqg.rtd",,"StudyData","BAVolCr.BidVol^(DB)",  "Bar",, "Open", "5",D24,,,,,"T")</f>
        <v>11891</v>
      </c>
      <c r="BT24" s="13">
        <f xml:space="preserve"> RTD("cqg.rtd",,"StudyData","BAVolCr.AskVol^(DB)",  "Bar",, "Open", "5",D24,,,,,"T")</f>
        <v>12489</v>
      </c>
      <c r="BU24" s="13">
        <f t="shared" si="3"/>
        <v>-1</v>
      </c>
    </row>
    <row r="25" spans="2:73" ht="11.25" customHeight="1" x14ac:dyDescent="0.3">
      <c r="B25" s="14">
        <f>RTD("cqg.rtd",,"StudyData","SUBMINUTE((DB),1,Regular)","FG",,"Time","5",D25,,,,,"T")</f>
        <v>43628.489247685182</v>
      </c>
      <c r="C25" s="15">
        <f>IF(RTD("cqg.rtd",,"StudyData","SUBMINUTE((DB),1,FillGap)","Bar",,"Close","5",D25,,,,,"T")="",NA(),RTD("cqg.rtd",,"StudyData","SUBMINUTE((DB),1,FillGap)","Bar",,"Close","5",D25,,,,,"T"))</f>
        <v>171.39</v>
      </c>
      <c r="D25" s="16">
        <f t="shared" si="5"/>
        <v>-19</v>
      </c>
      <c r="E25" s="17">
        <f>IF( RTD("cqg.rtd",,"StudyData", "AlgOrdBidVol(SUBMINUTE((DB),1,Regular),1,0)",  "Bar",, "Open", "5",D25,,,,,"T")="",0,RTD("cqg.rtd",,"StudyData", "AlgOrdBidVol(SUBMINUTE((DB),1,Regular),1,0)",  "Bar",, "Open", "5",D25,,,,,"T"))</f>
        <v>0</v>
      </c>
      <c r="F25" s="17">
        <f xml:space="preserve"> IF(RTD("cqg.rtd",,"StudyData", "AlgOrdAskVol(SUBMINUTE((DB),1,Regular),1,0)",  "Bar",, "Open", "5",D25,,,,,"T")="",0,RTD("cqg.rtd",,"StudyData", "AlgOrdAskVol(SUBMINUTE((DB),1,Regular),1,0)",  "Bar",, "Open", "5",D25,,,,,"T"))</f>
        <v>0</v>
      </c>
      <c r="G25" s="23">
        <f xml:space="preserve"> RTD("cqg.rtd",,"StudyData","BAVolCr.BidVol^(SUBMINUTE((DB),1,FillGap),5,0)",  "Bar",, "Open", "5",D25,,,,,"T")</f>
        <v>250</v>
      </c>
      <c r="H25" s="23">
        <f xml:space="preserve"> RTD("cqg.rtd",,"StudyData","BAVolCr.AskVol^(SUBMINUTE((DB),1,Regular),5,0)",  "Bar",, "Open", "5",D25,,,,,"T")</f>
        <v>0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RTD("cqg.rtd",,"StudyData","SUBMINUTE((DB),5,Regular)","FG",,"Time","5",D25,,,,,"T")</f>
        <v>43628.48836805555</v>
      </c>
      <c r="AA25" s="18">
        <f>IF(RTD("cqg.rtd",,"StudyData","SUBMINUTE((DB),5,Regular)","FG",,"Open","5",D25,,,,,"T")="",NA(),RTD("cqg.rtd",,"StudyData","SUBMINUTE((DB),5,Regular)","FG",,"Open","5",D25,,,,,"T"))</f>
        <v>171.39</v>
      </c>
      <c r="AB25" s="18">
        <f>IF(RTD("cqg.rtd",,"StudyData","SUBMINUTE((DB),5,Regular)","FG",,"High","5",D25,,,,,"T")="",NA(),RTD("cqg.rtd",,"StudyData","SUBMINUTE((DB),5,Regular)","FG",,"High","5",D25,,,,,"T"))</f>
        <v>171.39</v>
      </c>
      <c r="AC25" s="18">
        <f>IF(RTD("cqg.rtd",,"StudyData","SUBMINUTE((DB),5,Regular)","FG",,"Low","5",D25,,,,,"T")="",NA(),RTD("cqg.rtd",,"StudyData","SUBMINUTE((DB),5,Regular)","FG",,"Low","5",D25,,,,,"T"))</f>
        <v>171.39</v>
      </c>
      <c r="AD25" s="39">
        <f>IF(RTD("cqg.rtd",,"StudyData","SUBMINUTE((DB),5,FillGap)","Bar",,"Close","5",D25,,,,,"T")="",NA(),RTD("cqg.rtd",,"StudyData","SUBMINUTE((DB),5,FillGap)","Bar",,"Close","5",D25,,,,,"T"))</f>
        <v>171.39</v>
      </c>
      <c r="AE25" s="16">
        <f>IF( RTD("cqg.rtd",,"StudyData","AlgOrdBidVol(SUBMINUTE((DB),5,Regular),1,0)",  "Bar",, "Open", "5",D25,,,,,"T")="",0,RTD("cqg.rtd",,"StudyData","AlgOrdBidVol(SUBMINUTE((DB),5,Regular),1,0)",  "Bar",, "Open", "5",D25,,,,,"T"))</f>
        <v>0</v>
      </c>
      <c r="AF25" s="16">
        <f>IF( RTD("cqg.rtd",,"StudyData","AlgOrdAskVol(SUBMINUTE((DB),5,Regular),1,0)",  "Bar",, "Open", "5",D25,,,,,"T")="",0,RTD("cqg.rtd",,"StudyData","AlgOrdAskVol(SUBMINUTE((DB),5,Regular),1,0)",  "Bar",, "Open", "5",D25,,,,,"T"))</f>
        <v>0</v>
      </c>
      <c r="AG25" s="3">
        <f xml:space="preserve"> RTD("cqg.rtd",,"StudyData","BAVolCr.BidVol^(SUBMINUTE((DB),5,Regular),5,0)",  "Bar",, "Open", "5",D25,,,,,"T")</f>
        <v>0</v>
      </c>
      <c r="AH25" s="3">
        <f xml:space="preserve"> RTD("cqg.rtd",,"StudyData","BAVolCr.AskVol^(SUBMINUTE((DB),5,Regular),5,0)",  "Bar",, "Open", "5",D25,,,,,"T")</f>
        <v>49</v>
      </c>
      <c r="AI25" s="13">
        <f t="shared" si="1"/>
        <v>0</v>
      </c>
      <c r="AJ25" s="20"/>
      <c r="AK25" s="21">
        <f>RTD("cqg.rtd",,"StudyData","DB","Bar",,"Time","1",D25,,,,,"T")</f>
        <v>43628.475694444445</v>
      </c>
      <c r="AL25" s="22">
        <f>IF(RTD("cqg.rtd",,"StudyData","DB","FG",,"Open","1",D25,,,,,"T")="",NA(),RTD("cqg.rtd",,"StudyData","DB","FG",,"Open","1",D25,,,,,"T"))</f>
        <v>171.42</v>
      </c>
      <c r="AM25" s="22">
        <f>IF(RTD("cqg.rtd",,"StudyData","DB","FG",,"High","1",D25,,,,,"T")="",NA(),RTD("cqg.rtd",,"StudyData","DB","FG",,"High","1",D25,,,,,"T"))</f>
        <v>171.42</v>
      </c>
      <c r="AN25" s="22">
        <f>IF(RTD("cqg.rtd",,"StudyData","DB","FG",,"Low","1",D25,,,,,"T")="",NA(),RTD("cqg.rtd",,"StudyData","DB","FG",,"Low","1",D25,,,,,"T"))</f>
        <v>171.42</v>
      </c>
      <c r="AO25" s="41">
        <f>IF(RTD("cqg.rtd",,"StudyData","DB","FG",,"Close","1",D25,,,,,"T")="",NA(),RTD("cqg.rtd",,"StudyData","DB","FG",,"Close","1",D25,,,,,"T"))</f>
        <v>171.42</v>
      </c>
      <c r="AP25" s="17">
        <f>IF( RTD("cqg.rtd",,"StudyData", "AlgOrdBidVol(DB)",  "Bar",, "Open", "1",D25,,,,,"T")="",0,RTD("cqg.rtd",,"StudyData", "AlgOrdBidVol(DB)",  "Bar",, "Open", "1",D25,,,,,"T"))</f>
        <v>0</v>
      </c>
      <c r="AQ25" s="17">
        <f xml:space="preserve"> IF(RTD("cqg.rtd",,"StudyData", "AlgOrdAskVol(DB)",  "Bar",, "Open", "1",D25,,,,,"T")="",0,RTD("cqg.rtd",,"StudyData", "AlgOrdAskVol(DB)",  "Bar",, "Open", "1",D25,,,,,"T"))</f>
        <v>0</v>
      </c>
      <c r="AR25" s="23">
        <f xml:space="preserve"> RTD("cqg.rtd",,"StudyData","BAVolCr.BidVol^(DB)",  "Bar",, "Open", "1",D25,,,,,"T")</f>
        <v>1082</v>
      </c>
      <c r="AS25" s="23">
        <f xml:space="preserve"> RTD("cqg.rtd",,"StudyData","BAVolCr.AskVol^(DB)",  "Bar",, "Open", "1",D25,,,,,"T")</f>
        <v>1060</v>
      </c>
      <c r="AT25" s="69">
        <f t="shared" si="2"/>
        <v>0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RTD("cqg.rtd",,"StudyData","DB","Bar",,"Time","5",D25,,,,,"T")</f>
        <v>43628.420138888891</v>
      </c>
      <c r="BM25" s="50">
        <f>IF(RTD("cqg.rtd",,"StudyData","DB","FG",,"Open","5",D25,,,,,"T")="",NA(),RTD("cqg.rtd",,"StudyData","DB","FG",,"Open","5",D25,,,,,"T"))</f>
        <v>171.47</v>
      </c>
      <c r="BN25" s="48">
        <f>IF(RTD("cqg.rtd",,"StudyData","DB","FG",,"High","5",D25,,,,,"T")="",NA(),RTD("cqg.rtd",,"StudyData","DB","FG",,"High","5",D25,,,,,"T"))</f>
        <v>171.47</v>
      </c>
      <c r="BO25" s="49">
        <f>IF(RTD("cqg.rtd",,"StudyData","DB","FG",,"Low","5",D25,,,,,"T")="",NA(),RTD("cqg.rtd",,"StudyData","DB","FG",,"Low","5",D25,,,,,"T"))</f>
        <v>171.45</v>
      </c>
      <c r="BP25" s="19">
        <f>IF(RTD("cqg.rtd",,"StudyData","DB","FG",,"Close","5",D25,,,,,"T")="",NA(),RTD("cqg.rtd",,"StudyData","DB","FG",,"Close","5",D25,,,,,"T"))</f>
        <v>171.46</v>
      </c>
      <c r="BQ25" s="16">
        <f>IF( RTD("cqg.rtd",,"StudyData","AlgOrdBidVol(DB)",  "Bar",, "Open", "5",D25,,,,,"T")="",0,RTD("cqg.rtd",,"StudyData","AlgOrdBidVol(DB)",  "Bar",, "Open", "5",D25,,,,,"T"))</f>
        <v>698</v>
      </c>
      <c r="BR25" s="16">
        <f>IF( RTD("cqg.rtd",,"StudyData","AlgOrdAskVol(DB)",  "Bar",, "Open", "5",D25,,,,,"T")="",0,RTD("cqg.rtd",,"StudyData","AlgOrdAskVol(DB)",  "Bar",, "Open", "5",D25,,,,,"T"))</f>
        <v>244</v>
      </c>
      <c r="BS25" s="13">
        <f xml:space="preserve"> RTD("cqg.rtd",,"StudyData","BAVolCr.BidVol^(DB)",  "Bar",, "Open", "5",D25,,,,,"T")</f>
        <v>12322</v>
      </c>
      <c r="BT25" s="13">
        <f xml:space="preserve"> RTD("cqg.rtd",,"StudyData","BAVolCr.AskVol^(DB)",  "Bar",, "Open", "5",D25,,,,,"T")</f>
        <v>10648</v>
      </c>
      <c r="BU25" s="13">
        <f t="shared" si="3"/>
        <v>1</v>
      </c>
    </row>
    <row r="26" spans="2:73" ht="11.25" customHeight="1" x14ac:dyDescent="0.3">
      <c r="B26" s="14">
        <f>RTD("cqg.rtd",,"StudyData","SUBMINUTE((DB),1,Regular)","FG",,"Time","5",D26,,,,,"T")</f>
        <v>43628.489236111112</v>
      </c>
      <c r="C26" s="15">
        <f>IF(RTD("cqg.rtd",,"StudyData","SUBMINUTE((DB),1,FillGap)","Bar",,"Close","5",D26,,,,,"T")="",NA(),RTD("cqg.rtd",,"StudyData","SUBMINUTE((DB),1,FillGap)","Bar",,"Close","5",D26,,,,,"T"))</f>
        <v>171.39</v>
      </c>
      <c r="D26" s="16">
        <f t="shared" si="5"/>
        <v>-20</v>
      </c>
      <c r="E26" s="17">
        <f>IF( RTD("cqg.rtd",,"StudyData", "AlgOrdBidVol(SUBMINUTE((DB),1,Regular),1,0)",  "Bar",, "Open", "5",D26,,,,,"T")="",0,RTD("cqg.rtd",,"StudyData", "AlgOrdBidVol(SUBMINUTE((DB),1,Regular),1,0)",  "Bar",, "Open", "5",D26,,,,,"T"))</f>
        <v>0</v>
      </c>
      <c r="F26" s="17">
        <f xml:space="preserve"> IF(RTD("cqg.rtd",,"StudyData", "AlgOrdAskVol(SUBMINUTE((DB),1,Regular),1,0)",  "Bar",, "Open", "5",D26,,,,,"T")="",0,RTD("cqg.rtd",,"StudyData", "AlgOrdAskVol(SUBMINUTE((DB),1,Regular),1,0)",  "Bar",, "Open", "5",D26,,,,,"T"))</f>
        <v>0</v>
      </c>
      <c r="G26" s="23">
        <f xml:space="preserve"> RTD("cqg.rtd",,"StudyData","BAVolCr.BidVol^(SUBMINUTE((DB),1,FillGap),5,0)",  "Bar",, "Open", "5",D26,,,,,"T")</f>
        <v>250</v>
      </c>
      <c r="H26" s="23">
        <f xml:space="preserve"> RTD("cqg.rtd",,"StudyData","BAVolCr.AskVol^(SUBMINUTE((DB),1,Regular),5,0)",  "Bar",, "Open", "5",D26,,,,,"T")</f>
        <v>0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RTD("cqg.rtd",,"StudyData","SUBMINUTE((DB),5,Regular)","FG",,"Time","5",D26,,,,,"T")</f>
        <v>43628.488310185181</v>
      </c>
      <c r="AA26" s="18">
        <f>IF(RTD("cqg.rtd",,"StudyData","SUBMINUTE((DB),5,Regular)","FG",,"Open","5",D26,,,,,"T")="",NA(),RTD("cqg.rtd",,"StudyData","SUBMINUTE((DB),5,Regular)","FG",,"Open","5",D26,,,,,"T"))</f>
        <v>171.39</v>
      </c>
      <c r="AB26" s="18">
        <f>IF(RTD("cqg.rtd",,"StudyData","SUBMINUTE((DB),5,Regular)","FG",,"High","5",D26,,,,,"T")="",NA(),RTD("cqg.rtd",,"StudyData","SUBMINUTE((DB),5,Regular)","FG",,"High","5",D26,,,,,"T"))</f>
        <v>171.39</v>
      </c>
      <c r="AC26" s="18">
        <f>IF(RTD("cqg.rtd",,"StudyData","SUBMINUTE((DB),5,Regular)","FG",,"Low","5",D26,,,,,"T")="",NA(),RTD("cqg.rtd",,"StudyData","SUBMINUTE((DB),5,Regular)","FG",,"Low","5",D26,,,,,"T"))</f>
        <v>171.39</v>
      </c>
      <c r="AD26" s="39">
        <f>IF(RTD("cqg.rtd",,"StudyData","SUBMINUTE((DB),5,FillGap)","Bar",,"Close","5",D26,,,,,"T")="",NA(),RTD("cqg.rtd",,"StudyData","SUBMINUTE((DB),5,FillGap)","Bar",,"Close","5",D26,,,,,"T"))</f>
        <v>171.39</v>
      </c>
      <c r="AE26" s="16">
        <f>IF( RTD("cqg.rtd",,"StudyData","AlgOrdBidVol(SUBMINUTE((DB),5,Regular),1,0)",  "Bar",, "Open", "5",D26,,,,,"T")="",0,RTD("cqg.rtd",,"StudyData","AlgOrdBidVol(SUBMINUTE((DB),5,Regular),1,0)",  "Bar",, "Open", "5",D26,,,,,"T"))</f>
        <v>0</v>
      </c>
      <c r="AF26" s="16">
        <f>IF( RTD("cqg.rtd",,"StudyData","AlgOrdAskVol(SUBMINUTE((DB),5,Regular),1,0)",  "Bar",, "Open", "5",D26,,,,,"T")="",0,RTD("cqg.rtd",,"StudyData","AlgOrdAskVol(SUBMINUTE((DB),5,Regular),1,0)",  "Bar",, "Open", "5",D26,,,,,"T"))</f>
        <v>0</v>
      </c>
      <c r="AG26" s="3">
        <f xml:space="preserve"> RTD("cqg.rtd",,"StudyData","BAVolCr.BidVol^(SUBMINUTE((DB),5,Regular),5,0)",  "Bar",, "Open", "5",D26,,,,,"T")</f>
        <v>0</v>
      </c>
      <c r="AH26" s="3">
        <f xml:space="preserve"> RTD("cqg.rtd",,"StudyData","BAVolCr.AskVol^(SUBMINUTE((DB),5,Regular),5,0)",  "Bar",, "Open", "5",D26,,,,,"T")</f>
        <v>48</v>
      </c>
      <c r="AI26" s="13">
        <f t="shared" si="1"/>
        <v>0</v>
      </c>
      <c r="AJ26" s="20"/>
      <c r="AK26" s="21">
        <f>RTD("cqg.rtd",,"StudyData","DB","Bar",,"Time","1",D26,,,,,"T")</f>
        <v>43628.474999999999</v>
      </c>
      <c r="AL26" s="22">
        <f>IF(RTD("cqg.rtd",,"StudyData","DB","FG",,"Open","1",D26,,,,,"T")="",NA(),RTD("cqg.rtd",,"StudyData","DB","FG",,"Open","1",D26,,,,,"T"))</f>
        <v>171.42</v>
      </c>
      <c r="AM26" s="22">
        <f>IF(RTD("cqg.rtd",,"StudyData","DB","FG",,"High","1",D26,,,,,"T")="",NA(),RTD("cqg.rtd",,"StudyData","DB","FG",,"High","1",D26,,,,,"T"))</f>
        <v>171.42</v>
      </c>
      <c r="AN26" s="22">
        <f>IF(RTD("cqg.rtd",,"StudyData","DB","FG",,"Low","1",D26,,,,,"T")="",NA(),RTD("cqg.rtd",,"StudyData","DB","FG",,"Low","1",D26,,,,,"T"))</f>
        <v>171.42</v>
      </c>
      <c r="AO26" s="41">
        <f>IF(RTD("cqg.rtd",,"StudyData","DB","FG",,"Close","1",D26,,,,,"T")="",NA(),RTD("cqg.rtd",,"StudyData","DB","FG",,"Close","1",D26,,,,,"T"))</f>
        <v>171.42</v>
      </c>
      <c r="AP26" s="17">
        <f>IF( RTD("cqg.rtd",,"StudyData", "AlgOrdBidVol(DB)",  "Bar",, "Open", "1",D26,,,,,"T")="",0,RTD("cqg.rtd",,"StudyData", "AlgOrdBidVol(DB)",  "Bar",, "Open", "1",D26,,,,,"T"))</f>
        <v>103</v>
      </c>
      <c r="AQ26" s="17">
        <f xml:space="preserve"> IF(RTD("cqg.rtd",,"StudyData", "AlgOrdAskVol(DB)",  "Bar",, "Open", "1",D26,,,,,"T")="",0,RTD("cqg.rtd",,"StudyData", "AlgOrdAskVol(DB)",  "Bar",, "Open", "1",D26,,,,,"T"))</f>
        <v>62</v>
      </c>
      <c r="AR26" s="23">
        <f xml:space="preserve"> RTD("cqg.rtd",,"StudyData","BAVolCr.BidVol^(DB)",  "Bar",, "Open", "1",D26,,,,,"T")</f>
        <v>1000</v>
      </c>
      <c r="AS26" s="23">
        <f xml:space="preserve"> RTD("cqg.rtd",,"StudyData","BAVolCr.AskVol^(DB)",  "Bar",, "Open", "1",D26,,,,,"T")</f>
        <v>1069</v>
      </c>
      <c r="AT26" s="69">
        <f t="shared" si="2"/>
        <v>1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RTD("cqg.rtd",,"StudyData","DB","Bar",,"Time","5",D26,,,,,"T")</f>
        <v>43628.416666666664</v>
      </c>
      <c r="BM26" s="50">
        <f>IF(RTD("cqg.rtd",,"StudyData","DB","FG",,"Open","5",D26,,,,,"T")="",NA(),RTD("cqg.rtd",,"StudyData","DB","FG",,"Open","5",D26,,,,,"T"))</f>
        <v>171.47</v>
      </c>
      <c r="BN26" s="48">
        <f>IF(RTD("cqg.rtd",,"StudyData","DB","FG",,"High","5",D26,,,,,"T")="",NA(),RTD("cqg.rtd",,"StudyData","DB","FG",,"High","5",D26,,,,,"T"))</f>
        <v>171.49</v>
      </c>
      <c r="BO26" s="49">
        <f>IF(RTD("cqg.rtd",,"StudyData","DB","FG",,"Low","5",D26,,,,,"T")="",NA(),RTD("cqg.rtd",,"StudyData","DB","FG",,"Low","5",D26,,,,,"T"))</f>
        <v>171.46</v>
      </c>
      <c r="BP26" s="19">
        <f>IF(RTD("cqg.rtd",,"StudyData","DB","FG",,"Close","5",D26,,,,,"T")="",NA(),RTD("cqg.rtd",,"StudyData","DB","FG",,"Close","5",D26,,,,,"T"))</f>
        <v>171.48</v>
      </c>
      <c r="BQ26" s="16">
        <f>IF( RTD("cqg.rtd",,"StudyData","AlgOrdBidVol(DB)",  "Bar",, "Open", "5",D26,,,,,"T")="",0,RTD("cqg.rtd",,"StudyData","AlgOrdBidVol(DB)",  "Bar",, "Open", "5",D26,,,,,"T"))</f>
        <v>185</v>
      </c>
      <c r="BR26" s="16">
        <f>IF( RTD("cqg.rtd",,"StudyData","AlgOrdAskVol(DB)",  "Bar",, "Open", "5",D26,,,,,"T")="",0,RTD("cqg.rtd",,"StudyData","AlgOrdAskVol(DB)",  "Bar",, "Open", "5",D26,,,,,"T"))</f>
        <v>382</v>
      </c>
      <c r="BS26" s="13">
        <f xml:space="preserve"> RTD("cqg.rtd",,"StudyData","BAVolCr.BidVol^(DB)",  "Bar",, "Open", "5",D26,,,,,"T")</f>
        <v>11641</v>
      </c>
      <c r="BT26" s="13">
        <f xml:space="preserve"> RTD("cqg.rtd",,"StudyData","BAVolCr.AskVol^(DB)",  "Bar",, "Open", "5",D26,,,,,"T")</f>
        <v>10903</v>
      </c>
      <c r="BU26" s="13">
        <f t="shared" si="3"/>
        <v>-1</v>
      </c>
    </row>
    <row r="27" spans="2:73" ht="11.25" customHeight="1" x14ac:dyDescent="0.3">
      <c r="B27" s="14">
        <f>RTD("cqg.rtd",,"StudyData","SUBMINUTE((DB),1,Regular)","FG",,"Time","5",D27,,,,,"T")</f>
        <v>43628.489224537036</v>
      </c>
      <c r="C27" s="15">
        <f>IF(RTD("cqg.rtd",,"StudyData","SUBMINUTE((DB),1,FillGap)","Bar",,"Close","5",D27,,,,,"T")="",NA(),RTD("cqg.rtd",,"StudyData","SUBMINUTE((DB),1,FillGap)","Bar",,"Close","5",D27,,,,,"T"))</f>
        <v>171.39</v>
      </c>
      <c r="D27" s="16">
        <f t="shared" si="5"/>
        <v>-21</v>
      </c>
      <c r="E27" s="17">
        <f>IF( RTD("cqg.rtd",,"StudyData", "AlgOrdBidVol(SUBMINUTE((DB),1,Regular),1,0)",  "Bar",, "Open", "5",D27,,,,,"T")="",0,RTD("cqg.rtd",,"StudyData", "AlgOrdBidVol(SUBMINUTE((DB),1,Regular),1,0)",  "Bar",, "Open", "5",D27,,,,,"T"))</f>
        <v>0</v>
      </c>
      <c r="F27" s="17">
        <f xml:space="preserve"> IF(RTD("cqg.rtd",,"StudyData", "AlgOrdAskVol(SUBMINUTE((DB),1,Regular),1,0)",  "Bar",, "Open", "5",D27,,,,,"T")="",0,RTD("cqg.rtd",,"StudyData", "AlgOrdAskVol(SUBMINUTE((DB),1,Regular),1,0)",  "Bar",, "Open", "5",D27,,,,,"T"))</f>
        <v>0</v>
      </c>
      <c r="G27" s="23">
        <f xml:space="preserve"> RTD("cqg.rtd",,"StudyData","BAVolCr.BidVol^(SUBMINUTE((DB),1,FillGap),5,0)",  "Bar",, "Open", "5",D27,,,,,"T")</f>
        <v>250</v>
      </c>
      <c r="H27" s="23">
        <f xml:space="preserve"> RTD("cqg.rtd",,"StudyData","BAVolCr.AskVol^(SUBMINUTE((DB),1,Regular),5,0)",  "Bar",, "Open", "5",D27,,,,,"T")</f>
        <v>0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RTD("cqg.rtd",,"StudyData","SUBMINUTE((DB),5,Regular)","FG",,"Time","5",D27,,,,,"T")</f>
        <v>43628.488252314812</v>
      </c>
      <c r="AA27" s="18">
        <f>IF(RTD("cqg.rtd",,"StudyData","SUBMINUTE((DB),5,Regular)","FG",,"Open","5",D27,,,,,"T")="",NA(),RTD("cqg.rtd",,"StudyData","SUBMINUTE((DB),5,Regular)","FG",,"Open","5",D27,,,,,"T"))</f>
        <v>171.39</v>
      </c>
      <c r="AB27" s="18">
        <f>IF(RTD("cqg.rtd",,"StudyData","SUBMINUTE((DB),5,Regular)","FG",,"High","5",D27,,,,,"T")="",NA(),RTD("cqg.rtd",,"StudyData","SUBMINUTE((DB),5,Regular)","FG",,"High","5",D27,,,,,"T"))</f>
        <v>171.39</v>
      </c>
      <c r="AC27" s="18">
        <f>IF(RTD("cqg.rtd",,"StudyData","SUBMINUTE((DB),5,Regular)","FG",,"Low","5",D27,,,,,"T")="",NA(),RTD("cqg.rtd",,"StudyData","SUBMINUTE((DB),5,Regular)","FG",,"Low","5",D27,,,,,"T"))</f>
        <v>171.39</v>
      </c>
      <c r="AD27" s="39">
        <f>IF(RTD("cqg.rtd",,"StudyData","SUBMINUTE((DB),5,FillGap)","Bar",,"Close","5",D27,,,,,"T")="",NA(),RTD("cqg.rtd",,"StudyData","SUBMINUTE((DB),5,FillGap)","Bar",,"Close","5",D27,,,,,"T"))</f>
        <v>171.39</v>
      </c>
      <c r="AE27" s="16">
        <f>IF( RTD("cqg.rtd",,"StudyData","AlgOrdBidVol(SUBMINUTE((DB),5,Regular),1,0)",  "Bar",, "Open", "5",D27,,,,,"T")="",0,RTD("cqg.rtd",,"StudyData","AlgOrdBidVol(SUBMINUTE((DB),5,Regular),1,0)",  "Bar",, "Open", "5",D27,,,,,"T"))</f>
        <v>0</v>
      </c>
      <c r="AF27" s="16">
        <f>IF( RTD("cqg.rtd",,"StudyData","AlgOrdAskVol(SUBMINUTE((DB),5,Regular),1,0)",  "Bar",, "Open", "5",D27,,,,,"T")="",0,RTD("cqg.rtd",,"StudyData","AlgOrdAskVol(SUBMINUTE((DB),5,Regular),1,0)",  "Bar",, "Open", "5",D27,,,,,"T"))</f>
        <v>0</v>
      </c>
      <c r="AG27" s="3">
        <f xml:space="preserve"> RTD("cqg.rtd",,"StudyData","BAVolCr.BidVol^(SUBMINUTE((DB),5,Regular),5,0)",  "Bar",, "Open", "5",D27,,,,,"T")</f>
        <v>0</v>
      </c>
      <c r="AH27" s="3">
        <f xml:space="preserve"> RTD("cqg.rtd",,"StudyData","BAVolCr.AskVol^(SUBMINUTE((DB),5,Regular),5,0)",  "Bar",, "Open", "5",D27,,,,,"T")</f>
        <v>47</v>
      </c>
      <c r="AI27" s="13">
        <f t="shared" si="1"/>
        <v>0</v>
      </c>
      <c r="AJ27" s="20"/>
      <c r="AK27" s="21">
        <f>RTD("cqg.rtd",,"StudyData","DB","Bar",,"Time","1",D27,,,,,"T")</f>
        <v>43628.474305555559</v>
      </c>
      <c r="AL27" s="22">
        <f>IF(RTD("cqg.rtd",,"StudyData","DB","FG",,"Open","1",D27,,,,,"T")="",NA(),RTD("cqg.rtd",,"StudyData","DB","FG",,"Open","1",D27,,,,,"T"))</f>
        <v>171.44</v>
      </c>
      <c r="AM27" s="22">
        <f>IF(RTD("cqg.rtd",,"StudyData","DB","FG",,"High","1",D27,,,,,"T")="",NA(),RTD("cqg.rtd",,"StudyData","DB","FG",,"High","1",D27,,,,,"T"))</f>
        <v>171.44</v>
      </c>
      <c r="AN27" s="22">
        <f>IF(RTD("cqg.rtd",,"StudyData","DB","FG",,"Low","1",D27,,,,,"T")="",NA(),RTD("cqg.rtd",,"StudyData","DB","FG",,"Low","1",D27,,,,,"T"))</f>
        <v>171.42</v>
      </c>
      <c r="AO27" s="41">
        <f>IF(RTD("cqg.rtd",,"StudyData","DB","FG",,"Close","1",D27,,,,,"T")="",NA(),RTD("cqg.rtd",,"StudyData","DB","FG",,"Close","1",D27,,,,,"T"))</f>
        <v>171.42</v>
      </c>
      <c r="AP27" s="17">
        <f>IF( RTD("cqg.rtd",,"StudyData", "AlgOrdBidVol(DB)",  "Bar",, "Open", "1",D27,,,,,"T")="",0,RTD("cqg.rtd",,"StudyData", "AlgOrdBidVol(DB)",  "Bar",, "Open", "1",D27,,,,,"T"))</f>
        <v>224</v>
      </c>
      <c r="AQ27" s="17">
        <f xml:space="preserve"> IF(RTD("cqg.rtd",,"StudyData", "AlgOrdAskVol(DB)",  "Bar",, "Open", "1",D27,,,,,"T")="",0,RTD("cqg.rtd",,"StudyData", "AlgOrdAskVol(DB)",  "Bar",, "Open", "1",D27,,,,,"T"))</f>
        <v>0</v>
      </c>
      <c r="AR27" s="23">
        <f xml:space="preserve"> RTD("cqg.rtd",,"StudyData","BAVolCr.BidVol^(DB)",  "Bar",, "Open", "1",D27,,,,,"T")</f>
        <v>656</v>
      </c>
      <c r="AS27" s="23">
        <f xml:space="preserve"> RTD("cqg.rtd",,"StudyData","BAVolCr.AskVol^(DB)",  "Bar",, "Open", "1",D27,,,,,"T")</f>
        <v>806</v>
      </c>
      <c r="AT27" s="69">
        <f t="shared" si="2"/>
        <v>1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RTD("cqg.rtd",,"StudyData","DB","Bar",,"Time","5",D27,,,,,"T")</f>
        <v>43628.413194444445</v>
      </c>
      <c r="BM27" s="50">
        <f>IF(RTD("cqg.rtd",,"StudyData","DB","FG",,"Open","5",D27,,,,,"T")="",NA(),RTD("cqg.rtd",,"StudyData","DB","FG",,"Open","5",D27,,,,,"T"))</f>
        <v>171.51</v>
      </c>
      <c r="BN27" s="48">
        <f>IF(RTD("cqg.rtd",,"StudyData","DB","FG",,"High","5",D27,,,,,"T")="",NA(),RTD("cqg.rtd",,"StudyData","DB","FG",,"High","5",D27,,,,,"T"))</f>
        <v>171.51</v>
      </c>
      <c r="BO27" s="49">
        <f>IF(RTD("cqg.rtd",,"StudyData","DB","FG",,"Low","5",D27,,,,,"T")="",NA(),RTD("cqg.rtd",,"StudyData","DB","FG",,"Low","5",D27,,,,,"T"))</f>
        <v>171.46</v>
      </c>
      <c r="BP27" s="19">
        <f>IF(RTD("cqg.rtd",,"StudyData","DB","FG",,"Close","5",D27,,,,,"T")="",NA(),RTD("cqg.rtd",,"StudyData","DB","FG",,"Close","5",D27,,,,,"T"))</f>
        <v>171.48</v>
      </c>
      <c r="BQ27" s="16">
        <f>IF( RTD("cqg.rtd",,"StudyData","AlgOrdBidVol(DB)",  "Bar",, "Open", "5",D27,,,,,"T")="",0,RTD("cqg.rtd",,"StudyData","AlgOrdBidVol(DB)",  "Bar",, "Open", "5",D27,,,,,"T"))</f>
        <v>505</v>
      </c>
      <c r="BR27" s="16">
        <f>IF( RTD("cqg.rtd",,"StudyData","AlgOrdAskVol(DB)",  "Bar",, "Open", "5",D27,,,,,"T")="",0,RTD("cqg.rtd",,"StudyData","AlgOrdAskVol(DB)",  "Bar",, "Open", "5",D27,,,,,"T"))</f>
        <v>849</v>
      </c>
      <c r="BS27" s="13">
        <f xml:space="preserve"> RTD("cqg.rtd",,"StudyData","BAVolCr.BidVol^(DB)",  "Bar",, "Open", "5",D27,,,,,"T")</f>
        <v>11457</v>
      </c>
      <c r="BT27" s="13">
        <f xml:space="preserve"> RTD("cqg.rtd",,"StudyData","BAVolCr.AskVol^(DB)",  "Bar",, "Open", "5",D27,,,,,"T")</f>
        <v>10202</v>
      </c>
      <c r="BU27" s="13">
        <f t="shared" si="3"/>
        <v>-1</v>
      </c>
    </row>
    <row r="28" spans="2:73" ht="11.25" customHeight="1" x14ac:dyDescent="0.3">
      <c r="B28" s="14">
        <f>RTD("cqg.rtd",,"StudyData","SUBMINUTE((DB),1,Regular)","FG",,"Time","5",D28,,,,,"T")</f>
        <v>43628.489212962966</v>
      </c>
      <c r="C28" s="15">
        <f>IF(RTD("cqg.rtd",,"StudyData","SUBMINUTE((DB),1,FillGap)","Bar",,"Close","5",D28,,,,,"T")="",NA(),RTD("cqg.rtd",,"StudyData","SUBMINUTE((DB),1,FillGap)","Bar",,"Close","5",D28,,,,,"T"))</f>
        <v>171.39</v>
      </c>
      <c r="D28" s="16">
        <f t="shared" si="5"/>
        <v>-22</v>
      </c>
      <c r="E28" s="17">
        <f>IF( RTD("cqg.rtd",,"StudyData", "AlgOrdBidVol(SUBMINUTE((DB),1,Regular),1,0)",  "Bar",, "Open", "5",D28,,,,,"T")="",0,RTD("cqg.rtd",,"StudyData", "AlgOrdBidVol(SUBMINUTE((DB),1,Regular),1,0)",  "Bar",, "Open", "5",D28,,,,,"T"))</f>
        <v>0</v>
      </c>
      <c r="F28" s="17">
        <f xml:space="preserve"> IF(RTD("cqg.rtd",,"StudyData", "AlgOrdAskVol(SUBMINUTE((DB),1,Regular),1,0)",  "Bar",, "Open", "5",D28,,,,,"T")="",0,RTD("cqg.rtd",,"StudyData", "AlgOrdAskVol(SUBMINUTE((DB),1,Regular),1,0)",  "Bar",, "Open", "5",D28,,,,,"T"))</f>
        <v>0</v>
      </c>
      <c r="G28" s="23">
        <f xml:space="preserve"> RTD("cqg.rtd",,"StudyData","BAVolCr.BidVol^(SUBMINUTE((DB),1,FillGap),5,0)",  "Bar",, "Open", "5",D28,,,,,"T")</f>
        <v>250</v>
      </c>
      <c r="H28" s="23">
        <f xml:space="preserve"> RTD("cqg.rtd",,"StudyData","BAVolCr.AskVol^(SUBMINUTE((DB),1,Regular),5,0)",  "Bar",, "Open", "5",D28,,,,,"T")</f>
        <v>0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RTD("cqg.rtd",,"StudyData","SUBMINUTE((DB),5,Regular)","FG",,"Time","5",D28,,,,,"T")</f>
        <v>43628.488194444442</v>
      </c>
      <c r="AA28" s="18">
        <f>IF(RTD("cqg.rtd",,"StudyData","SUBMINUTE((DB),5,Regular)","FG",,"Open","5",D28,,,,,"T")="",NA(),RTD("cqg.rtd",,"StudyData","SUBMINUTE((DB),5,Regular)","FG",,"Open","5",D28,,,,,"T"))</f>
        <v>171.39</v>
      </c>
      <c r="AB28" s="18">
        <f>IF(RTD("cqg.rtd",,"StudyData","SUBMINUTE((DB),5,Regular)","FG",,"High","5",D28,,,,,"T")="",NA(),RTD("cqg.rtd",,"StudyData","SUBMINUTE((DB),5,Regular)","FG",,"High","5",D28,,,,,"T"))</f>
        <v>171.39</v>
      </c>
      <c r="AC28" s="18">
        <f>IF(RTD("cqg.rtd",,"StudyData","SUBMINUTE((DB),5,Regular)","FG",,"Low","5",D28,,,,,"T")="",NA(),RTD("cqg.rtd",,"StudyData","SUBMINUTE((DB),5,Regular)","FG",,"Low","5",D28,,,,,"T"))</f>
        <v>171.39</v>
      </c>
      <c r="AD28" s="39">
        <f>IF(RTD("cqg.rtd",,"StudyData","SUBMINUTE((DB),5,FillGap)","Bar",,"Close","5",D28,,,,,"T")="",NA(),RTD("cqg.rtd",,"StudyData","SUBMINUTE((DB),5,FillGap)","Bar",,"Close","5",D28,,,,,"T"))</f>
        <v>171.39</v>
      </c>
      <c r="AE28" s="16">
        <f>IF( RTD("cqg.rtd",,"StudyData","AlgOrdBidVol(SUBMINUTE((DB),5,Regular),1,0)",  "Bar",, "Open", "5",D28,,,,,"T")="",0,RTD("cqg.rtd",,"StudyData","AlgOrdBidVol(SUBMINUTE((DB),5,Regular),1,0)",  "Bar",, "Open", "5",D28,,,,,"T"))</f>
        <v>0</v>
      </c>
      <c r="AF28" s="16">
        <f>IF( RTD("cqg.rtd",,"StudyData","AlgOrdAskVol(SUBMINUTE((DB),5,Regular),1,0)",  "Bar",, "Open", "5",D28,,,,,"T")="",0,RTD("cqg.rtd",,"StudyData","AlgOrdAskVol(SUBMINUTE((DB),5,Regular),1,0)",  "Bar",, "Open", "5",D28,,,,,"T"))</f>
        <v>0</v>
      </c>
      <c r="AG28" s="3">
        <f xml:space="preserve"> RTD("cqg.rtd",,"StudyData","BAVolCr.BidVol^(SUBMINUTE((DB),5,Regular),5,0)",  "Bar",, "Open", "5",D28,,,,,"T")</f>
        <v>0</v>
      </c>
      <c r="AH28" s="3">
        <f xml:space="preserve"> RTD("cqg.rtd",,"StudyData","BAVolCr.AskVol^(SUBMINUTE((DB),5,Regular),5,0)",  "Bar",, "Open", "5",D28,,,,,"T")</f>
        <v>37</v>
      </c>
      <c r="AI28" s="13">
        <f t="shared" si="1"/>
        <v>0</v>
      </c>
      <c r="AJ28" s="20"/>
      <c r="AK28" s="21">
        <f>RTD("cqg.rtd",,"StudyData","DB","Bar",,"Time","1",D28,,,,,"T")</f>
        <v>43628.473611111112</v>
      </c>
      <c r="AL28" s="22">
        <f>IF(RTD("cqg.rtd",,"StudyData","DB","FG",,"Open","1",D28,,,,,"T")="",NA(),RTD("cqg.rtd",,"StudyData","DB","FG",,"Open","1",D28,,,,,"T"))</f>
        <v>171.44</v>
      </c>
      <c r="AM28" s="22">
        <f>IF(RTD("cqg.rtd",,"StudyData","DB","FG",,"High","1",D28,,,,,"T")="",NA(),RTD("cqg.rtd",,"StudyData","DB","FG",,"High","1",D28,,,,,"T"))</f>
        <v>171.45</v>
      </c>
      <c r="AN28" s="22">
        <f>IF(RTD("cqg.rtd",,"StudyData","DB","FG",,"Low","1",D28,,,,,"T")="",NA(),RTD("cqg.rtd",,"StudyData","DB","FG",,"Low","1",D28,,,,,"T"))</f>
        <v>171.44</v>
      </c>
      <c r="AO28" s="41">
        <f>IF(RTD("cqg.rtd",,"StudyData","DB","FG",,"Close","1",D28,,,,,"T")="",NA(),RTD("cqg.rtd",,"StudyData","DB","FG",,"Close","1",D28,,,,,"T"))</f>
        <v>171.45</v>
      </c>
      <c r="AP28" s="17">
        <f>IF( RTD("cqg.rtd",,"StudyData", "AlgOrdBidVol(DB)",  "Bar",, "Open", "1",D28,,,,,"T")="",0,RTD("cqg.rtd",,"StudyData", "AlgOrdBidVol(DB)",  "Bar",, "Open", "1",D28,,,,,"T"))</f>
        <v>0</v>
      </c>
      <c r="AQ28" s="17">
        <f xml:space="preserve"> IF(RTD("cqg.rtd",,"StudyData", "AlgOrdAskVol(DB)",  "Bar",, "Open", "1",D28,,,,,"T")="",0,RTD("cqg.rtd",,"StudyData", "AlgOrdAskVol(DB)",  "Bar",, "Open", "1",D28,,,,,"T"))</f>
        <v>0</v>
      </c>
      <c r="AR28" s="23">
        <f xml:space="preserve"> RTD("cqg.rtd",,"StudyData","BAVolCr.BidVol^(DB)",  "Bar",, "Open", "1",D28,,,,,"T")</f>
        <v>70</v>
      </c>
      <c r="AS28" s="23">
        <f xml:space="preserve"> RTD("cqg.rtd",,"StudyData","BAVolCr.AskVol^(DB)",  "Bar",, "Open", "1",D28,,,,,"T")</f>
        <v>650</v>
      </c>
      <c r="AT28" s="69">
        <f t="shared" si="2"/>
        <v>0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RTD("cqg.rtd",,"StudyData","DB","Bar",,"Time","5",D28,,,,,"T")</f>
        <v>43628.409722222219</v>
      </c>
      <c r="BM28" s="50">
        <f>IF(RTD("cqg.rtd",,"StudyData","DB","FG",,"Open","5",D28,,,,,"T")="",NA(),RTD("cqg.rtd",,"StudyData","DB","FG",,"Open","5",D28,,,,,"T"))</f>
        <v>171.49</v>
      </c>
      <c r="BN28" s="48">
        <f>IF(RTD("cqg.rtd",,"StudyData","DB","FG",,"High","5",D28,,,,,"T")="",NA(),RTD("cqg.rtd",,"StudyData","DB","FG",,"High","5",D28,,,,,"T"))</f>
        <v>171.54</v>
      </c>
      <c r="BO28" s="49">
        <f>IF(RTD("cqg.rtd",,"StudyData","DB","FG",,"Low","5",D28,,,,,"T")="",NA(),RTD("cqg.rtd",,"StudyData","DB","FG",,"Low","5",D28,,,,,"T"))</f>
        <v>171.48</v>
      </c>
      <c r="BP28" s="19">
        <f>IF(RTD("cqg.rtd",,"StudyData","DB","FG",,"Close","5",D28,,,,,"T")="",NA(),RTD("cqg.rtd",,"StudyData","DB","FG",,"Close","5",D28,,,,,"T"))</f>
        <v>171.51</v>
      </c>
      <c r="BQ28" s="16">
        <f>IF( RTD("cqg.rtd",,"StudyData","AlgOrdBidVol(DB)",  "Bar",, "Open", "5",D28,,,,,"T")="",0,RTD("cqg.rtd",,"StudyData","AlgOrdBidVol(DB)",  "Bar",, "Open", "5",D28,,,,,"T"))</f>
        <v>400</v>
      </c>
      <c r="BR28" s="16">
        <f>IF( RTD("cqg.rtd",,"StudyData","AlgOrdAskVol(DB)",  "Bar",, "Open", "5",D28,,,,,"T")="",0,RTD("cqg.rtd",,"StudyData","AlgOrdAskVol(DB)",  "Bar",, "Open", "5",D28,,,,,"T"))</f>
        <v>137</v>
      </c>
      <c r="BS28" s="13">
        <f xml:space="preserve"> RTD("cqg.rtd",,"StudyData","BAVolCr.BidVol^(DB)",  "Bar",, "Open", "5",D28,,,,,"T")</f>
        <v>10932</v>
      </c>
      <c r="BT28" s="13">
        <f xml:space="preserve"> RTD("cqg.rtd",,"StudyData","BAVolCr.AskVol^(DB)",  "Bar",, "Open", "5",D28,,,,,"T")</f>
        <v>10992</v>
      </c>
      <c r="BU28" s="13">
        <f t="shared" si="3"/>
        <v>1</v>
      </c>
    </row>
    <row r="29" spans="2:73" ht="11.25" customHeight="1" x14ac:dyDescent="0.3">
      <c r="B29" s="14">
        <f>RTD("cqg.rtd",,"StudyData","SUBMINUTE((DB),1,Regular)","FG",,"Time","5",D29,,,,,"T")</f>
        <v>43628.489201388889</v>
      </c>
      <c r="C29" s="15">
        <f>IF(RTD("cqg.rtd",,"StudyData","SUBMINUTE((DB),1,FillGap)","Bar",,"Close","5",D29,,,,,"T")="",NA(),RTD("cqg.rtd",,"StudyData","SUBMINUTE((DB),1,FillGap)","Bar",,"Close","5",D29,,,,,"T"))</f>
        <v>171.39</v>
      </c>
      <c r="D29" s="16">
        <f t="shared" si="5"/>
        <v>-23</v>
      </c>
      <c r="E29" s="17">
        <f>IF( RTD("cqg.rtd",,"StudyData", "AlgOrdBidVol(SUBMINUTE((DB),1,Regular),1,0)",  "Bar",, "Open", "5",D29,,,,,"T")="",0,RTD("cqg.rtd",,"StudyData", "AlgOrdBidVol(SUBMINUTE((DB),1,Regular),1,0)",  "Bar",, "Open", "5",D29,,,,,"T"))</f>
        <v>0</v>
      </c>
      <c r="F29" s="17">
        <f xml:space="preserve"> IF(RTD("cqg.rtd",,"StudyData", "AlgOrdAskVol(SUBMINUTE((DB),1,Regular),1,0)",  "Bar",, "Open", "5",D29,,,,,"T")="",0,RTD("cqg.rtd",,"StudyData", "AlgOrdAskVol(SUBMINUTE((DB),1,Regular),1,0)",  "Bar",, "Open", "5",D29,,,,,"T"))</f>
        <v>0</v>
      </c>
      <c r="G29" s="23">
        <f xml:space="preserve"> RTD("cqg.rtd",,"StudyData","BAVolCr.BidVol^(SUBMINUTE((DB),1,FillGap),5,0)",  "Bar",, "Open", "5",D29,,,,,"T")</f>
        <v>250</v>
      </c>
      <c r="H29" s="23">
        <f xml:space="preserve"> RTD("cqg.rtd",,"StudyData","BAVolCr.AskVol^(SUBMINUTE((DB),1,Regular),5,0)",  "Bar",, "Open", "5",D29,,,,,"T")</f>
        <v>0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RTD("cqg.rtd",,"StudyData","SUBMINUTE((DB),5,Regular)","FG",,"Time","5",D29,,,,,"T")</f>
        <v>43628.48813657408</v>
      </c>
      <c r="AA29" s="18">
        <f>IF(RTD("cqg.rtd",,"StudyData","SUBMINUTE((DB),5,Regular)","FG",,"Open","5",D29,,,,,"T")="",NA(),RTD("cqg.rtd",,"StudyData","SUBMINUTE((DB),5,Regular)","FG",,"Open","5",D29,,,,,"T"))</f>
        <v>171.39</v>
      </c>
      <c r="AB29" s="18">
        <f>IF(RTD("cqg.rtd",,"StudyData","SUBMINUTE((DB),5,Regular)","FG",,"High","5",D29,,,,,"T")="",NA(),RTD("cqg.rtd",,"StudyData","SUBMINUTE((DB),5,Regular)","FG",,"High","5",D29,,,,,"T"))</f>
        <v>171.39</v>
      </c>
      <c r="AC29" s="18">
        <f>IF(RTD("cqg.rtd",,"StudyData","SUBMINUTE((DB),5,Regular)","FG",,"Low","5",D29,,,,,"T")="",NA(),RTD("cqg.rtd",,"StudyData","SUBMINUTE((DB),5,Regular)","FG",,"Low","5",D29,,,,,"T"))</f>
        <v>171.39</v>
      </c>
      <c r="AD29" s="39">
        <f>IF(RTD("cqg.rtd",,"StudyData","SUBMINUTE((DB),5,FillGap)","Bar",,"Close","5",D29,,,,,"T")="",NA(),RTD("cqg.rtd",,"StudyData","SUBMINUTE((DB),5,FillGap)","Bar",,"Close","5",D29,,,,,"T"))</f>
        <v>171.39</v>
      </c>
      <c r="AE29" s="16">
        <f>IF( RTD("cqg.rtd",,"StudyData","AlgOrdBidVol(SUBMINUTE((DB),5,Regular),1,0)",  "Bar",, "Open", "5",D29,,,,,"T")="",0,RTD("cqg.rtd",,"StudyData","AlgOrdBidVol(SUBMINUTE((DB),5,Regular),1,0)",  "Bar",, "Open", "5",D29,,,,,"T"))</f>
        <v>0</v>
      </c>
      <c r="AF29" s="16">
        <f>IF( RTD("cqg.rtd",,"StudyData","AlgOrdAskVol(SUBMINUTE((DB),5,Regular),1,0)",  "Bar",, "Open", "5",D29,,,,,"T")="",0,RTD("cqg.rtd",,"StudyData","AlgOrdAskVol(SUBMINUTE((DB),5,Regular),1,0)",  "Bar",, "Open", "5",D29,,,,,"T"))</f>
        <v>0</v>
      </c>
      <c r="AG29" s="3">
        <f xml:space="preserve"> RTD("cqg.rtd",,"StudyData","BAVolCr.BidVol^(SUBMINUTE((DB),5,Regular),5,0)",  "Bar",, "Open", "5",D29,,,,,"T")</f>
        <v>0</v>
      </c>
      <c r="AH29" s="3">
        <f xml:space="preserve"> RTD("cqg.rtd",,"StudyData","BAVolCr.AskVol^(SUBMINUTE((DB),5,Regular),5,0)",  "Bar",, "Open", "5",D29,,,,,"T")</f>
        <v>27</v>
      </c>
      <c r="AI29" s="13">
        <f t="shared" si="1"/>
        <v>0</v>
      </c>
      <c r="AJ29" s="20"/>
      <c r="AK29" s="21">
        <f>RTD("cqg.rtd",,"StudyData","DB","Bar",,"Time","1",D29,,,,,"T")</f>
        <v>43628.472916666666</v>
      </c>
      <c r="AL29" s="22">
        <f>IF(RTD("cqg.rtd",,"StudyData","DB","FG",,"Open","1",D29,,,,,"T")="",NA(),RTD("cqg.rtd",,"StudyData","DB","FG",,"Open","1",D29,,,,,"T"))</f>
        <v>171.44</v>
      </c>
      <c r="AM29" s="22">
        <f>IF(RTD("cqg.rtd",,"StudyData","DB","FG",,"High","1",D29,,,,,"T")="",NA(),RTD("cqg.rtd",,"StudyData","DB","FG",,"High","1",D29,,,,,"T"))</f>
        <v>171.44</v>
      </c>
      <c r="AN29" s="22">
        <f>IF(RTD("cqg.rtd",,"StudyData","DB","FG",,"Low","1",D29,,,,,"T")="",NA(),RTD("cqg.rtd",,"StudyData","DB","FG",,"Low","1",D29,,,,,"T"))</f>
        <v>171.43</v>
      </c>
      <c r="AO29" s="41">
        <f>IF(RTD("cqg.rtd",,"StudyData","DB","FG",,"Close","1",D29,,,,,"T")="",NA(),RTD("cqg.rtd",,"StudyData","DB","FG",,"Close","1",D29,,,,,"T"))</f>
        <v>171.44</v>
      </c>
      <c r="AP29" s="17">
        <f>IF( RTD("cqg.rtd",,"StudyData", "AlgOrdBidVol(DB)",  "Bar",, "Open", "1",D29,,,,,"T")="",0,RTD("cqg.rtd",,"StudyData", "AlgOrdBidVol(DB)",  "Bar",, "Open", "1",D29,,,,,"T"))</f>
        <v>0</v>
      </c>
      <c r="AQ29" s="17">
        <f xml:space="preserve"> IF(RTD("cqg.rtd",,"StudyData", "AlgOrdAskVol(DB)",  "Bar",, "Open", "1",D29,,,,,"T")="",0,RTD("cqg.rtd",,"StudyData", "AlgOrdAskVol(DB)",  "Bar",, "Open", "1",D29,,,,,"T"))</f>
        <v>0</v>
      </c>
      <c r="AR29" s="23">
        <f xml:space="preserve"> RTD("cqg.rtd",,"StudyData","BAVolCr.BidVol^(DB)",  "Bar",, "Open", "1",D29,,,,,"T")</f>
        <v>144</v>
      </c>
      <c r="AS29" s="23">
        <f xml:space="preserve"> RTD("cqg.rtd",,"StudyData","BAVolCr.AskVol^(DB)",  "Bar",, "Open", "1",D29,,,,,"T")</f>
        <v>230</v>
      </c>
      <c r="AT29" s="69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RTD("cqg.rtd",,"StudyData","DB","Bar",,"Time","5",D29,,,,,"T")</f>
        <v>43628.40625</v>
      </c>
      <c r="BM29" s="50">
        <f>IF(RTD("cqg.rtd",,"StudyData","DB","FG",,"Open","5",D29,,,,,"T")="",NA(),RTD("cqg.rtd",,"StudyData","DB","FG",,"Open","5",D29,,,,,"T"))</f>
        <v>171.49</v>
      </c>
      <c r="BN29" s="48">
        <f>IF(RTD("cqg.rtd",,"StudyData","DB","FG",,"High","5",D29,,,,,"T")="",NA(),RTD("cqg.rtd",,"StudyData","DB","FG",,"High","5",D29,,,,,"T"))</f>
        <v>171.5</v>
      </c>
      <c r="BO29" s="49">
        <f>IF(RTD("cqg.rtd",,"StudyData","DB","FG",,"Low","5",D29,,,,,"T")="",NA(),RTD("cqg.rtd",,"StudyData","DB","FG",,"Low","5",D29,,,,,"T"))</f>
        <v>171.47</v>
      </c>
      <c r="BP29" s="19">
        <f>IF(RTD("cqg.rtd",,"StudyData","DB","FG",,"Close","5",D29,,,,,"T")="",NA(),RTD("cqg.rtd",,"StudyData","DB","FG",,"Close","5",D29,,,,,"T"))</f>
        <v>171.48</v>
      </c>
      <c r="BQ29" s="16">
        <f>IF( RTD("cqg.rtd",,"StudyData","AlgOrdBidVol(DB)",  "Bar",, "Open", "5",D29,,,,,"T")="",0,RTD("cqg.rtd",,"StudyData","AlgOrdBidVol(DB)",  "Bar",, "Open", "5",D29,,,,,"T"))</f>
        <v>828</v>
      </c>
      <c r="BR29" s="16">
        <f>IF( RTD("cqg.rtd",,"StudyData","AlgOrdAskVol(DB)",  "Bar",, "Open", "5",D29,,,,,"T")="",0,RTD("cqg.rtd",,"StudyData","AlgOrdAskVol(DB)",  "Bar",, "Open", "5",D29,,,,,"T"))</f>
        <v>220</v>
      </c>
      <c r="BS29" s="13">
        <f xml:space="preserve"> RTD("cqg.rtd",,"StudyData","BAVolCr.BidVol^(DB)",  "Bar",, "Open", "5",D29,,,,,"T")</f>
        <v>10106</v>
      </c>
      <c r="BT29" s="13">
        <f xml:space="preserve"> RTD("cqg.rtd",,"StudyData","BAVolCr.AskVol^(DB)",  "Bar",, "Open", "5",D29,,,,,"T")</f>
        <v>9337</v>
      </c>
      <c r="BU29" s="13">
        <f t="shared" si="3"/>
        <v>1</v>
      </c>
    </row>
    <row r="30" spans="2:73" ht="11.25" customHeight="1" x14ac:dyDescent="0.3">
      <c r="B30" s="14">
        <f>RTD("cqg.rtd",,"StudyData","SUBMINUTE((DB),1,Regular)","FG",,"Time","5",D30,,,,,"T")</f>
        <v>43628.489189814813</v>
      </c>
      <c r="C30" s="15">
        <f>IF(RTD("cqg.rtd",,"StudyData","SUBMINUTE((DB),1,FillGap)","Bar",,"Close","5",D30,,,,,"T")="",NA(),RTD("cqg.rtd",,"StudyData","SUBMINUTE((DB),1,FillGap)","Bar",,"Close","5",D30,,,,,"T"))</f>
        <v>171.39</v>
      </c>
      <c r="D30" s="16">
        <f t="shared" si="5"/>
        <v>-24</v>
      </c>
      <c r="E30" s="17">
        <f>IF( RTD("cqg.rtd",,"StudyData", "AlgOrdBidVol(SUBMINUTE((DB),1,Regular),1,0)",  "Bar",, "Open", "5",D30,,,,,"T")="",0,RTD("cqg.rtd",,"StudyData", "AlgOrdBidVol(SUBMINUTE((DB),1,Regular),1,0)",  "Bar",, "Open", "5",D30,,,,,"T"))</f>
        <v>0</v>
      </c>
      <c r="F30" s="17">
        <f xml:space="preserve"> IF(RTD("cqg.rtd",,"StudyData", "AlgOrdAskVol(SUBMINUTE((DB),1,Regular),1,0)",  "Bar",, "Open", "5",D30,,,,,"T")="",0,RTD("cqg.rtd",,"StudyData", "AlgOrdAskVol(SUBMINUTE((DB),1,Regular),1,0)",  "Bar",, "Open", "5",D30,,,,,"T"))</f>
        <v>0</v>
      </c>
      <c r="G30" s="23">
        <f xml:space="preserve"> RTD("cqg.rtd",,"StudyData","BAVolCr.BidVol^(SUBMINUTE((DB),1,FillGap),5,0)",  "Bar",, "Open", "5",D30,,,,,"T")</f>
        <v>250</v>
      </c>
      <c r="H30" s="23">
        <f xml:space="preserve"> RTD("cqg.rtd",,"StudyData","BAVolCr.AskVol^(SUBMINUTE((DB),1,Regular),5,0)",  "Bar",, "Open", "5",D30,,,,,"T")</f>
        <v>0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RTD("cqg.rtd",,"StudyData","SUBMINUTE((DB),5,Regular)","FG",,"Time","5",D30,,,,,"T")</f>
        <v>43628.488078703704</v>
      </c>
      <c r="AA30" s="18">
        <f>IF(RTD("cqg.rtd",,"StudyData","SUBMINUTE((DB),5,Regular)","FG",,"Open","5",D30,,,,,"T")="",NA(),RTD("cqg.rtd",,"StudyData","SUBMINUTE((DB),5,Regular)","FG",,"Open","5",D30,,,,,"T"))</f>
        <v>171.39</v>
      </c>
      <c r="AB30" s="18">
        <f>IF(RTD("cqg.rtd",,"StudyData","SUBMINUTE((DB),5,Regular)","FG",,"High","5",D30,,,,,"T")="",NA(),RTD("cqg.rtd",,"StudyData","SUBMINUTE((DB),5,Regular)","FG",,"High","5",D30,,,,,"T"))</f>
        <v>171.39</v>
      </c>
      <c r="AC30" s="18">
        <f>IF(RTD("cqg.rtd",,"StudyData","SUBMINUTE((DB),5,Regular)","FG",,"Low","5",D30,,,,,"T")="",NA(),RTD("cqg.rtd",,"StudyData","SUBMINUTE((DB),5,Regular)","FG",,"Low","5",D30,,,,,"T"))</f>
        <v>171.39</v>
      </c>
      <c r="AD30" s="39">
        <f>IF(RTD("cqg.rtd",,"StudyData","SUBMINUTE((DB),5,FillGap)","Bar",,"Close","5",D30,,,,,"T")="",NA(),RTD("cqg.rtd",,"StudyData","SUBMINUTE((DB),5,FillGap)","Bar",,"Close","5",D30,,,,,"T"))</f>
        <v>171.39</v>
      </c>
      <c r="AE30" s="16">
        <f>IF( RTD("cqg.rtd",,"StudyData","AlgOrdBidVol(SUBMINUTE((DB),5,Regular),1,0)",  "Bar",, "Open", "5",D30,,,,,"T")="",0,RTD("cqg.rtd",,"StudyData","AlgOrdBidVol(SUBMINUTE((DB),5,Regular),1,0)",  "Bar",, "Open", "5",D30,,,,,"T"))</f>
        <v>0</v>
      </c>
      <c r="AF30" s="16">
        <f>IF( RTD("cqg.rtd",,"StudyData","AlgOrdAskVol(SUBMINUTE((DB),5,Regular),1,0)",  "Bar",, "Open", "5",D30,,,,,"T")="",0,RTD("cqg.rtd",,"StudyData","AlgOrdAskVol(SUBMINUTE((DB),5,Regular),1,0)",  "Bar",, "Open", "5",D30,,,,,"T"))</f>
        <v>0</v>
      </c>
      <c r="AG30" s="3">
        <f xml:space="preserve"> RTD("cqg.rtd",,"StudyData","BAVolCr.BidVol^(SUBMINUTE((DB),5,Regular),5,0)",  "Bar",, "Open", "5",D30,,,,,"T")</f>
        <v>0</v>
      </c>
      <c r="AH30" s="3">
        <f xml:space="preserve"> RTD("cqg.rtd",,"StudyData","BAVolCr.AskVol^(SUBMINUTE((DB),5,Regular),5,0)",  "Bar",, "Open", "5",D30,,,,,"T")</f>
        <v>27</v>
      </c>
      <c r="AI30" s="13">
        <f t="shared" si="1"/>
        <v>0</v>
      </c>
      <c r="AJ30" s="20"/>
      <c r="AK30" s="21">
        <f>RTD("cqg.rtd",,"StudyData","DB","Bar",,"Time","1",D30,,,,,"T")</f>
        <v>43628.472222222219</v>
      </c>
      <c r="AL30" s="22">
        <f>IF(RTD("cqg.rtd",,"StudyData","DB","FG",,"Open","1",D30,,,,,"T")="",NA(),RTD("cqg.rtd",,"StudyData","DB","FG",,"Open","1",D30,,,,,"T"))</f>
        <v>171.43</v>
      </c>
      <c r="AM30" s="22">
        <f>IF(RTD("cqg.rtd",,"StudyData","DB","FG",,"High","1",D30,,,,,"T")="",NA(),RTD("cqg.rtd",,"StudyData","DB","FG",,"High","1",D30,,,,,"T"))</f>
        <v>171.44</v>
      </c>
      <c r="AN30" s="22">
        <f>IF(RTD("cqg.rtd",,"StudyData","DB","FG",,"Low","1",D30,,,,,"T")="",NA(),RTD("cqg.rtd",,"StudyData","DB","FG",,"Low","1",D30,,,,,"T"))</f>
        <v>171.43</v>
      </c>
      <c r="AO30" s="41">
        <f>IF(RTD("cqg.rtd",,"StudyData","DB","FG",,"Close","1",D30,,,,,"T")="",NA(),RTD("cqg.rtd",,"StudyData","DB","FG",,"Close","1",D30,,,,,"T"))</f>
        <v>171.43</v>
      </c>
      <c r="AP30" s="17">
        <f>IF( RTD("cqg.rtd",,"StudyData", "AlgOrdBidVol(DB)",  "Bar",, "Open", "1",D30,,,,,"T")="",0,RTD("cqg.rtd",,"StudyData", "AlgOrdBidVol(DB)",  "Bar",, "Open", "1",D30,,,,,"T"))</f>
        <v>0</v>
      </c>
      <c r="AQ30" s="17">
        <f xml:space="preserve"> IF(RTD("cqg.rtd",,"StudyData", "AlgOrdAskVol(DB)",  "Bar",, "Open", "1",D30,,,,,"T")="",0,RTD("cqg.rtd",,"StudyData", "AlgOrdAskVol(DB)",  "Bar",, "Open", "1",D30,,,,,"T"))</f>
        <v>0</v>
      </c>
      <c r="AR30" s="23">
        <f xml:space="preserve"> RTD("cqg.rtd",,"StudyData","BAVolCr.BidVol^(DB)",  "Bar",, "Open", "1",D30,,,,,"T")</f>
        <v>157</v>
      </c>
      <c r="AS30" s="23">
        <f xml:space="preserve"> RTD("cqg.rtd",,"StudyData","BAVolCr.AskVol^(DB)",  "Bar",, "Open", "1",D30,,,,,"T")</f>
        <v>230</v>
      </c>
      <c r="AT30" s="69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RTD("cqg.rtd",,"StudyData","DB","Bar",,"Time","5",D30,,,,,"T")</f>
        <v>43628.402777777781</v>
      </c>
      <c r="BM30" s="50">
        <f>IF(RTD("cqg.rtd",,"StudyData","DB","FG",,"Open","5",D30,,,,,"T")="",NA(),RTD("cqg.rtd",,"StudyData","DB","FG",,"Open","5",D30,,,,,"T"))</f>
        <v>171.47</v>
      </c>
      <c r="BN30" s="48">
        <f>IF(RTD("cqg.rtd",,"StudyData","DB","FG",,"High","5",D30,,,,,"T")="",NA(),RTD("cqg.rtd",,"StudyData","DB","FG",,"High","5",D30,,,,,"T"))</f>
        <v>171.51</v>
      </c>
      <c r="BO30" s="49">
        <f>IF(RTD("cqg.rtd",,"StudyData","DB","FG",,"Low","5",D30,,,,,"T")="",NA(),RTD("cqg.rtd",,"StudyData","DB","FG",,"Low","5",D30,,,,,"T"))</f>
        <v>171.46</v>
      </c>
      <c r="BP30" s="19">
        <f>IF(RTD("cqg.rtd",,"StudyData","DB","FG",,"Close","5",D30,,,,,"T")="",NA(),RTD("cqg.rtd",,"StudyData","DB","FG",,"Close","5",D30,,,,,"T"))</f>
        <v>171.5</v>
      </c>
      <c r="BQ30" s="16">
        <f>IF( RTD("cqg.rtd",,"StudyData","AlgOrdBidVol(DB)",  "Bar",, "Open", "5",D30,,,,,"T")="",0,RTD("cqg.rtd",,"StudyData","AlgOrdBidVol(DB)",  "Bar",, "Open", "5",D30,,,,,"T"))</f>
        <v>254</v>
      </c>
      <c r="BR30" s="16">
        <f>IF( RTD("cqg.rtd",,"StudyData","AlgOrdAskVol(DB)",  "Bar",, "Open", "5",D30,,,,,"T")="",0,RTD("cqg.rtd",,"StudyData","AlgOrdAskVol(DB)",  "Bar",, "Open", "5",D30,,,,,"T"))</f>
        <v>81</v>
      </c>
      <c r="BS30" s="13">
        <f xml:space="preserve"> RTD("cqg.rtd",,"StudyData","BAVolCr.BidVol^(DB)",  "Bar",, "Open", "5",D30,,,,,"T")</f>
        <v>9186</v>
      </c>
      <c r="BT30" s="13">
        <f xml:space="preserve"> RTD("cqg.rtd",,"StudyData","BAVolCr.AskVol^(DB)",  "Bar",, "Open", "5",D30,,,,,"T")</f>
        <v>9133</v>
      </c>
      <c r="BU30" s="13">
        <f t="shared" si="3"/>
        <v>1</v>
      </c>
    </row>
    <row r="31" spans="2:73" ht="11.25" customHeight="1" x14ac:dyDescent="0.3">
      <c r="B31" s="14">
        <f>RTD("cqg.rtd",,"StudyData","SUBMINUTE((DB),1,Regular)","FG",,"Time","5",D31,,,,,"T")</f>
        <v>43628.489178240743</v>
      </c>
      <c r="C31" s="15">
        <f>IF(RTD("cqg.rtd",,"StudyData","SUBMINUTE((DB),1,FillGap)","Bar",,"Close","5",D31,,,,,"T")="",NA(),RTD("cqg.rtd",,"StudyData","SUBMINUTE((DB),1,FillGap)","Bar",,"Close","5",D31,,,,,"T"))</f>
        <v>171.39</v>
      </c>
      <c r="D31" s="16">
        <f t="shared" si="5"/>
        <v>-25</v>
      </c>
      <c r="E31" s="17">
        <f>IF( RTD("cqg.rtd",,"StudyData", "AlgOrdBidVol(SUBMINUTE((DB),1,Regular),1,0)",  "Bar",, "Open", "5",D31,,,,,"T")="",0,RTD("cqg.rtd",,"StudyData", "AlgOrdBidVol(SUBMINUTE((DB),1,Regular),1,0)",  "Bar",, "Open", "5",D31,,,,,"T"))</f>
        <v>0</v>
      </c>
      <c r="F31" s="17">
        <f xml:space="preserve"> IF(RTD("cqg.rtd",,"StudyData", "AlgOrdAskVol(SUBMINUTE((DB),1,Regular),1,0)",  "Bar",, "Open", "5",D31,,,,,"T")="",0,RTD("cqg.rtd",,"StudyData", "AlgOrdAskVol(SUBMINUTE((DB),1,Regular),1,0)",  "Bar",, "Open", "5",D31,,,,,"T"))</f>
        <v>0</v>
      </c>
      <c r="G31" s="23">
        <f xml:space="preserve"> RTD("cqg.rtd",,"StudyData","BAVolCr.BidVol^(SUBMINUTE((DB),1,FillGap),5,0)",  "Bar",, "Open", "5",D31,,,,,"T")</f>
        <v>250</v>
      </c>
      <c r="H31" s="23">
        <f xml:space="preserve"> RTD("cqg.rtd",,"StudyData","BAVolCr.AskVol^(SUBMINUTE((DB),1,Regular),5,0)",  "Bar",, "Open", "5",D31,,,,,"T")</f>
        <v>0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RTD("cqg.rtd",,"StudyData","SUBMINUTE((DB),5,Regular)","FG",,"Time","5",D31,,,,,"T")</f>
        <v>43628.488020833334</v>
      </c>
      <c r="AA31" s="18">
        <f>IF(RTD("cqg.rtd",,"StudyData","SUBMINUTE((DB),5,Regular)","FG",,"Open","5",D31,,,,,"T")="",NA(),RTD("cqg.rtd",,"StudyData","SUBMINUTE((DB),5,Regular)","FG",,"Open","5",D31,,,,,"T"))</f>
        <v>171.39</v>
      </c>
      <c r="AB31" s="18">
        <f>IF(RTD("cqg.rtd",,"StudyData","SUBMINUTE((DB),5,Regular)","FG",,"High","5",D31,,,,,"T")="",NA(),RTD("cqg.rtd",,"StudyData","SUBMINUTE((DB),5,Regular)","FG",,"High","5",D31,,,,,"T"))</f>
        <v>171.39</v>
      </c>
      <c r="AC31" s="18">
        <f>IF(RTD("cqg.rtd",,"StudyData","SUBMINUTE((DB),5,Regular)","FG",,"Low","5",D31,,,,,"T")="",NA(),RTD("cqg.rtd",,"StudyData","SUBMINUTE((DB),5,Regular)","FG",,"Low","5",D31,,,,,"T"))</f>
        <v>171.39</v>
      </c>
      <c r="AD31" s="39">
        <f>IF(RTD("cqg.rtd",,"StudyData","SUBMINUTE((DB),5,FillGap)","Bar",,"Close","5",D31,,,,,"T")="",NA(),RTD("cqg.rtd",,"StudyData","SUBMINUTE((DB),5,FillGap)","Bar",,"Close","5",D31,,,,,"T"))</f>
        <v>171.39</v>
      </c>
      <c r="AE31" s="16">
        <f>IF( RTD("cqg.rtd",,"StudyData","AlgOrdBidVol(SUBMINUTE((DB),5,Regular),1,0)",  "Bar",, "Open", "5",D31,,,,,"T")="",0,RTD("cqg.rtd",,"StudyData","AlgOrdBidVol(SUBMINUTE((DB),5,Regular),1,0)",  "Bar",, "Open", "5",D31,,,,,"T"))</f>
        <v>0</v>
      </c>
      <c r="AF31" s="16">
        <f>IF( RTD("cqg.rtd",,"StudyData","AlgOrdAskVol(SUBMINUTE((DB),5,Regular),1,0)",  "Bar",, "Open", "5",D31,,,,,"T")="",0,RTD("cqg.rtd",,"StudyData","AlgOrdAskVol(SUBMINUTE((DB),5,Regular),1,0)",  "Bar",, "Open", "5",D31,,,,,"T"))</f>
        <v>0</v>
      </c>
      <c r="AG31" s="3">
        <f xml:space="preserve"> RTD("cqg.rtd",,"StudyData","BAVolCr.BidVol^(SUBMINUTE((DB),5,Regular),5,0)",  "Bar",, "Open", "5",D31,,,,,"T")</f>
        <v>0</v>
      </c>
      <c r="AH31" s="3">
        <f xml:space="preserve"> RTD("cqg.rtd",,"StudyData","BAVolCr.AskVol^(SUBMINUTE((DB),5,Regular),5,0)",  "Bar",, "Open", "5",D31,,,,,"T")</f>
        <v>33</v>
      </c>
      <c r="AI31" s="13">
        <f t="shared" si="1"/>
        <v>0</v>
      </c>
      <c r="AJ31" s="20"/>
      <c r="AK31" s="21">
        <f>RTD("cqg.rtd",,"StudyData","DB","Bar",,"Time","1",D31,,,,,"T")</f>
        <v>43628.47152777778</v>
      </c>
      <c r="AL31" s="22">
        <f>IF(RTD("cqg.rtd",,"StudyData","DB","FG",,"Open","1",D31,,,,,"T")="",NA(),RTD("cqg.rtd",,"StudyData","DB","FG",,"Open","1",D31,,,,,"T"))</f>
        <v>171.43</v>
      </c>
      <c r="AM31" s="22">
        <f>IF(RTD("cqg.rtd",,"StudyData","DB","FG",,"High","1",D31,,,,,"T")="",NA(),RTD("cqg.rtd",,"StudyData","DB","FG",,"High","1",D31,,,,,"T"))</f>
        <v>171.43</v>
      </c>
      <c r="AN31" s="22">
        <f>IF(RTD("cqg.rtd",,"StudyData","DB","FG",,"Low","1",D31,,,,,"T")="",NA(),RTD("cqg.rtd",,"StudyData","DB","FG",,"Low","1",D31,,,,,"T"))</f>
        <v>171.42</v>
      </c>
      <c r="AO31" s="41">
        <f>IF(RTD("cqg.rtd",,"StudyData","DB","FG",,"Close","1",D31,,,,,"T")="",NA(),RTD("cqg.rtd",,"StudyData","DB","FG",,"Close","1",D31,,,,,"T"))</f>
        <v>171.42</v>
      </c>
      <c r="AP31" s="17">
        <f>IF( RTD("cqg.rtd",,"StudyData", "AlgOrdBidVol(DB)",  "Bar",, "Open", "1",D31,,,,,"T")="",0,RTD("cqg.rtd",,"StudyData", "AlgOrdBidVol(DB)",  "Bar",, "Open", "1",D31,,,,,"T"))</f>
        <v>19</v>
      </c>
      <c r="AQ31" s="17">
        <f xml:space="preserve"> IF(RTD("cqg.rtd",,"StudyData", "AlgOrdAskVol(DB)",  "Bar",, "Open", "1",D31,,,,,"T")="",0,RTD("cqg.rtd",,"StudyData", "AlgOrdAskVol(DB)",  "Bar",, "Open", "1",D31,,,,,"T"))</f>
        <v>0</v>
      </c>
      <c r="AR31" s="23">
        <f xml:space="preserve"> RTD("cqg.rtd",,"StudyData","BAVolCr.BidVol^(DB)",  "Bar",, "Open", "1",D31,,,,,"T")</f>
        <v>180</v>
      </c>
      <c r="AS31" s="23">
        <f xml:space="preserve"> RTD("cqg.rtd",,"StudyData","BAVolCr.AskVol^(DB)",  "Bar",, "Open", "1",D31,,,,,"T")</f>
        <v>284</v>
      </c>
      <c r="AT31" s="69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RTD("cqg.rtd",,"StudyData","DB","Bar",,"Time","5",D31,,,,,"T")</f>
        <v>43628.399305555555</v>
      </c>
      <c r="BM31" s="50">
        <f>IF(RTD("cqg.rtd",,"StudyData","DB","FG",,"Open","5",D31,,,,,"T")="",NA(),RTD("cqg.rtd",,"StudyData","DB","FG",,"Open","5",D31,,,,,"T"))</f>
        <v>171.48</v>
      </c>
      <c r="BN31" s="48">
        <f>IF(RTD("cqg.rtd",,"StudyData","DB","FG",,"High","5",D31,,,,,"T")="",NA(),RTD("cqg.rtd",,"StudyData","DB","FG",,"High","5",D31,,,,,"T"))</f>
        <v>171.48</v>
      </c>
      <c r="BO31" s="49">
        <f>IF(RTD("cqg.rtd",,"StudyData","DB","FG",,"Low","5",D31,,,,,"T")="",NA(),RTD("cqg.rtd",,"StudyData","DB","FG",,"Low","5",D31,,,,,"T"))</f>
        <v>171.46</v>
      </c>
      <c r="BP31" s="19">
        <f>IF(RTD("cqg.rtd",,"StudyData","DB","FG",,"Close","5",D31,,,,,"T")="",NA(),RTD("cqg.rtd",,"StudyData","DB","FG",,"Close","5",D31,,,,,"T"))</f>
        <v>171.47</v>
      </c>
      <c r="BQ31" s="16">
        <f>IF( RTD("cqg.rtd",,"StudyData","AlgOrdBidVol(DB)",  "Bar",, "Open", "5",D31,,,,,"T")="",0,RTD("cqg.rtd",,"StudyData","AlgOrdBidVol(DB)",  "Bar",, "Open", "5",D31,,,,,"T"))</f>
        <v>501</v>
      </c>
      <c r="BR31" s="16">
        <f>IF( RTD("cqg.rtd",,"StudyData","AlgOrdAskVol(DB)",  "Bar",, "Open", "5",D31,,,,,"T")="",0,RTD("cqg.rtd",,"StudyData","AlgOrdAskVol(DB)",  "Bar",, "Open", "5",D31,,,,,"T"))</f>
        <v>242</v>
      </c>
      <c r="BS31" s="13">
        <f xml:space="preserve"> RTD("cqg.rtd",,"StudyData","BAVolCr.BidVol^(DB)",  "Bar",, "Open", "5",D31,,,,,"T")</f>
        <v>9643</v>
      </c>
      <c r="BT31" s="13">
        <f xml:space="preserve"> RTD("cqg.rtd",,"StudyData","BAVolCr.AskVol^(DB)",  "Bar",, "Open", "5",D31,,,,,"T")</f>
        <v>9534</v>
      </c>
      <c r="BU31" s="13">
        <f t="shared" si="3"/>
        <v>1</v>
      </c>
    </row>
    <row r="32" spans="2:73" ht="11.25" customHeight="1" x14ac:dyDescent="0.3">
      <c r="B32" s="14">
        <f>RTD("cqg.rtd",,"StudyData","SUBMINUTE((DB),1,Regular)","FG",,"Time","5",D32,,,,,"T")</f>
        <v>43628.489166666666</v>
      </c>
      <c r="C32" s="15">
        <f>IF(RTD("cqg.rtd",,"StudyData","SUBMINUTE((DB),1,FillGap)","Bar",,"Close","5",D32,,,,,"T")="",NA(),RTD("cqg.rtd",,"StudyData","SUBMINUTE((DB),1,FillGap)","Bar",,"Close","5",D32,,,,,"T"))</f>
        <v>171.39</v>
      </c>
      <c r="D32" s="16">
        <f t="shared" si="5"/>
        <v>-26</v>
      </c>
      <c r="E32" s="17">
        <f>IF( RTD("cqg.rtd",,"StudyData", "AlgOrdBidVol(SUBMINUTE((DB),1,Regular),1,0)",  "Bar",, "Open", "5",D32,,,,,"T")="",0,RTD("cqg.rtd",,"StudyData", "AlgOrdBidVol(SUBMINUTE((DB),1,Regular),1,0)",  "Bar",, "Open", "5",D32,,,,,"T"))</f>
        <v>0</v>
      </c>
      <c r="F32" s="17">
        <f xml:space="preserve"> IF(RTD("cqg.rtd",,"StudyData", "AlgOrdAskVol(SUBMINUTE((DB),1,Regular),1,0)",  "Bar",, "Open", "5",D32,,,,,"T")="",0,RTD("cqg.rtd",,"StudyData", "AlgOrdAskVol(SUBMINUTE((DB),1,Regular),1,0)",  "Bar",, "Open", "5",D32,,,,,"T"))</f>
        <v>0</v>
      </c>
      <c r="G32" s="23">
        <f xml:space="preserve"> RTD("cqg.rtd",,"StudyData","BAVolCr.BidVol^(SUBMINUTE((DB),1,FillGap),5,0)",  "Bar",, "Open", "5",D32,,,,,"T")</f>
        <v>250</v>
      </c>
      <c r="H32" s="23">
        <f xml:space="preserve"> RTD("cqg.rtd",,"StudyData","BAVolCr.AskVol^(SUBMINUTE((DB),1,Regular),5,0)",  "Bar",, "Open", "5",D32,,,,,"T")</f>
        <v>0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RTD("cqg.rtd",,"StudyData","SUBMINUTE((DB),5,Regular)","FG",,"Time","5",D32,,,,,"T")</f>
        <v>43628.487962962965</v>
      </c>
      <c r="AA32" s="18">
        <f>IF(RTD("cqg.rtd",,"StudyData","SUBMINUTE((DB),5,Regular)","FG",,"Open","5",D32,,,,,"T")="",NA(),RTD("cqg.rtd",,"StudyData","SUBMINUTE((DB),5,Regular)","FG",,"Open","5",D32,,,,,"T"))</f>
        <v>171.39</v>
      </c>
      <c r="AB32" s="18">
        <f>IF(RTD("cqg.rtd",,"StudyData","SUBMINUTE((DB),5,Regular)","FG",,"High","5",D32,,,,,"T")="",NA(),RTD("cqg.rtd",,"StudyData","SUBMINUTE((DB),5,Regular)","FG",,"High","5",D32,,,,,"T"))</f>
        <v>171.39</v>
      </c>
      <c r="AC32" s="18">
        <f>IF(RTD("cqg.rtd",,"StudyData","SUBMINUTE((DB),5,Regular)","FG",,"Low","5",D32,,,,,"T")="",NA(),RTD("cqg.rtd",,"StudyData","SUBMINUTE((DB),5,Regular)","FG",,"Low","5",D32,,,,,"T"))</f>
        <v>171.39</v>
      </c>
      <c r="AD32" s="39">
        <f>IF(RTD("cqg.rtd",,"StudyData","SUBMINUTE((DB),5,FillGap)","Bar",,"Close","5",D32,,,,,"T")="",NA(),RTD("cqg.rtd",,"StudyData","SUBMINUTE((DB),5,FillGap)","Bar",,"Close","5",D32,,,,,"T"))</f>
        <v>171.39</v>
      </c>
      <c r="AE32" s="16">
        <f>IF( RTD("cqg.rtd",,"StudyData","AlgOrdBidVol(SUBMINUTE((DB),5,Regular),1,0)",  "Bar",, "Open", "5",D32,,,,,"T")="",0,RTD("cqg.rtd",,"StudyData","AlgOrdBidVol(SUBMINUTE((DB),5,Regular),1,0)",  "Bar",, "Open", "5",D32,,,,,"T"))</f>
        <v>0</v>
      </c>
      <c r="AF32" s="16">
        <f>IF( RTD("cqg.rtd",,"StudyData","AlgOrdAskVol(SUBMINUTE((DB),5,Regular),1,0)",  "Bar",, "Open", "5",D32,,,,,"T")="",0,RTD("cqg.rtd",,"StudyData","AlgOrdAskVol(SUBMINUTE((DB),5,Regular),1,0)",  "Bar",, "Open", "5",D32,,,,,"T"))</f>
        <v>0</v>
      </c>
      <c r="AG32" s="3">
        <f xml:space="preserve"> RTD("cqg.rtd",,"StudyData","BAVolCr.BidVol^(SUBMINUTE((DB),5,Regular),5,0)",  "Bar",, "Open", "5",D32,,,,,"T")</f>
        <v>18</v>
      </c>
      <c r="AH32" s="3">
        <f xml:space="preserve"> RTD("cqg.rtd",,"StudyData","BAVolCr.AskVol^(SUBMINUTE((DB),5,Regular),5,0)",  "Bar",, "Open", "5",D32,,,,,"T")</f>
        <v>182</v>
      </c>
      <c r="AI32" s="13">
        <f t="shared" si="1"/>
        <v>0</v>
      </c>
      <c r="AJ32" s="20"/>
      <c r="AK32" s="21">
        <f>RTD("cqg.rtd",,"StudyData","DB","Bar",,"Time","1",D32,,,,,"T")</f>
        <v>43628.470833333333</v>
      </c>
      <c r="AL32" s="22">
        <f>IF(RTD("cqg.rtd",,"StudyData","DB","FG",,"Open","1",D32,,,,,"T")="",NA(),RTD("cqg.rtd",,"StudyData","DB","FG",,"Open","1",D32,,,,,"T"))</f>
        <v>171.43</v>
      </c>
      <c r="AM32" s="22">
        <f>IF(RTD("cqg.rtd",,"StudyData","DB","FG",,"High","1",D32,,,,,"T")="",NA(),RTD("cqg.rtd",,"StudyData","DB","FG",,"High","1",D32,,,,,"T"))</f>
        <v>171.43</v>
      </c>
      <c r="AN32" s="22">
        <f>IF(RTD("cqg.rtd",,"StudyData","DB","FG",,"Low","1",D32,,,,,"T")="",NA(),RTD("cqg.rtd",,"StudyData","DB","FG",,"Low","1",D32,,,,,"T"))</f>
        <v>171.43</v>
      </c>
      <c r="AO32" s="41">
        <f>IF(RTD("cqg.rtd",,"StudyData","DB","FG",,"Close","1",D32,,,,,"T")="",NA(),RTD("cqg.rtd",,"StudyData","DB","FG",,"Close","1",D32,,,,,"T"))</f>
        <v>171.43</v>
      </c>
      <c r="AP32" s="17">
        <f>IF( RTD("cqg.rtd",,"StudyData", "AlgOrdBidVol(DB)",  "Bar",, "Open", "1",D32,,,,,"T")="",0,RTD("cqg.rtd",,"StudyData", "AlgOrdBidVol(DB)",  "Bar",, "Open", "1",D32,,,,,"T"))</f>
        <v>0</v>
      </c>
      <c r="AQ32" s="17">
        <f xml:space="preserve"> IF(RTD("cqg.rtd",,"StudyData", "AlgOrdAskVol(DB)",  "Bar",, "Open", "1",D32,,,,,"T")="",0,RTD("cqg.rtd",,"StudyData", "AlgOrdAskVol(DB)",  "Bar",, "Open", "1",D32,,,,,"T"))</f>
        <v>0</v>
      </c>
      <c r="AR32" s="23">
        <f xml:space="preserve"> RTD("cqg.rtd",,"StudyData","BAVolCr.BidVol^(DB)",  "Bar",, "Open", "1",D32,,,,,"T")</f>
        <v>194</v>
      </c>
      <c r="AS32" s="23">
        <f xml:space="preserve"> RTD("cqg.rtd",,"StudyData","BAVolCr.AskVol^(DB)",  "Bar",, "Open", "1",D32,,,,,"T")</f>
        <v>267</v>
      </c>
      <c r="AT32" s="69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RTD("cqg.rtd",,"StudyData","DB","Bar",,"Time","5",D32,,,,,"T")</f>
        <v>43628.395833333336</v>
      </c>
      <c r="BM32" s="50">
        <f>IF(RTD("cqg.rtd",,"StudyData","DB","FG",,"Open","5",D32,,,,,"T")="",NA(),RTD("cqg.rtd",,"StudyData","DB","FG",,"Open","5",D32,,,,,"T"))</f>
        <v>171.45</v>
      </c>
      <c r="BN32" s="48">
        <f>IF(RTD("cqg.rtd",,"StudyData","DB","FG",,"High","5",D32,,,,,"T")="",NA(),RTD("cqg.rtd",,"StudyData","DB","FG",,"High","5",D32,,,,,"T"))</f>
        <v>171.49</v>
      </c>
      <c r="BO32" s="49">
        <f>IF(RTD("cqg.rtd",,"StudyData","DB","FG",,"Low","5",D32,,,,,"T")="",NA(),RTD("cqg.rtd",,"StudyData","DB","FG",,"Low","5",D32,,,,,"T"))</f>
        <v>171.45</v>
      </c>
      <c r="BP32" s="19">
        <f>IF(RTD("cqg.rtd",,"StudyData","DB","FG",,"Close","5",D32,,,,,"T")="",NA(),RTD("cqg.rtd",,"StudyData","DB","FG",,"Close","5",D32,,,,,"T"))</f>
        <v>171.48</v>
      </c>
      <c r="BQ32" s="16">
        <f>IF( RTD("cqg.rtd",,"StudyData","AlgOrdBidVol(DB)",  "Bar",, "Open", "5",D32,,,,,"T")="",0,RTD("cqg.rtd",,"StudyData","AlgOrdBidVol(DB)",  "Bar",, "Open", "5",D32,,,,,"T"))</f>
        <v>567</v>
      </c>
      <c r="BR32" s="16">
        <f>IF( RTD("cqg.rtd",,"StudyData","AlgOrdAskVol(DB)",  "Bar",, "Open", "5",D32,,,,,"T")="",0,RTD("cqg.rtd",,"StudyData","AlgOrdAskVol(DB)",  "Bar",, "Open", "5",D32,,,,,"T"))</f>
        <v>436</v>
      </c>
      <c r="BS32" s="13">
        <f xml:space="preserve"> RTD("cqg.rtd",,"StudyData","BAVolCr.BidVol^(DB)",  "Bar",, "Open", "5",D32,,,,,"T")</f>
        <v>8972</v>
      </c>
      <c r="BT32" s="13">
        <f xml:space="preserve"> RTD("cqg.rtd",,"StudyData","BAVolCr.AskVol^(DB)",  "Bar",, "Open", "5",D32,,,,,"T")</f>
        <v>9392</v>
      </c>
      <c r="BU32" s="13">
        <f t="shared" si="3"/>
        <v>1</v>
      </c>
    </row>
    <row r="33" spans="2:73" ht="11.25" customHeight="1" x14ac:dyDescent="0.3">
      <c r="B33" s="14">
        <f>RTD("cqg.rtd",,"StudyData","SUBMINUTE((DB),1,Regular)","FG",,"Time","5",D33,,,,,"T")</f>
        <v>43628.489155092589</v>
      </c>
      <c r="C33" s="15">
        <f>IF(RTD("cqg.rtd",,"StudyData","SUBMINUTE((DB),1,FillGap)","Bar",,"Close","5",D33,,,,,"T")="",NA(),RTD("cqg.rtd",,"StudyData","SUBMINUTE((DB),1,FillGap)","Bar",,"Close","5",D33,,,,,"T"))</f>
        <v>171.39</v>
      </c>
      <c r="D33" s="16">
        <f t="shared" si="5"/>
        <v>-27</v>
      </c>
      <c r="E33" s="17">
        <f>IF( RTD("cqg.rtd",,"StudyData", "AlgOrdBidVol(SUBMINUTE((DB),1,Regular),1,0)",  "Bar",, "Open", "5",D33,,,,,"T")="",0,RTD("cqg.rtd",,"StudyData", "AlgOrdBidVol(SUBMINUTE((DB),1,Regular),1,0)",  "Bar",, "Open", "5",D33,,,,,"T"))</f>
        <v>0</v>
      </c>
      <c r="F33" s="17">
        <f xml:space="preserve"> IF(RTD("cqg.rtd",,"StudyData", "AlgOrdAskVol(SUBMINUTE((DB),1,Regular),1,0)",  "Bar",, "Open", "5",D33,,,,,"T")="",0,RTD("cqg.rtd",,"StudyData", "AlgOrdAskVol(SUBMINUTE((DB),1,Regular),1,0)",  "Bar",, "Open", "5",D33,,,,,"T"))</f>
        <v>0</v>
      </c>
      <c r="G33" s="23">
        <f xml:space="preserve"> RTD("cqg.rtd",,"StudyData","BAVolCr.BidVol^(SUBMINUTE((DB),1,FillGap),5,0)",  "Bar",, "Open", "5",D33,,,,,"T")</f>
        <v>250</v>
      </c>
      <c r="H33" s="23">
        <f xml:space="preserve"> RTD("cqg.rtd",,"StudyData","BAVolCr.AskVol^(SUBMINUTE((DB),1,Regular),5,0)",  "Bar",, "Open", "5",D33,,,,,"T")</f>
        <v>0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RTD("cqg.rtd",,"StudyData","SUBMINUTE((DB),5,Regular)","FG",,"Time","5",D33,,,,,"T")</f>
        <v>43628.487905092596</v>
      </c>
      <c r="AA33" s="18">
        <f>IF(RTD("cqg.rtd",,"StudyData","SUBMINUTE((DB),5,Regular)","FG",,"Open","5",D33,,,,,"T")="",NA(),RTD("cqg.rtd",,"StudyData","SUBMINUTE((DB),5,Regular)","FG",,"Open","5",D33,,,,,"T"))</f>
        <v>171.39</v>
      </c>
      <c r="AB33" s="18">
        <f>IF(RTD("cqg.rtd",,"StudyData","SUBMINUTE((DB),5,Regular)","FG",,"High","5",D33,,,,,"T")="",NA(),RTD("cqg.rtd",,"StudyData","SUBMINUTE((DB),5,Regular)","FG",,"High","5",D33,,,,,"T"))</f>
        <v>171.39</v>
      </c>
      <c r="AC33" s="18">
        <f>IF(RTD("cqg.rtd",,"StudyData","SUBMINUTE((DB),5,Regular)","FG",,"Low","5",D33,,,,,"T")="",NA(),RTD("cqg.rtd",,"StudyData","SUBMINUTE((DB),5,Regular)","FG",,"Low","5",D33,,,,,"T"))</f>
        <v>171.39</v>
      </c>
      <c r="AD33" s="39">
        <f>IF(RTD("cqg.rtd",,"StudyData","SUBMINUTE((DB),5,FillGap)","Bar",,"Close","5",D33,,,,,"T")="",NA(),RTD("cqg.rtd",,"StudyData","SUBMINUTE((DB),5,FillGap)","Bar",,"Close","5",D33,,,,,"T"))</f>
        <v>171.39</v>
      </c>
      <c r="AE33" s="16">
        <f>IF( RTD("cqg.rtd",,"StudyData","AlgOrdBidVol(SUBMINUTE((DB),5,Regular),1,0)",  "Bar",, "Open", "5",D33,,,,,"T")="",0,RTD("cqg.rtd",,"StudyData","AlgOrdBidVol(SUBMINUTE((DB),5,Regular),1,0)",  "Bar",, "Open", "5",D33,,,,,"T"))</f>
        <v>0</v>
      </c>
      <c r="AF33" s="16">
        <f>IF( RTD("cqg.rtd",,"StudyData","AlgOrdAskVol(SUBMINUTE((DB),5,Regular),1,0)",  "Bar",, "Open", "5",D33,,,,,"T")="",0,RTD("cqg.rtd",,"StudyData","AlgOrdAskVol(SUBMINUTE((DB),5,Regular),1,0)",  "Bar",, "Open", "5",D33,,,,,"T"))</f>
        <v>0</v>
      </c>
      <c r="AG33" s="3">
        <f xml:space="preserve"> RTD("cqg.rtd",,"StudyData","BAVolCr.BidVol^(SUBMINUTE((DB),5,Regular),5,0)",  "Bar",, "Open", "5",D33,,,,,"T")</f>
        <v>18</v>
      </c>
      <c r="AH33" s="3">
        <f xml:space="preserve"> RTD("cqg.rtd",,"StudyData","BAVolCr.AskVol^(SUBMINUTE((DB),5,Regular),5,0)",  "Bar",, "Open", "5",D33,,,,,"T")</f>
        <v>188</v>
      </c>
      <c r="AI33" s="13">
        <f t="shared" si="1"/>
        <v>0</v>
      </c>
      <c r="AJ33" s="20"/>
      <c r="AK33" s="21">
        <f>RTD("cqg.rtd",,"StudyData","DB","Bar",,"Time","1",D33,,,,,"T")</f>
        <v>43628.470138888886</v>
      </c>
      <c r="AL33" s="22">
        <f>IF(RTD("cqg.rtd",,"StudyData","DB","FG",,"Open","1",D33,,,,,"T")="",NA(),RTD("cqg.rtd",,"StudyData","DB","FG",,"Open","1",D33,,,,,"T"))</f>
        <v>171.42</v>
      </c>
      <c r="AM33" s="22">
        <f>IF(RTD("cqg.rtd",,"StudyData","DB","FG",,"High","1",D33,,,,,"T")="",NA(),RTD("cqg.rtd",,"StudyData","DB","FG",,"High","1",D33,,,,,"T"))</f>
        <v>171.43</v>
      </c>
      <c r="AN33" s="22">
        <f>IF(RTD("cqg.rtd",,"StudyData","DB","FG",,"Low","1",D33,,,,,"T")="",NA(),RTD("cqg.rtd",,"StudyData","DB","FG",,"Low","1",D33,,,,,"T"))</f>
        <v>171.42</v>
      </c>
      <c r="AO33" s="41">
        <f>IF(RTD("cqg.rtd",,"StudyData","DB","FG",,"Close","1",D33,,,,,"T")="",NA(),RTD("cqg.rtd",,"StudyData","DB","FG",,"Close","1",D33,,,,,"T"))</f>
        <v>171.43</v>
      </c>
      <c r="AP33" s="17">
        <f>IF( RTD("cqg.rtd",,"StudyData", "AlgOrdBidVol(DB)",  "Bar",, "Open", "1",D33,,,,,"T")="",0,RTD("cqg.rtd",,"StudyData", "AlgOrdBidVol(DB)",  "Bar",, "Open", "1",D33,,,,,"T"))</f>
        <v>0</v>
      </c>
      <c r="AQ33" s="17">
        <f xml:space="preserve"> IF(RTD("cqg.rtd",,"StudyData", "AlgOrdAskVol(DB)",  "Bar",, "Open", "1",D33,,,,,"T")="",0,RTD("cqg.rtd",,"StudyData", "AlgOrdAskVol(DB)",  "Bar",, "Open", "1",D33,,,,,"T"))</f>
        <v>0</v>
      </c>
      <c r="AR33" s="23">
        <f xml:space="preserve"> RTD("cqg.rtd",,"StudyData","BAVolCr.BidVol^(DB)",  "Bar",, "Open", "1",D33,,,,,"T")</f>
        <v>194</v>
      </c>
      <c r="AS33" s="23">
        <f xml:space="preserve"> RTD("cqg.rtd",,"StudyData","BAVolCr.AskVol^(DB)",  "Bar",, "Open", "1",D33,,,,,"T")</f>
        <v>359</v>
      </c>
      <c r="AT33" s="69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RTD("cqg.rtd",,"StudyData","DB","Bar",,"Time","5",D33,,,,,"T")</f>
        <v>43628.392361111109</v>
      </c>
      <c r="BM33" s="50">
        <f>IF(RTD("cqg.rtd",,"StudyData","DB","FG",,"Open","5",D33,,,,,"T")="",NA(),RTD("cqg.rtd",,"StudyData","DB","FG",,"Open","5",D33,,,,,"T"))</f>
        <v>171.45</v>
      </c>
      <c r="BN33" s="48">
        <f>IF(RTD("cqg.rtd",,"StudyData","DB","FG",,"High","5",D33,,,,,"T")="",NA(),RTD("cqg.rtd",,"StudyData","DB","FG",,"High","5",D33,,,,,"T"))</f>
        <v>171.47</v>
      </c>
      <c r="BO33" s="49">
        <f>IF(RTD("cqg.rtd",,"StudyData","DB","FG",,"Low","5",D33,,,,,"T")="",NA(),RTD("cqg.rtd",,"StudyData","DB","FG",,"Low","5",D33,,,,,"T"))</f>
        <v>171.45</v>
      </c>
      <c r="BP33" s="19">
        <f>IF(RTD("cqg.rtd",,"StudyData","DB","FG",,"Close","5",D33,,,,,"T")="",NA(),RTD("cqg.rtd",,"StudyData","DB","FG",,"Close","5",D33,,,,,"T"))</f>
        <v>171.45</v>
      </c>
      <c r="BQ33" s="16">
        <f>IF( RTD("cqg.rtd",,"StudyData","AlgOrdBidVol(DB)",  "Bar",, "Open", "5",D33,,,,,"T")="",0,RTD("cqg.rtd",,"StudyData","AlgOrdBidVol(DB)",  "Bar",, "Open", "5",D33,,,,,"T"))</f>
        <v>237</v>
      </c>
      <c r="BR33" s="16">
        <f>IF( RTD("cqg.rtd",,"StudyData","AlgOrdAskVol(DB)",  "Bar",, "Open", "5",D33,,,,,"T")="",0,RTD("cqg.rtd",,"StudyData","AlgOrdAskVol(DB)",  "Bar",, "Open", "5",D33,,,,,"T"))</f>
        <v>0</v>
      </c>
      <c r="BS33" s="13">
        <f xml:space="preserve"> RTD("cqg.rtd",,"StudyData","BAVolCr.BidVol^(DB)",  "Bar",, "Open", "5",D33,,,,,"T")</f>
        <v>8663</v>
      </c>
      <c r="BT33" s="13">
        <f xml:space="preserve"> RTD("cqg.rtd",,"StudyData","BAVolCr.AskVol^(DB)",  "Bar",, "Open", "5",D33,,,,,"T")</f>
        <v>7620</v>
      </c>
      <c r="BU33" s="13">
        <f t="shared" si="3"/>
        <v>0</v>
      </c>
    </row>
    <row r="34" spans="2:73" ht="11.25" customHeight="1" x14ac:dyDescent="0.3">
      <c r="B34" s="14">
        <f>RTD("cqg.rtd",,"StudyData","SUBMINUTE((DB),1,Regular)","FG",,"Time","5",D34,,,,,"T")</f>
        <v>43628.48914351852</v>
      </c>
      <c r="C34" s="15">
        <f>IF(RTD("cqg.rtd",,"StudyData","SUBMINUTE((DB),1,FillGap)","Bar",,"Close","5",D34,,,,,"T")="",NA(),RTD("cqg.rtd",,"StudyData","SUBMINUTE((DB),1,FillGap)","Bar",,"Close","5",D34,,,,,"T"))</f>
        <v>171.39</v>
      </c>
      <c r="D34" s="16">
        <f t="shared" si="5"/>
        <v>-28</v>
      </c>
      <c r="E34" s="17">
        <f>IF( RTD("cqg.rtd",,"StudyData", "AlgOrdBidVol(SUBMINUTE((DB),1,Regular),1,0)",  "Bar",, "Open", "5",D34,,,,,"T")="",0,RTD("cqg.rtd",,"StudyData", "AlgOrdBidVol(SUBMINUTE((DB),1,Regular),1,0)",  "Bar",, "Open", "5",D34,,,,,"T"))</f>
        <v>0</v>
      </c>
      <c r="F34" s="17">
        <f xml:space="preserve"> IF(RTD("cqg.rtd",,"StudyData", "AlgOrdAskVol(SUBMINUTE((DB),1,Regular),1,0)",  "Bar",, "Open", "5",D34,,,,,"T")="",0,RTD("cqg.rtd",,"StudyData", "AlgOrdAskVol(SUBMINUTE((DB),1,Regular),1,0)",  "Bar",, "Open", "5",D34,,,,,"T"))</f>
        <v>0</v>
      </c>
      <c r="G34" s="23">
        <f xml:space="preserve"> RTD("cqg.rtd",,"StudyData","BAVolCr.BidVol^(SUBMINUTE((DB),1,FillGap),5,0)",  "Bar",, "Open", "5",D34,,,,,"T")</f>
        <v>250</v>
      </c>
      <c r="H34" s="23">
        <f xml:space="preserve"> RTD("cqg.rtd",,"StudyData","BAVolCr.AskVol^(SUBMINUTE((DB),1,Regular),5,0)",  "Bar",, "Open", "5",D34,,,,,"T")</f>
        <v>0</v>
      </c>
      <c r="I34" s="23">
        <f t="shared" si="0"/>
        <v>0</v>
      </c>
      <c r="J34" s="74" t="s">
        <v>17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6"/>
      <c r="Z34" s="25">
        <f>RTD("cqg.rtd",,"StudyData","SUBMINUTE((DB),5,Regular)","FG",,"Time","5",D34,,,,,"T")</f>
        <v>43628.487847222226</v>
      </c>
      <c r="AA34" s="18">
        <f>IF(RTD("cqg.rtd",,"StudyData","SUBMINUTE((DB),5,Regular)","FG",,"Open","5",D34,,,,,"T")="",NA(),RTD("cqg.rtd",,"StudyData","SUBMINUTE((DB),5,Regular)","FG",,"Open","5",D34,,,,,"T"))</f>
        <v>171.39</v>
      </c>
      <c r="AB34" s="18">
        <f>IF(RTD("cqg.rtd",,"StudyData","SUBMINUTE((DB),5,Regular)","FG",,"High","5",D34,,,,,"T")="",NA(),RTD("cqg.rtd",,"StudyData","SUBMINUTE((DB),5,Regular)","FG",,"High","5",D34,,,,,"T"))</f>
        <v>171.39</v>
      </c>
      <c r="AC34" s="18">
        <f>IF(RTD("cqg.rtd",,"StudyData","SUBMINUTE((DB),5,Regular)","FG",,"Low","5",D34,,,,,"T")="",NA(),RTD("cqg.rtd",,"StudyData","SUBMINUTE((DB),5,Regular)","FG",,"Low","5",D34,,,,,"T"))</f>
        <v>171.39</v>
      </c>
      <c r="AD34" s="39">
        <f>IF(RTD("cqg.rtd",,"StudyData","SUBMINUTE((DB),5,FillGap)","Bar",,"Close","5",D34,,,,,"T")="",NA(),RTD("cqg.rtd",,"StudyData","SUBMINUTE((DB),5,FillGap)","Bar",,"Close","5",D34,,,,,"T"))</f>
        <v>171.39</v>
      </c>
      <c r="AE34" s="16">
        <f>IF( RTD("cqg.rtd",,"StudyData","AlgOrdBidVol(SUBMINUTE((DB),5,Regular),1,0)",  "Bar",, "Open", "5",D34,,,,,"T")="",0,RTD("cqg.rtd",,"StudyData","AlgOrdBidVol(SUBMINUTE((DB),5,Regular),1,0)",  "Bar",, "Open", "5",D34,,,,,"T"))</f>
        <v>0</v>
      </c>
      <c r="AF34" s="16">
        <f>IF( RTD("cqg.rtd",,"StudyData","AlgOrdAskVol(SUBMINUTE((DB),5,Regular),1,0)",  "Bar",, "Open", "5",D34,,,,,"T")="",0,RTD("cqg.rtd",,"StudyData","AlgOrdAskVol(SUBMINUTE((DB),5,Regular),1,0)",  "Bar",, "Open", "5",D34,,,,,"T"))</f>
        <v>0</v>
      </c>
      <c r="AG34" s="3">
        <f xml:space="preserve"> RTD("cqg.rtd",,"StudyData","BAVolCr.BidVol^(SUBMINUTE((DB),5,Regular),5,0)",  "Bar",, "Open", "5",D34,,,,,"T")</f>
        <v>18</v>
      </c>
      <c r="AH34" s="3">
        <f xml:space="preserve"> RTD("cqg.rtd",,"StudyData","BAVolCr.AskVol^(SUBMINUTE((DB),5,Regular),5,0)",  "Bar",, "Open", "5",D34,,,,,"T")</f>
        <v>197</v>
      </c>
      <c r="AI34" s="13">
        <f t="shared" si="1"/>
        <v>0</v>
      </c>
      <c r="AJ34" s="20"/>
      <c r="AK34" s="21">
        <f>RTD("cqg.rtd",,"StudyData","DB","Bar",,"Time","1",D34,,,,,"T")</f>
        <v>43628.469444444447</v>
      </c>
      <c r="AL34" s="22">
        <f>IF(RTD("cqg.rtd",,"StudyData","DB","FG",,"Open","1",D34,,,,,"T")="",NA(),RTD("cqg.rtd",,"StudyData","DB","FG",,"Open","1",D34,,,,,"T"))</f>
        <v>171.42</v>
      </c>
      <c r="AM34" s="22">
        <f>IF(RTD("cqg.rtd",,"StudyData","DB","FG",,"High","1",D34,,,,,"T")="",NA(),RTD("cqg.rtd",,"StudyData","DB","FG",,"High","1",D34,,,,,"T"))</f>
        <v>171.43</v>
      </c>
      <c r="AN34" s="22">
        <f>IF(RTD("cqg.rtd",,"StudyData","DB","FG",,"Low","1",D34,,,,,"T")="",NA(),RTD("cqg.rtd",,"StudyData","DB","FG",,"Low","1",D34,,,,,"T"))</f>
        <v>171.42</v>
      </c>
      <c r="AO34" s="41">
        <f>IF(RTD("cqg.rtd",,"StudyData","DB","FG",,"Close","1",D34,,,,,"T")="",NA(),RTD("cqg.rtd",,"StudyData","DB","FG",,"Close","1",D34,,,,,"T"))</f>
        <v>171.43</v>
      </c>
      <c r="AP34" s="17">
        <f>IF( RTD("cqg.rtd",,"StudyData", "AlgOrdBidVol(DB)",  "Bar",, "Open", "1",D34,,,,,"T")="",0,RTD("cqg.rtd",,"StudyData", "AlgOrdBidVol(DB)",  "Bar",, "Open", "1",D34,,,,,"T"))</f>
        <v>0</v>
      </c>
      <c r="AQ34" s="17">
        <f xml:space="preserve"> IF(RTD("cqg.rtd",,"StudyData", "AlgOrdAskVol(DB)",  "Bar",, "Open", "1",D34,,,,,"T")="",0,RTD("cqg.rtd",,"StudyData", "AlgOrdAskVol(DB)",  "Bar",, "Open", "1",D34,,,,,"T"))</f>
        <v>0</v>
      </c>
      <c r="AR34" s="23">
        <f xml:space="preserve"> RTD("cqg.rtd",,"StudyData","BAVolCr.BidVol^(DB)",  "Bar",, "Open", "1",D34,,,,,"T")</f>
        <v>262</v>
      </c>
      <c r="AS34" s="23">
        <f xml:space="preserve"> RTD("cqg.rtd",,"StudyData","BAVolCr.AskVol^(DB)",  "Bar",, "Open", "1",D34,,,,,"T")</f>
        <v>496</v>
      </c>
      <c r="AT34" s="69">
        <f t="shared" si="2"/>
        <v>0</v>
      </c>
      <c r="AU34" s="11"/>
      <c r="AV34" s="74" t="s">
        <v>19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6"/>
      <c r="BL34" s="51">
        <f>RTD("cqg.rtd",,"StudyData","DB","Bar",,"Time","5",D34,,,,,"T")</f>
        <v>43628.388888888891</v>
      </c>
      <c r="BM34" s="50">
        <f>IF(RTD("cqg.rtd",,"StudyData","DB","FG",,"Open","5",D34,,,,,"T")="",NA(),RTD("cqg.rtd",,"StudyData","DB","FG",,"Open","5",D34,,,,,"T"))</f>
        <v>171.48</v>
      </c>
      <c r="BN34" s="48">
        <f>IF(RTD("cqg.rtd",,"StudyData","DB","FG",,"High","5",D34,,,,,"T")="",NA(),RTD("cqg.rtd",,"StudyData","DB","FG",,"High","5",D34,,,,,"T"))</f>
        <v>171.48</v>
      </c>
      <c r="BO34" s="49">
        <f>IF(RTD("cqg.rtd",,"StudyData","DB","FG",,"Low","5",D34,,,,,"T")="",NA(),RTD("cqg.rtd",,"StudyData","DB","FG",,"Low","5",D34,,,,,"T"))</f>
        <v>171.44</v>
      </c>
      <c r="BP34" s="19">
        <f>IF(RTD("cqg.rtd",,"StudyData","DB","FG",,"Close","5",D34,,,,,"T")="",NA(),RTD("cqg.rtd",,"StudyData","DB","FG",,"Close","5",D34,,,,,"T"))</f>
        <v>171.45</v>
      </c>
      <c r="BQ34" s="16">
        <f>IF( RTD("cqg.rtd",,"StudyData","AlgOrdBidVol(DB)",  "Bar",, "Open", "5",D34,,,,,"T")="",0,RTD("cqg.rtd",,"StudyData","AlgOrdBidVol(DB)",  "Bar",, "Open", "5",D34,,,,,"T"))</f>
        <v>39</v>
      </c>
      <c r="BR34" s="16">
        <f>IF( RTD("cqg.rtd",,"StudyData","AlgOrdAskVol(DB)",  "Bar",, "Open", "5",D34,,,,,"T")="",0,RTD("cqg.rtd",,"StudyData","AlgOrdAskVol(DB)",  "Bar",, "Open", "5",D34,,,,,"T"))</f>
        <v>315</v>
      </c>
      <c r="BS34" s="13">
        <f xml:space="preserve"> RTD("cqg.rtd",,"StudyData","BAVolCr.BidVol^(DB)",  "Bar",, "Open", "5",D34,,,,,"T")</f>
        <v>9621</v>
      </c>
      <c r="BT34" s="13">
        <f xml:space="preserve"> RTD("cqg.rtd",,"StudyData","BAVolCr.AskVol^(DB)",  "Bar",, "Open", "5",D34,,,,,"T")</f>
        <v>9049</v>
      </c>
      <c r="BU34" s="13">
        <f t="shared" si="3"/>
        <v>-1</v>
      </c>
    </row>
    <row r="35" spans="2:73" ht="11.25" customHeight="1" x14ac:dyDescent="0.3">
      <c r="B35" s="14">
        <f>RTD("cqg.rtd",,"StudyData","SUBMINUTE((DB),1,Regular)","FG",,"Time","5",D35,,,,,"T")</f>
        <v>43628.489131944443</v>
      </c>
      <c r="C35" s="15">
        <f>IF(RTD("cqg.rtd",,"StudyData","SUBMINUTE((DB),1,FillGap)","Bar",,"Close","5",D35,,,,,"T")="",NA(),RTD("cqg.rtd",,"StudyData","SUBMINUTE((DB),1,FillGap)","Bar",,"Close","5",D35,,,,,"T"))</f>
        <v>171.39</v>
      </c>
      <c r="D35" s="16">
        <f t="shared" si="5"/>
        <v>-29</v>
      </c>
      <c r="E35" s="17">
        <f>IF( RTD("cqg.rtd",,"StudyData", "AlgOrdBidVol(SUBMINUTE((DB),1,Regular),1,0)",  "Bar",, "Open", "5",D35,,,,,"T")="",0,RTD("cqg.rtd",,"StudyData", "AlgOrdBidVol(SUBMINUTE((DB),1,Regular),1,0)",  "Bar",, "Open", "5",D35,,,,,"T"))</f>
        <v>0</v>
      </c>
      <c r="F35" s="17">
        <f xml:space="preserve"> IF(RTD("cqg.rtd",,"StudyData", "AlgOrdAskVol(SUBMINUTE((DB),1,Regular),1,0)",  "Bar",, "Open", "5",D35,,,,,"T")="",0,RTD("cqg.rtd",,"StudyData", "AlgOrdAskVol(SUBMINUTE((DB),1,Regular),1,0)",  "Bar",, "Open", "5",D35,,,,,"T"))</f>
        <v>0</v>
      </c>
      <c r="G35" s="23">
        <f xml:space="preserve"> RTD("cqg.rtd",,"StudyData","BAVolCr.BidVol^(SUBMINUTE((DB),1,FillGap),5,0)",  "Bar",, "Open", "5",D35,,,,,"T")</f>
        <v>208</v>
      </c>
      <c r="H35" s="23">
        <f xml:space="preserve"> RTD("cqg.rtd",,"StudyData","BAVolCr.AskVol^(SUBMINUTE((DB),1,Regular),5,0)",  "Bar",, "Open", "5",D35,,,,,"T")</f>
        <v>10</v>
      </c>
      <c r="I35" s="23">
        <f t="shared" si="0"/>
        <v>0</v>
      </c>
      <c r="J35" s="77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9"/>
      <c r="Z35" s="25">
        <f>RTD("cqg.rtd",,"StudyData","SUBMINUTE((DB),5,Regular)","FG",,"Time","5",D35,,,,,"T")</f>
        <v>43628.487789351857</v>
      </c>
      <c r="AA35" s="18">
        <f>IF(RTD("cqg.rtd",,"StudyData","SUBMINUTE((DB),5,Regular)","FG",,"Open","5",D35,,,,,"T")="",NA(),RTD("cqg.rtd",,"StudyData","SUBMINUTE((DB),5,Regular)","FG",,"Open","5",D35,,,,,"T"))</f>
        <v>171.39</v>
      </c>
      <c r="AB35" s="18">
        <f>IF(RTD("cqg.rtd",,"StudyData","SUBMINUTE((DB),5,Regular)","FG",,"High","5",D35,,,,,"T")="",NA(),RTD("cqg.rtd",,"StudyData","SUBMINUTE((DB),5,Regular)","FG",,"High","5",D35,,,,,"T"))</f>
        <v>171.39</v>
      </c>
      <c r="AC35" s="18">
        <f>IF(RTD("cqg.rtd",,"StudyData","SUBMINUTE((DB),5,Regular)","FG",,"Low","5",D35,,,,,"T")="",NA(),RTD("cqg.rtd",,"StudyData","SUBMINUTE((DB),5,Regular)","FG",,"Low","5",D35,,,,,"T"))</f>
        <v>171.39</v>
      </c>
      <c r="AD35" s="39">
        <f>IF(RTD("cqg.rtd",,"StudyData","SUBMINUTE((DB),5,FillGap)","Bar",,"Close","5",D35,,,,,"T")="",NA(),RTD("cqg.rtd",,"StudyData","SUBMINUTE((DB),5,FillGap)","Bar",,"Close","5",D35,,,,,"T"))</f>
        <v>171.39</v>
      </c>
      <c r="AE35" s="16">
        <f>IF( RTD("cqg.rtd",,"StudyData","AlgOrdBidVol(SUBMINUTE((DB),5,Regular),1,0)",  "Bar",, "Open", "5",D35,,,,,"T")="",0,RTD("cqg.rtd",,"StudyData","AlgOrdBidVol(SUBMINUTE((DB),5,Regular),1,0)",  "Bar",, "Open", "5",D35,,,,,"T"))</f>
        <v>0</v>
      </c>
      <c r="AF35" s="16">
        <f>IF( RTD("cqg.rtd",,"StudyData","AlgOrdAskVol(SUBMINUTE((DB),5,Regular),1,0)",  "Bar",, "Open", "5",D35,,,,,"T")="",0,RTD("cqg.rtd",,"StudyData","AlgOrdAskVol(SUBMINUTE((DB),5,Regular),1,0)",  "Bar",, "Open", "5",D35,,,,,"T"))</f>
        <v>0</v>
      </c>
      <c r="AG35" s="3">
        <f xml:space="preserve"> RTD("cqg.rtd",,"StudyData","BAVolCr.BidVol^(SUBMINUTE((DB),5,Regular),5,0)",  "Bar",, "Open", "5",D35,,,,,"T")</f>
        <v>18</v>
      </c>
      <c r="AH35" s="3">
        <f xml:space="preserve"> RTD("cqg.rtd",,"StudyData","BAVolCr.AskVol^(SUBMINUTE((DB),5,Regular),5,0)",  "Bar",, "Open", "5",D35,,,,,"T")</f>
        <v>175</v>
      </c>
      <c r="AI35" s="13">
        <f t="shared" si="1"/>
        <v>0</v>
      </c>
      <c r="AJ35" s="20"/>
      <c r="AK35" s="21">
        <f>RTD("cqg.rtd",,"StudyData","DB","Bar",,"Time","1",D35,,,,,"T")</f>
        <v>43628.46875</v>
      </c>
      <c r="AL35" s="22">
        <f>IF(RTD("cqg.rtd",,"StudyData","DB","FG",,"Open","1",D35,,,,,"T")="",NA(),RTD("cqg.rtd",,"StudyData","DB","FG",,"Open","1",D35,,,,,"T"))</f>
        <v>171.42</v>
      </c>
      <c r="AM35" s="22">
        <f>IF(RTD("cqg.rtd",,"StudyData","DB","FG",,"High","1",D35,,,,,"T")="",NA(),RTD("cqg.rtd",,"StudyData","DB","FG",,"High","1",D35,,,,,"T"))</f>
        <v>171.43</v>
      </c>
      <c r="AN35" s="22">
        <f>IF(RTD("cqg.rtd",,"StudyData","DB","FG",,"Low","1",D35,,,,,"T")="",NA(),RTD("cqg.rtd",,"StudyData","DB","FG",,"Low","1",D35,,,,,"T"))</f>
        <v>171.42</v>
      </c>
      <c r="AO35" s="41">
        <f>IF(RTD("cqg.rtd",,"StudyData","DB","FG",,"Close","1",D35,,,,,"T")="",NA(),RTD("cqg.rtd",,"StudyData","DB","FG",,"Close","1",D35,,,,,"T"))</f>
        <v>171.43</v>
      </c>
      <c r="AP35" s="17">
        <f>IF( RTD("cqg.rtd",,"StudyData", "AlgOrdBidVol(DB)",  "Bar",, "Open", "1",D35,,,,,"T")="",0,RTD("cqg.rtd",,"StudyData", "AlgOrdBidVol(DB)",  "Bar",, "Open", "1",D35,,,,,"T"))</f>
        <v>0</v>
      </c>
      <c r="AQ35" s="17">
        <f xml:space="preserve"> IF(RTD("cqg.rtd",,"StudyData", "AlgOrdAskVol(DB)",  "Bar",, "Open", "1",D35,,,,,"T")="",0,RTD("cqg.rtd",,"StudyData", "AlgOrdAskVol(DB)",  "Bar",, "Open", "1",D35,,,,,"T"))</f>
        <v>0</v>
      </c>
      <c r="AR35" s="23">
        <f xml:space="preserve"> RTD("cqg.rtd",,"StudyData","BAVolCr.BidVol^(DB)",  "Bar",, "Open", "1",D35,,,,,"T")</f>
        <v>248</v>
      </c>
      <c r="AS35" s="23">
        <f xml:space="preserve"> RTD("cqg.rtd",,"StudyData","BAVolCr.AskVol^(DB)",  "Bar",, "Open", "1",D35,,,,,"T")</f>
        <v>501</v>
      </c>
      <c r="AT35" s="69">
        <f t="shared" si="2"/>
        <v>0</v>
      </c>
      <c r="AU35" s="11"/>
      <c r="AV35" s="77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9"/>
      <c r="BL35" s="51">
        <f>RTD("cqg.rtd",,"StudyData","DB","Bar",,"Time","5",D35,,,,,"T")</f>
        <v>43628.385416666664</v>
      </c>
      <c r="BM35" s="50">
        <f>IF(RTD("cqg.rtd",,"StudyData","DB","FG",,"Open","5",D35,,,,,"T")="",NA(),RTD("cqg.rtd",,"StudyData","DB","FG",,"Open","5",D35,,,,,"T"))</f>
        <v>171.48</v>
      </c>
      <c r="BN35" s="48">
        <f>IF(RTD("cqg.rtd",,"StudyData","DB","FG",,"High","5",D35,,,,,"T")="",NA(),RTD("cqg.rtd",,"StudyData","DB","FG",,"High","5",D35,,,,,"T"))</f>
        <v>171.49</v>
      </c>
      <c r="BO35" s="49">
        <f>IF(RTD("cqg.rtd",,"StudyData","DB","FG",,"Low","5",D35,,,,,"T")="",NA(),RTD("cqg.rtd",,"StudyData","DB","FG",,"Low","5",D35,,,,,"T"))</f>
        <v>171.46</v>
      </c>
      <c r="BP35" s="19">
        <f>IF(RTD("cqg.rtd",,"StudyData","DB","FG",,"Close","5",D35,,,,,"T")="",NA(),RTD("cqg.rtd",,"StudyData","DB","FG",,"Close","5",D35,,,,,"T"))</f>
        <v>171.47</v>
      </c>
      <c r="BQ35" s="16">
        <f>IF( RTD("cqg.rtd",,"StudyData","AlgOrdBidVol(DB)",  "Bar",, "Open", "5",D35,,,,,"T")="",0,RTD("cqg.rtd",,"StudyData","AlgOrdBidVol(DB)",  "Bar",, "Open", "5",D35,,,,,"T"))</f>
        <v>89</v>
      </c>
      <c r="BR35" s="16">
        <f>IF( RTD("cqg.rtd",,"StudyData","AlgOrdAskVol(DB)",  "Bar",, "Open", "5",D35,,,,,"T")="",0,RTD("cqg.rtd",,"StudyData","AlgOrdAskVol(DB)",  "Bar",, "Open", "5",D35,,,,,"T"))</f>
        <v>152</v>
      </c>
      <c r="BS35" s="13">
        <f xml:space="preserve"> RTD("cqg.rtd",,"StudyData","BAVolCr.BidVol^(DB)",  "Bar",, "Open", "5",D35,,,,,"T")</f>
        <v>8839</v>
      </c>
      <c r="BT35" s="13">
        <f xml:space="preserve"> RTD("cqg.rtd",,"StudyData","BAVolCr.AskVol^(DB)",  "Bar",, "Open", "5",D35,,,,,"T")</f>
        <v>8749</v>
      </c>
      <c r="BU35" s="13">
        <f t="shared" si="3"/>
        <v>0</v>
      </c>
    </row>
    <row r="36" spans="2:73" ht="11.25" customHeight="1" x14ac:dyDescent="0.3">
      <c r="B36" s="14">
        <f>RTD("cqg.rtd",,"StudyData","SUBMINUTE((DB),1,Regular)","FG",,"Time","5",D36,,,,,"T")</f>
        <v>43628.489120370374</v>
      </c>
      <c r="C36" s="15">
        <f>IF(RTD("cqg.rtd",,"StudyData","SUBMINUTE((DB),1,FillGap)","Bar",,"Close","5",D36,,,,,"T")="",NA(),RTD("cqg.rtd",,"StudyData","SUBMINUTE((DB),1,FillGap)","Bar",,"Close","5",D36,,,,,"T"))</f>
        <v>171.39</v>
      </c>
      <c r="D36" s="16">
        <f t="shared" si="5"/>
        <v>-30</v>
      </c>
      <c r="E36" s="17">
        <f>IF( RTD("cqg.rtd",,"StudyData", "AlgOrdBidVol(SUBMINUTE((DB),1,Regular),1,0)",  "Bar",, "Open", "5",D36,,,,,"T")="",0,RTD("cqg.rtd",,"StudyData", "AlgOrdBidVol(SUBMINUTE((DB),1,Regular),1,0)",  "Bar",, "Open", "5",D36,,,,,"T"))</f>
        <v>0</v>
      </c>
      <c r="F36" s="17">
        <f xml:space="preserve"> IF(RTD("cqg.rtd",,"StudyData", "AlgOrdAskVol(SUBMINUTE((DB),1,Regular),1,0)",  "Bar",, "Open", "5",D36,,,,,"T")="",0,RTD("cqg.rtd",,"StudyData", "AlgOrdAskVol(SUBMINUTE((DB),1,Regular),1,0)",  "Bar",, "Open", "5",D36,,,,,"T"))</f>
        <v>0</v>
      </c>
      <c r="G36" s="23">
        <f xml:space="preserve"> RTD("cqg.rtd",,"StudyData","BAVolCr.BidVol^(SUBMINUTE((DB),1,FillGap),5,0)",  "Bar",, "Open", "5",D36,,,,,"T")</f>
        <v>166</v>
      </c>
      <c r="H36" s="23">
        <f xml:space="preserve"> RTD("cqg.rtd",,"StudyData","BAVolCr.AskVol^(SUBMINUTE((DB),1,Regular),5,0)",  "Bar",, "Open", "5",D36,,,,,"T")</f>
        <v>20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RTD("cqg.rtd",,"StudyData","SUBMINUTE((DB),5,Regular)","FG",,"Time","5",D36,,,,,"T")</f>
        <v>43628.487731481488</v>
      </c>
      <c r="AA36" s="18">
        <f>IF(RTD("cqg.rtd",,"StudyData","SUBMINUTE((DB),5,Regular)","FG",,"Open","5",D36,,,,,"T")="",NA(),RTD("cqg.rtd",,"StudyData","SUBMINUTE((DB),5,Regular)","FG",,"Open","5",D36,,,,,"T"))</f>
        <v>171.39</v>
      </c>
      <c r="AB36" s="18">
        <f>IF(RTD("cqg.rtd",,"StudyData","SUBMINUTE((DB),5,Regular)","FG",,"High","5",D36,,,,,"T")="",NA(),RTD("cqg.rtd",,"StudyData","SUBMINUTE((DB),5,Regular)","FG",,"High","5",D36,,,,,"T"))</f>
        <v>171.39</v>
      </c>
      <c r="AC36" s="18">
        <f>IF(RTD("cqg.rtd",,"StudyData","SUBMINUTE((DB),5,Regular)","FG",,"Low","5",D36,,,,,"T")="",NA(),RTD("cqg.rtd",,"StudyData","SUBMINUTE((DB),5,Regular)","FG",,"Low","5",D36,,,,,"T"))</f>
        <v>171.39</v>
      </c>
      <c r="AD36" s="39">
        <f>IF(RTD("cqg.rtd",,"StudyData","SUBMINUTE((DB),5,FillGap)","Bar",,"Close","5",D36,,,,,"T")="",NA(),RTD("cqg.rtd",,"StudyData","SUBMINUTE((DB),5,FillGap)","Bar",,"Close","5",D36,,,,,"T"))</f>
        <v>171.39</v>
      </c>
      <c r="AE36" s="16">
        <f>IF( RTD("cqg.rtd",,"StudyData","AlgOrdBidVol(SUBMINUTE((DB),5,Regular),1,0)",  "Bar",, "Open", "5",D36,,,,,"T")="",0,RTD("cqg.rtd",,"StudyData","AlgOrdBidVol(SUBMINUTE((DB),5,Regular),1,0)",  "Bar",, "Open", "5",D36,,,,,"T"))</f>
        <v>0</v>
      </c>
      <c r="AF36" s="16">
        <f>IF( RTD("cqg.rtd",,"StudyData","AlgOrdAskVol(SUBMINUTE((DB),5,Regular),1,0)",  "Bar",, "Open", "5",D36,,,,,"T")="",0,RTD("cqg.rtd",,"StudyData","AlgOrdAskVol(SUBMINUTE((DB),5,Regular),1,0)",  "Bar",, "Open", "5",D36,,,,,"T"))</f>
        <v>0</v>
      </c>
      <c r="AG36" s="3">
        <f xml:space="preserve"> RTD("cqg.rtd",,"StudyData","BAVolCr.BidVol^(SUBMINUTE((DB),5,Regular),5,0)",  "Bar",, "Open", "5",D36,,,,,"T")</f>
        <v>18</v>
      </c>
      <c r="AH36" s="3">
        <f xml:space="preserve"> RTD("cqg.rtd",,"StudyData","BAVolCr.AskVol^(SUBMINUTE((DB),5,Regular),5,0)",  "Bar",, "Open", "5",D36,,,,,"T")</f>
        <v>169</v>
      </c>
      <c r="AI36" s="13">
        <f t="shared" si="1"/>
        <v>0</v>
      </c>
      <c r="AJ36" s="20"/>
      <c r="AK36" s="21">
        <f>RTD("cqg.rtd",,"StudyData","DB","Bar",,"Time","1",D36,,,,,"T")</f>
        <v>43628.468055555553</v>
      </c>
      <c r="AL36" s="22">
        <f>IF(RTD("cqg.rtd",,"StudyData","DB","FG",,"Open","1",D36,,,,,"T")="",NA(),RTD("cqg.rtd",,"StudyData","DB","FG",,"Open","1",D36,,,,,"T"))</f>
        <v>171.42</v>
      </c>
      <c r="AM36" s="22">
        <f>IF(RTD("cqg.rtd",,"StudyData","DB","FG",,"High","1",D36,,,,,"T")="",NA(),RTD("cqg.rtd",,"StudyData","DB","FG",,"High","1",D36,,,,,"T"))</f>
        <v>171.43</v>
      </c>
      <c r="AN36" s="22">
        <f>IF(RTD("cqg.rtd",,"StudyData","DB","FG",,"Low","1",D36,,,,,"T")="",NA(),RTD("cqg.rtd",,"StudyData","DB","FG",,"Low","1",D36,,,,,"T"))</f>
        <v>171.42</v>
      </c>
      <c r="AO36" s="41">
        <f>IF(RTD("cqg.rtd",,"StudyData","DB","FG",,"Close","1",D36,,,,,"T")="",NA(),RTD("cqg.rtd",,"StudyData","DB","FG",,"Close","1",D36,,,,,"T"))</f>
        <v>171.43</v>
      </c>
      <c r="AP36" s="17">
        <f>IF( RTD("cqg.rtd",,"StudyData", "AlgOrdBidVol(DB)",  "Bar",, "Open", "1",D36,,,,,"T")="",0,RTD("cqg.rtd",,"StudyData", "AlgOrdBidVol(DB)",  "Bar",, "Open", "1",D36,,,,,"T"))</f>
        <v>0</v>
      </c>
      <c r="AQ36" s="17">
        <f xml:space="preserve"> IF(RTD("cqg.rtd",,"StudyData", "AlgOrdAskVol(DB)",  "Bar",, "Open", "1",D36,,,,,"T")="",0,RTD("cqg.rtd",,"StudyData", "AlgOrdAskVol(DB)",  "Bar",, "Open", "1",D36,,,,,"T"))</f>
        <v>117</v>
      </c>
      <c r="AR36" s="23">
        <f xml:space="preserve"> RTD("cqg.rtd",,"StudyData","BAVolCr.BidVol^(DB)",  "Bar",, "Open", "1",D36,,,,,"T")</f>
        <v>389</v>
      </c>
      <c r="AS36" s="23">
        <f xml:space="preserve"> RTD("cqg.rtd",,"StudyData","BAVolCr.AskVol^(DB)",  "Bar",, "Open", "1",D36,,,,,"T")</f>
        <v>540</v>
      </c>
      <c r="AT36" s="69">
        <f t="shared" si="2"/>
        <v>-1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RTD("cqg.rtd",,"StudyData","DB","Bar",,"Time","5",D36,,,,,"T")</f>
        <v>43628.381944444445</v>
      </c>
      <c r="BM36" s="50">
        <f>IF(RTD("cqg.rtd",,"StudyData","DB","FG",,"Open","5",D36,,,,,"T")="",NA(),RTD("cqg.rtd",,"StudyData","DB","FG",,"Open","5",D36,,,,,"T"))</f>
        <v>171.48</v>
      </c>
      <c r="BN36" s="48">
        <f>IF(RTD("cqg.rtd",,"StudyData","DB","FG",,"High","5",D36,,,,,"T")="",NA(),RTD("cqg.rtd",,"StudyData","DB","FG",,"High","5",D36,,,,,"T"))</f>
        <v>171.49</v>
      </c>
      <c r="BO36" s="49">
        <f>IF(RTD("cqg.rtd",,"StudyData","DB","FG",,"Low","5",D36,,,,,"T")="",NA(),RTD("cqg.rtd",,"StudyData","DB","FG",,"Low","5",D36,,,,,"T"))</f>
        <v>171.46</v>
      </c>
      <c r="BP36" s="19">
        <f>IF(RTD("cqg.rtd",,"StudyData","DB","FG",,"Close","5",D36,,,,,"T")="",NA(),RTD("cqg.rtd",,"StudyData","DB","FG",,"Close","5",D36,,,,,"T"))</f>
        <v>171.48</v>
      </c>
      <c r="BQ36" s="16">
        <f>IF( RTD("cqg.rtd",,"StudyData","AlgOrdBidVol(DB)",  "Bar",, "Open", "5",D36,,,,,"T")="",0,RTD("cqg.rtd",,"StudyData","AlgOrdBidVol(DB)",  "Bar",, "Open", "5",D36,,,,,"T"))</f>
        <v>234</v>
      </c>
      <c r="BR36" s="16">
        <f>IF( RTD("cqg.rtd",,"StudyData","AlgOrdAskVol(DB)",  "Bar",, "Open", "5",D36,,,,,"T")="",0,RTD("cqg.rtd",,"StudyData","AlgOrdAskVol(DB)",  "Bar",, "Open", "5",D36,,,,,"T"))</f>
        <v>495</v>
      </c>
      <c r="BS36" s="13">
        <f xml:space="preserve"> RTD("cqg.rtd",,"StudyData","BAVolCr.BidVol^(DB)",  "Bar",, "Open", "5",D36,,,,,"T")</f>
        <v>8233</v>
      </c>
      <c r="BT36" s="13">
        <f xml:space="preserve"> RTD("cqg.rtd",,"StudyData","BAVolCr.AskVol^(DB)",  "Bar",, "Open", "5",D36,,,,,"T")</f>
        <v>8309</v>
      </c>
      <c r="BU36" s="13">
        <f t="shared" si="3"/>
        <v>-1</v>
      </c>
    </row>
    <row r="37" spans="2:73" ht="11.25" customHeight="1" x14ac:dyDescent="0.3">
      <c r="B37" s="14">
        <f>RTD("cqg.rtd",,"StudyData","SUBMINUTE((DB),1,Regular)","FG",,"Time","5",D37,,,,,"T")</f>
        <v>43628.489108796297</v>
      </c>
      <c r="C37" s="15">
        <f>IF(RTD("cqg.rtd",,"StudyData","SUBMINUTE((DB),1,FillGap)","Bar",,"Close","5",D37,,,,,"T")="",NA(),RTD("cqg.rtd",,"StudyData","SUBMINUTE((DB),1,FillGap)","Bar",,"Close","5",D37,,,,,"T"))</f>
        <v>171.39</v>
      </c>
      <c r="D37" s="16">
        <f t="shared" si="5"/>
        <v>-31</v>
      </c>
      <c r="E37" s="17">
        <f>IF( RTD("cqg.rtd",,"StudyData", "AlgOrdBidVol(SUBMINUTE((DB),1,Regular),1,0)",  "Bar",, "Open", "5",D37,,,,,"T")="",0,RTD("cqg.rtd",,"StudyData", "AlgOrdBidVol(SUBMINUTE((DB),1,Regular),1,0)",  "Bar",, "Open", "5",D37,,,,,"T"))</f>
        <v>0</v>
      </c>
      <c r="F37" s="17">
        <f xml:space="preserve"> IF(RTD("cqg.rtd",,"StudyData", "AlgOrdAskVol(SUBMINUTE((DB),1,Regular),1,0)",  "Bar",, "Open", "5",D37,,,,,"T")="",0,RTD("cqg.rtd",,"StudyData", "AlgOrdAskVol(SUBMINUTE((DB),1,Regular),1,0)",  "Bar",, "Open", "5",D37,,,,,"T"))</f>
        <v>0</v>
      </c>
      <c r="G37" s="23">
        <f xml:space="preserve"> RTD("cqg.rtd",,"StudyData","BAVolCr.BidVol^(SUBMINUTE((DB),1,FillGap),5,0)",  "Bar",, "Open", "5",D37,,,,,"T")</f>
        <v>116</v>
      </c>
      <c r="H37" s="23">
        <f xml:space="preserve"> RTD("cqg.rtd",,"StudyData","BAVolCr.AskVol^(SUBMINUTE((DB),1,Regular),5,0)",  "Bar",, "Open", "5",D37,,,,,"T")</f>
        <v>28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RTD("cqg.rtd",,"StudyData","SUBMINUTE((DB),5,Regular)","FG",,"Time","5",D37,,,,,"T")</f>
        <v>43628.487673611111</v>
      </c>
      <c r="AA37" s="18">
        <f>IF(RTD("cqg.rtd",,"StudyData","SUBMINUTE((DB),5,Regular)","FG",,"Open","5",D37,,,,,"T")="",NA(),RTD("cqg.rtd",,"StudyData","SUBMINUTE((DB),5,Regular)","FG",,"Open","5",D37,,,,,"T"))</f>
        <v>171.39</v>
      </c>
      <c r="AB37" s="18">
        <f>IF(RTD("cqg.rtd",,"StudyData","SUBMINUTE((DB),5,Regular)","FG",,"High","5",D37,,,,,"T")="",NA(),RTD("cqg.rtd",,"StudyData","SUBMINUTE((DB),5,Regular)","FG",,"High","5",D37,,,,,"T"))</f>
        <v>171.39</v>
      </c>
      <c r="AC37" s="18">
        <f>IF(RTD("cqg.rtd",,"StudyData","SUBMINUTE((DB),5,Regular)","FG",,"Low","5",D37,,,,,"T")="",NA(),RTD("cqg.rtd",,"StudyData","SUBMINUTE((DB),5,Regular)","FG",,"Low","5",D37,,,,,"T"))</f>
        <v>171.39</v>
      </c>
      <c r="AD37" s="39">
        <f>IF(RTD("cqg.rtd",,"StudyData","SUBMINUTE((DB),5,FillGap)","Bar",,"Close","5",D37,,,,,"T")="",NA(),RTD("cqg.rtd",,"StudyData","SUBMINUTE((DB),5,FillGap)","Bar",,"Close","5",D37,,,,,"T"))</f>
        <v>171.39</v>
      </c>
      <c r="AE37" s="16">
        <f>IF( RTD("cqg.rtd",,"StudyData","AlgOrdBidVol(SUBMINUTE((DB),5,Regular),1,0)",  "Bar",, "Open", "5",D37,,,,,"T")="",0,RTD("cqg.rtd",,"StudyData","AlgOrdBidVol(SUBMINUTE((DB),5,Regular),1,0)",  "Bar",, "Open", "5",D37,,,,,"T"))</f>
        <v>0</v>
      </c>
      <c r="AF37" s="16">
        <f>IF( RTD("cqg.rtd",,"StudyData","AlgOrdAskVol(SUBMINUTE((DB),5,Regular),1,0)",  "Bar",, "Open", "5",D37,,,,,"T")="",0,RTD("cqg.rtd",,"StudyData","AlgOrdAskVol(SUBMINUTE((DB),5,Regular),1,0)",  "Bar",, "Open", "5",D37,,,,,"T"))</f>
        <v>0</v>
      </c>
      <c r="AG37" s="3">
        <f xml:space="preserve"> RTD("cqg.rtd",,"StudyData","BAVolCr.BidVol^(SUBMINUTE((DB),5,Regular),5,0)",  "Bar",, "Open", "5",D37,,,,,"T")</f>
        <v>0</v>
      </c>
      <c r="AH37" s="3">
        <f xml:space="preserve"> RTD("cqg.rtd",,"StudyData","BAVolCr.AskVol^(SUBMINUTE((DB),5,Regular),5,0)",  "Bar",, "Open", "5",D37,,,,,"T")</f>
        <v>23</v>
      </c>
      <c r="AI37" s="13">
        <f t="shared" si="1"/>
        <v>0</v>
      </c>
      <c r="AJ37" s="20"/>
      <c r="AK37" s="21">
        <f>RTD("cqg.rtd",,"StudyData","DB","Bar",,"Time","1",D37,,,,,"T")</f>
        <v>43628.467361111114</v>
      </c>
      <c r="AL37" s="22">
        <f>IF(RTD("cqg.rtd",,"StudyData","DB","FG",,"Open","1",D37,,,,,"T")="",NA(),RTD("cqg.rtd",,"StudyData","DB","FG",,"Open","1",D37,,,,,"T"))</f>
        <v>171.42</v>
      </c>
      <c r="AM37" s="22">
        <f>IF(RTD("cqg.rtd",,"StudyData","DB","FG",,"High","1",D37,,,,,"T")="",NA(),RTD("cqg.rtd",,"StudyData","DB","FG",,"High","1",D37,,,,,"T"))</f>
        <v>171.42</v>
      </c>
      <c r="AN37" s="22">
        <f>IF(RTD("cqg.rtd",,"StudyData","DB","FG",,"Low","1",D37,,,,,"T")="",NA(),RTD("cqg.rtd",,"StudyData","DB","FG",,"Low","1",D37,,,,,"T"))</f>
        <v>171.42</v>
      </c>
      <c r="AO37" s="41">
        <f>IF(RTD("cqg.rtd",,"StudyData","DB","FG",,"Close","1",D37,,,,,"T")="",NA(),RTD("cqg.rtd",,"StudyData","DB","FG",,"Close","1",D37,,,,,"T"))</f>
        <v>171.42</v>
      </c>
      <c r="AP37" s="17">
        <f>IF( RTD("cqg.rtd",,"StudyData", "AlgOrdBidVol(DB)",  "Bar",, "Open", "1",D37,,,,,"T")="",0,RTD("cqg.rtd",,"StudyData", "AlgOrdBidVol(DB)",  "Bar",, "Open", "1",D37,,,,,"T"))</f>
        <v>0</v>
      </c>
      <c r="AQ37" s="17">
        <f xml:space="preserve"> IF(RTD("cqg.rtd",,"StudyData", "AlgOrdAskVol(DB)",  "Bar",, "Open", "1",D37,,,,,"T")="",0,RTD("cqg.rtd",,"StudyData", "AlgOrdAskVol(DB)",  "Bar",, "Open", "1",D37,,,,,"T"))</f>
        <v>0</v>
      </c>
      <c r="AR37" s="23">
        <f xml:space="preserve"> RTD("cqg.rtd",,"StudyData","BAVolCr.BidVol^(DB)",  "Bar",, "Open", "1",D37,,,,,"T")</f>
        <v>394</v>
      </c>
      <c r="AS37" s="23">
        <f xml:space="preserve"> RTD("cqg.rtd",,"StudyData","BAVolCr.AskVol^(DB)",  "Bar",, "Open", "1",D37,,,,,"T")</f>
        <v>517</v>
      </c>
      <c r="AT37" s="69">
        <f t="shared" si="2"/>
        <v>0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RTD("cqg.rtd",,"StudyData","DB","Bar",,"Time","5",D37,,,,,"T")</f>
        <v>43628.378472222219</v>
      </c>
      <c r="BM37" s="50">
        <f>IF(RTD("cqg.rtd",,"StudyData","DB","FG",,"Open","5",D37,,,,,"T")="",NA(),RTD("cqg.rtd",,"StudyData","DB","FG",,"Open","5",D37,,,,,"T"))</f>
        <v>171.46</v>
      </c>
      <c r="BN37" s="48">
        <f>IF(RTD("cqg.rtd",,"StudyData","DB","FG",,"High","5",D37,,,,,"T")="",NA(),RTD("cqg.rtd",,"StudyData","DB","FG",,"High","5",D37,,,,,"T"))</f>
        <v>171.49</v>
      </c>
      <c r="BO37" s="49">
        <f>IF(RTD("cqg.rtd",,"StudyData","DB","FG",,"Low","5",D37,,,,,"T")="",NA(),RTD("cqg.rtd",,"StudyData","DB","FG",,"Low","5",D37,,,,,"T"))</f>
        <v>171.46</v>
      </c>
      <c r="BP37" s="19">
        <f>IF(RTD("cqg.rtd",,"StudyData","DB","FG",,"Close","5",D37,,,,,"T")="",NA(),RTD("cqg.rtd",,"StudyData","DB","FG",,"Close","5",D37,,,,,"T"))</f>
        <v>171.49</v>
      </c>
      <c r="BQ37" s="16">
        <f>IF( RTD("cqg.rtd",,"StudyData","AlgOrdBidVol(DB)",  "Bar",, "Open", "5",D37,,,,,"T")="",0,RTD("cqg.rtd",,"StudyData","AlgOrdBidVol(DB)",  "Bar",, "Open", "5",D37,,,,,"T"))</f>
        <v>771</v>
      </c>
      <c r="BR37" s="16">
        <f>IF( RTD("cqg.rtd",,"StudyData","AlgOrdAskVol(DB)",  "Bar",, "Open", "5",D37,,,,,"T")="",0,RTD("cqg.rtd",,"StudyData","AlgOrdAskVol(DB)",  "Bar",, "Open", "5",D37,,,,,"T"))</f>
        <v>45</v>
      </c>
      <c r="BS37" s="13">
        <f xml:space="preserve"> RTD("cqg.rtd",,"StudyData","BAVolCr.BidVol^(DB)",  "Bar",, "Open", "5",D37,,,,,"T")</f>
        <v>9077</v>
      </c>
      <c r="BT37" s="13">
        <f xml:space="preserve"> RTD("cqg.rtd",,"StudyData","BAVolCr.AskVol^(DB)",  "Bar",, "Open", "5",D37,,,,,"T")</f>
        <v>9929</v>
      </c>
      <c r="BU37" s="13">
        <f t="shared" si="3"/>
        <v>1</v>
      </c>
    </row>
    <row r="38" spans="2:73" ht="11.25" customHeight="1" x14ac:dyDescent="0.3">
      <c r="B38" s="14">
        <f>RTD("cqg.rtd",,"StudyData","SUBMINUTE((DB),1,Regular)","FG",,"Time","5",D38,,,,,"T")</f>
        <v>43628.48909722222</v>
      </c>
      <c r="C38" s="15">
        <f>IF(RTD("cqg.rtd",,"StudyData","SUBMINUTE((DB),1,FillGap)","Bar",,"Close","5",D38,,,,,"T")="",NA(),RTD("cqg.rtd",,"StudyData","SUBMINUTE((DB),1,FillGap)","Bar",,"Close","5",D38,,,,,"T"))</f>
        <v>171.39</v>
      </c>
      <c r="D38" s="16">
        <f t="shared" si="5"/>
        <v>-32</v>
      </c>
      <c r="E38" s="17">
        <f>IF( RTD("cqg.rtd",,"StudyData", "AlgOrdBidVol(SUBMINUTE((DB),1,Regular),1,0)",  "Bar",, "Open", "5",D38,,,,,"T")="",0,RTD("cqg.rtd",,"StudyData", "AlgOrdBidVol(SUBMINUTE((DB),1,Regular),1,0)",  "Bar",, "Open", "5",D38,,,,,"T"))</f>
        <v>0</v>
      </c>
      <c r="F38" s="17">
        <f xml:space="preserve"> IF(RTD("cqg.rtd",,"StudyData", "AlgOrdAskVol(SUBMINUTE((DB),1,Regular),1,0)",  "Bar",, "Open", "5",D38,,,,,"T")="",0,RTD("cqg.rtd",,"StudyData", "AlgOrdAskVol(SUBMINUTE((DB),1,Regular),1,0)",  "Bar",, "Open", "5",D38,,,,,"T"))</f>
        <v>0</v>
      </c>
      <c r="G38" s="23">
        <f xml:space="preserve"> RTD("cqg.rtd",,"StudyData","BAVolCr.BidVol^(SUBMINUTE((DB),1,FillGap),5,0)",  "Bar",, "Open", "5",D38,,,,,"T")</f>
        <v>66</v>
      </c>
      <c r="H38" s="23">
        <f xml:space="preserve"> RTD("cqg.rtd",,"StudyData","BAVolCr.AskVol^(SUBMINUTE((DB),1,Regular),5,0)",  "Bar",, "Open", "5",D38,,,,,"T")</f>
        <v>32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RTD("cqg.rtd",,"StudyData","SUBMINUTE((DB),5,Regular)","FG",,"Time","5",D38,,,,,"T")</f>
        <v>43628.487615740742</v>
      </c>
      <c r="AA38" s="18">
        <f>IF(RTD("cqg.rtd",,"StudyData","SUBMINUTE((DB),5,Regular)","FG",,"Open","5",D38,,,,,"T")="",NA(),RTD("cqg.rtd",,"StudyData","SUBMINUTE((DB),5,Regular)","FG",,"Open","5",D38,,,,,"T"))</f>
        <v>171.39</v>
      </c>
      <c r="AB38" s="18">
        <f>IF(RTD("cqg.rtd",,"StudyData","SUBMINUTE((DB),5,Regular)","FG",,"High","5",D38,,,,,"T")="",NA(),RTD("cqg.rtd",,"StudyData","SUBMINUTE((DB),5,Regular)","FG",,"High","5",D38,,,,,"T"))</f>
        <v>171.39</v>
      </c>
      <c r="AC38" s="18">
        <f>IF(RTD("cqg.rtd",,"StudyData","SUBMINUTE((DB),5,Regular)","FG",,"Low","5",D38,,,,,"T")="",NA(),RTD("cqg.rtd",,"StudyData","SUBMINUTE((DB),5,Regular)","FG",,"Low","5",D38,,,,,"T"))</f>
        <v>171.39</v>
      </c>
      <c r="AD38" s="39">
        <f>IF(RTD("cqg.rtd",,"StudyData","SUBMINUTE((DB),5,FillGap)","Bar",,"Close","5",D38,,,,,"T")="",NA(),RTD("cqg.rtd",,"StudyData","SUBMINUTE((DB),5,FillGap)","Bar",,"Close","5",D38,,,,,"T"))</f>
        <v>171.39</v>
      </c>
      <c r="AE38" s="16">
        <f>IF( RTD("cqg.rtd",,"StudyData","AlgOrdBidVol(SUBMINUTE((DB),5,Regular),1,0)",  "Bar",, "Open", "5",D38,,,,,"T")="",0,RTD("cqg.rtd",,"StudyData","AlgOrdBidVol(SUBMINUTE((DB),5,Regular),1,0)",  "Bar",, "Open", "5",D38,,,,,"T"))</f>
        <v>0</v>
      </c>
      <c r="AF38" s="16">
        <f>IF( RTD("cqg.rtd",,"StudyData","AlgOrdAskVol(SUBMINUTE((DB),5,Regular),1,0)",  "Bar",, "Open", "5",D38,,,,,"T")="",0,RTD("cqg.rtd",,"StudyData","AlgOrdAskVol(SUBMINUTE((DB),5,Regular),1,0)",  "Bar",, "Open", "5",D38,,,,,"T"))</f>
        <v>0</v>
      </c>
      <c r="AG38" s="3">
        <f xml:space="preserve"> RTD("cqg.rtd",,"StudyData","BAVolCr.BidVol^(SUBMINUTE((DB),5,Regular),5,0)",  "Bar",, "Open", "5",D38,,,,,"T")</f>
        <v>46</v>
      </c>
      <c r="AH38" s="3">
        <f xml:space="preserve"> RTD("cqg.rtd",,"StudyData","BAVolCr.AskVol^(SUBMINUTE((DB),5,Regular),5,0)",  "Bar",, "Open", "5",D38,,,,,"T")</f>
        <v>20</v>
      </c>
      <c r="AI38" s="13">
        <f t="shared" si="1"/>
        <v>0</v>
      </c>
      <c r="AJ38" s="20"/>
      <c r="AK38" s="21">
        <f>RTD("cqg.rtd",,"StudyData","DB","Bar",,"Time","1",D38,,,,,"T")</f>
        <v>43628.466666666667</v>
      </c>
      <c r="AL38" s="22">
        <f>IF(RTD("cqg.rtd",,"StudyData","DB","FG",,"Open","1",D38,,,,,"T")="",NA(),RTD("cqg.rtd",,"StudyData","DB","FG",,"Open","1",D38,,,,,"T"))</f>
        <v>171.41</v>
      </c>
      <c r="AM38" s="22">
        <f>IF(RTD("cqg.rtd",,"StudyData","DB","FG",,"High","1",D38,,,,,"T")="",NA(),RTD("cqg.rtd",,"StudyData","DB","FG",,"High","1",D38,,,,,"T"))</f>
        <v>171.41</v>
      </c>
      <c r="AN38" s="22">
        <f>IF(RTD("cqg.rtd",,"StudyData","DB","FG",,"Low","1",D38,,,,,"T")="",NA(),RTD("cqg.rtd",,"StudyData","DB","FG",,"Low","1",D38,,,,,"T"))</f>
        <v>171.41</v>
      </c>
      <c r="AO38" s="41">
        <f>IF(RTD("cqg.rtd",,"StudyData","DB","FG",,"Close","1",D38,,,,,"T")="",NA(),RTD("cqg.rtd",,"StudyData","DB","FG",,"Close","1",D38,,,,,"T"))</f>
        <v>171.41</v>
      </c>
      <c r="AP38" s="17">
        <f>IF( RTD("cqg.rtd",,"StudyData", "AlgOrdBidVol(DB)",  "Bar",, "Open", "1",D38,,,,,"T")="",0,RTD("cqg.rtd",,"StudyData", "AlgOrdBidVol(DB)",  "Bar",, "Open", "1",D38,,,,,"T"))</f>
        <v>0</v>
      </c>
      <c r="AQ38" s="17">
        <f xml:space="preserve"> IF(RTD("cqg.rtd",,"StudyData", "AlgOrdAskVol(DB)",  "Bar",, "Open", "1",D38,,,,,"T")="",0,RTD("cqg.rtd",,"StudyData", "AlgOrdAskVol(DB)",  "Bar",, "Open", "1",D38,,,,,"T"))</f>
        <v>45</v>
      </c>
      <c r="AR38" s="23">
        <f xml:space="preserve"> RTD("cqg.rtd",,"StudyData","BAVolCr.BidVol^(DB)",  "Bar",, "Open", "1",D38,,,,,"T")</f>
        <v>632</v>
      </c>
      <c r="AS38" s="23">
        <f xml:space="preserve"> RTD("cqg.rtd",,"StudyData","BAVolCr.AskVol^(DB)",  "Bar",, "Open", "1",D38,,,,,"T")</f>
        <v>432</v>
      </c>
      <c r="AT38" s="69">
        <f t="shared" si="2"/>
        <v>0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RTD("cqg.rtd",,"StudyData","DB","Bar",,"Time","5",D38,,,,,"T")</f>
        <v>43628.375</v>
      </c>
      <c r="BM38" s="50">
        <f>IF(RTD("cqg.rtd",,"StudyData","DB","FG",,"Open","5",D38,,,,,"T")="",NA(),RTD("cqg.rtd",,"StudyData","DB","FG",,"Open","5",D38,,,,,"T"))</f>
        <v>171.45</v>
      </c>
      <c r="BN38" s="48">
        <f>IF(RTD("cqg.rtd",,"StudyData","DB","FG",,"High","5",D38,,,,,"T")="",NA(),RTD("cqg.rtd",,"StudyData","DB","FG",,"High","5",D38,,,,,"T"))</f>
        <v>171.47</v>
      </c>
      <c r="BO38" s="49">
        <f>IF(RTD("cqg.rtd",,"StudyData","DB","FG",,"Low","5",D38,,,,,"T")="",NA(),RTD("cqg.rtd",,"StudyData","DB","FG",,"Low","5",D38,,,,,"T"))</f>
        <v>171.44</v>
      </c>
      <c r="BP38" s="19">
        <f>IF(RTD("cqg.rtd",,"StudyData","DB","FG",,"Close","5",D38,,,,,"T")="",NA(),RTD("cqg.rtd",,"StudyData","DB","FG",,"Close","5",D38,,,,,"T"))</f>
        <v>171.46</v>
      </c>
      <c r="BQ38" s="16">
        <f>IF( RTD("cqg.rtd",,"StudyData","AlgOrdBidVol(DB)",  "Bar",, "Open", "5",D38,,,,,"T")="",0,RTD("cqg.rtd",,"StudyData","AlgOrdBidVol(DB)",  "Bar",, "Open", "5",D38,,,,,"T"))</f>
        <v>294</v>
      </c>
      <c r="BR38" s="16">
        <f>IF( RTD("cqg.rtd",,"StudyData","AlgOrdAskVol(DB)",  "Bar",, "Open", "5",D38,,,,,"T")="",0,RTD("cqg.rtd",,"StudyData","AlgOrdAskVol(DB)",  "Bar",, "Open", "5",D38,,,,,"T"))</f>
        <v>36</v>
      </c>
      <c r="BS38" s="13">
        <f xml:space="preserve"> RTD("cqg.rtd",,"StudyData","BAVolCr.BidVol^(DB)",  "Bar",, "Open", "5",D38,,,,,"T")</f>
        <v>9744</v>
      </c>
      <c r="BT38" s="13">
        <f xml:space="preserve"> RTD("cqg.rtd",,"StudyData","BAVolCr.AskVol^(DB)",  "Bar",, "Open", "5",D38,,,,,"T")</f>
        <v>11456</v>
      </c>
      <c r="BU38" s="13">
        <f t="shared" si="3"/>
        <v>1</v>
      </c>
    </row>
    <row r="39" spans="2:73" ht="11.25" customHeight="1" x14ac:dyDescent="0.3">
      <c r="B39" s="14">
        <f>RTD("cqg.rtd",,"StudyData","SUBMINUTE((DB),1,Regular)","FG",,"Time","5",D39,,,,,"T")</f>
        <v>43628.489085648151</v>
      </c>
      <c r="C39" s="15">
        <f>IF(RTD("cqg.rtd",,"StudyData","SUBMINUTE((DB),1,FillGap)","Bar",,"Close","5",D39,,,,,"T")="",NA(),RTD("cqg.rtd",,"StudyData","SUBMINUTE((DB),1,FillGap)","Bar",,"Close","5",D39,,,,,"T"))</f>
        <v>171.39</v>
      </c>
      <c r="D39" s="16">
        <f t="shared" si="5"/>
        <v>-33</v>
      </c>
      <c r="E39" s="17">
        <f>IF( RTD("cqg.rtd",,"StudyData", "AlgOrdBidVol(SUBMINUTE((DB),1,Regular),1,0)",  "Bar",, "Open", "5",D39,,,,,"T")="",0,RTD("cqg.rtd",,"StudyData", "AlgOrdBidVol(SUBMINUTE((DB),1,Regular),1,0)",  "Bar",, "Open", "5",D39,,,,,"T"))</f>
        <v>0</v>
      </c>
      <c r="F39" s="17">
        <f xml:space="preserve"> IF(RTD("cqg.rtd",,"StudyData", "AlgOrdAskVol(SUBMINUTE((DB),1,Regular),1,0)",  "Bar",, "Open", "5",D39,,,,,"T")="",0,RTD("cqg.rtd",,"StudyData", "AlgOrdAskVol(SUBMINUTE((DB),1,Regular),1,0)",  "Bar",, "Open", "5",D39,,,,,"T"))</f>
        <v>0</v>
      </c>
      <c r="G39" s="23">
        <f xml:space="preserve"> RTD("cqg.rtd",,"StudyData","BAVolCr.BidVol^(SUBMINUTE((DB),1,FillGap),5,0)",  "Bar",, "Open", "5",D39,,,,,"T")</f>
        <v>16</v>
      </c>
      <c r="H39" s="23">
        <f xml:space="preserve"> RTD("cqg.rtd",,"StudyData","BAVolCr.AskVol^(SUBMINUTE((DB),1,Regular),5,0)",  "Bar",, "Open", "5",D39,,,,,"T")</f>
        <v>48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RTD("cqg.rtd",,"StudyData","SUBMINUTE((DB),5,Regular)","FG",,"Time","5",D39,,,,,"T")</f>
        <v>43628.487557870372</v>
      </c>
      <c r="AA39" s="18">
        <f>IF(RTD("cqg.rtd",,"StudyData","SUBMINUTE((DB),5,Regular)","FG",,"Open","5",D39,,,,,"T")="",NA(),RTD("cqg.rtd",,"StudyData","SUBMINUTE((DB),5,Regular)","FG",,"Open","5",D39,,,,,"T"))</f>
        <v>171.39</v>
      </c>
      <c r="AB39" s="18">
        <f>IF(RTD("cqg.rtd",,"StudyData","SUBMINUTE((DB),5,Regular)","FG",,"High","5",D39,,,,,"T")="",NA(),RTD("cqg.rtd",,"StudyData","SUBMINUTE((DB),5,Regular)","FG",,"High","5",D39,,,,,"T"))</f>
        <v>171.39</v>
      </c>
      <c r="AC39" s="18">
        <f>IF(RTD("cqg.rtd",,"StudyData","SUBMINUTE((DB),5,Regular)","FG",,"Low","5",D39,,,,,"T")="",NA(),RTD("cqg.rtd",,"StudyData","SUBMINUTE((DB),5,Regular)","FG",,"Low","5",D39,,,,,"T"))</f>
        <v>171.39</v>
      </c>
      <c r="AD39" s="39">
        <f>IF(RTD("cqg.rtd",,"StudyData","SUBMINUTE((DB),5,FillGap)","Bar",,"Close","5",D39,,,,,"T")="",NA(),RTD("cqg.rtd",,"StudyData","SUBMINUTE((DB),5,FillGap)","Bar",,"Close","5",D39,,,,,"T"))</f>
        <v>171.39</v>
      </c>
      <c r="AE39" s="16">
        <f>IF( RTD("cqg.rtd",,"StudyData","AlgOrdBidVol(SUBMINUTE((DB),5,Regular),1,0)",  "Bar",, "Open", "5",D39,,,,,"T")="",0,RTD("cqg.rtd",,"StudyData","AlgOrdBidVol(SUBMINUTE((DB),5,Regular),1,0)",  "Bar",, "Open", "5",D39,,,,,"T"))</f>
        <v>0</v>
      </c>
      <c r="AF39" s="16">
        <f>IF( RTD("cqg.rtd",,"StudyData","AlgOrdAskVol(SUBMINUTE((DB),5,Regular),1,0)",  "Bar",, "Open", "5",D39,,,,,"T")="",0,RTD("cqg.rtd",,"StudyData","AlgOrdAskVol(SUBMINUTE((DB),5,Regular),1,0)",  "Bar",, "Open", "5",D39,,,,,"T"))</f>
        <v>0</v>
      </c>
      <c r="AG39" s="3">
        <f xml:space="preserve"> RTD("cqg.rtd",,"StudyData","BAVolCr.BidVol^(SUBMINUTE((DB),5,Regular),5,0)",  "Bar",, "Open", "5",D39,,,,,"T")</f>
        <v>46</v>
      </c>
      <c r="AH39" s="3">
        <f xml:space="preserve"> RTD("cqg.rtd",,"StudyData","BAVolCr.AskVol^(SUBMINUTE((DB),5,Regular),5,0)",  "Bar",, "Open", "5",D39,,,,,"T")</f>
        <v>16</v>
      </c>
      <c r="AI39" s="13">
        <f t="shared" si="1"/>
        <v>0</v>
      </c>
      <c r="AJ39" s="20"/>
      <c r="AK39" s="21">
        <f>RTD("cqg.rtd",,"StudyData","DB","Bar",,"Time","1",D39,,,,,"T")</f>
        <v>43628.46597222222</v>
      </c>
      <c r="AL39" s="22">
        <f>IF(RTD("cqg.rtd",,"StudyData","DB","FG",,"Open","1",D39,,,,,"T")="",NA(),RTD("cqg.rtd",,"StudyData","DB","FG",,"Open","1",D39,,,,,"T"))</f>
        <v>171.42</v>
      </c>
      <c r="AM39" s="22">
        <f>IF(RTD("cqg.rtd",,"StudyData","DB","FG",,"High","1",D39,,,,,"T")="",NA(),RTD("cqg.rtd",,"StudyData","DB","FG",,"High","1",D39,,,,,"T"))</f>
        <v>171.42</v>
      </c>
      <c r="AN39" s="22">
        <f>IF(RTD("cqg.rtd",,"StudyData","DB","FG",,"Low","1",D39,,,,,"T")="",NA(),RTD("cqg.rtd",,"StudyData","DB","FG",,"Low","1",D39,,,,,"T"))</f>
        <v>171.42</v>
      </c>
      <c r="AO39" s="41">
        <f>IF(RTD("cqg.rtd",,"StudyData","DB","FG",,"Close","1",D39,,,,,"T")="",NA(),RTD("cqg.rtd",,"StudyData","DB","FG",,"Close","1",D39,,,,,"T"))</f>
        <v>171.42</v>
      </c>
      <c r="AP39" s="17">
        <f>IF( RTD("cqg.rtd",,"StudyData", "AlgOrdBidVol(DB)",  "Bar",, "Open", "1",D39,,,,,"T")="",0,RTD("cqg.rtd",,"StudyData", "AlgOrdBidVol(DB)",  "Bar",, "Open", "1",D39,,,,,"T"))</f>
        <v>0</v>
      </c>
      <c r="AQ39" s="17">
        <f xml:space="preserve"> IF(RTD("cqg.rtd",,"StudyData", "AlgOrdAskVol(DB)",  "Bar",, "Open", "1",D39,,,,,"T")="",0,RTD("cqg.rtd",,"StudyData", "AlgOrdAskVol(DB)",  "Bar",, "Open", "1",D39,,,,,"T"))</f>
        <v>0</v>
      </c>
      <c r="AR39" s="23">
        <f xml:space="preserve"> RTD("cqg.rtd",,"StudyData","BAVolCr.BidVol^(DB)",  "Bar",, "Open", "1",D39,,,,,"T")</f>
        <v>452</v>
      </c>
      <c r="AS39" s="23">
        <f xml:space="preserve"> RTD("cqg.rtd",,"StudyData","BAVolCr.AskVol^(DB)",  "Bar",, "Open", "1",D39,,,,,"T")</f>
        <v>334</v>
      </c>
      <c r="AT39" s="69">
        <f t="shared" si="2"/>
        <v>0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RTD("cqg.rtd",,"StudyData","DB","Bar",,"Time","5",D39,,,,,"T")</f>
        <v>43628.371527777781</v>
      </c>
      <c r="BM39" s="50">
        <f>IF(RTD("cqg.rtd",,"StudyData","DB","FG",,"Open","5",D39,,,,,"T")="",NA(),RTD("cqg.rtd",,"StudyData","DB","FG",,"Open","5",D39,,,,,"T"))</f>
        <v>171.43</v>
      </c>
      <c r="BN39" s="48">
        <f>IF(RTD("cqg.rtd",,"StudyData","DB","FG",,"High","5",D39,,,,,"T")="",NA(),RTD("cqg.rtd",,"StudyData","DB","FG",,"High","5",D39,,,,,"T"))</f>
        <v>171.45</v>
      </c>
      <c r="BO39" s="49">
        <f>IF(RTD("cqg.rtd",,"StudyData","DB","FG",,"Low","5",D39,,,,,"T")="",NA(),RTD("cqg.rtd",,"StudyData","DB","FG",,"Low","5",D39,,,,,"T"))</f>
        <v>171.42</v>
      </c>
      <c r="BP39" s="19">
        <f>IF(RTD("cqg.rtd",,"StudyData","DB","FG",,"Close","5",D39,,,,,"T")="",NA(),RTD("cqg.rtd",,"StudyData","DB","FG",,"Close","5",D39,,,,,"T"))</f>
        <v>171.45</v>
      </c>
      <c r="BQ39" s="16">
        <f>IF( RTD("cqg.rtd",,"StudyData","AlgOrdBidVol(DB)",  "Bar",, "Open", "5",D39,,,,,"T")="",0,RTD("cqg.rtd",,"StudyData","AlgOrdBidVol(DB)",  "Bar",, "Open", "5",D39,,,,,"T"))</f>
        <v>164</v>
      </c>
      <c r="BR39" s="16">
        <f>IF( RTD("cqg.rtd",,"StudyData","AlgOrdAskVol(DB)",  "Bar",, "Open", "5",D39,,,,,"T")="",0,RTD("cqg.rtd",,"StudyData","AlgOrdAskVol(DB)",  "Bar",, "Open", "5",D39,,,,,"T"))</f>
        <v>83</v>
      </c>
      <c r="BS39" s="13">
        <f xml:space="preserve"> RTD("cqg.rtd",,"StudyData","BAVolCr.BidVol^(DB)",  "Bar",, "Open", "5",D39,,,,,"T")</f>
        <v>9780</v>
      </c>
      <c r="BT39" s="13">
        <f xml:space="preserve"> RTD("cqg.rtd",,"StudyData","BAVolCr.AskVol^(DB)",  "Bar",, "Open", "5",D39,,,,,"T")</f>
        <v>11007</v>
      </c>
      <c r="BU39" s="13">
        <f t="shared" si="3"/>
        <v>0</v>
      </c>
    </row>
    <row r="40" spans="2:73" ht="11.25" customHeight="1" x14ac:dyDescent="0.3">
      <c r="B40" s="14">
        <f>RTD("cqg.rtd",,"StudyData","SUBMINUTE((DB),1,Regular)","FG",,"Time","5",D40,,,,,"T")</f>
        <v>43628.489074074074</v>
      </c>
      <c r="C40" s="15">
        <f>IF(RTD("cqg.rtd",,"StudyData","SUBMINUTE((DB),1,FillGap)","Bar",,"Close","5",D40,,,,,"T")="",NA(),RTD("cqg.rtd",,"StudyData","SUBMINUTE((DB),1,FillGap)","Bar",,"Close","5",D40,,,,,"T"))</f>
        <v>171.39</v>
      </c>
      <c r="D40" s="16">
        <f t="shared" si="5"/>
        <v>-34</v>
      </c>
      <c r="E40" s="17">
        <f>IF( RTD("cqg.rtd",,"StudyData", "AlgOrdBidVol(SUBMINUTE((DB),1,Regular),1,0)",  "Bar",, "Open", "5",D40,,,,,"T")="",0,RTD("cqg.rtd",,"StudyData", "AlgOrdBidVol(SUBMINUTE((DB),1,Regular),1,0)",  "Bar",, "Open", "5",D40,,,,,"T"))</f>
        <v>0</v>
      </c>
      <c r="F40" s="17">
        <f xml:space="preserve"> IF(RTD("cqg.rtd",,"StudyData", "AlgOrdAskVol(SUBMINUTE((DB),1,Regular),1,0)",  "Bar",, "Open", "5",D40,,,,,"T")="",0,RTD("cqg.rtd",,"StudyData", "AlgOrdAskVol(SUBMINUTE((DB),1,Regular),1,0)",  "Bar",, "Open", "5",D40,,,,,"T"))</f>
        <v>129</v>
      </c>
      <c r="G40" s="23">
        <f xml:space="preserve"> RTD("cqg.rtd",,"StudyData","BAVolCr.BidVol^(SUBMINUTE((DB),1,FillGap),5,0)",  "Bar",, "Open", "5",D40,,,,,"T")</f>
        <v>8</v>
      </c>
      <c r="H40" s="23">
        <f xml:space="preserve"> RTD("cqg.rtd",,"StudyData","BAVolCr.AskVol^(SUBMINUTE((DB),1,Regular),5,0)",  "Bar",, "Open", "5",D40,,,,,"T")</f>
        <v>39</v>
      </c>
      <c r="I40" s="23">
        <f t="shared" si="0"/>
        <v>-1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RTD("cqg.rtd",,"StudyData","SUBMINUTE((DB),5,Regular)","FG",,"Time","5",D40,,,,,"T")</f>
        <v>43628.487500000003</v>
      </c>
      <c r="AA40" s="18">
        <f>IF(RTD("cqg.rtd",,"StudyData","SUBMINUTE((DB),5,Regular)","FG",,"Open","5",D40,,,,,"T")="",NA(),RTD("cqg.rtd",,"StudyData","SUBMINUTE((DB),5,Regular)","FG",,"Open","5",D40,,,,,"T"))</f>
        <v>171.39</v>
      </c>
      <c r="AB40" s="18">
        <f>IF(RTD("cqg.rtd",,"StudyData","SUBMINUTE((DB),5,Regular)","FG",,"High","5",D40,,,,,"T")="",NA(),RTD("cqg.rtd",,"StudyData","SUBMINUTE((DB),5,Regular)","FG",,"High","5",D40,,,,,"T"))</f>
        <v>171.39</v>
      </c>
      <c r="AC40" s="18">
        <f>IF(RTD("cqg.rtd",,"StudyData","SUBMINUTE((DB),5,Regular)","FG",,"Low","5",D40,,,,,"T")="",NA(),RTD("cqg.rtd",,"StudyData","SUBMINUTE((DB),5,Regular)","FG",,"Low","5",D40,,,,,"T"))</f>
        <v>171.39</v>
      </c>
      <c r="AD40" s="39">
        <f>IF(RTD("cqg.rtd",,"StudyData","SUBMINUTE((DB),5,FillGap)","Bar",,"Close","5",D40,,,,,"T")="",NA(),RTD("cqg.rtd",,"StudyData","SUBMINUTE((DB),5,FillGap)","Bar",,"Close","5",D40,,,,,"T"))</f>
        <v>171.39</v>
      </c>
      <c r="AE40" s="16">
        <f>IF( RTD("cqg.rtd",,"StudyData","AlgOrdBidVol(SUBMINUTE((DB),5,Regular),1,0)",  "Bar",, "Open", "5",D40,,,,,"T")="",0,RTD("cqg.rtd",,"StudyData","AlgOrdBidVol(SUBMINUTE((DB),5,Regular),1,0)",  "Bar",, "Open", "5",D40,,,,,"T"))</f>
        <v>0</v>
      </c>
      <c r="AF40" s="16">
        <f>IF( RTD("cqg.rtd",,"StudyData","AlgOrdAskVol(SUBMINUTE((DB),5,Regular),1,0)",  "Bar",, "Open", "5",D40,,,,,"T")="",0,RTD("cqg.rtd",,"StudyData","AlgOrdAskVol(SUBMINUTE((DB),5,Regular),1,0)",  "Bar",, "Open", "5",D40,,,,,"T"))</f>
        <v>0</v>
      </c>
      <c r="AG40" s="3">
        <f xml:space="preserve"> RTD("cqg.rtd",,"StudyData","BAVolCr.BidVol^(SUBMINUTE((DB),5,Regular),5,0)",  "Bar",, "Open", "5",D40,,,,,"T")</f>
        <v>46</v>
      </c>
      <c r="AH40" s="3">
        <f xml:space="preserve"> RTD("cqg.rtd",,"StudyData","BAVolCr.AskVol^(SUBMINUTE((DB),5,Regular),5,0)",  "Bar",, "Open", "5",D40,,,,,"T")</f>
        <v>16</v>
      </c>
      <c r="AI40" s="13">
        <f t="shared" si="1"/>
        <v>0</v>
      </c>
      <c r="AJ40" s="20"/>
      <c r="AK40" s="21">
        <f>RTD("cqg.rtd",,"StudyData","DB","Bar",,"Time","1",D40,,,,,"T")</f>
        <v>43628.465277777781</v>
      </c>
      <c r="AL40" s="22">
        <f>IF(RTD("cqg.rtd",,"StudyData","DB","FG",,"Open","1",D40,,,,,"T")="",NA(),RTD("cqg.rtd",,"StudyData","DB","FG",,"Open","1",D40,,,,,"T"))</f>
        <v>171.42</v>
      </c>
      <c r="AM40" s="22">
        <f>IF(RTD("cqg.rtd",,"StudyData","DB","FG",,"High","1",D40,,,,,"T")="",NA(),RTD("cqg.rtd",,"StudyData","DB","FG",,"High","1",D40,,,,,"T"))</f>
        <v>171.42</v>
      </c>
      <c r="AN40" s="22">
        <f>IF(RTD("cqg.rtd",,"StudyData","DB","FG",,"Low","1",D40,,,,,"T")="",NA(),RTD("cqg.rtd",,"StudyData","DB","FG",,"Low","1",D40,,,,,"T"))</f>
        <v>171.42</v>
      </c>
      <c r="AO40" s="41">
        <f>IF(RTD("cqg.rtd",,"StudyData","DB","FG",,"Close","1",D40,,,,,"T")="",NA(),RTD("cqg.rtd",,"StudyData","DB","FG",,"Close","1",D40,,,,,"T"))</f>
        <v>171.42</v>
      </c>
      <c r="AP40" s="17">
        <f>IF( RTD("cqg.rtd",,"StudyData", "AlgOrdBidVol(DB)",  "Bar",, "Open", "1",D40,,,,,"T")="",0,RTD("cqg.rtd",,"StudyData", "AlgOrdBidVol(DB)",  "Bar",, "Open", "1",D40,,,,,"T"))</f>
        <v>21</v>
      </c>
      <c r="AQ40" s="17">
        <f xml:space="preserve"> IF(RTD("cqg.rtd",,"StudyData", "AlgOrdAskVol(DB)",  "Bar",, "Open", "1",D40,,,,,"T")="",0,RTD("cqg.rtd",,"StudyData", "AlgOrdAskVol(DB)",  "Bar",, "Open", "1",D40,,,,,"T"))</f>
        <v>0</v>
      </c>
      <c r="AR40" s="23">
        <f xml:space="preserve"> RTD("cqg.rtd",,"StudyData","BAVolCr.BidVol^(DB)",  "Bar",, "Open", "1",D40,,,,,"T")</f>
        <v>587</v>
      </c>
      <c r="AS40" s="23">
        <f xml:space="preserve"> RTD("cqg.rtd",,"StudyData","BAVolCr.AskVol^(DB)",  "Bar",, "Open", "1",D40,,,,,"T")</f>
        <v>699</v>
      </c>
      <c r="AT40" s="69">
        <f t="shared" si="2"/>
        <v>0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RTD("cqg.rtd",,"StudyData","DB","Bar",,"Time","5",D40,,,,,"T")</f>
        <v>43628.368055555555</v>
      </c>
      <c r="BM40" s="50">
        <f>IF(RTD("cqg.rtd",,"StudyData","DB","FG",,"Open","5",D40,,,,,"T")="",NA(),RTD("cqg.rtd",,"StudyData","DB","FG",,"Open","5",D40,,,,,"T"))</f>
        <v>171.41</v>
      </c>
      <c r="BN40" s="48">
        <f>IF(RTD("cqg.rtd",,"StudyData","DB","FG",,"High","5",D40,,,,,"T")="",NA(),RTD("cqg.rtd",,"StudyData","DB","FG",,"High","5",D40,,,,,"T"))</f>
        <v>171.44</v>
      </c>
      <c r="BO40" s="49">
        <f>IF(RTD("cqg.rtd",,"StudyData","DB","FG",,"Low","5",D40,,,,,"T")="",NA(),RTD("cqg.rtd",,"StudyData","DB","FG",,"Low","5",D40,,,,,"T"))</f>
        <v>171.41</v>
      </c>
      <c r="BP40" s="19">
        <f>IF(RTD("cqg.rtd",,"StudyData","DB","FG",,"Close","5",D40,,,,,"T")="",NA(),RTD("cqg.rtd",,"StudyData","DB","FG",,"Close","5",D40,,,,,"T"))</f>
        <v>171.43</v>
      </c>
      <c r="BQ40" s="16">
        <f>IF( RTD("cqg.rtd",,"StudyData","AlgOrdBidVol(DB)",  "Bar",, "Open", "5",D40,,,,,"T")="",0,RTD("cqg.rtd",,"StudyData","AlgOrdBidVol(DB)",  "Bar",, "Open", "5",D40,,,,,"T"))</f>
        <v>219</v>
      </c>
      <c r="BR40" s="16">
        <f>IF( RTD("cqg.rtd",,"StudyData","AlgOrdAskVol(DB)",  "Bar",, "Open", "5",D40,,,,,"T")="",0,RTD("cqg.rtd",,"StudyData","AlgOrdAskVol(DB)",  "Bar",, "Open", "5",D40,,,,,"T"))</f>
        <v>458</v>
      </c>
      <c r="BS40" s="13">
        <f xml:space="preserve"> RTD("cqg.rtd",,"StudyData","BAVolCr.BidVol^(DB)",  "Bar",, "Open", "5",D40,,,,,"T")</f>
        <v>10777</v>
      </c>
      <c r="BT40" s="13">
        <f xml:space="preserve"> RTD("cqg.rtd",,"StudyData","BAVolCr.AskVol^(DB)",  "Bar",, "Open", "5",D40,,,,,"T")</f>
        <v>12761</v>
      </c>
      <c r="BU40" s="13">
        <f t="shared" si="3"/>
        <v>-1</v>
      </c>
    </row>
    <row r="41" spans="2:73" ht="11.25" customHeight="1" x14ac:dyDescent="0.3">
      <c r="B41" s="14">
        <f>RTD("cqg.rtd",,"StudyData","SUBMINUTE((DB),1,Regular)","FG",,"Time","5",D41,,,,,"T")</f>
        <v>43628.489062499997</v>
      </c>
      <c r="C41" s="15">
        <f>IF(RTD("cqg.rtd",,"StudyData","SUBMINUTE((DB),1,FillGap)","Bar",,"Close","5",D41,,,,,"T")="",NA(),RTD("cqg.rtd",,"StudyData","SUBMINUTE((DB),1,FillGap)","Bar",,"Close","5",D41,,,,,"T"))</f>
        <v>171.39</v>
      </c>
      <c r="D41" s="16">
        <f t="shared" si="5"/>
        <v>-35</v>
      </c>
      <c r="E41" s="17">
        <f>IF( RTD("cqg.rtd",,"StudyData", "AlgOrdBidVol(SUBMINUTE((DB),1,Regular),1,0)",  "Bar",, "Open", "5",D41,,,,,"T")="",0,RTD("cqg.rtd",,"StudyData", "AlgOrdBidVol(SUBMINUTE((DB),1,Regular),1,0)",  "Bar",, "Open", "5",D41,,,,,"T"))</f>
        <v>0</v>
      </c>
      <c r="F41" s="17">
        <f xml:space="preserve"> IF(RTD("cqg.rtd",,"StudyData", "AlgOrdAskVol(SUBMINUTE((DB),1,Regular),1,0)",  "Bar",, "Open", "5",D41,,,,,"T")="",0,RTD("cqg.rtd",,"StudyData", "AlgOrdAskVol(SUBMINUTE((DB),1,Regular),1,0)",  "Bar",, "Open", "5",D41,,,,,"T"))</f>
        <v>0</v>
      </c>
      <c r="G41" s="23">
        <f xml:space="preserve"> RTD("cqg.rtd",,"StudyData","BAVolCr.BidVol^(SUBMINUTE((DB),1,FillGap),5,0)",  "Bar",, "Open", "5",D41,,,,,"T")</f>
        <v>0</v>
      </c>
      <c r="H41" s="23">
        <f xml:space="preserve"> RTD("cqg.rtd",,"StudyData","BAVolCr.AskVol^(SUBMINUTE((DB),1,Regular),5,0)",  "Bar",, "Open", "5",D41,,,,,"T")</f>
        <v>30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RTD("cqg.rtd",,"StudyData","SUBMINUTE((DB),5,Regular)","FG",,"Time","5",D41,,,,,"T")</f>
        <v>43628.487442129634</v>
      </c>
      <c r="AA41" s="18">
        <f>IF(RTD("cqg.rtd",,"StudyData","SUBMINUTE((DB),5,Regular)","FG",,"Open","5",D41,,,,,"T")="",NA(),RTD("cqg.rtd",,"StudyData","SUBMINUTE((DB),5,Regular)","FG",,"Open","5",D41,,,,,"T"))</f>
        <v>171.39</v>
      </c>
      <c r="AB41" s="18">
        <f>IF(RTD("cqg.rtd",,"StudyData","SUBMINUTE((DB),5,Regular)","FG",,"High","5",D41,,,,,"T")="",NA(),RTD("cqg.rtd",,"StudyData","SUBMINUTE((DB),5,Regular)","FG",,"High","5",D41,,,,,"T"))</f>
        <v>171.39</v>
      </c>
      <c r="AC41" s="18">
        <f>IF(RTD("cqg.rtd",,"StudyData","SUBMINUTE((DB),5,Regular)","FG",,"Low","5",D41,,,,,"T")="",NA(),RTD("cqg.rtd",,"StudyData","SUBMINUTE((DB),5,Regular)","FG",,"Low","5",D41,,,,,"T"))</f>
        <v>171.39</v>
      </c>
      <c r="AD41" s="39">
        <f>IF(RTD("cqg.rtd",,"StudyData","SUBMINUTE((DB),5,FillGap)","Bar",,"Close","5",D41,,,,,"T")="",NA(),RTD("cqg.rtd",,"StudyData","SUBMINUTE((DB),5,FillGap)","Bar",,"Close","5",D41,,,,,"T"))</f>
        <v>171.39</v>
      </c>
      <c r="AE41" s="16">
        <f>IF( RTD("cqg.rtd",,"StudyData","AlgOrdBidVol(SUBMINUTE((DB),5,Regular),1,0)",  "Bar",, "Open", "5",D41,,,,,"T")="",0,RTD("cqg.rtd",,"StudyData","AlgOrdBidVol(SUBMINUTE((DB),5,Regular),1,0)",  "Bar",, "Open", "5",D41,,,,,"T"))</f>
        <v>0</v>
      </c>
      <c r="AF41" s="16">
        <f>IF( RTD("cqg.rtd",,"StudyData","AlgOrdAskVol(SUBMINUTE((DB),5,Regular),1,0)",  "Bar",, "Open", "5",D41,,,,,"T")="",0,RTD("cqg.rtd",,"StudyData","AlgOrdAskVol(SUBMINUTE((DB),5,Regular),1,0)",  "Bar",, "Open", "5",D41,,,,,"T"))</f>
        <v>0</v>
      </c>
      <c r="AG41" s="3">
        <f xml:space="preserve"> RTD("cqg.rtd",,"StudyData","BAVolCr.BidVol^(SUBMINUTE((DB),5,Regular),5,0)",  "Bar",, "Open", "5",D41,,,,,"T")</f>
        <v>46</v>
      </c>
      <c r="AH41" s="3">
        <f xml:space="preserve"> RTD("cqg.rtd",,"StudyData","BAVolCr.AskVol^(SUBMINUTE((DB),5,Regular),5,0)",  "Bar",, "Open", "5",D41,,,,,"T")</f>
        <v>16</v>
      </c>
      <c r="AI41" s="13">
        <f t="shared" si="1"/>
        <v>0</v>
      </c>
      <c r="AJ41" s="20"/>
      <c r="AK41" s="21">
        <f>RTD("cqg.rtd",,"StudyData","DB","Bar",,"Time","1",D41,,,,,"T")</f>
        <v>43628.464583333334</v>
      </c>
      <c r="AL41" s="22">
        <f>IF(RTD("cqg.rtd",,"StudyData","DB","FG",,"Open","1",D41,,,,,"T")="",NA(),RTD("cqg.rtd",,"StudyData","DB","FG",,"Open","1",D41,,,,,"T"))</f>
        <v>171.41</v>
      </c>
      <c r="AM41" s="22">
        <f>IF(RTD("cqg.rtd",,"StudyData","DB","FG",,"High","1",D41,,,,,"T")="",NA(),RTD("cqg.rtd",,"StudyData","DB","FG",,"High","1",D41,,,,,"T"))</f>
        <v>171.42</v>
      </c>
      <c r="AN41" s="22">
        <f>IF(RTD("cqg.rtd",,"StudyData","DB","FG",,"Low","1",D41,,,,,"T")="",NA(),RTD("cqg.rtd",,"StudyData","DB","FG",,"Low","1",D41,,,,,"T"))</f>
        <v>171.41</v>
      </c>
      <c r="AO41" s="41">
        <f>IF(RTD("cqg.rtd",,"StudyData","DB","FG",,"Close","1",D41,,,,,"T")="",NA(),RTD("cqg.rtd",,"StudyData","DB","FG",,"Close","1",D41,,,,,"T"))</f>
        <v>171.42</v>
      </c>
      <c r="AP41" s="17">
        <f>IF( RTD("cqg.rtd",,"StudyData", "AlgOrdBidVol(DB)",  "Bar",, "Open", "1",D41,,,,,"T")="",0,RTD("cqg.rtd",,"StudyData", "AlgOrdBidVol(DB)",  "Bar",, "Open", "1",D41,,,,,"T"))</f>
        <v>0</v>
      </c>
      <c r="AQ41" s="17">
        <f xml:space="preserve"> IF(RTD("cqg.rtd",,"StudyData", "AlgOrdAskVol(DB)",  "Bar",, "Open", "1",D41,,,,,"T")="",0,RTD("cqg.rtd",,"StudyData", "AlgOrdAskVol(DB)",  "Bar",, "Open", "1",D41,,,,,"T"))</f>
        <v>0</v>
      </c>
      <c r="AR41" s="23">
        <f xml:space="preserve"> RTD("cqg.rtd",,"StudyData","BAVolCr.BidVol^(DB)",  "Bar",, "Open", "1",D41,,,,,"T")</f>
        <v>603</v>
      </c>
      <c r="AS41" s="23">
        <f xml:space="preserve"> RTD("cqg.rtd",,"StudyData","BAVolCr.AskVol^(DB)",  "Bar",, "Open", "1",D41,,,,,"T")</f>
        <v>728</v>
      </c>
      <c r="AT41" s="69">
        <f t="shared" si="2"/>
        <v>0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RTD("cqg.rtd",,"StudyData","DB","Bar",,"Time","5",D41,,,,,"T")</f>
        <v>43628.364583333336</v>
      </c>
      <c r="BM41" s="50">
        <f>IF(RTD("cqg.rtd",,"StudyData","DB","FG",,"Open","5",D41,,,,,"T")="",NA(),RTD("cqg.rtd",,"StudyData","DB","FG",,"Open","5",D41,,,,,"T"))</f>
        <v>171.39</v>
      </c>
      <c r="BN41" s="48">
        <f>IF(RTD("cqg.rtd",,"StudyData","DB","FG",,"High","5",D41,,,,,"T")="",NA(),RTD("cqg.rtd",,"StudyData","DB","FG",,"High","5",D41,,,,,"T"))</f>
        <v>171.42</v>
      </c>
      <c r="BO41" s="49">
        <f>IF(RTD("cqg.rtd",,"StudyData","DB","FG",,"Low","5",D41,,,,,"T")="",NA(),RTD("cqg.rtd",,"StudyData","DB","FG",,"Low","5",D41,,,,,"T"))</f>
        <v>171.37</v>
      </c>
      <c r="BP41" s="19">
        <f>IF(RTD("cqg.rtd",,"StudyData","DB","FG",,"Close","5",D41,,,,,"T")="",NA(),RTD("cqg.rtd",,"StudyData","DB","FG",,"Close","5",D41,,,,,"T"))</f>
        <v>171.41</v>
      </c>
      <c r="BQ41" s="16">
        <f>IF( RTD("cqg.rtd",,"StudyData","AlgOrdBidVol(DB)",  "Bar",, "Open", "5",D41,,,,,"T")="",0,RTD("cqg.rtd",,"StudyData","AlgOrdBidVol(DB)",  "Bar",, "Open", "5",D41,,,,,"T"))</f>
        <v>376</v>
      </c>
      <c r="BR41" s="16">
        <f>IF( RTD("cqg.rtd",,"StudyData","AlgOrdAskVol(DB)",  "Bar",, "Open", "5",D41,,,,,"T")="",0,RTD("cqg.rtd",,"StudyData","AlgOrdAskVol(DB)",  "Bar",, "Open", "5",D41,,,,,"T"))</f>
        <v>399</v>
      </c>
      <c r="BS41" s="13">
        <f xml:space="preserve"> RTD("cqg.rtd",,"StudyData","BAVolCr.BidVol^(DB)",  "Bar",, "Open", "5",D41,,,,,"T")</f>
        <v>12035</v>
      </c>
      <c r="BT41" s="13">
        <f xml:space="preserve"> RTD("cqg.rtd",,"StudyData","BAVolCr.AskVol^(DB)",  "Bar",, "Open", "5",D41,,,,,"T")</f>
        <v>12594</v>
      </c>
      <c r="BU41" s="13">
        <f t="shared" si="3"/>
        <v>-1</v>
      </c>
    </row>
    <row r="42" spans="2:73" ht="11.25" customHeight="1" x14ac:dyDescent="0.3">
      <c r="B42" s="14">
        <f>RTD("cqg.rtd",,"StudyData","SUBMINUTE((DB),1,Regular)","FG",,"Time","5",D42,,,,,"T")</f>
        <v>43628.489050925928</v>
      </c>
      <c r="C42" s="15">
        <f>IF(RTD("cqg.rtd",,"StudyData","SUBMINUTE((DB),1,FillGap)","Bar",,"Close","5",D42,,,,,"T")="",NA(),RTD("cqg.rtd",,"StudyData","SUBMINUTE((DB),1,FillGap)","Bar",,"Close","5",D42,,,,,"T"))</f>
        <v>171.39</v>
      </c>
      <c r="D42" s="16">
        <f t="shared" si="5"/>
        <v>-36</v>
      </c>
      <c r="E42" s="17">
        <f>IF( RTD("cqg.rtd",,"StudyData", "AlgOrdBidVol(SUBMINUTE((DB),1,Regular),1,0)",  "Bar",, "Open", "5",D42,,,,,"T")="",0,RTD("cqg.rtd",,"StudyData", "AlgOrdBidVol(SUBMINUTE((DB),1,Regular),1,0)",  "Bar",, "Open", "5",D42,,,,,"T"))</f>
        <v>0</v>
      </c>
      <c r="F42" s="17">
        <f xml:space="preserve"> IF(RTD("cqg.rtd",,"StudyData", "AlgOrdAskVol(SUBMINUTE((DB),1,Regular),1,0)",  "Bar",, "Open", "5",D42,,,,,"T")="",0,RTD("cqg.rtd",,"StudyData", "AlgOrdAskVol(SUBMINUTE((DB),1,Regular),1,0)",  "Bar",, "Open", "5",D42,,,,,"T"))</f>
        <v>0</v>
      </c>
      <c r="G42" s="23">
        <f xml:space="preserve"> RTD("cqg.rtd",,"StudyData","BAVolCr.BidVol^(SUBMINUTE((DB),1,FillGap),5,0)",  "Bar",, "Open", "5",D42,,,,,"T")</f>
        <v>0</v>
      </c>
      <c r="H42" s="23">
        <f xml:space="preserve"> RTD("cqg.rtd",,"StudyData","BAVolCr.AskVol^(SUBMINUTE((DB),1,Regular),5,0)",  "Bar",, "Open", "5",D42,,,,,"T")</f>
        <v>23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RTD("cqg.rtd",,"StudyData","SUBMINUTE((DB),5,Regular)","FG",,"Time","5",D42,,,,,"T")</f>
        <v>43628.487384259257</v>
      </c>
      <c r="AA42" s="18">
        <f>IF(RTD("cqg.rtd",,"StudyData","SUBMINUTE((DB),5,Regular)","FG",,"Open","5",D42,,,,,"T")="",NA(),RTD("cqg.rtd",,"StudyData","SUBMINUTE((DB),5,Regular)","FG",,"Open","5",D42,,,,,"T"))</f>
        <v>171.38</v>
      </c>
      <c r="AB42" s="18">
        <f>IF(RTD("cqg.rtd",,"StudyData","SUBMINUTE((DB),5,Regular)","FG",,"High","5",D42,,,,,"T")="",NA(),RTD("cqg.rtd",,"StudyData","SUBMINUTE((DB),5,Regular)","FG",,"High","5",D42,,,,,"T"))</f>
        <v>171.39</v>
      </c>
      <c r="AC42" s="18">
        <f>IF(RTD("cqg.rtd",,"StudyData","SUBMINUTE((DB),5,Regular)","FG",,"Low","5",D42,,,,,"T")="",NA(),RTD("cqg.rtd",,"StudyData","SUBMINUTE((DB),5,Regular)","FG",,"Low","5",D42,,,,,"T"))</f>
        <v>171.38</v>
      </c>
      <c r="AD42" s="39">
        <f>IF(RTD("cqg.rtd",,"StudyData","SUBMINUTE((DB),5,FillGap)","Bar",,"Close","5",D42,,,,,"T")="",NA(),RTD("cqg.rtd",,"StudyData","SUBMINUTE((DB),5,FillGap)","Bar",,"Close","5",D42,,,,,"T"))</f>
        <v>171.39</v>
      </c>
      <c r="AE42" s="16">
        <f>IF( RTD("cqg.rtd",,"StudyData","AlgOrdBidVol(SUBMINUTE((DB),5,Regular),1,0)",  "Bar",, "Open", "5",D42,,,,,"T")="",0,RTD("cqg.rtd",,"StudyData","AlgOrdBidVol(SUBMINUTE((DB),5,Regular),1,0)",  "Bar",, "Open", "5",D42,,,,,"T"))</f>
        <v>0</v>
      </c>
      <c r="AF42" s="16">
        <f>IF( RTD("cqg.rtd",,"StudyData","AlgOrdAskVol(SUBMINUTE((DB),5,Regular),1,0)",  "Bar",, "Open", "5",D42,,,,,"T")="",0,RTD("cqg.rtd",,"StudyData","AlgOrdAskVol(SUBMINUTE((DB),5,Regular),1,0)",  "Bar",, "Open", "5",D42,,,,,"T"))</f>
        <v>0</v>
      </c>
      <c r="AG42" s="3">
        <f xml:space="preserve"> RTD("cqg.rtd",,"StudyData","BAVolCr.BidVol^(SUBMINUTE((DB),5,Regular),5,0)",  "Bar",, "Open", "5",D42,,,,,"T")</f>
        <v>46</v>
      </c>
      <c r="AH42" s="3">
        <f xml:space="preserve"> RTD("cqg.rtd",,"StudyData","BAVolCr.AskVol^(SUBMINUTE((DB),5,Regular),5,0)",  "Bar",, "Open", "5",D42,,,,,"T")</f>
        <v>33</v>
      </c>
      <c r="AI42" s="13">
        <f t="shared" si="1"/>
        <v>0</v>
      </c>
      <c r="AJ42" s="20"/>
      <c r="AK42" s="21">
        <f>RTD("cqg.rtd",,"StudyData","DB","Bar",,"Time","1",D42,,,,,"T")</f>
        <v>43628.463888888888</v>
      </c>
      <c r="AL42" s="22">
        <f>IF(RTD("cqg.rtd",,"StudyData","DB","FG",,"Open","1",D42,,,,,"T")="",NA(),RTD("cqg.rtd",,"StudyData","DB","FG",,"Open","1",D42,,,,,"T"))</f>
        <v>171.42</v>
      </c>
      <c r="AM42" s="22">
        <f>IF(RTD("cqg.rtd",,"StudyData","DB","FG",,"High","1",D42,,,,,"T")="",NA(),RTD("cqg.rtd",,"StudyData","DB","FG",,"High","1",D42,,,,,"T"))</f>
        <v>171.42</v>
      </c>
      <c r="AN42" s="22">
        <f>IF(RTD("cqg.rtd",,"StudyData","DB","FG",,"Low","1",D42,,,,,"T")="",NA(),RTD("cqg.rtd",,"StudyData","DB","FG",,"Low","1",D42,,,,,"T"))</f>
        <v>171.4</v>
      </c>
      <c r="AO42" s="41">
        <f>IF(RTD("cqg.rtd",,"StudyData","DB","FG",,"Close","1",D42,,,,,"T")="",NA(),RTD("cqg.rtd",,"StudyData","DB","FG",,"Close","1",D42,,,,,"T"))</f>
        <v>171.4</v>
      </c>
      <c r="AP42" s="17">
        <f>IF( RTD("cqg.rtd",,"StudyData", "AlgOrdBidVol(DB)",  "Bar",, "Open", "1",D42,,,,,"T")="",0,RTD("cqg.rtd",,"StudyData", "AlgOrdBidVol(DB)",  "Bar",, "Open", "1",D42,,,,,"T"))</f>
        <v>0</v>
      </c>
      <c r="AQ42" s="17">
        <f xml:space="preserve"> IF(RTD("cqg.rtd",,"StudyData", "AlgOrdAskVol(DB)",  "Bar",, "Open", "1",D42,,,,,"T")="",0,RTD("cqg.rtd",,"StudyData", "AlgOrdAskVol(DB)",  "Bar",, "Open", "1",D42,,,,,"T"))</f>
        <v>0</v>
      </c>
      <c r="AR42" s="23">
        <f xml:space="preserve"> RTD("cqg.rtd",,"StudyData","BAVolCr.BidVol^(DB)",  "Bar",, "Open", "1",D42,,,,,"T")</f>
        <v>857</v>
      </c>
      <c r="AS42" s="23">
        <f xml:space="preserve"> RTD("cqg.rtd",,"StudyData","BAVolCr.AskVol^(DB)",  "Bar",, "Open", "1",D42,,,,,"T")</f>
        <v>904</v>
      </c>
      <c r="AT42" s="69">
        <f t="shared" si="2"/>
        <v>0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RTD("cqg.rtd",,"StudyData","DB","Bar",,"Time","5",D42,,,,,"T")</f>
        <v>43628.361111111109</v>
      </c>
      <c r="BM42" s="50">
        <f>IF(RTD("cqg.rtd",,"StudyData","DB","FG",,"Open","5",D42,,,,,"T")="",NA(),RTD("cqg.rtd",,"StudyData","DB","FG",,"Open","5",D42,,,,,"T"))</f>
        <v>171.37</v>
      </c>
      <c r="BN42" s="48">
        <f>IF(RTD("cqg.rtd",,"StudyData","DB","FG",,"High","5",D42,,,,,"T")="",NA(),RTD("cqg.rtd",,"StudyData","DB","FG",,"High","5",D42,,,,,"T"))</f>
        <v>171.4</v>
      </c>
      <c r="BO42" s="49">
        <f>IF(RTD("cqg.rtd",,"StudyData","DB","FG",,"Low","5",D42,,,,,"T")="",NA(),RTD("cqg.rtd",,"StudyData","DB","FG",,"Low","5",D42,,,,,"T"))</f>
        <v>171.37</v>
      </c>
      <c r="BP42" s="19">
        <f>IF(RTD("cqg.rtd",,"StudyData","DB","FG",,"Close","5",D42,,,,,"T")="",NA(),RTD("cqg.rtd",,"StudyData","DB","FG",,"Close","5",D42,,,,,"T"))</f>
        <v>171.39</v>
      </c>
      <c r="BQ42" s="16">
        <f>IF( RTD("cqg.rtd",,"StudyData","AlgOrdBidVol(DB)",  "Bar",, "Open", "5",D42,,,,,"T")="",0,RTD("cqg.rtd",,"StudyData","AlgOrdBidVol(DB)",  "Bar",, "Open", "5",D42,,,,,"T"))</f>
        <v>677</v>
      </c>
      <c r="BR42" s="16">
        <f>IF( RTD("cqg.rtd",,"StudyData","AlgOrdAskVol(DB)",  "Bar",, "Open", "5",D42,,,,,"T")="",0,RTD("cqg.rtd",,"StudyData","AlgOrdAskVol(DB)",  "Bar",, "Open", "5",D42,,,,,"T"))</f>
        <v>599</v>
      </c>
      <c r="BS42" s="13">
        <f xml:space="preserve"> RTD("cqg.rtd",,"StudyData","BAVolCr.BidVol^(DB)",  "Bar",, "Open", "5",D42,,,,,"T")</f>
        <v>12723</v>
      </c>
      <c r="BT42" s="13">
        <f xml:space="preserve"> RTD("cqg.rtd",,"StudyData","BAVolCr.AskVol^(DB)",  "Bar",, "Open", "5",D42,,,,,"T")</f>
        <v>13034</v>
      </c>
      <c r="BU42" s="13">
        <f t="shared" si="3"/>
        <v>1</v>
      </c>
    </row>
    <row r="43" spans="2:73" ht="11.25" customHeight="1" x14ac:dyDescent="0.3">
      <c r="B43" s="14">
        <f>RTD("cqg.rtd",,"StudyData","SUBMINUTE((DB),1,Regular)","FG",,"Time","5",D43,,,,,"T")</f>
        <v>43628.489039351851</v>
      </c>
      <c r="C43" s="15">
        <f>IF(RTD("cqg.rtd",,"StudyData","SUBMINUTE((DB),1,FillGap)","Bar",,"Close","5",D43,,,,,"T")="",NA(),RTD("cqg.rtd",,"StudyData","SUBMINUTE((DB),1,FillGap)","Bar",,"Close","5",D43,,,,,"T"))</f>
        <v>171.39</v>
      </c>
      <c r="D43" s="16">
        <f t="shared" ref="D43:D61" si="6">D42-1</f>
        <v>-37</v>
      </c>
      <c r="E43" s="17">
        <f>IF( RTD("cqg.rtd",,"StudyData", "AlgOrdBidVol(SUBMINUTE((DB),1,Regular),1,0)",  "Bar",, "Open", "5",D43,,,,,"T")="",0,RTD("cqg.rtd",,"StudyData", "AlgOrdBidVol(SUBMINUTE((DB),1,Regular),1,0)",  "Bar",, "Open", "5",D43,,,,,"T"))</f>
        <v>0</v>
      </c>
      <c r="F43" s="17">
        <f xml:space="preserve"> IF(RTD("cqg.rtd",,"StudyData", "AlgOrdAskVol(SUBMINUTE((DB),1,Regular),1,0)",  "Bar",, "Open", "5",D43,,,,,"T")="",0,RTD("cqg.rtd",,"StudyData", "AlgOrdAskVol(SUBMINUTE((DB),1,Regular),1,0)",  "Bar",, "Open", "5",D43,,,,,"T"))</f>
        <v>0</v>
      </c>
      <c r="G43" s="23">
        <f xml:space="preserve"> RTD("cqg.rtd",,"StudyData","BAVolCr.BidVol^(SUBMINUTE((DB),1,FillGap),5,0)",  "Bar",, "Open", "5",D43,,,,,"T")</f>
        <v>0</v>
      </c>
      <c r="H43" s="23">
        <f xml:space="preserve"> RTD("cqg.rtd",,"StudyData","BAVolCr.AskVol^(SUBMINUTE((DB),1,Regular),5,0)",  "Bar",, "Open", "5",D43,,,,,"T")</f>
        <v>20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RTD("cqg.rtd",,"StudyData","SUBMINUTE((DB),5,Regular)","FG",,"Time","5",D43,,,,,"T")</f>
        <v>43628.487326388888</v>
      </c>
      <c r="AA43" s="18">
        <f>IF(RTD("cqg.rtd",,"StudyData","SUBMINUTE((DB),5,Regular)","FG",,"Open","5",D43,,,,,"T")="",NA(),RTD("cqg.rtd",,"StudyData","SUBMINUTE((DB),5,Regular)","FG",,"Open","5",D43,,,,,"T"))</f>
        <v>171.39</v>
      </c>
      <c r="AB43" s="18">
        <f>IF(RTD("cqg.rtd",,"StudyData","SUBMINUTE((DB),5,Regular)","FG",,"High","5",D43,,,,,"T")="",NA(),RTD("cqg.rtd",,"StudyData","SUBMINUTE((DB),5,Regular)","FG",,"High","5",D43,,,,,"T"))</f>
        <v>171.39</v>
      </c>
      <c r="AC43" s="18">
        <f>IF(RTD("cqg.rtd",,"StudyData","SUBMINUTE((DB),5,Regular)","FG",,"Low","5",D43,,,,,"T")="",NA(),RTD("cqg.rtd",,"StudyData","SUBMINUTE((DB),5,Regular)","FG",,"Low","5",D43,,,,,"T"))</f>
        <v>171.39</v>
      </c>
      <c r="AD43" s="39">
        <f>IF(RTD("cqg.rtd",,"StudyData","SUBMINUTE((DB),5,FillGap)","Bar",,"Close","5",D43,,,,,"T")="",NA(),RTD("cqg.rtd",,"StudyData","SUBMINUTE((DB),5,FillGap)","Bar",,"Close","5",D43,,,,,"T"))</f>
        <v>171.39</v>
      </c>
      <c r="AE43" s="16">
        <f>IF( RTD("cqg.rtd",,"StudyData","AlgOrdBidVol(SUBMINUTE((DB),5,Regular),1,0)",  "Bar",, "Open", "5",D43,,,,,"T")="",0,RTD("cqg.rtd",,"StudyData","AlgOrdBidVol(SUBMINUTE((DB),5,Regular),1,0)",  "Bar",, "Open", "5",D43,,,,,"T"))</f>
        <v>0</v>
      </c>
      <c r="AF43" s="16">
        <f>IF( RTD("cqg.rtd",,"StudyData","AlgOrdAskVol(SUBMINUTE((DB),5,Regular),1,0)",  "Bar",, "Open", "5",D43,,,,,"T")="",0,RTD("cqg.rtd",,"StudyData","AlgOrdAskVol(SUBMINUTE((DB),5,Regular),1,0)",  "Bar",, "Open", "5",D43,,,,,"T"))</f>
        <v>0</v>
      </c>
      <c r="AG43" s="3">
        <f xml:space="preserve"> RTD("cqg.rtd",,"StudyData","BAVolCr.BidVol^(SUBMINUTE((DB),5,Regular),5,0)",  "Bar",, "Open", "5",D43,,,,,"T")</f>
        <v>217</v>
      </c>
      <c r="AH43" s="3">
        <f xml:space="preserve"> RTD("cqg.rtd",,"StudyData","BAVolCr.AskVol^(SUBMINUTE((DB),5,Regular),5,0)",  "Bar",, "Open", "5",D43,,,,,"T")</f>
        <v>171</v>
      </c>
      <c r="AI43" s="13">
        <f t="shared" si="1"/>
        <v>0</v>
      </c>
      <c r="AJ43" s="20"/>
      <c r="AK43" s="21">
        <f>RTD("cqg.rtd",,"StudyData","DB","Bar",,"Time","1",D43,,,,,"T")</f>
        <v>43628.463194444441</v>
      </c>
      <c r="AL43" s="22">
        <f>IF(RTD("cqg.rtd",,"StudyData","DB","FG",,"Open","1",D43,,,,,"T")="",NA(),RTD("cqg.rtd",,"StudyData","DB","FG",,"Open","1",D43,,,,,"T"))</f>
        <v>171.41</v>
      </c>
      <c r="AM43" s="22">
        <f>IF(RTD("cqg.rtd",,"StudyData","DB","FG",,"High","1",D43,,,,,"T")="",NA(),RTD("cqg.rtd",,"StudyData","DB","FG",,"High","1",D43,,,,,"T"))</f>
        <v>171.42</v>
      </c>
      <c r="AN43" s="22">
        <f>IF(RTD("cqg.rtd",,"StudyData","DB","FG",,"Low","1",D43,,,,,"T")="",NA(),RTD("cqg.rtd",,"StudyData","DB","FG",,"Low","1",D43,,,,,"T"))</f>
        <v>171.41</v>
      </c>
      <c r="AO43" s="41">
        <f>IF(RTD("cqg.rtd",,"StudyData","DB","FG",,"Close","1",D43,,,,,"T")="",NA(),RTD("cqg.rtd",,"StudyData","DB","FG",,"Close","1",D43,,,,,"T"))</f>
        <v>171.42</v>
      </c>
      <c r="AP43" s="17">
        <f>IF( RTD("cqg.rtd",,"StudyData", "AlgOrdBidVol(DB)",  "Bar",, "Open", "1",D43,,,,,"T")="",0,RTD("cqg.rtd",,"StudyData", "AlgOrdBidVol(DB)",  "Bar",, "Open", "1",D43,,,,,"T"))</f>
        <v>0</v>
      </c>
      <c r="AQ43" s="17">
        <f xml:space="preserve"> IF(RTD("cqg.rtd",,"StudyData", "AlgOrdAskVol(DB)",  "Bar",, "Open", "1",D43,,,,,"T")="",0,RTD("cqg.rtd",,"StudyData", "AlgOrdAskVol(DB)",  "Bar",, "Open", "1",D43,,,,,"T"))</f>
        <v>41</v>
      </c>
      <c r="AR43" s="23">
        <f xml:space="preserve"> RTD("cqg.rtd",,"StudyData","BAVolCr.BidVol^(DB)",  "Bar",, "Open", "1",D43,,,,,"T")</f>
        <v>1089</v>
      </c>
      <c r="AS43" s="23">
        <f xml:space="preserve"> RTD("cqg.rtd",,"StudyData","BAVolCr.AskVol^(DB)",  "Bar",, "Open", "1",D43,,,,,"T")</f>
        <v>944</v>
      </c>
      <c r="AT43" s="69">
        <f t="shared" si="2"/>
        <v>0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RTD("cqg.rtd",,"StudyData","DB","Bar",,"Time","5",D43,,,,,"T")</f>
        <v>43628.357638888891</v>
      </c>
      <c r="BM43" s="50">
        <f>IF(RTD("cqg.rtd",,"StudyData","DB","FG",,"Open","5",D43,,,,,"T")="",NA(),RTD("cqg.rtd",,"StudyData","DB","FG",,"Open","5",D43,,,,,"T"))</f>
        <v>171.37</v>
      </c>
      <c r="BN43" s="48">
        <f>IF(RTD("cqg.rtd",,"StudyData","DB","FG",,"High","5",D43,,,,,"T")="",NA(),RTD("cqg.rtd",,"StudyData","DB","FG",,"High","5",D43,,,,,"T"))</f>
        <v>171.38</v>
      </c>
      <c r="BO43" s="49">
        <f>IF(RTD("cqg.rtd",,"StudyData","DB","FG",,"Low","5",D43,,,,,"T")="",NA(),RTD("cqg.rtd",,"StudyData","DB","FG",,"Low","5",D43,,,,,"T"))</f>
        <v>171.35</v>
      </c>
      <c r="BP43" s="19">
        <f>IF(RTD("cqg.rtd",,"StudyData","DB","FG",,"Close","5",D43,,,,,"T")="",NA(),RTD("cqg.rtd",,"StudyData","DB","FG",,"Close","5",D43,,,,,"T"))</f>
        <v>171.38</v>
      </c>
      <c r="BQ43" s="16">
        <f>IF( RTD("cqg.rtd",,"StudyData","AlgOrdBidVol(DB)",  "Bar",, "Open", "5",D43,,,,,"T")="",0,RTD("cqg.rtd",,"StudyData","AlgOrdBidVol(DB)",  "Bar",, "Open", "5",D43,,,,,"T"))</f>
        <v>93</v>
      </c>
      <c r="BR43" s="16">
        <f>IF( RTD("cqg.rtd",,"StudyData","AlgOrdAskVol(DB)",  "Bar",, "Open", "5",D43,,,,,"T")="",0,RTD("cqg.rtd",,"StudyData","AlgOrdAskVol(DB)",  "Bar",, "Open", "5",D43,,,,,"T"))</f>
        <v>157</v>
      </c>
      <c r="BS43" s="13">
        <f xml:space="preserve"> RTD("cqg.rtd",,"StudyData","BAVolCr.BidVol^(DB)",  "Bar",, "Open", "5",D43,,,,,"T")</f>
        <v>15199</v>
      </c>
      <c r="BT43" s="13">
        <f xml:space="preserve"> RTD("cqg.rtd",,"StudyData","BAVolCr.AskVol^(DB)",  "Bar",, "Open", "5",D43,,,,,"T")</f>
        <v>13863</v>
      </c>
      <c r="BU43" s="13">
        <f t="shared" si="3"/>
        <v>0</v>
      </c>
    </row>
    <row r="44" spans="2:73" ht="11.25" customHeight="1" x14ac:dyDescent="0.3">
      <c r="B44" s="14">
        <f>RTD("cqg.rtd",,"StudyData","SUBMINUTE((DB),1,Regular)","FG",,"Time","5",D44,,,,,"T")</f>
        <v>43628.489027777781</v>
      </c>
      <c r="C44" s="15">
        <f>IF(RTD("cqg.rtd",,"StudyData","SUBMINUTE((DB),1,FillGap)","Bar",,"Close","5",D44,,,,,"T")="",NA(),RTD("cqg.rtd",,"StudyData","SUBMINUTE((DB),1,FillGap)","Bar",,"Close","5",D44,,,,,"T"))</f>
        <v>171.39</v>
      </c>
      <c r="D44" s="16">
        <f t="shared" si="6"/>
        <v>-38</v>
      </c>
      <c r="E44" s="17">
        <f>IF( RTD("cqg.rtd",,"StudyData", "AlgOrdBidVol(SUBMINUTE((DB),1,Regular),1,0)",  "Bar",, "Open", "5",D44,,,,,"T")="",0,RTD("cqg.rtd",,"StudyData", "AlgOrdBidVol(SUBMINUTE((DB),1,Regular),1,0)",  "Bar",, "Open", "5",D44,,,,,"T"))</f>
        <v>0</v>
      </c>
      <c r="F44" s="17">
        <f xml:space="preserve"> IF(RTD("cqg.rtd",,"StudyData", "AlgOrdAskVol(SUBMINUTE((DB),1,Regular),1,0)",  "Bar",, "Open", "5",D44,,,,,"T")="",0,RTD("cqg.rtd",,"StudyData", "AlgOrdAskVol(SUBMINUTE((DB),1,Regular),1,0)",  "Bar",, "Open", "5",D44,,,,,"T"))</f>
        <v>0</v>
      </c>
      <c r="G44" s="23">
        <f xml:space="preserve"> RTD("cqg.rtd",,"StudyData","BAVolCr.BidVol^(SUBMINUTE((DB),1,FillGap),5,0)",  "Bar",, "Open", "5",D44,,,,,"T")</f>
        <v>0</v>
      </c>
      <c r="H44" s="23">
        <f xml:space="preserve"> RTD("cqg.rtd",,"StudyData","BAVolCr.AskVol^(SUBMINUTE((DB),1,Regular),5,0)",  "Bar",, "Open", "5",D44,,,,,"T")</f>
        <v>8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RTD("cqg.rtd",,"StudyData","SUBMINUTE((DB),5,Regular)","FG",,"Time","5",D44,,,,,"T")</f>
        <v>43628.487268518518</v>
      </c>
      <c r="AA44" s="18">
        <f>IF(RTD("cqg.rtd",,"StudyData","SUBMINUTE((DB),5,Regular)","FG",,"Open","5",D44,,,,,"T")="",NA(),RTD("cqg.rtd",,"StudyData","SUBMINUTE((DB),5,Regular)","FG",,"Open","5",D44,,,,,"T"))</f>
        <v>171.39</v>
      </c>
      <c r="AB44" s="18">
        <f>IF(RTD("cqg.rtd",,"StudyData","SUBMINUTE((DB),5,Regular)","FG",,"High","5",D44,,,,,"T")="",NA(),RTD("cqg.rtd",,"StudyData","SUBMINUTE((DB),5,Regular)","FG",,"High","5",D44,,,,,"T"))</f>
        <v>171.39</v>
      </c>
      <c r="AC44" s="18">
        <f>IF(RTD("cqg.rtd",,"StudyData","SUBMINUTE((DB),5,Regular)","FG",,"Low","5",D44,,,,,"T")="",NA(),RTD("cqg.rtd",,"StudyData","SUBMINUTE((DB),5,Regular)","FG",,"Low","5",D44,,,,,"T"))</f>
        <v>171.39</v>
      </c>
      <c r="AD44" s="39">
        <f>IF(RTD("cqg.rtd",,"StudyData","SUBMINUTE((DB),5,FillGap)","Bar",,"Close","5",D44,,,,,"T")="",NA(),RTD("cqg.rtd",,"StudyData","SUBMINUTE((DB),5,FillGap)","Bar",,"Close","5",D44,,,,,"T"))</f>
        <v>171.39</v>
      </c>
      <c r="AE44" s="16">
        <f>IF( RTD("cqg.rtd",,"StudyData","AlgOrdBidVol(SUBMINUTE((DB),5,Regular),1,0)",  "Bar",, "Open", "5",D44,,,,,"T")="",0,RTD("cqg.rtd",,"StudyData","AlgOrdBidVol(SUBMINUTE((DB),5,Regular),1,0)",  "Bar",, "Open", "5",D44,,,,,"T"))</f>
        <v>0</v>
      </c>
      <c r="AF44" s="16">
        <f>IF( RTD("cqg.rtd",,"StudyData","AlgOrdAskVol(SUBMINUTE((DB),5,Regular),1,0)",  "Bar",, "Open", "5",D44,,,,,"T")="",0,RTD("cqg.rtd",,"StudyData","AlgOrdAskVol(SUBMINUTE((DB),5,Regular),1,0)",  "Bar",, "Open", "5",D44,,,,,"T"))</f>
        <v>0</v>
      </c>
      <c r="AG44" s="3">
        <f xml:space="preserve"> RTD("cqg.rtd",,"StudyData","BAVolCr.BidVol^(SUBMINUTE((DB),5,Regular),5,0)",  "Bar",, "Open", "5",D44,,,,,"T")</f>
        <v>217</v>
      </c>
      <c r="AH44" s="3">
        <f xml:space="preserve"> RTD("cqg.rtd",,"StudyData","BAVolCr.AskVol^(SUBMINUTE((DB),5,Regular),5,0)",  "Bar",, "Open", "5",D44,,,,,"T")</f>
        <v>180</v>
      </c>
      <c r="AI44" s="13">
        <f t="shared" si="1"/>
        <v>0</v>
      </c>
      <c r="AJ44" s="20"/>
      <c r="AK44" s="21">
        <f>RTD("cqg.rtd",,"StudyData","DB","Bar",,"Time","1",D44,,,,,"T")</f>
        <v>43628.462500000001</v>
      </c>
      <c r="AL44" s="22">
        <f>IF(RTD("cqg.rtd",,"StudyData","DB","FG",,"Open","1",D44,,,,,"T")="",NA(),RTD("cqg.rtd",,"StudyData","DB","FG",,"Open","1",D44,,,,,"T"))</f>
        <v>171.43</v>
      </c>
      <c r="AM44" s="22">
        <f>IF(RTD("cqg.rtd",,"StudyData","DB","FG",,"High","1",D44,,,,,"T")="",NA(),RTD("cqg.rtd",,"StudyData","DB","FG",,"High","1",D44,,,,,"T"))</f>
        <v>171.43</v>
      </c>
      <c r="AN44" s="22">
        <f>IF(RTD("cqg.rtd",,"StudyData","DB","FG",,"Low","1",D44,,,,,"T")="",NA(),RTD("cqg.rtd",,"StudyData","DB","FG",,"Low","1",D44,,,,,"T"))</f>
        <v>171.42</v>
      </c>
      <c r="AO44" s="41">
        <f>IF(RTD("cqg.rtd",,"StudyData","DB","FG",,"Close","1",D44,,,,,"T")="",NA(),RTD("cqg.rtd",,"StudyData","DB","FG",,"Close","1",D44,,,,,"T"))</f>
        <v>171.42</v>
      </c>
      <c r="AP44" s="17">
        <f>IF( RTD("cqg.rtd",,"StudyData", "AlgOrdBidVol(DB)",  "Bar",, "Open", "1",D44,,,,,"T")="",0,RTD("cqg.rtd",,"StudyData", "AlgOrdBidVol(DB)",  "Bar",, "Open", "1",D44,,,,,"T"))</f>
        <v>0</v>
      </c>
      <c r="AQ44" s="17">
        <f xml:space="preserve"> IF(RTD("cqg.rtd",,"StudyData", "AlgOrdAskVol(DB)",  "Bar",, "Open", "1",D44,,,,,"T")="",0,RTD("cqg.rtd",,"StudyData", "AlgOrdAskVol(DB)",  "Bar",, "Open", "1",D44,,,,,"T"))</f>
        <v>51</v>
      </c>
      <c r="AR44" s="23">
        <f xml:space="preserve"> RTD("cqg.rtd",,"StudyData","BAVolCr.BidVol^(DB)",  "Bar",, "Open", "1",D44,,,,,"T")</f>
        <v>1164</v>
      </c>
      <c r="AS44" s="23">
        <f xml:space="preserve"> RTD("cqg.rtd",,"StudyData","BAVolCr.AskVol^(DB)",  "Bar",, "Open", "1",D44,,,,,"T")</f>
        <v>951</v>
      </c>
      <c r="AT44" s="69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RTD("cqg.rtd",,"StudyData","DB","Bar",,"Time","5",D44,,,,,"T")</f>
        <v>43628.354166666664</v>
      </c>
      <c r="BM44" s="50">
        <f>IF(RTD("cqg.rtd",,"StudyData","DB","FG",,"Open","5",D44,,,,,"T")="",NA(),RTD("cqg.rtd",,"StudyData","DB","FG",,"Open","5",D44,,,,,"T"))</f>
        <v>171.37</v>
      </c>
      <c r="BN44" s="48">
        <f>IF(RTD("cqg.rtd",,"StudyData","DB","FG",,"High","5",D44,,,,,"T")="",NA(),RTD("cqg.rtd",,"StudyData","DB","FG",,"High","5",D44,,,,,"T"))</f>
        <v>171.38</v>
      </c>
      <c r="BO44" s="49">
        <f>IF(RTD("cqg.rtd",,"StudyData","DB","FG",,"Low","5",D44,,,,,"T")="",NA(),RTD("cqg.rtd",,"StudyData","DB","FG",,"Low","5",D44,,,,,"T"))</f>
        <v>171.35</v>
      </c>
      <c r="BP44" s="19">
        <f>IF(RTD("cqg.rtd",,"StudyData","DB","FG",,"Close","5",D44,,,,,"T")="",NA(),RTD("cqg.rtd",,"StudyData","DB","FG",,"Close","5",D44,,,,,"T"))</f>
        <v>171.36</v>
      </c>
      <c r="BQ44" s="16">
        <f>IF( RTD("cqg.rtd",,"StudyData","AlgOrdBidVol(DB)",  "Bar",, "Open", "5",D44,,,,,"T")="",0,RTD("cqg.rtd",,"StudyData","AlgOrdBidVol(DB)",  "Bar",, "Open", "5",D44,,,,,"T"))</f>
        <v>503</v>
      </c>
      <c r="BR44" s="16">
        <f>IF( RTD("cqg.rtd",,"StudyData","AlgOrdAskVol(DB)",  "Bar",, "Open", "5",D44,,,,,"T")="",0,RTD("cqg.rtd",,"StudyData","AlgOrdAskVol(DB)",  "Bar",, "Open", "5",D44,,,,,"T"))</f>
        <v>284</v>
      </c>
      <c r="BS44" s="13">
        <f xml:space="preserve"> RTD("cqg.rtd",,"StudyData","BAVolCr.BidVol^(DB)",  "Bar",, "Open", "5",D44,,,,,"T")</f>
        <v>16389</v>
      </c>
      <c r="BT44" s="13">
        <f xml:space="preserve"> RTD("cqg.rtd",,"StudyData","BAVolCr.AskVol^(DB)",  "Bar",, "Open", "5",D44,,,,,"T")</f>
        <v>15095</v>
      </c>
      <c r="BU44" s="13">
        <f t="shared" si="3"/>
        <v>1</v>
      </c>
    </row>
    <row r="45" spans="2:73" ht="11.25" customHeight="1" x14ac:dyDescent="0.3">
      <c r="B45" s="14">
        <f>RTD("cqg.rtd",,"StudyData","SUBMINUTE((DB),1,Regular)","FG",,"Time","5",D45,,,,,"T")</f>
        <v>43628.489016203705</v>
      </c>
      <c r="C45" s="15">
        <f>IF(RTD("cqg.rtd",,"StudyData","SUBMINUTE((DB),1,FillGap)","Bar",,"Close","5",D45,,,,,"T")="",NA(),RTD("cqg.rtd",,"StudyData","SUBMINUTE((DB),1,FillGap)","Bar",,"Close","5",D45,,,,,"T"))</f>
        <v>171.39</v>
      </c>
      <c r="D45" s="16">
        <f t="shared" si="6"/>
        <v>-39</v>
      </c>
      <c r="E45" s="17">
        <f>IF( RTD("cqg.rtd",,"StudyData", "AlgOrdBidVol(SUBMINUTE((DB),1,Regular),1,0)",  "Bar",, "Open", "5",D45,,,,,"T")="",0,RTD("cqg.rtd",,"StudyData", "AlgOrdBidVol(SUBMINUTE((DB),1,Regular),1,0)",  "Bar",, "Open", "5",D45,,,,,"T"))</f>
        <v>0</v>
      </c>
      <c r="F45" s="17">
        <f xml:space="preserve"> IF(RTD("cqg.rtd",,"StudyData", "AlgOrdAskVol(SUBMINUTE((DB),1,Regular),1,0)",  "Bar",, "Open", "5",D45,,,,,"T")="",0,RTD("cqg.rtd",,"StudyData", "AlgOrdAskVol(SUBMINUTE((DB),1,Regular),1,0)",  "Bar",, "Open", "5",D45,,,,,"T"))</f>
        <v>0</v>
      </c>
      <c r="G45" s="23">
        <f xml:space="preserve"> RTD("cqg.rtd",,"StudyData","BAVolCr.BidVol^(SUBMINUTE((DB),1,FillGap),5,0)",  "Bar",, "Open", "5",D45,,,,,"T")</f>
        <v>0</v>
      </c>
      <c r="H45" s="23">
        <f xml:space="preserve"> RTD("cqg.rtd",,"StudyData","BAVolCr.AskVol^(SUBMINUTE((DB),1,Regular),5,0)",  "Bar",, "Open", "5",D45,,,,,"T")</f>
        <v>11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RTD("cqg.rtd",,"StudyData","SUBMINUTE((DB),5,Regular)","FG",,"Time","5",D45,,,,,"T")</f>
        <v>43628.487210648149</v>
      </c>
      <c r="AA45" s="18">
        <f>IF(RTD("cqg.rtd",,"StudyData","SUBMINUTE((DB),5,Regular)","FG",,"Open","5",D45,,,,,"T")="",NA(),RTD("cqg.rtd",,"StudyData","SUBMINUTE((DB),5,Regular)","FG",,"Open","5",D45,,,,,"T"))</f>
        <v>171.39</v>
      </c>
      <c r="AB45" s="18">
        <f>IF(RTD("cqg.rtd",,"StudyData","SUBMINUTE((DB),5,Regular)","FG",,"High","5",D45,,,,,"T")="",NA(),RTD("cqg.rtd",,"StudyData","SUBMINUTE((DB),5,Regular)","FG",,"High","5",D45,,,,,"T"))</f>
        <v>171.39</v>
      </c>
      <c r="AC45" s="18">
        <f>IF(RTD("cqg.rtd",,"StudyData","SUBMINUTE((DB),5,Regular)","FG",,"Low","5",D45,,,,,"T")="",NA(),RTD("cqg.rtd",,"StudyData","SUBMINUTE((DB),5,Regular)","FG",,"Low","5",D45,,,,,"T"))</f>
        <v>171.39</v>
      </c>
      <c r="AD45" s="39">
        <f>IF(RTD("cqg.rtd",,"StudyData","SUBMINUTE((DB),5,FillGap)","Bar",,"Close","5",D45,,,,,"T")="",NA(),RTD("cqg.rtd",,"StudyData","SUBMINUTE((DB),5,FillGap)","Bar",,"Close","5",D45,,,,,"T"))</f>
        <v>171.39</v>
      </c>
      <c r="AE45" s="16">
        <f>IF( RTD("cqg.rtd",,"StudyData","AlgOrdBidVol(SUBMINUTE((DB),5,Regular),1,0)",  "Bar",, "Open", "5",D45,,,,,"T")="",0,RTD("cqg.rtd",,"StudyData","AlgOrdBidVol(SUBMINUTE((DB),5,Regular),1,0)",  "Bar",, "Open", "5",D45,,,,,"T"))</f>
        <v>0</v>
      </c>
      <c r="AF45" s="16">
        <f>IF( RTD("cqg.rtd",,"StudyData","AlgOrdAskVol(SUBMINUTE((DB),5,Regular),1,0)",  "Bar",, "Open", "5",D45,,,,,"T")="",0,RTD("cqg.rtd",,"StudyData","AlgOrdAskVol(SUBMINUTE((DB),5,Regular),1,0)",  "Bar",, "Open", "5",D45,,,,,"T"))</f>
        <v>0</v>
      </c>
      <c r="AG45" s="3">
        <f xml:space="preserve"> RTD("cqg.rtd",,"StudyData","BAVolCr.BidVol^(SUBMINUTE((DB),5,Regular),5,0)",  "Bar",, "Open", "5",D45,,,,,"T")</f>
        <v>217</v>
      </c>
      <c r="AH45" s="3">
        <f xml:space="preserve"> RTD("cqg.rtd",,"StudyData","BAVolCr.AskVol^(SUBMINUTE((DB),5,Regular),5,0)",  "Bar",, "Open", "5",D45,,,,,"T")</f>
        <v>182</v>
      </c>
      <c r="AI45" s="13">
        <f t="shared" si="1"/>
        <v>0</v>
      </c>
      <c r="AJ45" s="20"/>
      <c r="AK45" s="21">
        <f>RTD("cqg.rtd",,"StudyData","DB","Bar",,"Time","1",D45,,,,,"T")</f>
        <v>43628.461805555555</v>
      </c>
      <c r="AL45" s="22">
        <f>IF(RTD("cqg.rtd",,"StudyData","DB","FG",,"Open","1",D45,,,,,"T")="",NA(),RTD("cqg.rtd",,"StudyData","DB","FG",,"Open","1",D45,,,,,"T"))</f>
        <v>171.44</v>
      </c>
      <c r="AM45" s="22">
        <f>IF(RTD("cqg.rtd",,"StudyData","DB","FG",,"High","1",D45,,,,,"T")="",NA(),RTD("cqg.rtd",,"StudyData","DB","FG",,"High","1",D45,,,,,"T"))</f>
        <v>171.44</v>
      </c>
      <c r="AN45" s="22">
        <f>IF(RTD("cqg.rtd",,"StudyData","DB","FG",,"Low","1",D45,,,,,"T")="",NA(),RTD("cqg.rtd",,"StudyData","DB","FG",,"Low","1",D45,,,,,"T"))</f>
        <v>171.43</v>
      </c>
      <c r="AO45" s="41">
        <f>IF(RTD("cqg.rtd",,"StudyData","DB","FG",,"Close","1",D45,,,,,"T")="",NA(),RTD("cqg.rtd",,"StudyData","DB","FG",,"Close","1",D45,,,,,"T"))</f>
        <v>171.43</v>
      </c>
      <c r="AP45" s="17">
        <f>IF( RTD("cqg.rtd",,"StudyData", "AlgOrdBidVol(DB)",  "Bar",, "Open", "1",D45,,,,,"T")="",0,RTD("cqg.rtd",,"StudyData", "AlgOrdBidVol(DB)",  "Bar",, "Open", "1",D45,,,,,"T"))</f>
        <v>0</v>
      </c>
      <c r="AQ45" s="17">
        <f xml:space="preserve"> IF(RTD("cqg.rtd",,"StudyData", "AlgOrdAskVol(DB)",  "Bar",, "Open", "1",D45,,,,,"T")="",0,RTD("cqg.rtd",,"StudyData", "AlgOrdAskVol(DB)",  "Bar",, "Open", "1",D45,,,,,"T"))</f>
        <v>0</v>
      </c>
      <c r="AR45" s="23">
        <f xml:space="preserve"> RTD("cqg.rtd",,"StudyData","BAVolCr.BidVol^(DB)",  "Bar",, "Open", "1",D45,,,,,"T")</f>
        <v>1101</v>
      </c>
      <c r="AS45" s="23">
        <f xml:space="preserve"> RTD("cqg.rtd",,"StudyData","BAVolCr.AskVol^(DB)",  "Bar",, "Open", "1",D45,,,,,"T")</f>
        <v>654</v>
      </c>
      <c r="AT45" s="69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RTD("cqg.rtd",,"StudyData","DB","Bar",,"Time","5",D45,,,,,"T")</f>
        <v>43628.350694444445</v>
      </c>
      <c r="BM45" s="50">
        <f>IF(RTD("cqg.rtd",,"StudyData","DB","FG",,"Open","5",D45,,,,,"T")="",NA(),RTD("cqg.rtd",,"StudyData","DB","FG",,"Open","5",D45,,,,,"T"))</f>
        <v>171.38</v>
      </c>
      <c r="BN45" s="48">
        <f>IF(RTD("cqg.rtd",,"StudyData","DB","FG",,"High","5",D45,,,,,"T")="",NA(),RTD("cqg.rtd",,"StudyData","DB","FG",,"High","5",D45,,,,,"T"))</f>
        <v>171.38</v>
      </c>
      <c r="BO45" s="49">
        <f>IF(RTD("cqg.rtd",,"StudyData","DB","FG",,"Low","5",D45,,,,,"T")="",NA(),RTD("cqg.rtd",,"StudyData","DB","FG",,"Low","5",D45,,,,,"T"))</f>
        <v>171.35</v>
      </c>
      <c r="BP45" s="19">
        <f>IF(RTD("cqg.rtd",,"StudyData","DB","FG",,"Close","5",D45,,,,,"T")="",NA(),RTD("cqg.rtd",,"StudyData","DB","FG",,"Close","5",D45,,,,,"T"))</f>
        <v>171.36</v>
      </c>
      <c r="BQ45" s="16">
        <f>IF( RTD("cqg.rtd",,"StudyData","AlgOrdBidVol(DB)",  "Bar",, "Open", "5",D45,,,,,"T")="",0,RTD("cqg.rtd",,"StudyData","AlgOrdBidVol(DB)",  "Bar",, "Open", "5",D45,,,,,"T"))</f>
        <v>184</v>
      </c>
      <c r="BR45" s="16">
        <f>IF( RTD("cqg.rtd",,"StudyData","AlgOrdAskVol(DB)",  "Bar",, "Open", "5",D45,,,,,"T")="",0,RTD("cqg.rtd",,"StudyData","AlgOrdAskVol(DB)",  "Bar",, "Open", "5",D45,,,,,"T"))</f>
        <v>342</v>
      </c>
      <c r="BS45" s="13">
        <f xml:space="preserve"> RTD("cqg.rtd",,"StudyData","BAVolCr.BidVol^(DB)",  "Bar",, "Open", "5",D45,,,,,"T")</f>
        <v>18909</v>
      </c>
      <c r="BT45" s="13">
        <f xml:space="preserve"> RTD("cqg.rtd",,"StudyData","BAVolCr.AskVol^(DB)",  "Bar",, "Open", "5",D45,,,,,"T")</f>
        <v>15882</v>
      </c>
      <c r="BU45" s="13">
        <f t="shared" si="3"/>
        <v>-1</v>
      </c>
    </row>
    <row r="46" spans="2:73" ht="11.25" customHeight="1" x14ac:dyDescent="0.3">
      <c r="B46" s="14">
        <f>RTD("cqg.rtd",,"StudyData","SUBMINUTE((DB),1,Regular)","FG",,"Time","5",D46,,,,,"T")</f>
        <v>43628.489004629628</v>
      </c>
      <c r="C46" s="15">
        <f>IF(RTD("cqg.rtd",,"StudyData","SUBMINUTE((DB),1,FillGap)","Bar",,"Close","5",D46,,,,,"T")="",NA(),RTD("cqg.rtd",,"StudyData","SUBMINUTE((DB),1,FillGap)","Bar",,"Close","5",D46,,,,,"T"))</f>
        <v>171.39</v>
      </c>
      <c r="D46" s="16">
        <f t="shared" si="6"/>
        <v>-40</v>
      </c>
      <c r="E46" s="17">
        <f>IF( RTD("cqg.rtd",,"StudyData", "AlgOrdBidVol(SUBMINUTE((DB),1,Regular),1,0)",  "Bar",, "Open", "5",D46,,,,,"T")="",0,RTD("cqg.rtd",,"StudyData", "AlgOrdBidVol(SUBMINUTE((DB),1,Regular),1,0)",  "Bar",, "Open", "5",D46,,,,,"T"))</f>
        <v>0</v>
      </c>
      <c r="F46" s="17">
        <f xml:space="preserve"> IF(RTD("cqg.rtd",,"StudyData", "AlgOrdAskVol(SUBMINUTE((DB),1,Regular),1,0)",  "Bar",, "Open", "5",D46,,,,,"T")="",0,RTD("cqg.rtd",,"StudyData", "AlgOrdAskVol(SUBMINUTE((DB),1,Regular),1,0)",  "Bar",, "Open", "5",D46,,,,,"T"))</f>
        <v>0</v>
      </c>
      <c r="G46" s="23">
        <f xml:space="preserve"> RTD("cqg.rtd",,"StudyData","BAVolCr.BidVol^(SUBMINUTE((DB),1,FillGap),5,0)",  "Bar",, "Open", "5",D46,,,,,"T")</f>
        <v>0</v>
      </c>
      <c r="H46" s="23">
        <f xml:space="preserve"> RTD("cqg.rtd",,"StudyData","BAVolCr.AskVol^(SUBMINUTE((DB),1,Regular),5,0)",  "Bar",, "Open", "5",D46,,,,,"T")</f>
        <v>21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RTD("cqg.rtd",,"StudyData","SUBMINUTE((DB),5,Regular)","FG",,"Time","5",D46,,,,,"T")</f>
        <v>43628.48715277778</v>
      </c>
      <c r="AA46" s="18">
        <f>IF(RTD("cqg.rtd",,"StudyData","SUBMINUTE((DB),5,Regular)","FG",,"Open","5",D46,,,,,"T")="",NA(),RTD("cqg.rtd",,"StudyData","SUBMINUTE((DB),5,Regular)","FG",,"Open","5",D46,,,,,"T"))</f>
        <v>171.39</v>
      </c>
      <c r="AB46" s="18">
        <f>IF(RTD("cqg.rtd",,"StudyData","SUBMINUTE((DB),5,Regular)","FG",,"High","5",D46,,,,,"T")="",NA(),RTD("cqg.rtd",,"StudyData","SUBMINUTE((DB),5,Regular)","FG",,"High","5",D46,,,,,"T"))</f>
        <v>171.39</v>
      </c>
      <c r="AC46" s="18">
        <f>IF(RTD("cqg.rtd",,"StudyData","SUBMINUTE((DB),5,Regular)","FG",,"Low","5",D46,,,,,"T")="",NA(),RTD("cqg.rtd",,"StudyData","SUBMINUTE((DB),5,Regular)","FG",,"Low","5",D46,,,,,"T"))</f>
        <v>171.39</v>
      </c>
      <c r="AD46" s="39">
        <f>IF(RTD("cqg.rtd",,"StudyData","SUBMINUTE((DB),5,FillGap)","Bar",,"Close","5",D46,,,,,"T")="",NA(),RTD("cqg.rtd",,"StudyData","SUBMINUTE((DB),5,FillGap)","Bar",,"Close","5",D46,,,,,"T"))</f>
        <v>171.39</v>
      </c>
      <c r="AE46" s="16">
        <f>IF( RTD("cqg.rtd",,"StudyData","AlgOrdBidVol(SUBMINUTE((DB),5,Regular),1,0)",  "Bar",, "Open", "5",D46,,,,,"T")="",0,RTD("cqg.rtd",,"StudyData","AlgOrdBidVol(SUBMINUTE((DB),5,Regular),1,0)",  "Bar",, "Open", "5",D46,,,,,"T"))</f>
        <v>0</v>
      </c>
      <c r="AF46" s="16">
        <f>IF( RTD("cqg.rtd",,"StudyData","AlgOrdAskVol(SUBMINUTE((DB),5,Regular),1,0)",  "Bar",, "Open", "5",D46,,,,,"T")="",0,RTD("cqg.rtd",,"StudyData","AlgOrdAskVol(SUBMINUTE((DB),5,Regular),1,0)",  "Bar",, "Open", "5",D46,,,,,"T"))</f>
        <v>0</v>
      </c>
      <c r="AG46" s="3">
        <f xml:space="preserve"> RTD("cqg.rtd",,"StudyData","BAVolCr.BidVol^(SUBMINUTE((DB),5,Regular),5,0)",  "Bar",, "Open", "5",D46,,,,,"T")</f>
        <v>276</v>
      </c>
      <c r="AH46" s="3">
        <f xml:space="preserve"> RTD("cqg.rtd",,"StudyData","BAVolCr.AskVol^(SUBMINUTE((DB),5,Regular),5,0)",  "Bar",, "Open", "5",D46,,,,,"T")</f>
        <v>427</v>
      </c>
      <c r="AI46" s="13">
        <f t="shared" si="1"/>
        <v>0</v>
      </c>
      <c r="AJ46" s="20"/>
      <c r="AK46" s="21">
        <f>RTD("cqg.rtd",,"StudyData","DB","Bar",,"Time","1",D46,,,,,"T")</f>
        <v>43628.461111111108</v>
      </c>
      <c r="AL46" s="22">
        <f>IF(RTD("cqg.rtd",,"StudyData","DB","FG",,"Open","1",D46,,,,,"T")="",NA(),RTD("cqg.rtd",,"StudyData","DB","FG",,"Open","1",D46,,,,,"T"))</f>
        <v>171.44</v>
      </c>
      <c r="AM46" s="22">
        <f>IF(RTD("cqg.rtd",,"StudyData","DB","FG",,"High","1",D46,,,,,"T")="",NA(),RTD("cqg.rtd",,"StudyData","DB","FG",,"High","1",D46,,,,,"T"))</f>
        <v>171.44</v>
      </c>
      <c r="AN46" s="22">
        <f>IF(RTD("cqg.rtd",,"StudyData","DB","FG",,"Low","1",D46,,,,,"T")="",NA(),RTD("cqg.rtd",,"StudyData","DB","FG",,"Low","1",D46,,,,,"T"))</f>
        <v>171.43</v>
      </c>
      <c r="AO46" s="41">
        <f>IF(RTD("cqg.rtd",,"StudyData","DB","FG",,"Close","1",D46,,,,,"T")="",NA(),RTD("cqg.rtd",,"StudyData","DB","FG",,"Close","1",D46,,,,,"T"))</f>
        <v>171.44</v>
      </c>
      <c r="AP46" s="17">
        <f>IF( RTD("cqg.rtd",,"StudyData", "AlgOrdBidVol(DB)",  "Bar",, "Open", "1",D46,,,,,"T")="",0,RTD("cqg.rtd",,"StudyData", "AlgOrdBidVol(DB)",  "Bar",, "Open", "1",D46,,,,,"T"))</f>
        <v>0</v>
      </c>
      <c r="AQ46" s="17">
        <f xml:space="preserve"> IF(RTD("cqg.rtd",,"StudyData", "AlgOrdAskVol(DB)",  "Bar",, "Open", "1",D46,,,,,"T")="",0,RTD("cqg.rtd",,"StudyData", "AlgOrdAskVol(DB)",  "Bar",, "Open", "1",D46,,,,,"T"))</f>
        <v>0</v>
      </c>
      <c r="AR46" s="23">
        <f xml:space="preserve"> RTD("cqg.rtd",,"StudyData","BAVolCr.BidVol^(DB)",  "Bar",, "Open", "1",D46,,,,,"T")</f>
        <v>1093</v>
      </c>
      <c r="AS46" s="23">
        <f xml:space="preserve"> RTD("cqg.rtd",,"StudyData","BAVolCr.AskVol^(DB)",  "Bar",, "Open", "1",D46,,,,,"T")</f>
        <v>824</v>
      </c>
      <c r="AT46" s="69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RTD("cqg.rtd",,"StudyData","DB","Bar",,"Time","5",D46,,,,,"T")</f>
        <v>43628.347222222219</v>
      </c>
      <c r="BM46" s="50">
        <f>IF(RTD("cqg.rtd",,"StudyData","DB","FG",,"Open","5",D46,,,,,"T")="",NA(),RTD("cqg.rtd",,"StudyData","DB","FG",,"Open","5",D46,,,,,"T"))</f>
        <v>171.38</v>
      </c>
      <c r="BN46" s="48">
        <f>IF(RTD("cqg.rtd",,"StudyData","DB","FG",,"High","5",D46,,,,,"T")="",NA(),RTD("cqg.rtd",,"StudyData","DB","FG",,"High","5",D46,,,,,"T"))</f>
        <v>171.39</v>
      </c>
      <c r="BO46" s="49">
        <f>IF(RTD("cqg.rtd",,"StudyData","DB","FG",,"Low","5",D46,,,,,"T")="",NA(),RTD("cqg.rtd",,"StudyData","DB","FG",,"Low","5",D46,,,,,"T"))</f>
        <v>171.35</v>
      </c>
      <c r="BP46" s="19">
        <f>IF(RTD("cqg.rtd",,"StudyData","DB","FG",,"Close","5",D46,,,,,"T")="",NA(),RTD("cqg.rtd",,"StudyData","DB","FG",,"Close","5",D46,,,,,"T"))</f>
        <v>171.38</v>
      </c>
      <c r="BQ46" s="16">
        <f>IF( RTD("cqg.rtd",,"StudyData","AlgOrdBidVol(DB)",  "Bar",, "Open", "5",D46,,,,,"T")="",0,RTD("cqg.rtd",,"StudyData","AlgOrdBidVol(DB)",  "Bar",, "Open", "5",D46,,,,,"T"))</f>
        <v>844</v>
      </c>
      <c r="BR46" s="16">
        <f>IF( RTD("cqg.rtd",,"StudyData","AlgOrdAskVol(DB)",  "Bar",, "Open", "5",D46,,,,,"T")="",0,RTD("cqg.rtd",,"StudyData","AlgOrdAskVol(DB)",  "Bar",, "Open", "5",D46,,,,,"T"))</f>
        <v>999</v>
      </c>
      <c r="BS46" s="13">
        <f xml:space="preserve"> RTD("cqg.rtd",,"StudyData","BAVolCr.BidVol^(DB)",  "Bar",, "Open", "5",D46,,,,,"T")</f>
        <v>19133</v>
      </c>
      <c r="BT46" s="13">
        <f xml:space="preserve"> RTD("cqg.rtd",,"StudyData","BAVolCr.AskVol^(DB)",  "Bar",, "Open", "5",D46,,,,,"T")</f>
        <v>16982</v>
      </c>
      <c r="BU46" s="13">
        <f t="shared" si="3"/>
        <v>-1</v>
      </c>
    </row>
    <row r="47" spans="2:73" ht="11.25" customHeight="1" x14ac:dyDescent="0.3">
      <c r="B47" s="14">
        <f>RTD("cqg.rtd",,"StudyData","SUBMINUTE((DB),1,Regular)","FG",,"Time","5",D47,,,,,"T")</f>
        <v>43628.488993055558</v>
      </c>
      <c r="C47" s="15">
        <f>IF(RTD("cqg.rtd",,"StudyData","SUBMINUTE((DB),1,FillGap)","Bar",,"Close","5",D47,,,,,"T")="",NA(),RTD("cqg.rtd",,"StudyData","SUBMINUTE((DB),1,FillGap)","Bar",,"Close","5",D47,,,,,"T"))</f>
        <v>171.39</v>
      </c>
      <c r="D47" s="16">
        <f t="shared" si="6"/>
        <v>-41</v>
      </c>
      <c r="E47" s="17">
        <f>IF( RTD("cqg.rtd",,"StudyData", "AlgOrdBidVol(SUBMINUTE((DB),1,Regular),1,0)",  "Bar",, "Open", "5",D47,,,,,"T")="",0,RTD("cqg.rtd",,"StudyData", "AlgOrdBidVol(SUBMINUTE((DB),1,Regular),1,0)",  "Bar",, "Open", "5",D47,,,,,"T"))</f>
        <v>0</v>
      </c>
      <c r="F47" s="17">
        <f xml:space="preserve"> IF(RTD("cqg.rtd",,"StudyData", "AlgOrdAskVol(SUBMINUTE((DB),1,Regular),1,0)",  "Bar",, "Open", "5",D47,,,,,"T")="",0,RTD("cqg.rtd",,"StudyData", "AlgOrdAskVol(SUBMINUTE((DB),1,Regular),1,0)",  "Bar",, "Open", "5",D47,,,,,"T"))</f>
        <v>0</v>
      </c>
      <c r="G47" s="23">
        <f xml:space="preserve"> RTD("cqg.rtd",,"StudyData","BAVolCr.BidVol^(SUBMINUTE((DB),1,FillGap),5,0)",  "Bar",, "Open", "5",D47,,,,,"T")</f>
        <v>0</v>
      </c>
      <c r="H47" s="23">
        <f xml:space="preserve"> RTD("cqg.rtd",,"StudyData","BAVolCr.AskVol^(SUBMINUTE((DB),1,Regular),5,0)",  "Bar",, "Open", "5",D47,,,,,"T")</f>
        <v>30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RTD("cqg.rtd",,"StudyData","SUBMINUTE((DB),5,Regular)","FG",,"Time","5",D47,,,,,"T")</f>
        <v>43628.48709490741</v>
      </c>
      <c r="AA47" s="18">
        <f>IF(RTD("cqg.rtd",,"StudyData","SUBMINUTE((DB),5,Regular)","FG",,"Open","5",D47,,,,,"T")="",NA(),RTD("cqg.rtd",,"StudyData","SUBMINUTE((DB),5,Regular)","FG",,"Open","5",D47,,,,,"T"))</f>
        <v>171.39</v>
      </c>
      <c r="AB47" s="18">
        <f>IF(RTD("cqg.rtd",,"StudyData","SUBMINUTE((DB),5,Regular)","FG",,"High","5",D47,,,,,"T")="",NA(),RTD("cqg.rtd",,"StudyData","SUBMINUTE((DB),5,Regular)","FG",,"High","5",D47,,,,,"T"))</f>
        <v>171.39</v>
      </c>
      <c r="AC47" s="18">
        <f>IF(RTD("cqg.rtd",,"StudyData","SUBMINUTE((DB),5,Regular)","FG",,"Low","5",D47,,,,,"T")="",NA(),RTD("cqg.rtd",,"StudyData","SUBMINUTE((DB),5,Regular)","FG",,"Low","5",D47,,,,,"T"))</f>
        <v>171.39</v>
      </c>
      <c r="AD47" s="39">
        <f>IF(RTD("cqg.rtd",,"StudyData","SUBMINUTE((DB),5,FillGap)","Bar",,"Close","5",D47,,,,,"T")="",NA(),RTD("cqg.rtd",,"StudyData","SUBMINUTE((DB),5,FillGap)","Bar",,"Close","5",D47,,,,,"T"))</f>
        <v>171.39</v>
      </c>
      <c r="AE47" s="16">
        <f>IF( RTD("cqg.rtd",,"StudyData","AlgOrdBidVol(SUBMINUTE((DB),5,Regular),1,0)",  "Bar",, "Open", "5",D47,,,,,"T")="",0,RTD("cqg.rtd",,"StudyData","AlgOrdBidVol(SUBMINUTE((DB),5,Regular),1,0)",  "Bar",, "Open", "5",D47,,,,,"T"))</f>
        <v>28</v>
      </c>
      <c r="AF47" s="16">
        <f>IF( RTD("cqg.rtd",,"StudyData","AlgOrdAskVol(SUBMINUTE((DB),5,Regular),1,0)",  "Bar",, "Open", "5",D47,,,,,"T")="",0,RTD("cqg.rtd",,"StudyData","AlgOrdAskVol(SUBMINUTE((DB),5,Regular),1,0)",  "Bar",, "Open", "5",D47,,,,,"T"))</f>
        <v>116</v>
      </c>
      <c r="AG47" s="3">
        <f xml:space="preserve"> RTD("cqg.rtd",,"StudyData","BAVolCr.BidVol^(SUBMINUTE((DB),5,Regular),5,0)",  "Bar",, "Open", "5",D47,,,,,"T")</f>
        <v>276</v>
      </c>
      <c r="AH47" s="3">
        <f xml:space="preserve"> RTD("cqg.rtd",,"StudyData","BAVolCr.AskVol^(SUBMINUTE((DB),5,Regular),5,0)",  "Bar",, "Open", "5",D47,,,,,"T")</f>
        <v>411</v>
      </c>
      <c r="AI47" s="13">
        <f t="shared" si="1"/>
        <v>-1</v>
      </c>
      <c r="AJ47" s="20"/>
      <c r="AK47" s="21">
        <f>RTD("cqg.rtd",,"StudyData","DB","Bar",,"Time","1",D47,,,,,"T")</f>
        <v>43628.460416666669</v>
      </c>
      <c r="AL47" s="22">
        <f>IF(RTD("cqg.rtd",,"StudyData","DB","FG",,"Open","1",D47,,,,,"T")="",NA(),RTD("cqg.rtd",,"StudyData","DB","FG",,"Open","1",D47,,,,,"T"))</f>
        <v>171.45</v>
      </c>
      <c r="AM47" s="22">
        <f>IF(RTD("cqg.rtd",,"StudyData","DB","FG",,"High","1",D47,,,,,"T")="",NA(),RTD("cqg.rtd",,"StudyData","DB","FG",,"High","1",D47,,,,,"T"))</f>
        <v>171.45</v>
      </c>
      <c r="AN47" s="22">
        <f>IF(RTD("cqg.rtd",,"StudyData","DB","FG",,"Low","1",D47,,,,,"T")="",NA(),RTD("cqg.rtd",,"StudyData","DB","FG",,"Low","1",D47,,,,,"T"))</f>
        <v>171.44</v>
      </c>
      <c r="AO47" s="41">
        <f>IF(RTD("cqg.rtd",,"StudyData","DB","FG",,"Close","1",D47,,,,,"T")="",NA(),RTD("cqg.rtd",,"StudyData","DB","FG",,"Close","1",D47,,,,,"T"))</f>
        <v>171.44</v>
      </c>
      <c r="AP47" s="17">
        <f>IF( RTD("cqg.rtd",,"StudyData", "AlgOrdBidVol(DB)",  "Bar",, "Open", "1",D47,,,,,"T")="",0,RTD("cqg.rtd",,"StudyData", "AlgOrdBidVol(DB)",  "Bar",, "Open", "1",D47,,,,,"T"))</f>
        <v>40</v>
      </c>
      <c r="AQ47" s="17">
        <f xml:space="preserve"> IF(RTD("cqg.rtd",,"StudyData", "AlgOrdAskVol(DB)",  "Bar",, "Open", "1",D47,,,,,"T")="",0,RTD("cqg.rtd",,"StudyData", "AlgOrdAskVol(DB)",  "Bar",, "Open", "1",D47,,,,,"T"))</f>
        <v>0</v>
      </c>
      <c r="AR47" s="23">
        <f xml:space="preserve"> RTD("cqg.rtd",,"StudyData","BAVolCr.BidVol^(DB)",  "Bar",, "Open", "1",D47,,,,,"T")</f>
        <v>1226</v>
      </c>
      <c r="AS47" s="23">
        <f xml:space="preserve"> RTD("cqg.rtd",,"StudyData","BAVolCr.AskVol^(DB)",  "Bar",, "Open", "1",D47,,,,,"T")</f>
        <v>558</v>
      </c>
      <c r="AT47" s="69">
        <f t="shared" si="2"/>
        <v>0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RTD("cqg.rtd",,"StudyData","DB","Bar",,"Time","5",D47,,,,,"T")</f>
        <v>43628.34375</v>
      </c>
      <c r="BM47" s="50">
        <f>IF(RTD("cqg.rtd",,"StudyData","DB","FG",,"Open","5",D47,,,,,"T")="",NA(),RTD("cqg.rtd",,"StudyData","DB","FG",,"Open","5",D47,,,,,"T"))</f>
        <v>171.4</v>
      </c>
      <c r="BN47" s="48">
        <f>IF(RTD("cqg.rtd",,"StudyData","DB","FG",,"High","5",D47,,,,,"T")="",NA(),RTD("cqg.rtd",,"StudyData","DB","FG",,"High","5",D47,,,,,"T"))</f>
        <v>171.41</v>
      </c>
      <c r="BO47" s="49">
        <f>IF(RTD("cqg.rtd",,"StudyData","DB","FG",,"Low","5",D47,,,,,"T")="",NA(),RTD("cqg.rtd",,"StudyData","DB","FG",,"Low","5",D47,,,,,"T"))</f>
        <v>171.36</v>
      </c>
      <c r="BP47" s="19">
        <f>IF(RTD("cqg.rtd",,"StudyData","DB","FG",,"Close","5",D47,,,,,"T")="",NA(),RTD("cqg.rtd",,"StudyData","DB","FG",,"Close","5",D47,,,,,"T"))</f>
        <v>171.39</v>
      </c>
      <c r="BQ47" s="16">
        <f>IF( RTD("cqg.rtd",,"StudyData","AlgOrdBidVol(DB)",  "Bar",, "Open", "5",D47,,,,,"T")="",0,RTD("cqg.rtd",,"StudyData","AlgOrdBidVol(DB)",  "Bar",, "Open", "5",D47,,,,,"T"))</f>
        <v>581</v>
      </c>
      <c r="BR47" s="16">
        <f>IF( RTD("cqg.rtd",,"StudyData","AlgOrdAskVol(DB)",  "Bar",, "Open", "5",D47,,,,,"T")="",0,RTD("cqg.rtd",,"StudyData","AlgOrdAskVol(DB)",  "Bar",, "Open", "5",D47,,,,,"T"))</f>
        <v>550</v>
      </c>
      <c r="BS47" s="13">
        <f xml:space="preserve"> RTD("cqg.rtd",,"StudyData","BAVolCr.BidVol^(DB)",  "Bar",, "Open", "5",D47,,,,,"T")</f>
        <v>17520</v>
      </c>
      <c r="BT47" s="13">
        <f xml:space="preserve"> RTD("cqg.rtd",,"StudyData","BAVolCr.AskVol^(DB)",  "Bar",, "Open", "5",D47,,,,,"T")</f>
        <v>14875</v>
      </c>
      <c r="BU47" s="13">
        <f t="shared" si="3"/>
        <v>1</v>
      </c>
    </row>
    <row r="48" spans="2:73" ht="11.25" customHeight="1" x14ac:dyDescent="0.3">
      <c r="B48" s="14">
        <f>RTD("cqg.rtd",,"StudyData","SUBMINUTE((DB),1,Regular)","FG",,"Time","5",D48,,,,,"T")</f>
        <v>43628.488981481481</v>
      </c>
      <c r="C48" s="15">
        <f>IF(RTD("cqg.rtd",,"StudyData","SUBMINUTE((DB),1,FillGap)","Bar",,"Close","5",D48,,,,,"T")="",NA(),RTD("cqg.rtd",,"StudyData","SUBMINUTE((DB),1,FillGap)","Bar",,"Close","5",D48,,,,,"T"))</f>
        <v>171.39</v>
      </c>
      <c r="D48" s="16">
        <f t="shared" si="6"/>
        <v>-42</v>
      </c>
      <c r="E48" s="17">
        <f>IF( RTD("cqg.rtd",,"StudyData", "AlgOrdBidVol(SUBMINUTE((DB),1,Regular),1,0)",  "Bar",, "Open", "5",D48,,,,,"T")="",0,RTD("cqg.rtd",,"StudyData", "AlgOrdBidVol(SUBMINUTE((DB),1,Regular),1,0)",  "Bar",, "Open", "5",D48,,,,,"T"))</f>
        <v>0</v>
      </c>
      <c r="F48" s="17">
        <f xml:space="preserve"> IF(RTD("cqg.rtd",,"StudyData", "AlgOrdAskVol(SUBMINUTE((DB),1,Regular),1,0)",  "Bar",, "Open", "5",D48,,,,,"T")="",0,RTD("cqg.rtd",,"StudyData", "AlgOrdAskVol(SUBMINUTE((DB),1,Regular),1,0)",  "Bar",, "Open", "5",D48,,,,,"T"))</f>
        <v>0</v>
      </c>
      <c r="G48" s="23">
        <f xml:space="preserve"> RTD("cqg.rtd",,"StudyData","BAVolCr.BidVol^(SUBMINUTE((DB),1,FillGap),5,0)",  "Bar",, "Open", "5",D48,,,,,"T")</f>
        <v>0</v>
      </c>
      <c r="H48" s="23">
        <f xml:space="preserve"> RTD("cqg.rtd",,"StudyData","BAVolCr.AskVol^(SUBMINUTE((DB),1,Regular),5,0)",  "Bar",, "Open", "5",D48,,,,,"T")</f>
        <v>39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RTD("cqg.rtd",,"StudyData","SUBMINUTE((DB),5,Regular)","FG",,"Time","5",D48,,,,,"T")</f>
        <v>43628.487037037041</v>
      </c>
      <c r="AA48" s="18">
        <f>IF(RTD("cqg.rtd",,"StudyData","SUBMINUTE((DB),5,Regular)","FG",,"Open","5",D48,,,,,"T")="",NA(),RTD("cqg.rtd",,"StudyData","SUBMINUTE((DB),5,Regular)","FG",,"Open","5",D48,,,,,"T"))</f>
        <v>171.39</v>
      </c>
      <c r="AB48" s="18">
        <f>IF(RTD("cqg.rtd",,"StudyData","SUBMINUTE((DB),5,Regular)","FG",,"High","5",D48,,,,,"T")="",NA(),RTD("cqg.rtd",,"StudyData","SUBMINUTE((DB),5,Regular)","FG",,"High","5",D48,,,,,"T"))</f>
        <v>171.39</v>
      </c>
      <c r="AC48" s="18">
        <f>IF(RTD("cqg.rtd",,"StudyData","SUBMINUTE((DB),5,Regular)","FG",,"Low","5",D48,,,,,"T")="",NA(),RTD("cqg.rtd",,"StudyData","SUBMINUTE((DB),5,Regular)","FG",,"Low","5",D48,,,,,"T"))</f>
        <v>171.39</v>
      </c>
      <c r="AD48" s="39">
        <f>IF(RTD("cqg.rtd",,"StudyData","SUBMINUTE((DB),5,FillGap)","Bar",,"Close","5",D48,,,,,"T")="",NA(),RTD("cqg.rtd",,"StudyData","SUBMINUTE((DB),5,FillGap)","Bar",,"Close","5",D48,,,,,"T"))</f>
        <v>171.39</v>
      </c>
      <c r="AE48" s="16">
        <f>IF( RTD("cqg.rtd",,"StudyData","AlgOrdBidVol(SUBMINUTE((DB),5,Regular),1,0)",  "Bar",, "Open", "5",D48,,,,,"T")="",0,RTD("cqg.rtd",,"StudyData","AlgOrdBidVol(SUBMINUTE((DB),5,Regular),1,0)",  "Bar",, "Open", "5",D48,,,,,"T"))</f>
        <v>0</v>
      </c>
      <c r="AF48" s="16">
        <f>IF( RTD("cqg.rtd",,"StudyData","AlgOrdAskVol(SUBMINUTE((DB),5,Regular),1,0)",  "Bar",, "Open", "5",D48,,,,,"T")="",0,RTD("cqg.rtd",,"StudyData","AlgOrdAskVol(SUBMINUTE((DB),5,Regular),1,0)",  "Bar",, "Open", "5",D48,,,,,"T"))</f>
        <v>0</v>
      </c>
      <c r="AG48" s="3">
        <f xml:space="preserve"> RTD("cqg.rtd",,"StudyData","BAVolCr.BidVol^(SUBMINUTE((DB),5,Regular),5,0)",  "Bar",, "Open", "5",D48,,,,,"T")</f>
        <v>59</v>
      </c>
      <c r="AH48" s="3">
        <f xml:space="preserve"> RTD("cqg.rtd",,"StudyData","BAVolCr.AskVol^(SUBMINUTE((DB),5,Regular),5,0)",  "Bar",, "Open", "5",D48,,,,,"T")</f>
        <v>278</v>
      </c>
      <c r="AI48" s="13">
        <f t="shared" si="1"/>
        <v>0</v>
      </c>
      <c r="AJ48" s="20"/>
      <c r="AK48" s="21">
        <f>RTD("cqg.rtd",,"StudyData","DB","Bar",,"Time","1",D48,,,,,"T")</f>
        <v>43628.459722222222</v>
      </c>
      <c r="AL48" s="22">
        <f>IF(RTD("cqg.rtd",,"StudyData","DB","FG",,"Open","1",D48,,,,,"T")="",NA(),RTD("cqg.rtd",,"StudyData","DB","FG",,"Open","1",D48,,,,,"T"))</f>
        <v>171.45</v>
      </c>
      <c r="AM48" s="22">
        <f>IF(RTD("cqg.rtd",,"StudyData","DB","FG",,"High","1",D48,,,,,"T")="",NA(),RTD("cqg.rtd",,"StudyData","DB","FG",,"High","1",D48,,,,,"T"))</f>
        <v>171.45</v>
      </c>
      <c r="AN48" s="22">
        <f>IF(RTD("cqg.rtd",,"StudyData","DB","FG",,"Low","1",D48,,,,,"T")="",NA(),RTD("cqg.rtd",,"StudyData","DB","FG",,"Low","1",D48,,,,,"T"))</f>
        <v>171.44</v>
      </c>
      <c r="AO48" s="41">
        <f>IF(RTD("cqg.rtd",,"StudyData","DB","FG",,"Close","1",D48,,,,,"T")="",NA(),RTD("cqg.rtd",,"StudyData","DB","FG",,"Close","1",D48,,,,,"T"))</f>
        <v>171.44</v>
      </c>
      <c r="AP48" s="17">
        <f>IF( RTD("cqg.rtd",,"StudyData", "AlgOrdBidVol(DB)",  "Bar",, "Open", "1",D48,,,,,"T")="",0,RTD("cqg.rtd",,"StudyData", "AlgOrdBidVol(DB)",  "Bar",, "Open", "1",D48,,,,,"T"))</f>
        <v>25</v>
      </c>
      <c r="AQ48" s="17">
        <f xml:space="preserve"> IF(RTD("cqg.rtd",,"StudyData", "AlgOrdAskVol(DB)",  "Bar",, "Open", "1",D48,,,,,"T")="",0,RTD("cqg.rtd",,"StudyData", "AlgOrdAskVol(DB)",  "Bar",, "Open", "1",D48,,,,,"T"))</f>
        <v>0</v>
      </c>
      <c r="AR48" s="23">
        <f xml:space="preserve"> RTD("cqg.rtd",,"StudyData","BAVolCr.BidVol^(DB)",  "Bar",, "Open", "1",D48,,,,,"T")</f>
        <v>1060</v>
      </c>
      <c r="AS48" s="23">
        <f xml:space="preserve"> RTD("cqg.rtd",,"StudyData","BAVolCr.AskVol^(DB)",  "Bar",, "Open", "1",D48,,,,,"T")</f>
        <v>471</v>
      </c>
      <c r="AT48" s="69">
        <f t="shared" si="2"/>
        <v>0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RTD("cqg.rtd",,"StudyData","DB","Bar",,"Time","5",D48,,,,,"T")</f>
        <v>43628.340277777781</v>
      </c>
      <c r="BM48" s="50">
        <f>IF(RTD("cqg.rtd",,"StudyData","DB","FG",,"Open","5",D48,,,,,"T")="",NA(),RTD("cqg.rtd",,"StudyData","DB","FG",,"Open","5",D48,,,,,"T"))</f>
        <v>171.41</v>
      </c>
      <c r="BN48" s="48">
        <f>IF(RTD("cqg.rtd",,"StudyData","DB","FG",,"High","5",D48,,,,,"T")="",NA(),RTD("cqg.rtd",,"StudyData","DB","FG",,"High","5",D48,,,,,"T"))</f>
        <v>171.43</v>
      </c>
      <c r="BO48" s="49">
        <f>IF(RTD("cqg.rtd",,"StudyData","DB","FG",,"Low","5",D48,,,,,"T")="",NA(),RTD("cqg.rtd",,"StudyData","DB","FG",,"Low","5",D48,,,,,"T"))</f>
        <v>171.4</v>
      </c>
      <c r="BP48" s="19">
        <f>IF(RTD("cqg.rtd",,"StudyData","DB","FG",,"Close","5",D48,,,,,"T")="",NA(),RTD("cqg.rtd",,"StudyData","DB","FG",,"Close","5",D48,,,,,"T"))</f>
        <v>171.4</v>
      </c>
      <c r="BQ48" s="16">
        <f>IF( RTD("cqg.rtd",,"StudyData","AlgOrdBidVol(DB)",  "Bar",, "Open", "5",D48,,,,,"T")="",0,RTD("cqg.rtd",,"StudyData","AlgOrdBidVol(DB)",  "Bar",, "Open", "5",D48,,,,,"T"))</f>
        <v>419</v>
      </c>
      <c r="BR48" s="16">
        <f>IF( RTD("cqg.rtd",,"StudyData","AlgOrdAskVol(DB)",  "Bar",, "Open", "5",D48,,,,,"T")="",0,RTD("cqg.rtd",,"StudyData","AlgOrdAskVol(DB)",  "Bar",, "Open", "5",D48,,,,,"T"))</f>
        <v>179</v>
      </c>
      <c r="BS48" s="13">
        <f xml:space="preserve"> RTD("cqg.rtd",,"StudyData","BAVolCr.BidVol^(DB)",  "Bar",, "Open", "5",D48,,,,,"T")</f>
        <v>15868</v>
      </c>
      <c r="BT48" s="13">
        <f xml:space="preserve"> RTD("cqg.rtd",,"StudyData","BAVolCr.AskVol^(DB)",  "Bar",, "Open", "5",D48,,,,,"T")</f>
        <v>12916</v>
      </c>
      <c r="BU48" s="13">
        <f t="shared" si="3"/>
        <v>1</v>
      </c>
    </row>
    <row r="49" spans="2:73" ht="11.25" customHeight="1" x14ac:dyDescent="0.3">
      <c r="B49" s="14">
        <f>RTD("cqg.rtd",,"StudyData","SUBMINUTE((DB),1,Regular)","FG",,"Time","5",D49,,,,,"T")</f>
        <v>43628.488969907405</v>
      </c>
      <c r="C49" s="15">
        <f>IF(RTD("cqg.rtd",,"StudyData","SUBMINUTE((DB),1,FillGap)","Bar",,"Close","5",D49,,,,,"T")="",NA(),RTD("cqg.rtd",,"StudyData","SUBMINUTE((DB),1,FillGap)","Bar",,"Close","5",D49,,,,,"T"))</f>
        <v>171.39</v>
      </c>
      <c r="D49" s="16">
        <f t="shared" si="6"/>
        <v>-43</v>
      </c>
      <c r="E49" s="17">
        <f>IF( RTD("cqg.rtd",,"StudyData", "AlgOrdBidVol(SUBMINUTE((DB),1,Regular),1,0)",  "Bar",, "Open", "5",D49,,,,,"T")="",0,RTD("cqg.rtd",,"StudyData", "AlgOrdBidVol(SUBMINUTE((DB),1,Regular),1,0)",  "Bar",, "Open", "5",D49,,,,,"T"))</f>
        <v>0</v>
      </c>
      <c r="F49" s="17">
        <f xml:space="preserve"> IF(RTD("cqg.rtd",,"StudyData", "AlgOrdAskVol(SUBMINUTE((DB),1,Regular),1,0)",  "Bar",, "Open", "5",D49,,,,,"T")="",0,RTD("cqg.rtd",,"StudyData", "AlgOrdAskVol(SUBMINUTE((DB),1,Regular),1,0)",  "Bar",, "Open", "5",D49,,,,,"T"))</f>
        <v>0</v>
      </c>
      <c r="G49" s="23">
        <f xml:space="preserve"> RTD("cqg.rtd",,"StudyData","BAVolCr.BidVol^(SUBMINUTE((DB),1,FillGap),5,0)",  "Bar",, "Open", "5",D49,,,,,"T")</f>
        <v>0</v>
      </c>
      <c r="H49" s="23">
        <f xml:space="preserve"> RTD("cqg.rtd",,"StudyData","BAVolCr.AskVol^(SUBMINUTE((DB),1,Regular),5,0)",  "Bar",, "Open", "5",D49,,,,,"T")</f>
        <v>45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RTD("cqg.rtd",,"StudyData","SUBMINUTE((DB),5,Regular)","FG",,"Time","5",D49,,,,,"T")</f>
        <v>43628.486979166664</v>
      </c>
      <c r="AA49" s="18">
        <f>IF(RTD("cqg.rtd",,"StudyData","SUBMINUTE((DB),5,Regular)","FG",,"Open","5",D49,,,,,"T")="",NA(),RTD("cqg.rtd",,"StudyData","SUBMINUTE((DB),5,Regular)","FG",,"Open","5",D49,,,,,"T"))</f>
        <v>171.39</v>
      </c>
      <c r="AB49" s="18">
        <f>IF(RTD("cqg.rtd",,"StudyData","SUBMINUTE((DB),5,Regular)","FG",,"High","5",D49,,,,,"T")="",NA(),RTD("cqg.rtd",,"StudyData","SUBMINUTE((DB),5,Regular)","FG",,"High","5",D49,,,,,"T"))</f>
        <v>171.39</v>
      </c>
      <c r="AC49" s="18">
        <f>IF(RTD("cqg.rtd",,"StudyData","SUBMINUTE((DB),5,Regular)","FG",,"Low","5",D49,,,,,"T")="",NA(),RTD("cqg.rtd",,"StudyData","SUBMINUTE((DB),5,Regular)","FG",,"Low","5",D49,,,,,"T"))</f>
        <v>171.39</v>
      </c>
      <c r="AD49" s="39">
        <f>IF(RTD("cqg.rtd",,"StudyData","SUBMINUTE((DB),5,FillGap)","Bar",,"Close","5",D49,,,,,"T")="",NA(),RTD("cqg.rtd",,"StudyData","SUBMINUTE((DB),5,FillGap)","Bar",,"Close","5",D49,,,,,"T"))</f>
        <v>171.39</v>
      </c>
      <c r="AE49" s="16">
        <f>IF( RTD("cqg.rtd",,"StudyData","AlgOrdBidVol(SUBMINUTE((DB),5,Regular),1,0)",  "Bar",, "Open", "5",D49,,,,,"T")="",0,RTD("cqg.rtd",,"StudyData","AlgOrdBidVol(SUBMINUTE((DB),5,Regular),1,0)",  "Bar",, "Open", "5",D49,,,,,"T"))</f>
        <v>0</v>
      </c>
      <c r="AF49" s="16">
        <f>IF( RTD("cqg.rtd",,"StudyData","AlgOrdAskVol(SUBMINUTE((DB),5,Regular),1,0)",  "Bar",, "Open", "5",D49,,,,,"T")="",0,RTD("cqg.rtd",,"StudyData","AlgOrdAskVol(SUBMINUTE((DB),5,Regular),1,0)",  "Bar",, "Open", "5",D49,,,,,"T"))</f>
        <v>0</v>
      </c>
      <c r="AG49" s="3">
        <f xml:space="preserve"> RTD("cqg.rtd",,"StudyData","BAVolCr.BidVol^(SUBMINUTE((DB),5,Regular),5,0)",  "Bar",, "Open", "5",D49,,,,,"T")</f>
        <v>59</v>
      </c>
      <c r="AH49" s="3">
        <f xml:space="preserve"> RTD("cqg.rtd",,"StudyData","BAVolCr.AskVol^(SUBMINUTE((DB),5,Regular),5,0)",  "Bar",, "Open", "5",D49,,,,,"T")</f>
        <v>264</v>
      </c>
      <c r="AI49" s="13">
        <f t="shared" si="1"/>
        <v>0</v>
      </c>
      <c r="AJ49" s="20"/>
      <c r="AK49" s="21">
        <f>RTD("cqg.rtd",,"StudyData","DB","Bar",,"Time","1",D49,,,,,"T")</f>
        <v>43628.459027777775</v>
      </c>
      <c r="AL49" s="22">
        <f>IF(RTD("cqg.rtd",,"StudyData","DB","FG",,"Open","1",D49,,,,,"T")="",NA(),RTD("cqg.rtd",,"StudyData","DB","FG",,"Open","1",D49,,,,,"T"))</f>
        <v>171.44</v>
      </c>
      <c r="AM49" s="22">
        <f>IF(RTD("cqg.rtd",,"StudyData","DB","FG",,"High","1",D49,,,,,"T")="",NA(),RTD("cqg.rtd",,"StudyData","DB","FG",,"High","1",D49,,,,,"T"))</f>
        <v>171.44</v>
      </c>
      <c r="AN49" s="22">
        <f>IF(RTD("cqg.rtd",,"StudyData","DB","FG",,"Low","1",D49,,,,,"T")="",NA(),RTD("cqg.rtd",,"StudyData","DB","FG",,"Low","1",D49,,,,,"T"))</f>
        <v>171.44</v>
      </c>
      <c r="AO49" s="41">
        <f>IF(RTD("cqg.rtd",,"StudyData","DB","FG",,"Close","1",D49,,,,,"T")="",NA(),RTD("cqg.rtd",,"StudyData","DB","FG",,"Close","1",D49,,,,,"T"))</f>
        <v>171.44</v>
      </c>
      <c r="AP49" s="17">
        <f>IF( RTD("cqg.rtd",,"StudyData", "AlgOrdBidVol(DB)",  "Bar",, "Open", "1",D49,,,,,"T")="",0,RTD("cqg.rtd",,"StudyData", "AlgOrdBidVol(DB)",  "Bar",, "Open", "1",D49,,,,,"T"))</f>
        <v>0</v>
      </c>
      <c r="AQ49" s="17">
        <f xml:space="preserve"> IF(RTD("cqg.rtd",,"StudyData", "AlgOrdAskVol(DB)",  "Bar",, "Open", "1",D49,,,,,"T")="",0,RTD("cqg.rtd",,"StudyData", "AlgOrdAskVol(DB)",  "Bar",, "Open", "1",D49,,,,,"T"))</f>
        <v>0</v>
      </c>
      <c r="AR49" s="23">
        <f xml:space="preserve"> RTD("cqg.rtd",,"StudyData","BAVolCr.BidVol^(DB)",  "Bar",, "Open", "1",D49,,,,,"T")</f>
        <v>988</v>
      </c>
      <c r="AS49" s="23">
        <f xml:space="preserve"> RTD("cqg.rtd",,"StudyData","BAVolCr.AskVol^(DB)",  "Bar",, "Open", "1",D49,,,,,"T")</f>
        <v>456</v>
      </c>
      <c r="AT49" s="69">
        <f t="shared" si="2"/>
        <v>0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RTD("cqg.rtd",,"StudyData","DB","Bar",,"Time","5",D49,,,,,"T")</f>
        <v>43628.336805555555</v>
      </c>
      <c r="BM49" s="50">
        <f>IF(RTD("cqg.rtd",,"StudyData","DB","FG",,"Open","5",D49,,,,,"T")="",NA(),RTD("cqg.rtd",,"StudyData","DB","FG",,"Open","5",D49,,,,,"T"))</f>
        <v>171.46</v>
      </c>
      <c r="BN49" s="48">
        <f>IF(RTD("cqg.rtd",,"StudyData","DB","FG",,"High","5",D49,,,,,"T")="",NA(),RTD("cqg.rtd",,"StudyData","DB","FG",,"High","5",D49,,,,,"T"))</f>
        <v>171.47</v>
      </c>
      <c r="BO49" s="49">
        <f>IF(RTD("cqg.rtd",,"StudyData","DB","FG",,"Low","5",D49,,,,,"T")="",NA(),RTD("cqg.rtd",,"StudyData","DB","FG",,"Low","5",D49,,,,,"T"))</f>
        <v>171.4</v>
      </c>
      <c r="BP49" s="19">
        <f>IF(RTD("cqg.rtd",,"StudyData","DB","FG",,"Close","5",D49,,,,,"T")="",NA(),RTD("cqg.rtd",,"StudyData","DB","FG",,"Close","5",D49,,,,,"T"))</f>
        <v>171.41</v>
      </c>
      <c r="BQ49" s="16">
        <f>IF( RTD("cqg.rtd",,"StudyData","AlgOrdBidVol(DB)",  "Bar",, "Open", "5",D49,,,,,"T")="",0,RTD("cqg.rtd",,"StudyData","AlgOrdBidVol(DB)",  "Bar",, "Open", "5",D49,,,,,"T"))</f>
        <v>711</v>
      </c>
      <c r="BR49" s="16">
        <f>IF( RTD("cqg.rtd",,"StudyData","AlgOrdAskVol(DB)",  "Bar",, "Open", "5",D49,,,,,"T")="",0,RTD("cqg.rtd",,"StudyData","AlgOrdAskVol(DB)",  "Bar",, "Open", "5",D49,,,,,"T"))</f>
        <v>728</v>
      </c>
      <c r="BS49" s="13">
        <f xml:space="preserve"> RTD("cqg.rtd",,"StudyData","BAVolCr.BidVol^(DB)",  "Bar",, "Open", "5",D49,,,,,"T")</f>
        <v>15388</v>
      </c>
      <c r="BT49" s="13">
        <f xml:space="preserve"> RTD("cqg.rtd",,"StudyData","BAVolCr.AskVol^(DB)",  "Bar",, "Open", "5",D49,,,,,"T")</f>
        <v>12202</v>
      </c>
      <c r="BU49" s="13">
        <f t="shared" si="3"/>
        <v>-1</v>
      </c>
    </row>
    <row r="50" spans="2:73" ht="11.25" customHeight="1" x14ac:dyDescent="0.3">
      <c r="B50" s="14">
        <f>RTD("cqg.rtd",,"StudyData","SUBMINUTE((DB),1,Regular)","FG",,"Time","5",D50,,,,,"T")</f>
        <v>43628.488958333335</v>
      </c>
      <c r="C50" s="15">
        <f>IF(RTD("cqg.rtd",,"StudyData","SUBMINUTE((DB),1,FillGap)","Bar",,"Close","5",D50,,,,,"T")="",NA(),RTD("cqg.rtd",,"StudyData","SUBMINUTE((DB),1,FillGap)","Bar",,"Close","5",D50,,,,,"T"))</f>
        <v>171.39</v>
      </c>
      <c r="D50" s="16">
        <f t="shared" si="6"/>
        <v>-44</v>
      </c>
      <c r="E50" s="17">
        <f>IF( RTD("cqg.rtd",,"StudyData", "AlgOrdBidVol(SUBMINUTE((DB),1,Regular),1,0)",  "Bar",, "Open", "5",D50,,,,,"T")="",0,RTD("cqg.rtd",,"StudyData", "AlgOrdBidVol(SUBMINUTE((DB),1,Regular),1,0)",  "Bar",, "Open", "5",D50,,,,,"T"))</f>
        <v>0</v>
      </c>
      <c r="F50" s="17">
        <f xml:space="preserve"> IF(RTD("cqg.rtd",,"StudyData", "AlgOrdAskVol(SUBMINUTE((DB),1,Regular),1,0)",  "Bar",, "Open", "5",D50,,,,,"T")="",0,RTD("cqg.rtd",,"StudyData", "AlgOrdAskVol(SUBMINUTE((DB),1,Regular),1,0)",  "Bar",, "Open", "5",D50,,,,,"T"))</f>
        <v>0</v>
      </c>
      <c r="G50" s="23">
        <f xml:space="preserve"> RTD("cqg.rtd",,"StudyData","BAVolCr.BidVol^(SUBMINUTE((DB),1,FillGap),5,0)",  "Bar",, "Open", "5",D50,,,,,"T")</f>
        <v>0</v>
      </c>
      <c r="H50" s="23">
        <f xml:space="preserve"> RTD("cqg.rtd",,"StudyData","BAVolCr.AskVol^(SUBMINUTE((DB),1,Regular),5,0)",  "Bar",, "Open", "5",D50,,,,,"T")</f>
        <v>51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RTD("cqg.rtd",,"StudyData","SUBMINUTE((DB),5,Regular)","FG",,"Time","5",D50,,,,,"T")</f>
        <v>43628.486921296295</v>
      </c>
      <c r="AA50" s="18">
        <f>IF(RTD("cqg.rtd",,"StudyData","SUBMINUTE((DB),5,Regular)","FG",,"Open","5",D50,,,,,"T")="",NA(),RTD("cqg.rtd",,"StudyData","SUBMINUTE((DB),5,Regular)","FG",,"Open","5",D50,,,,,"T"))</f>
        <v>171.39</v>
      </c>
      <c r="AB50" s="18">
        <f>IF(RTD("cqg.rtd",,"StudyData","SUBMINUTE((DB),5,Regular)","FG",,"High","5",D50,,,,,"T")="",NA(),RTD("cqg.rtd",,"StudyData","SUBMINUTE((DB),5,Regular)","FG",,"High","5",D50,,,,,"T"))</f>
        <v>171.39</v>
      </c>
      <c r="AC50" s="18">
        <f>IF(RTD("cqg.rtd",,"StudyData","SUBMINUTE((DB),5,Regular)","FG",,"Low","5",D50,,,,,"T")="",NA(),RTD("cqg.rtd",,"StudyData","SUBMINUTE((DB),5,Regular)","FG",,"Low","5",D50,,,,,"T"))</f>
        <v>171.39</v>
      </c>
      <c r="AD50" s="39">
        <f>IF(RTD("cqg.rtd",,"StudyData","SUBMINUTE((DB),5,FillGap)","Bar",,"Close","5",D50,,,,,"T")="",NA(),RTD("cqg.rtd",,"StudyData","SUBMINUTE((DB),5,FillGap)","Bar",,"Close","5",D50,,,,,"T"))</f>
        <v>171.39</v>
      </c>
      <c r="AE50" s="16">
        <f>IF( RTD("cqg.rtd",,"StudyData","AlgOrdBidVol(SUBMINUTE((DB),5,Regular),1,0)",  "Bar",, "Open", "5",D50,,,,,"T")="",0,RTD("cqg.rtd",,"StudyData","AlgOrdBidVol(SUBMINUTE((DB),5,Regular),1,0)",  "Bar",, "Open", "5",D50,,,,,"T"))</f>
        <v>22</v>
      </c>
      <c r="AF50" s="16">
        <f>IF( RTD("cqg.rtd",,"StudyData","AlgOrdAskVol(SUBMINUTE((DB),5,Regular),1,0)",  "Bar",, "Open", "5",D50,,,,,"T")="",0,RTD("cqg.rtd",,"StudyData","AlgOrdAskVol(SUBMINUTE((DB),5,Regular),1,0)",  "Bar",, "Open", "5",D50,,,,,"T"))</f>
        <v>377</v>
      </c>
      <c r="AG50" s="3">
        <f xml:space="preserve"> RTD("cqg.rtd",,"StudyData","BAVolCr.BidVol^(SUBMINUTE((DB),5,Regular),5,0)",  "Bar",, "Open", "5",D50,,,,,"T")</f>
        <v>59</v>
      </c>
      <c r="AH50" s="3">
        <f xml:space="preserve"> RTD("cqg.rtd",,"StudyData","BAVolCr.AskVol^(SUBMINUTE((DB),5,Regular),5,0)",  "Bar",, "Open", "5",D50,,,,,"T")</f>
        <v>265</v>
      </c>
      <c r="AI50" s="13">
        <f t="shared" si="1"/>
        <v>-1</v>
      </c>
      <c r="AJ50" s="20"/>
      <c r="AK50" s="21">
        <f>RTD("cqg.rtd",,"StudyData","DB","Bar",,"Time","1",D50,,,,,"T")</f>
        <v>43628.458333333336</v>
      </c>
      <c r="AL50" s="22">
        <f>IF(RTD("cqg.rtd",,"StudyData","DB","FG",,"Open","1",D50,,,,,"T")="",NA(),RTD("cqg.rtd",,"StudyData","DB","FG",,"Open","1",D50,,,,,"T"))</f>
        <v>171.44</v>
      </c>
      <c r="AM50" s="22">
        <f>IF(RTD("cqg.rtd",,"StudyData","DB","FG",,"High","1",D50,,,,,"T")="",NA(),RTD("cqg.rtd",,"StudyData","DB","FG",,"High","1",D50,,,,,"T"))</f>
        <v>171.45</v>
      </c>
      <c r="AN50" s="22">
        <f>IF(RTD("cqg.rtd",,"StudyData","DB","FG",,"Low","1",D50,,,,,"T")="",NA(),RTD("cqg.rtd",,"StudyData","DB","FG",,"Low","1",D50,,,,,"T"))</f>
        <v>171.44</v>
      </c>
      <c r="AO50" s="41">
        <f>IF(RTD("cqg.rtd",,"StudyData","DB","FG",,"Close","1",D50,,,,,"T")="",NA(),RTD("cqg.rtd",,"StudyData","DB","FG",,"Close","1",D50,,,,,"T"))</f>
        <v>171.44</v>
      </c>
      <c r="AP50" s="17">
        <f>IF( RTD("cqg.rtd",,"StudyData", "AlgOrdBidVol(DB)",  "Bar",, "Open", "1",D50,,,,,"T")="",0,RTD("cqg.rtd",,"StudyData", "AlgOrdBidVol(DB)",  "Bar",, "Open", "1",D50,,,,,"T"))</f>
        <v>28</v>
      </c>
      <c r="AQ50" s="17">
        <f xml:space="preserve"> IF(RTD("cqg.rtd",,"StudyData", "AlgOrdAskVol(DB)",  "Bar",, "Open", "1",D50,,,,,"T")="",0,RTD("cqg.rtd",,"StudyData", "AlgOrdAskVol(DB)",  "Bar",, "Open", "1",D50,,,,,"T"))</f>
        <v>30</v>
      </c>
      <c r="AR50" s="23">
        <f xml:space="preserve"> RTD("cqg.rtd",,"StudyData","BAVolCr.BidVol^(DB)",  "Bar",, "Open", "1",D50,,,,,"T")</f>
        <v>1284</v>
      </c>
      <c r="AS50" s="23">
        <f xml:space="preserve"> RTD("cqg.rtd",,"StudyData","BAVolCr.AskVol^(DB)",  "Bar",, "Open", "1",D50,,,,,"T")</f>
        <v>630</v>
      </c>
      <c r="AT50" s="69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RTD("cqg.rtd",,"StudyData","DB","Bar",,"Time","5",D50,,,,,"T")</f>
        <v>43628.333333333336</v>
      </c>
      <c r="BM50" s="50">
        <f>IF(RTD("cqg.rtd",,"StudyData","DB","FG",,"Open","5",D50,,,,,"T")="",NA(),RTD("cqg.rtd",,"StudyData","DB","FG",,"Open","5",D50,,,,,"T"))</f>
        <v>171.47</v>
      </c>
      <c r="BN50" s="48">
        <f>IF(RTD("cqg.rtd",,"StudyData","DB","FG",,"High","5",D50,,,,,"T")="",NA(),RTD("cqg.rtd",,"StudyData","DB","FG",,"High","5",D50,,,,,"T"))</f>
        <v>171.48</v>
      </c>
      <c r="BO50" s="49">
        <f>IF(RTD("cqg.rtd",,"StudyData","DB","FG",,"Low","5",D50,,,,,"T")="",NA(),RTD("cqg.rtd",,"StudyData","DB","FG",,"Low","5",D50,,,,,"T"))</f>
        <v>171.45</v>
      </c>
      <c r="BP50" s="19">
        <f>IF(RTD("cqg.rtd",,"StudyData","DB","FG",,"Close","5",D50,,,,,"T")="",NA(),RTD("cqg.rtd",,"StudyData","DB","FG",,"Close","5",D50,,,,,"T"))</f>
        <v>171.46</v>
      </c>
      <c r="BQ50" s="16">
        <f>IF( RTD("cqg.rtd",,"StudyData","AlgOrdBidVol(DB)",  "Bar",, "Open", "5",D50,,,,,"T")="",0,RTD("cqg.rtd",,"StudyData","AlgOrdBidVol(DB)",  "Bar",, "Open", "5",D50,,,,,"T"))</f>
        <v>691</v>
      </c>
      <c r="BR50" s="16">
        <f>IF( RTD("cqg.rtd",,"StudyData","AlgOrdAskVol(DB)",  "Bar",, "Open", "5",D50,,,,,"T")="",0,RTD("cqg.rtd",,"StudyData","AlgOrdAskVol(DB)",  "Bar",, "Open", "5",D50,,,,,"T"))</f>
        <v>667</v>
      </c>
      <c r="BS50" s="13">
        <f xml:space="preserve"> RTD("cqg.rtd",,"StudyData","BAVolCr.BidVol^(DB)",  "Bar",, "Open", "5",D50,,,,,"T")</f>
        <v>13409</v>
      </c>
      <c r="BT50" s="13">
        <f xml:space="preserve"> RTD("cqg.rtd",,"StudyData","BAVolCr.AskVol^(DB)",  "Bar",, "Open", "5",D50,,,,,"T")</f>
        <v>11807</v>
      </c>
      <c r="BU50" s="13">
        <f t="shared" si="3"/>
        <v>1</v>
      </c>
    </row>
    <row r="51" spans="2:73" ht="11.25" customHeight="1" x14ac:dyDescent="0.3">
      <c r="B51" s="14">
        <f>RTD("cqg.rtd",,"StudyData","SUBMINUTE((DB),1,Regular)","FG",,"Time","5",D51,,,,,"T")</f>
        <v>43628.488946759258</v>
      </c>
      <c r="C51" s="15">
        <f>IF(RTD("cqg.rtd",,"StudyData","SUBMINUTE((DB),1,FillGap)","Bar",,"Close","5",D51,,,,,"T")="",NA(),RTD("cqg.rtd",,"StudyData","SUBMINUTE((DB),1,FillGap)","Bar",,"Close","5",D51,,,,,"T"))</f>
        <v>171.39</v>
      </c>
      <c r="D51" s="16">
        <f t="shared" si="6"/>
        <v>-45</v>
      </c>
      <c r="E51" s="17">
        <f>IF( RTD("cqg.rtd",,"StudyData", "AlgOrdBidVol(SUBMINUTE((DB),1,Regular),1,0)",  "Bar",, "Open", "5",D51,,,,,"T")="",0,RTD("cqg.rtd",,"StudyData", "AlgOrdBidVol(SUBMINUTE((DB),1,Regular),1,0)",  "Bar",, "Open", "5",D51,,,,,"T"))</f>
        <v>0</v>
      </c>
      <c r="F51" s="17">
        <f xml:space="preserve"> IF(RTD("cqg.rtd",,"StudyData", "AlgOrdAskVol(SUBMINUTE((DB),1,Regular),1,0)",  "Bar",, "Open", "5",D51,,,,,"T")="",0,RTD("cqg.rtd",,"StudyData", "AlgOrdAskVol(SUBMINUTE((DB),1,Regular),1,0)",  "Bar",, "Open", "5",D51,,,,,"T"))</f>
        <v>0</v>
      </c>
      <c r="G51" s="23">
        <f xml:space="preserve"> RTD("cqg.rtd",,"StudyData","BAVolCr.BidVol^(SUBMINUTE((DB),1,FillGap),5,0)",  "Bar",, "Open", "5",D51,,,,,"T")</f>
        <v>0</v>
      </c>
      <c r="H51" s="23">
        <f xml:space="preserve"> RTD("cqg.rtd",,"StudyData","BAVolCr.AskVol^(SUBMINUTE((DB),1,Regular),5,0)",  "Bar",, "Open", "5",D51,,,,,"T")</f>
        <v>50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RTD("cqg.rtd",,"StudyData","SUBMINUTE((DB),5,Regular)","FG",,"Time","5",D51,,,,,"T")</f>
        <v>43628.486863425926</v>
      </c>
      <c r="AA51" s="18">
        <f>IF(RTD("cqg.rtd",,"StudyData","SUBMINUTE((DB),5,Regular)","FG",,"Open","5",D51,,,,,"T")="",NA(),RTD("cqg.rtd",,"StudyData","SUBMINUTE((DB),5,Regular)","FG",,"Open","5",D51,,,,,"T"))</f>
        <v>171.39</v>
      </c>
      <c r="AB51" s="18">
        <f>IF(RTD("cqg.rtd",,"StudyData","SUBMINUTE((DB),5,Regular)","FG",,"High","5",D51,,,,,"T")="",NA(),RTD("cqg.rtd",,"StudyData","SUBMINUTE((DB),5,Regular)","FG",,"High","5",D51,,,,,"T"))</f>
        <v>171.39</v>
      </c>
      <c r="AC51" s="18">
        <f>IF(RTD("cqg.rtd",,"StudyData","SUBMINUTE((DB),5,Regular)","FG",,"Low","5",D51,,,,,"T")="",NA(),RTD("cqg.rtd",,"StudyData","SUBMINUTE((DB),5,Regular)","FG",,"Low","5",D51,,,,,"T"))</f>
        <v>171.39</v>
      </c>
      <c r="AD51" s="39">
        <f>IF(RTD("cqg.rtd",,"StudyData","SUBMINUTE((DB),5,FillGap)","Bar",,"Close","5",D51,,,,,"T")="",NA(),RTD("cqg.rtd",,"StudyData","SUBMINUTE((DB),5,FillGap)","Bar",,"Close","5",D51,,,,,"T"))</f>
        <v>171.39</v>
      </c>
      <c r="AE51" s="16">
        <f>IF( RTD("cqg.rtd",,"StudyData","AlgOrdBidVol(SUBMINUTE((DB),5,Regular),1,0)",  "Bar",, "Open", "5",D51,,,,,"T")="",0,RTD("cqg.rtd",,"StudyData","AlgOrdBidVol(SUBMINUTE((DB),5,Regular),1,0)",  "Bar",, "Open", "5",D51,,,,,"T"))</f>
        <v>0</v>
      </c>
      <c r="AF51" s="16">
        <f>IF( RTD("cqg.rtd",,"StudyData","AlgOrdAskVol(SUBMINUTE((DB),5,Regular),1,0)",  "Bar",, "Open", "5",D51,,,,,"T")="",0,RTD("cqg.rtd",,"StudyData","AlgOrdAskVol(SUBMINUTE((DB),5,Regular),1,0)",  "Bar",, "Open", "5",D51,,,,,"T"))</f>
        <v>0</v>
      </c>
      <c r="AG51" s="3">
        <f xml:space="preserve"> RTD("cqg.rtd",,"StudyData","BAVolCr.BidVol^(SUBMINUTE((DB),5,Regular),5,0)",  "Bar",, "Open", "5",D51,,,,,"T")</f>
        <v>0</v>
      </c>
      <c r="AH51" s="3">
        <f xml:space="preserve"> RTD("cqg.rtd",,"StudyData","BAVolCr.AskVol^(SUBMINUTE((DB),5,Regular),5,0)",  "Bar",, "Open", "5",D51,,,,,"T")</f>
        <v>60</v>
      </c>
      <c r="AI51" s="13">
        <f t="shared" si="1"/>
        <v>0</v>
      </c>
      <c r="AJ51" s="20"/>
      <c r="AK51" s="21">
        <f>RTD("cqg.rtd",,"StudyData","DB","Bar",,"Time","1",D51,,,,,"T")</f>
        <v>43628.457638888889</v>
      </c>
      <c r="AL51" s="22">
        <f>IF(RTD("cqg.rtd",,"StudyData","DB","FG",,"Open","1",D51,,,,,"T")="",NA(),RTD("cqg.rtd",,"StudyData","DB","FG",,"Open","1",D51,,,,,"T"))</f>
        <v>171.45</v>
      </c>
      <c r="AM51" s="22">
        <f>IF(RTD("cqg.rtd",,"StudyData","DB","FG",,"High","1",D51,,,,,"T")="",NA(),RTD("cqg.rtd",,"StudyData","DB","FG",,"High","1",D51,,,,,"T"))</f>
        <v>171.46</v>
      </c>
      <c r="AN51" s="22">
        <f>IF(RTD("cqg.rtd",,"StudyData","DB","FG",,"Low","1",D51,,,,,"T")="",NA(),RTD("cqg.rtd",,"StudyData","DB","FG",,"Low","1",D51,,,,,"T"))</f>
        <v>171.44</v>
      </c>
      <c r="AO51" s="41">
        <f>IF(RTD("cqg.rtd",,"StudyData","DB","FG",,"Close","1",D51,,,,,"T")="",NA(),RTD("cqg.rtd",,"StudyData","DB","FG",,"Close","1",D51,,,,,"T"))</f>
        <v>171.45</v>
      </c>
      <c r="AP51" s="17">
        <f>IF( RTD("cqg.rtd",,"StudyData", "AlgOrdBidVol(DB)",  "Bar",, "Open", "1",D51,,,,,"T")="",0,RTD("cqg.rtd",,"StudyData", "AlgOrdBidVol(DB)",  "Bar",, "Open", "1",D51,,,,,"T"))</f>
        <v>643</v>
      </c>
      <c r="AQ51" s="17">
        <f xml:space="preserve"> IF(RTD("cqg.rtd",,"StudyData", "AlgOrdAskVol(DB)",  "Bar",, "Open", "1",D51,,,,,"T")="",0,RTD("cqg.rtd",,"StudyData", "AlgOrdAskVol(DB)",  "Bar",, "Open", "1",D51,,,,,"T"))</f>
        <v>0</v>
      </c>
      <c r="AR51" s="23">
        <f xml:space="preserve"> RTD("cqg.rtd",,"StudyData","BAVolCr.BidVol^(DB)",  "Bar",, "Open", "1",D51,,,,,"T")</f>
        <v>1113</v>
      </c>
      <c r="AS51" s="23">
        <f xml:space="preserve"> RTD("cqg.rtd",,"StudyData","BAVolCr.AskVol^(DB)",  "Bar",, "Open", "1",D51,,,,,"T")</f>
        <v>630</v>
      </c>
      <c r="AT51" s="69">
        <f t="shared" si="2"/>
        <v>1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RTD("cqg.rtd",,"StudyData","DB","Bar",,"Time","5",D51,,,,,"T")</f>
        <v>43628.329861111109</v>
      </c>
      <c r="BM51" s="50">
        <f>IF(RTD("cqg.rtd",,"StudyData","DB","FG",,"Open","5",D51,,,,,"T")="",NA(),RTD("cqg.rtd",,"StudyData","DB","FG",,"Open","5",D51,,,,,"T"))</f>
        <v>171.47</v>
      </c>
      <c r="BN51" s="48">
        <f>IF(RTD("cqg.rtd",,"StudyData","DB","FG",,"High","5",D51,,,,,"T")="",NA(),RTD("cqg.rtd",,"StudyData","DB","FG",,"High","5",D51,,,,,"T"))</f>
        <v>171.47</v>
      </c>
      <c r="BO51" s="49">
        <f>IF(RTD("cqg.rtd",,"StudyData","DB","FG",,"Low","5",D51,,,,,"T")="",NA(),RTD("cqg.rtd",,"StudyData","DB","FG",,"Low","5",D51,,,,,"T"))</f>
        <v>171.46</v>
      </c>
      <c r="BP51" s="19">
        <f>IF(RTD("cqg.rtd",,"StudyData","DB","FG",,"Close","5",D51,,,,,"T")="",NA(),RTD("cqg.rtd",,"StudyData","DB","FG",,"Close","5",D51,,,,,"T"))</f>
        <v>171.47</v>
      </c>
      <c r="BQ51" s="16">
        <f>IF( RTD("cqg.rtd",,"StudyData","AlgOrdBidVol(DB)",  "Bar",, "Open", "5",D51,,,,,"T")="",0,RTD("cqg.rtd",,"StudyData","AlgOrdBidVol(DB)",  "Bar",, "Open", "5",D51,,,,,"T"))</f>
        <v>69</v>
      </c>
      <c r="BR51" s="16">
        <f>IF( RTD("cqg.rtd",,"StudyData","AlgOrdAskVol(DB)",  "Bar",, "Open", "5",D51,,,,,"T")="",0,RTD("cqg.rtd",,"StudyData","AlgOrdAskVol(DB)",  "Bar",, "Open", "5",D51,,,,,"T"))</f>
        <v>597</v>
      </c>
      <c r="BS51" s="13">
        <f xml:space="preserve"> RTD("cqg.rtd",,"StudyData","BAVolCr.BidVol^(DB)",  "Bar",, "Open", "5",D51,,,,,"T")</f>
        <v>13369</v>
      </c>
      <c r="BT51" s="13">
        <f xml:space="preserve"> RTD("cqg.rtd",,"StudyData","BAVolCr.AskVol^(DB)",  "Bar",, "Open", "5",D51,,,,,"T")</f>
        <v>11600</v>
      </c>
      <c r="BU51" s="13">
        <f t="shared" si="3"/>
        <v>-1</v>
      </c>
    </row>
    <row r="52" spans="2:73" ht="11.25" customHeight="1" x14ac:dyDescent="0.3">
      <c r="B52" s="14">
        <f>RTD("cqg.rtd",,"StudyData","SUBMINUTE((DB),1,Regular)","FG",,"Time","5",D52,,,,,"T")</f>
        <v>43628.488935185189</v>
      </c>
      <c r="C52" s="15">
        <f>IF(RTD("cqg.rtd",,"StudyData","SUBMINUTE((DB),1,FillGap)","Bar",,"Close","5",D52,,,,,"T")="",NA(),RTD("cqg.rtd",,"StudyData","SUBMINUTE((DB),1,FillGap)","Bar",,"Close","5",D52,,,,,"T"))</f>
        <v>171.39</v>
      </c>
      <c r="D52" s="16">
        <f t="shared" si="6"/>
        <v>-46</v>
      </c>
      <c r="E52" s="17">
        <f>IF( RTD("cqg.rtd",,"StudyData", "AlgOrdBidVol(SUBMINUTE((DB),1,Regular),1,0)",  "Bar",, "Open", "5",D52,,,,,"T")="",0,RTD("cqg.rtd",,"StudyData", "AlgOrdBidVol(SUBMINUTE((DB),1,Regular),1,0)",  "Bar",, "Open", "5",D52,,,,,"T"))</f>
        <v>0</v>
      </c>
      <c r="F52" s="17">
        <f xml:space="preserve"> IF(RTD("cqg.rtd",,"StudyData", "AlgOrdAskVol(SUBMINUTE((DB),1,Regular),1,0)",  "Bar",, "Open", "5",D52,,,,,"T")="",0,RTD("cqg.rtd",,"StudyData", "AlgOrdAskVol(SUBMINUTE((DB),1,Regular),1,0)",  "Bar",, "Open", "5",D52,,,,,"T"))</f>
        <v>0</v>
      </c>
      <c r="G52" s="23">
        <f xml:space="preserve"> RTD("cqg.rtd",,"StudyData","BAVolCr.BidVol^(SUBMINUTE((DB),1,FillGap),5,0)",  "Bar",, "Open", "5",D52,,,,,"T")</f>
        <v>0</v>
      </c>
      <c r="H52" s="23">
        <f xml:space="preserve"> RTD("cqg.rtd",,"StudyData","BAVolCr.AskVol^(SUBMINUTE((DB),1,Regular),5,0)",  "Bar",, "Open", "5",D52,,,,,"T")</f>
        <v>50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RTD("cqg.rtd",,"StudyData","SUBMINUTE((DB),5,Regular)","FG",,"Time","5",D52,,,,,"T")</f>
        <v>43628.486805555556</v>
      </c>
      <c r="AA52" s="18">
        <f>IF(RTD("cqg.rtd",,"StudyData","SUBMINUTE((DB),5,Regular)","FG",,"Open","5",D52,,,,,"T")="",NA(),RTD("cqg.rtd",,"StudyData","SUBMINUTE((DB),5,Regular)","FG",,"Open","5",D52,,,,,"T"))</f>
        <v>171.39</v>
      </c>
      <c r="AB52" s="18">
        <f>IF(RTD("cqg.rtd",,"StudyData","SUBMINUTE((DB),5,Regular)","FG",,"High","5",D52,,,,,"T")="",NA(),RTD("cqg.rtd",,"StudyData","SUBMINUTE((DB),5,Regular)","FG",,"High","5",D52,,,,,"T"))</f>
        <v>171.39</v>
      </c>
      <c r="AC52" s="18">
        <f>IF(RTD("cqg.rtd",,"StudyData","SUBMINUTE((DB),5,Regular)","FG",,"Low","5",D52,,,,,"T")="",NA(),RTD("cqg.rtd",,"StudyData","SUBMINUTE((DB),5,Regular)","FG",,"Low","5",D52,,,,,"T"))</f>
        <v>171.39</v>
      </c>
      <c r="AD52" s="39">
        <f>IF(RTD("cqg.rtd",,"StudyData","SUBMINUTE((DB),5,FillGap)","Bar",,"Close","5",D52,,,,,"T")="",NA(),RTD("cqg.rtd",,"StudyData","SUBMINUTE((DB),5,FillGap)","Bar",,"Close","5",D52,,,,,"T"))</f>
        <v>171.39</v>
      </c>
      <c r="AE52" s="16">
        <f>IF( RTD("cqg.rtd",,"StudyData","AlgOrdBidVol(SUBMINUTE((DB),5,Regular),1,0)",  "Bar",, "Open", "5",D52,,,,,"T")="",0,RTD("cqg.rtd",,"StudyData","AlgOrdBidVol(SUBMINUTE((DB),5,Regular),1,0)",  "Bar",, "Open", "5",D52,,,,,"T"))</f>
        <v>0</v>
      </c>
      <c r="AF52" s="16">
        <f>IF( RTD("cqg.rtd",,"StudyData","AlgOrdAskVol(SUBMINUTE((DB),5,Regular),1,0)",  "Bar",, "Open", "5",D52,,,,,"T")="",0,RTD("cqg.rtd",,"StudyData","AlgOrdAskVol(SUBMINUTE((DB),5,Regular),1,0)",  "Bar",, "Open", "5",D52,,,,,"T"))</f>
        <v>0</v>
      </c>
      <c r="AG52" s="3">
        <f xml:space="preserve"> RTD("cqg.rtd",,"StudyData","BAVolCr.BidVol^(SUBMINUTE((DB),5,Regular),5,0)",  "Bar",, "Open", "5",D52,,,,,"T")</f>
        <v>0</v>
      </c>
      <c r="AH52" s="3">
        <f xml:space="preserve"> RTD("cqg.rtd",,"StudyData","BAVolCr.AskVol^(SUBMINUTE((DB),5,Regular),5,0)",  "Bar",, "Open", "5",D52,,,,,"T")</f>
        <v>95</v>
      </c>
      <c r="AI52" s="13">
        <f t="shared" si="1"/>
        <v>0</v>
      </c>
      <c r="AJ52" s="20"/>
      <c r="AK52" s="21">
        <f>RTD("cqg.rtd",,"StudyData","DB","Bar",,"Time","1",D52,,,,,"T")</f>
        <v>43628.456944444442</v>
      </c>
      <c r="AL52" s="22">
        <f>IF(RTD("cqg.rtd",,"StudyData","DB","FG",,"Open","1",D52,,,,,"T")="",NA(),RTD("cqg.rtd",,"StudyData","DB","FG",,"Open","1",D52,,,,,"T"))</f>
        <v>171.45</v>
      </c>
      <c r="AM52" s="22">
        <f>IF(RTD("cqg.rtd",,"StudyData","DB","FG",,"High","1",D52,,,,,"T")="",NA(),RTD("cqg.rtd",,"StudyData","DB","FG",,"High","1",D52,,,,,"T"))</f>
        <v>171.46</v>
      </c>
      <c r="AN52" s="22">
        <f>IF(RTD("cqg.rtd",,"StudyData","DB","FG",,"Low","1",D52,,,,,"T")="",NA(),RTD("cqg.rtd",,"StudyData","DB","FG",,"Low","1",D52,,,,,"T"))</f>
        <v>171.45</v>
      </c>
      <c r="AO52" s="41">
        <f>IF(RTD("cqg.rtd",,"StudyData","DB","FG",,"Close","1",D52,,,,,"T")="",NA(),RTD("cqg.rtd",,"StudyData","DB","FG",,"Close","1",D52,,,,,"T"))</f>
        <v>171.46</v>
      </c>
      <c r="AP52" s="17">
        <f>IF( RTD("cqg.rtd",,"StudyData", "AlgOrdBidVol(DB)",  "Bar",, "Open", "1",D52,,,,,"T")="",0,RTD("cqg.rtd",,"StudyData", "AlgOrdBidVol(DB)",  "Bar",, "Open", "1",D52,,,,,"T"))</f>
        <v>0</v>
      </c>
      <c r="AQ52" s="17">
        <f xml:space="preserve"> IF(RTD("cqg.rtd",,"StudyData", "AlgOrdAskVol(DB)",  "Bar",, "Open", "1",D52,,,,,"T")="",0,RTD("cqg.rtd",,"StudyData", "AlgOrdAskVol(DB)",  "Bar",, "Open", "1",D52,,,,,"T"))</f>
        <v>0</v>
      </c>
      <c r="AR52" s="23">
        <f xml:space="preserve"> RTD("cqg.rtd",,"StudyData","BAVolCr.BidVol^(DB)",  "Bar",, "Open", "1",D52,,,,,"T")</f>
        <v>713</v>
      </c>
      <c r="AS52" s="23">
        <f xml:space="preserve"> RTD("cqg.rtd",,"StudyData","BAVolCr.AskVol^(DB)",  "Bar",, "Open", "1",D52,,,,,"T")</f>
        <v>834</v>
      </c>
      <c r="AT52" s="69">
        <f t="shared" si="2"/>
        <v>0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RTD("cqg.rtd",,"StudyData","DB","Bar",,"Time","5",D52,,,,,"T")</f>
        <v>43628.326388888891</v>
      </c>
      <c r="BM52" s="50">
        <f>IF(RTD("cqg.rtd",,"StudyData","DB","FG",,"Open","5",D52,,,,,"T")="",NA(),RTD("cqg.rtd",,"StudyData","DB","FG",,"Open","5",D52,,,,,"T"))</f>
        <v>171.48</v>
      </c>
      <c r="BN52" s="48">
        <f>IF(RTD("cqg.rtd",,"StudyData","DB","FG",,"High","5",D52,,,,,"T")="",NA(),RTD("cqg.rtd",,"StudyData","DB","FG",,"High","5",D52,,,,,"T"))</f>
        <v>171.49</v>
      </c>
      <c r="BO52" s="49">
        <f>IF(RTD("cqg.rtd",,"StudyData","DB","FG",,"Low","5",D52,,,,,"T")="",NA(),RTD("cqg.rtd",,"StudyData","DB","FG",,"Low","5",D52,,,,,"T"))</f>
        <v>171.46</v>
      </c>
      <c r="BP52" s="19">
        <f>IF(RTD("cqg.rtd",,"StudyData","DB","FG",,"Close","5",D52,,,,,"T")="",NA(),RTD("cqg.rtd",,"StudyData","DB","FG",,"Close","5",D52,,,,,"T"))</f>
        <v>171.46</v>
      </c>
      <c r="BQ52" s="16">
        <f>IF( RTD("cqg.rtd",,"StudyData","AlgOrdBidVol(DB)",  "Bar",, "Open", "5",D52,,,,,"T")="",0,RTD("cqg.rtd",,"StudyData","AlgOrdBidVol(DB)",  "Bar",, "Open", "5",D52,,,,,"T"))</f>
        <v>457</v>
      </c>
      <c r="BR52" s="16">
        <f>IF( RTD("cqg.rtd",,"StudyData","AlgOrdAskVol(DB)",  "Bar",, "Open", "5",D52,,,,,"T")="",0,RTD("cqg.rtd",,"StudyData","AlgOrdAskVol(DB)",  "Bar",, "Open", "5",D52,,,,,"T"))</f>
        <v>101</v>
      </c>
      <c r="BS52" s="13">
        <f xml:space="preserve"> RTD("cqg.rtd",,"StudyData","BAVolCr.BidVol^(DB)",  "Bar",, "Open", "5",D52,,,,,"T")</f>
        <v>16272</v>
      </c>
      <c r="BT52" s="13">
        <f xml:space="preserve"> RTD("cqg.rtd",,"StudyData","BAVolCr.AskVol^(DB)",  "Bar",, "Open", "5",D52,,,,,"T")</f>
        <v>13892</v>
      </c>
      <c r="BU52" s="13">
        <f t="shared" si="3"/>
        <v>1</v>
      </c>
    </row>
    <row r="53" spans="2:73" ht="11.25" customHeight="1" x14ac:dyDescent="0.3">
      <c r="B53" s="14">
        <f>RTD("cqg.rtd",,"StudyData","SUBMINUTE((DB),1,Regular)","FG",,"Time","5",D53,,,,,"T")</f>
        <v>43628.488923611112</v>
      </c>
      <c r="C53" s="15">
        <f>IF(RTD("cqg.rtd",,"StudyData","SUBMINUTE((DB),1,FillGap)","Bar",,"Close","5",D53,,,,,"T")="",NA(),RTD("cqg.rtd",,"StudyData","SUBMINUTE((DB),1,FillGap)","Bar",,"Close","5",D53,,,,,"T"))</f>
        <v>171.39</v>
      </c>
      <c r="D53" s="16">
        <f t="shared" si="6"/>
        <v>-47</v>
      </c>
      <c r="E53" s="17">
        <f>IF( RTD("cqg.rtd",,"StudyData", "AlgOrdBidVol(SUBMINUTE((DB),1,Regular),1,0)",  "Bar",, "Open", "5",D53,,,,,"T")="",0,RTD("cqg.rtd",,"StudyData", "AlgOrdBidVol(SUBMINUTE((DB),1,Regular),1,0)",  "Bar",, "Open", "5",D53,,,,,"T"))</f>
        <v>0</v>
      </c>
      <c r="F53" s="17">
        <f xml:space="preserve"> IF(RTD("cqg.rtd",,"StudyData", "AlgOrdAskVol(SUBMINUTE((DB),1,Regular),1,0)",  "Bar",, "Open", "5",D53,,,,,"T")="",0,RTD("cqg.rtd",,"StudyData", "AlgOrdAskVol(SUBMINUTE((DB),1,Regular),1,0)",  "Bar",, "Open", "5",D53,,,,,"T"))</f>
        <v>0</v>
      </c>
      <c r="G53" s="23">
        <f xml:space="preserve"> RTD("cqg.rtd",,"StudyData","BAVolCr.BidVol^(SUBMINUTE((DB),1,FillGap),5,0)",  "Bar",, "Open", "5",D53,,,,,"T")</f>
        <v>0</v>
      </c>
      <c r="H53" s="23">
        <f xml:space="preserve"> RTD("cqg.rtd",,"StudyData","BAVolCr.AskVol^(SUBMINUTE((DB),1,Regular),5,0)",  "Bar",, "Open", "5",D53,,,,,"T")</f>
        <v>50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RTD("cqg.rtd",,"StudyData","SUBMINUTE((DB),5,Regular)","FG",,"Time","5",D53,,,,,"T")</f>
        <v>43628.486747685187</v>
      </c>
      <c r="AA53" s="18">
        <f>IF(RTD("cqg.rtd",,"StudyData","SUBMINUTE((DB),5,Regular)","FG",,"Open","5",D53,,,,,"T")="",NA(),RTD("cqg.rtd",,"StudyData","SUBMINUTE((DB),5,Regular)","FG",,"Open","5",D53,,,,,"T"))</f>
        <v>171.39</v>
      </c>
      <c r="AB53" s="18">
        <f>IF(RTD("cqg.rtd",,"StudyData","SUBMINUTE((DB),5,Regular)","FG",,"High","5",D53,,,,,"T")="",NA(),RTD("cqg.rtd",,"StudyData","SUBMINUTE((DB),5,Regular)","FG",,"High","5",D53,,,,,"T"))</f>
        <v>171.39</v>
      </c>
      <c r="AC53" s="18">
        <f>IF(RTD("cqg.rtd",,"StudyData","SUBMINUTE((DB),5,Regular)","FG",,"Low","5",D53,,,,,"T")="",NA(),RTD("cqg.rtd",,"StudyData","SUBMINUTE((DB),5,Regular)","FG",,"Low","5",D53,,,,,"T"))</f>
        <v>171.39</v>
      </c>
      <c r="AD53" s="39">
        <f>IF(RTD("cqg.rtd",,"StudyData","SUBMINUTE((DB),5,FillGap)","Bar",,"Close","5",D53,,,,,"T")="",NA(),RTD("cqg.rtd",,"StudyData","SUBMINUTE((DB),5,FillGap)","Bar",,"Close","5",D53,,,,,"T"))</f>
        <v>171.39</v>
      </c>
      <c r="AE53" s="16">
        <f>IF( RTD("cqg.rtd",,"StudyData","AlgOrdBidVol(SUBMINUTE((DB),5,Regular),1,0)",  "Bar",, "Open", "5",D53,,,,,"T")="",0,RTD("cqg.rtd",,"StudyData","AlgOrdBidVol(SUBMINUTE((DB),5,Regular),1,0)",  "Bar",, "Open", "5",D53,,,,,"T"))</f>
        <v>0</v>
      </c>
      <c r="AF53" s="16">
        <f>IF( RTD("cqg.rtd",,"StudyData","AlgOrdAskVol(SUBMINUTE((DB),5,Regular),1,0)",  "Bar",, "Open", "5",D53,,,,,"T")="",0,RTD("cqg.rtd",,"StudyData","AlgOrdAskVol(SUBMINUTE((DB),5,Regular),1,0)",  "Bar",, "Open", "5",D53,,,,,"T"))</f>
        <v>0</v>
      </c>
      <c r="AG53" s="3">
        <f xml:space="preserve"> RTD("cqg.rtd",,"StudyData","BAVolCr.BidVol^(SUBMINUTE((DB),5,Regular),5,0)",  "Bar",, "Open", "5",D53,,,,,"T")</f>
        <v>0</v>
      </c>
      <c r="AH53" s="3">
        <f xml:space="preserve"> RTD("cqg.rtd",,"StudyData","BAVolCr.AskVol^(SUBMINUTE((DB),5,Regular),5,0)",  "Bar",, "Open", "5",D53,,,,,"T")</f>
        <v>99</v>
      </c>
      <c r="AI53" s="13">
        <f t="shared" si="1"/>
        <v>0</v>
      </c>
      <c r="AJ53" s="20"/>
      <c r="AK53" s="21">
        <f>RTD("cqg.rtd",,"StudyData","DB","Bar",,"Time","1",D53,,,,,"T")</f>
        <v>43628.456250000003</v>
      </c>
      <c r="AL53" s="22">
        <f>IF(RTD("cqg.rtd",,"StudyData","DB","FG",,"Open","1",D53,,,,,"T")="",NA(),RTD("cqg.rtd",,"StudyData","DB","FG",,"Open","1",D53,,,,,"T"))</f>
        <v>171.46</v>
      </c>
      <c r="AM53" s="22">
        <f>IF(RTD("cqg.rtd",,"StudyData","DB","FG",,"High","1",D53,,,,,"T")="",NA(),RTD("cqg.rtd",,"StudyData","DB","FG",,"High","1",D53,,,,,"T"))</f>
        <v>171.46</v>
      </c>
      <c r="AN53" s="22">
        <f>IF(RTD("cqg.rtd",,"StudyData","DB","FG",,"Low","1",D53,,,,,"T")="",NA(),RTD("cqg.rtd",,"StudyData","DB","FG",,"Low","1",D53,,,,,"T"))</f>
        <v>171.45</v>
      </c>
      <c r="AO53" s="41">
        <f>IF(RTD("cqg.rtd",,"StudyData","DB","FG",,"Close","1",D53,,,,,"T")="",NA(),RTD("cqg.rtd",,"StudyData","DB","FG",,"Close","1",D53,,,,,"T"))</f>
        <v>171.46</v>
      </c>
      <c r="AP53" s="17">
        <f>IF( RTD("cqg.rtd",,"StudyData", "AlgOrdBidVol(DB)",  "Bar",, "Open", "1",D53,,,,,"T")="",0,RTD("cqg.rtd",,"StudyData", "AlgOrdBidVol(DB)",  "Bar",, "Open", "1",D53,,,,,"T"))</f>
        <v>0</v>
      </c>
      <c r="AQ53" s="17">
        <f xml:space="preserve"> IF(RTD("cqg.rtd",,"StudyData", "AlgOrdAskVol(DB)",  "Bar",, "Open", "1",D53,,,,,"T")="",0,RTD("cqg.rtd",,"StudyData", "AlgOrdAskVol(DB)",  "Bar",, "Open", "1",D53,,,,,"T"))</f>
        <v>0</v>
      </c>
      <c r="AR53" s="23">
        <f xml:space="preserve"> RTD("cqg.rtd",,"StudyData","BAVolCr.BidVol^(DB)",  "Bar",, "Open", "1",D53,,,,,"T")</f>
        <v>504</v>
      </c>
      <c r="AS53" s="23">
        <f xml:space="preserve"> RTD("cqg.rtd",,"StudyData","BAVolCr.AskVol^(DB)",  "Bar",, "Open", "1",D53,,,,,"T")</f>
        <v>1032</v>
      </c>
      <c r="AT53" s="69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RTD("cqg.rtd",,"StudyData","DB","Bar",,"Time","5",D53,,,,,"T")</f>
        <v>43628.322916666664</v>
      </c>
      <c r="BM53" s="50">
        <f>IF(RTD("cqg.rtd",,"StudyData","DB","FG",,"Open","5",D53,,,,,"T")="",NA(),RTD("cqg.rtd",,"StudyData","DB","FG",,"Open","5",D53,,,,,"T"))</f>
        <v>171.51</v>
      </c>
      <c r="BN53" s="48">
        <f>IF(RTD("cqg.rtd",,"StudyData","DB","FG",,"High","5",D53,,,,,"T")="",NA(),RTD("cqg.rtd",,"StudyData","DB","FG",,"High","5",D53,,,,,"T"))</f>
        <v>171.54</v>
      </c>
      <c r="BO53" s="49">
        <f>IF(RTD("cqg.rtd",,"StudyData","DB","FG",,"Low","5",D53,,,,,"T")="",NA(),RTD("cqg.rtd",,"StudyData","DB","FG",,"Low","5",D53,,,,,"T"))</f>
        <v>171.48</v>
      </c>
      <c r="BP53" s="19">
        <f>IF(RTD("cqg.rtd",,"StudyData","DB","FG",,"Close","5",D53,,,,,"T")="",NA(),RTD("cqg.rtd",,"StudyData","DB","FG",,"Close","5",D53,,,,,"T"))</f>
        <v>171.48</v>
      </c>
      <c r="BQ53" s="16">
        <f>IF( RTD("cqg.rtd",,"StudyData","AlgOrdBidVol(DB)",  "Bar",, "Open", "5",D53,,,,,"T")="",0,RTD("cqg.rtd",,"StudyData","AlgOrdBidVol(DB)",  "Bar",, "Open", "5",D53,,,,,"T"))</f>
        <v>188</v>
      </c>
      <c r="BR53" s="16">
        <f>IF( RTD("cqg.rtd",,"StudyData","AlgOrdAskVol(DB)",  "Bar",, "Open", "5",D53,,,,,"T")="",0,RTD("cqg.rtd",,"StudyData","AlgOrdAskVol(DB)",  "Bar",, "Open", "5",D53,,,,,"T"))</f>
        <v>11</v>
      </c>
      <c r="BS53" s="13">
        <f xml:space="preserve"> RTD("cqg.rtd",,"StudyData","BAVolCr.BidVol^(DB)",  "Bar",, "Open", "5",D53,,,,,"T")</f>
        <v>14778</v>
      </c>
      <c r="BT53" s="13">
        <f xml:space="preserve"> RTD("cqg.rtd",,"StudyData","BAVolCr.AskVol^(DB)",  "Bar",, "Open", "5",D53,,,,,"T")</f>
        <v>14331</v>
      </c>
      <c r="BU53" s="13">
        <f t="shared" si="3"/>
        <v>0</v>
      </c>
    </row>
    <row r="54" spans="2:73" ht="11.25" customHeight="1" x14ac:dyDescent="0.3">
      <c r="B54" s="14">
        <f>RTD("cqg.rtd",,"StudyData","SUBMINUTE((DB),1,Regular)","FG",,"Time","5",D54,,,,,"T")</f>
        <v>43628.488912037035</v>
      </c>
      <c r="C54" s="15">
        <f>IF(RTD("cqg.rtd",,"StudyData","SUBMINUTE((DB),1,FillGap)","Bar",,"Close","5",D54,,,,,"T")="",NA(),RTD("cqg.rtd",,"StudyData","SUBMINUTE((DB),1,FillGap)","Bar",,"Close","5",D54,,,,,"T"))</f>
        <v>171.39</v>
      </c>
      <c r="D54" s="16">
        <f t="shared" si="6"/>
        <v>-48</v>
      </c>
      <c r="E54" s="17">
        <f>IF( RTD("cqg.rtd",,"StudyData", "AlgOrdBidVol(SUBMINUTE((DB),1,Regular),1,0)",  "Bar",, "Open", "5",D54,,,,,"T")="",0,RTD("cqg.rtd",,"StudyData", "AlgOrdBidVol(SUBMINUTE((DB),1,Regular),1,0)",  "Bar",, "Open", "5",D54,,,,,"T"))</f>
        <v>0</v>
      </c>
      <c r="F54" s="17">
        <f xml:space="preserve"> IF(RTD("cqg.rtd",,"StudyData", "AlgOrdAskVol(SUBMINUTE((DB),1,Regular),1,0)",  "Bar",, "Open", "5",D54,,,,,"T")="",0,RTD("cqg.rtd",,"StudyData", "AlgOrdAskVol(SUBMINUTE((DB),1,Regular),1,0)",  "Bar",, "Open", "5",D54,,,,,"T"))</f>
        <v>0</v>
      </c>
      <c r="G54" s="23">
        <f xml:space="preserve"> RTD("cqg.rtd",,"StudyData","BAVolCr.BidVol^(SUBMINUTE((DB),1,FillGap),5,0)",  "Bar",, "Open", "5",D54,,,,,"T")</f>
        <v>0</v>
      </c>
      <c r="H54" s="23">
        <f xml:space="preserve"> RTD("cqg.rtd",,"StudyData","BAVolCr.AskVol^(SUBMINUTE((DB),1,Regular),5,0)",  "Bar",, "Open", "5",D54,,,,,"T")</f>
        <v>50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RTD("cqg.rtd",,"StudyData","SUBMINUTE((DB),5,Regular)","FG",,"Time","5",D54,,,,,"T")</f>
        <v>43628.48668981481</v>
      </c>
      <c r="AA54" s="18">
        <f>IF(RTD("cqg.rtd",,"StudyData","SUBMINUTE((DB),5,Regular)","FG",,"Open","5",D54,,,,,"T")="",NA(),RTD("cqg.rtd",,"StudyData","SUBMINUTE((DB),5,Regular)","FG",,"Open","5",D54,,,,,"T"))</f>
        <v>171.39</v>
      </c>
      <c r="AB54" s="18">
        <f>IF(RTD("cqg.rtd",,"StudyData","SUBMINUTE((DB),5,Regular)","FG",,"High","5",D54,,,,,"T")="",NA(),RTD("cqg.rtd",,"StudyData","SUBMINUTE((DB),5,Regular)","FG",,"High","5",D54,,,,,"T"))</f>
        <v>171.39</v>
      </c>
      <c r="AC54" s="18">
        <f>IF(RTD("cqg.rtd",,"StudyData","SUBMINUTE((DB),5,Regular)","FG",,"Low","5",D54,,,,,"T")="",NA(),RTD("cqg.rtd",,"StudyData","SUBMINUTE((DB),5,Regular)","FG",,"Low","5",D54,,,,,"T"))</f>
        <v>171.39</v>
      </c>
      <c r="AD54" s="39">
        <f>IF(RTD("cqg.rtd",,"StudyData","SUBMINUTE((DB),5,FillGap)","Bar",,"Close","5",D54,,,,,"T")="",NA(),RTD("cqg.rtd",,"StudyData","SUBMINUTE((DB),5,FillGap)","Bar",,"Close","5",D54,,,,,"T"))</f>
        <v>171.39</v>
      </c>
      <c r="AE54" s="16">
        <f>IF( RTD("cqg.rtd",,"StudyData","AlgOrdBidVol(SUBMINUTE((DB),5,Regular),1,0)",  "Bar",, "Open", "5",D54,,,,,"T")="",0,RTD("cqg.rtd",,"StudyData","AlgOrdBidVol(SUBMINUTE((DB),5,Regular),1,0)",  "Bar",, "Open", "5",D54,,,,,"T"))</f>
        <v>0</v>
      </c>
      <c r="AF54" s="16">
        <f>IF( RTD("cqg.rtd",,"StudyData","AlgOrdAskVol(SUBMINUTE((DB),5,Regular),1,0)",  "Bar",, "Open", "5",D54,,,,,"T")="",0,RTD("cqg.rtd",,"StudyData","AlgOrdAskVol(SUBMINUTE((DB),5,Regular),1,0)",  "Bar",, "Open", "5",D54,,,,,"T"))</f>
        <v>0</v>
      </c>
      <c r="AG54" s="3">
        <f xml:space="preserve"> RTD("cqg.rtd",,"StudyData","BAVolCr.BidVol^(SUBMINUTE((DB),5,Regular),5,0)",  "Bar",, "Open", "5",D54,,,,,"T")</f>
        <v>0</v>
      </c>
      <c r="AH54" s="3">
        <f xml:space="preserve"> RTD("cqg.rtd",,"StudyData","BAVolCr.AskVol^(SUBMINUTE((DB),5,Regular),5,0)",  "Bar",, "Open", "5",D54,,,,,"T")</f>
        <v>102</v>
      </c>
      <c r="AI54" s="13">
        <f t="shared" si="1"/>
        <v>0</v>
      </c>
      <c r="AJ54" s="20"/>
      <c r="AK54" s="21">
        <f>RTD("cqg.rtd",,"StudyData","DB","Bar",,"Time","1",D54,,,,,"T")</f>
        <v>43628.455555555556</v>
      </c>
      <c r="AL54" s="22">
        <f>IF(RTD("cqg.rtd",,"StudyData","DB","FG",,"Open","1",D54,,,,,"T")="",NA(),RTD("cqg.rtd",,"StudyData","DB","FG",,"Open","1",D54,,,,,"T"))</f>
        <v>171.46</v>
      </c>
      <c r="AM54" s="22">
        <f>IF(RTD("cqg.rtd",,"StudyData","DB","FG",,"High","1",D54,,,,,"T")="",NA(),RTD("cqg.rtd",,"StudyData","DB","FG",,"High","1",D54,,,,,"T"))</f>
        <v>171.46</v>
      </c>
      <c r="AN54" s="22">
        <f>IF(RTD("cqg.rtd",,"StudyData","DB","FG",,"Low","1",D54,,,,,"T")="",NA(),RTD("cqg.rtd",,"StudyData","DB","FG",,"Low","1",D54,,,,,"T"))</f>
        <v>171.45</v>
      </c>
      <c r="AO54" s="41">
        <f>IF(RTD("cqg.rtd",,"StudyData","DB","FG",,"Close","1",D54,,,,,"T")="",NA(),RTD("cqg.rtd",,"StudyData","DB","FG",,"Close","1",D54,,,,,"T"))</f>
        <v>171.45</v>
      </c>
      <c r="AP54" s="17">
        <f>IF( RTD("cqg.rtd",,"StudyData", "AlgOrdBidVol(DB)",  "Bar",, "Open", "1",D54,,,,,"T")="",0,RTD("cqg.rtd",,"StudyData", "AlgOrdBidVol(DB)",  "Bar",, "Open", "1",D54,,,,,"T"))</f>
        <v>109</v>
      </c>
      <c r="AQ54" s="17">
        <f xml:space="preserve"> IF(RTD("cqg.rtd",,"StudyData", "AlgOrdAskVol(DB)",  "Bar",, "Open", "1",D54,,,,,"T")="",0,RTD("cqg.rtd",,"StudyData", "AlgOrdAskVol(DB)",  "Bar",, "Open", "1",D54,,,,,"T"))</f>
        <v>22</v>
      </c>
      <c r="AR54" s="23">
        <f xml:space="preserve"> RTD("cqg.rtd",,"StudyData","BAVolCr.BidVol^(DB)",  "Bar",, "Open", "1",D54,,,,,"T")</f>
        <v>594</v>
      </c>
      <c r="AS54" s="23">
        <f xml:space="preserve"> RTD("cqg.rtd",,"StudyData","BAVolCr.AskVol^(DB)",  "Bar",, "Open", "1",D54,,,,,"T")</f>
        <v>1227</v>
      </c>
      <c r="AT54" s="69">
        <f t="shared" si="2"/>
        <v>1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RTD("cqg.rtd",,"StudyData","DB","Bar",,"Time","5",D54,,,,,"T")</f>
        <v>43628.319444444445</v>
      </c>
      <c r="BM54" s="50">
        <f>IF(RTD("cqg.rtd",,"StudyData","DB","FG",,"Open","5",D54,,,,,"T")="",NA(),RTD("cqg.rtd",,"StudyData","DB","FG",,"Open","5",D54,,,,,"T"))</f>
        <v>171.49</v>
      </c>
      <c r="BN54" s="48">
        <f>IF(RTD("cqg.rtd",,"StudyData","DB","FG",,"High","5",D54,,,,,"T")="",NA(),RTD("cqg.rtd",,"StudyData","DB","FG",,"High","5",D54,,,,,"T"))</f>
        <v>171.54</v>
      </c>
      <c r="BO54" s="49">
        <f>IF(RTD("cqg.rtd",,"StudyData","DB","FG",,"Low","5",D54,,,,,"T")="",NA(),RTD("cqg.rtd",,"StudyData","DB","FG",,"Low","5",D54,,,,,"T"))</f>
        <v>171.48</v>
      </c>
      <c r="BP54" s="19">
        <f>IF(RTD("cqg.rtd",,"StudyData","DB","FG",,"Close","5",D54,,,,,"T")="",NA(),RTD("cqg.rtd",,"StudyData","DB","FG",,"Close","5",D54,,,,,"T"))</f>
        <v>171.51</v>
      </c>
      <c r="BQ54" s="16">
        <f>IF( RTD("cqg.rtd",,"StudyData","AlgOrdBidVol(DB)",  "Bar",, "Open", "5",D54,,,,,"T")="",0,RTD("cqg.rtd",,"StudyData","AlgOrdBidVol(DB)",  "Bar",, "Open", "5",D54,,,,,"T"))</f>
        <v>638</v>
      </c>
      <c r="BR54" s="16">
        <f>IF( RTD("cqg.rtd",,"StudyData","AlgOrdAskVol(DB)",  "Bar",, "Open", "5",D54,,,,,"T")="",0,RTD("cqg.rtd",,"StudyData","AlgOrdAskVol(DB)",  "Bar",, "Open", "5",D54,,,,,"T"))</f>
        <v>413</v>
      </c>
      <c r="BS54" s="13">
        <f xml:space="preserve"> RTD("cqg.rtd",,"StudyData","BAVolCr.BidVol^(DB)",  "Bar",, "Open", "5",D54,,,,,"T")</f>
        <v>14587</v>
      </c>
      <c r="BT54" s="13">
        <f xml:space="preserve"> RTD("cqg.rtd",,"StudyData","BAVolCr.AskVol^(DB)",  "Bar",, "Open", "5",D54,,,,,"T")</f>
        <v>13811</v>
      </c>
      <c r="BU54" s="13">
        <f t="shared" si="3"/>
        <v>1</v>
      </c>
    </row>
    <row r="55" spans="2:73" ht="11.25" customHeight="1" x14ac:dyDescent="0.3">
      <c r="B55" s="14">
        <f>RTD("cqg.rtd",,"StudyData","SUBMINUTE((DB),1,Regular)","FG",,"Time","5",D55,,,,,"T")</f>
        <v>43628.488900462966</v>
      </c>
      <c r="C55" s="15">
        <f>IF(RTD("cqg.rtd",,"StudyData","SUBMINUTE((DB),1,FillGap)","Bar",,"Close","5",D55,,,,,"T")="",NA(),RTD("cqg.rtd",,"StudyData","SUBMINUTE((DB),1,FillGap)","Bar",,"Close","5",D55,,,,,"T"))</f>
        <v>171.39</v>
      </c>
      <c r="D55" s="16">
        <f t="shared" si="6"/>
        <v>-49</v>
      </c>
      <c r="E55" s="17">
        <f>IF( RTD("cqg.rtd",,"StudyData", "AlgOrdBidVol(SUBMINUTE((DB),1,Regular),1,0)",  "Bar",, "Open", "5",D55,,,,,"T")="",0,RTD("cqg.rtd",,"StudyData", "AlgOrdBidVol(SUBMINUTE((DB),1,Regular),1,0)",  "Bar",, "Open", "5",D55,,,,,"T"))</f>
        <v>0</v>
      </c>
      <c r="F55" s="17">
        <f xml:space="preserve"> IF(RTD("cqg.rtd",,"StudyData", "AlgOrdAskVol(SUBMINUTE((DB),1,Regular),1,0)",  "Bar",, "Open", "5",D55,,,,,"T")="",0,RTD("cqg.rtd",,"StudyData", "AlgOrdAskVol(SUBMINUTE((DB),1,Regular),1,0)",  "Bar",, "Open", "5",D55,,,,,"T"))</f>
        <v>0</v>
      </c>
      <c r="G55" s="23">
        <f xml:space="preserve"> RTD("cqg.rtd",,"StudyData","BAVolCr.BidVol^(SUBMINUTE((DB),1,FillGap),5,0)",  "Bar",, "Open", "5",D55,,,,,"T")</f>
        <v>0</v>
      </c>
      <c r="H55" s="23">
        <f xml:space="preserve"> RTD("cqg.rtd",,"StudyData","BAVolCr.AskVol^(SUBMINUTE((DB),1,Regular),5,0)",  "Bar",, "Open", "5",D55,,,,,"T")</f>
        <v>41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RTD("cqg.rtd",,"StudyData","SUBMINUTE((DB),5,Regular)","FG",,"Time","5",D55,,,,,"T")</f>
        <v>43628.486631944441</v>
      </c>
      <c r="AA55" s="18">
        <f>IF(RTD("cqg.rtd",,"StudyData","SUBMINUTE((DB),5,Regular)","FG",,"Open","5",D55,,,,,"T")="",NA(),RTD("cqg.rtd",,"StudyData","SUBMINUTE((DB),5,Regular)","FG",,"Open","5",D55,,,,,"T"))</f>
        <v>171.39</v>
      </c>
      <c r="AB55" s="18">
        <f>IF(RTD("cqg.rtd",,"StudyData","SUBMINUTE((DB),5,Regular)","FG",,"High","5",D55,,,,,"T")="",NA(),RTD("cqg.rtd",,"StudyData","SUBMINUTE((DB),5,Regular)","FG",,"High","5",D55,,,,,"T"))</f>
        <v>171.39</v>
      </c>
      <c r="AC55" s="18">
        <f>IF(RTD("cqg.rtd",,"StudyData","SUBMINUTE((DB),5,Regular)","FG",,"Low","5",D55,,,,,"T")="",NA(),RTD("cqg.rtd",,"StudyData","SUBMINUTE((DB),5,Regular)","FG",,"Low","5",D55,,,,,"T"))</f>
        <v>171.39</v>
      </c>
      <c r="AD55" s="39">
        <f>IF(RTD("cqg.rtd",,"StudyData","SUBMINUTE((DB),5,FillGap)","Bar",,"Close","5",D55,,,,,"T")="",NA(),RTD("cqg.rtd",,"StudyData","SUBMINUTE((DB),5,FillGap)","Bar",,"Close","5",D55,,,,,"T"))</f>
        <v>171.39</v>
      </c>
      <c r="AE55" s="16">
        <f>IF( RTD("cqg.rtd",,"StudyData","AlgOrdBidVol(SUBMINUTE((DB),5,Regular),1,0)",  "Bar",, "Open", "5",D55,,,,,"T")="",0,RTD("cqg.rtd",,"StudyData","AlgOrdBidVol(SUBMINUTE((DB),5,Regular),1,0)",  "Bar",, "Open", "5",D55,,,,,"T"))</f>
        <v>0</v>
      </c>
      <c r="AF55" s="16">
        <f>IF( RTD("cqg.rtd",,"StudyData","AlgOrdAskVol(SUBMINUTE((DB),5,Regular),1,0)",  "Bar",, "Open", "5",D55,,,,,"T")="",0,RTD("cqg.rtd",,"StudyData","AlgOrdAskVol(SUBMINUTE((DB),5,Regular),1,0)",  "Bar",, "Open", "5",D55,,,,,"T"))</f>
        <v>0</v>
      </c>
      <c r="AG55" s="3">
        <f xml:space="preserve"> RTD("cqg.rtd",,"StudyData","BAVolCr.BidVol^(SUBMINUTE((DB),5,Regular),5,0)",  "Bar",, "Open", "5",D55,,,,,"T")</f>
        <v>0</v>
      </c>
      <c r="AH55" s="3">
        <f xml:space="preserve"> RTD("cqg.rtd",,"StudyData","BAVolCr.AskVol^(SUBMINUTE((DB),5,Regular),5,0)",  "Bar",, "Open", "5",D55,,,,,"T")</f>
        <v>99</v>
      </c>
      <c r="AI55" s="13">
        <f t="shared" si="1"/>
        <v>0</v>
      </c>
      <c r="AJ55" s="20"/>
      <c r="AK55" s="21">
        <f>RTD("cqg.rtd",,"StudyData","DB","Bar",,"Time","1",D55,,,,,"T")</f>
        <v>43628.454861111109</v>
      </c>
      <c r="AL55" s="22">
        <f>IF(RTD("cqg.rtd",,"StudyData","DB","FG",,"Open","1",D55,,,,,"T")="",NA(),RTD("cqg.rtd",,"StudyData","DB","FG",,"Open","1",D55,,,,,"T"))</f>
        <v>171.44</v>
      </c>
      <c r="AM55" s="22">
        <f>IF(RTD("cqg.rtd",,"StudyData","DB","FG",,"High","1",D55,,,,,"T")="",NA(),RTD("cqg.rtd",,"StudyData","DB","FG",,"High","1",D55,,,,,"T"))</f>
        <v>171.46</v>
      </c>
      <c r="AN55" s="22">
        <f>IF(RTD("cqg.rtd",,"StudyData","DB","FG",,"Low","1",D55,,,,,"T")="",NA(),RTD("cqg.rtd",,"StudyData","DB","FG",,"Low","1",D55,,,,,"T"))</f>
        <v>171.44</v>
      </c>
      <c r="AO55" s="41">
        <f>IF(RTD("cqg.rtd",,"StudyData","DB","FG",,"Close","1",D55,,,,,"T")="",NA(),RTD("cqg.rtd",,"StudyData","DB","FG",,"Close","1",D55,,,,,"T"))</f>
        <v>171.46</v>
      </c>
      <c r="AP55" s="17">
        <f>IF( RTD("cqg.rtd",,"StudyData", "AlgOrdBidVol(DB)",  "Bar",, "Open", "1",D55,,,,,"T")="",0,RTD("cqg.rtd",,"StudyData", "AlgOrdBidVol(DB)",  "Bar",, "Open", "1",D55,,,,,"T"))</f>
        <v>0</v>
      </c>
      <c r="AQ55" s="17">
        <f xml:space="preserve"> IF(RTD("cqg.rtd",,"StudyData", "AlgOrdAskVol(DB)",  "Bar",, "Open", "1",D55,,,,,"T")="",0,RTD("cqg.rtd",,"StudyData", "AlgOrdAskVol(DB)",  "Bar",, "Open", "1",D55,,,,,"T"))</f>
        <v>113</v>
      </c>
      <c r="AR55" s="23">
        <f xml:space="preserve"> RTD("cqg.rtd",,"StudyData","BAVolCr.BidVol^(DB)",  "Bar",, "Open", "1",D55,,,,,"T")</f>
        <v>334</v>
      </c>
      <c r="AS55" s="23">
        <f xml:space="preserve"> RTD("cqg.rtd",,"StudyData","BAVolCr.AskVol^(DB)",  "Bar",, "Open", "1",D55,,,,,"T")</f>
        <v>1350</v>
      </c>
      <c r="AT55" s="69">
        <f t="shared" si="2"/>
        <v>-1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RTD("cqg.rtd",,"StudyData","DB","Bar",,"Time","5",D55,,,,,"T")</f>
        <v>43628.315972222219</v>
      </c>
      <c r="BM55" s="50">
        <f>IF(RTD("cqg.rtd",,"StudyData","DB","FG",,"Open","5",D55,,,,,"T")="",NA(),RTD("cqg.rtd",,"StudyData","DB","FG",,"Open","5",D55,,,,,"T"))</f>
        <v>171.49</v>
      </c>
      <c r="BN55" s="48">
        <f>IF(RTD("cqg.rtd",,"StudyData","DB","FG",,"High","5",D55,,,,,"T")="",NA(),RTD("cqg.rtd",,"StudyData","DB","FG",,"High","5",D55,,,,,"T"))</f>
        <v>171.5</v>
      </c>
      <c r="BO55" s="49">
        <f>IF(RTD("cqg.rtd",,"StudyData","DB","FG",,"Low","5",D55,,,,,"T")="",NA(),RTD("cqg.rtd",,"StudyData","DB","FG",,"Low","5",D55,,,,,"T"))</f>
        <v>171.46</v>
      </c>
      <c r="BP55" s="19">
        <f>IF(RTD("cqg.rtd",,"StudyData","DB","FG",,"Close","5",D55,,,,,"T")="",NA(),RTD("cqg.rtd",,"StudyData","DB","FG",,"Close","5",D55,,,,,"T"))</f>
        <v>171.48</v>
      </c>
      <c r="BQ55" s="16">
        <f>IF( RTD("cqg.rtd",,"StudyData","AlgOrdBidVol(DB)",  "Bar",, "Open", "5",D55,,,,,"T")="",0,RTD("cqg.rtd",,"StudyData","AlgOrdBidVol(DB)",  "Bar",, "Open", "5",D55,,,,,"T"))</f>
        <v>282</v>
      </c>
      <c r="BR55" s="16">
        <f>IF( RTD("cqg.rtd",,"StudyData","AlgOrdAskVol(DB)",  "Bar",, "Open", "5",D55,,,,,"T")="",0,RTD("cqg.rtd",,"StudyData","AlgOrdAskVol(DB)",  "Bar",, "Open", "5",D55,,,,,"T"))</f>
        <v>458</v>
      </c>
      <c r="BS55" s="13">
        <f xml:space="preserve"> RTD("cqg.rtd",,"StudyData","BAVolCr.BidVol^(DB)",  "Bar",, "Open", "5",D55,,,,,"T")</f>
        <v>13385</v>
      </c>
      <c r="BT55" s="13">
        <f xml:space="preserve"> RTD("cqg.rtd",,"StudyData","BAVolCr.AskVol^(DB)",  "Bar",, "Open", "5",D55,,,,,"T")</f>
        <v>11970</v>
      </c>
      <c r="BU55" s="13">
        <f t="shared" si="3"/>
        <v>-1</v>
      </c>
    </row>
    <row r="56" spans="2:73" ht="11.25" customHeight="1" x14ac:dyDescent="0.3">
      <c r="B56" s="14">
        <f>RTD("cqg.rtd",,"StudyData","SUBMINUTE((DB),1,Regular)","FG",,"Time","5",D56,,,,,"T")</f>
        <v>43628.488888888889</v>
      </c>
      <c r="C56" s="15">
        <f>IF(RTD("cqg.rtd",,"StudyData","SUBMINUTE((DB),1,FillGap)","Bar",,"Close","5",D56,,,,,"T")="",NA(),RTD("cqg.rtd",,"StudyData","SUBMINUTE((DB),1,FillGap)","Bar",,"Close","5",D56,,,,,"T"))</f>
        <v>171.39</v>
      </c>
      <c r="D56" s="16">
        <f t="shared" si="6"/>
        <v>-50</v>
      </c>
      <c r="E56" s="17">
        <f>IF( RTD("cqg.rtd",,"StudyData", "AlgOrdBidVol(SUBMINUTE((DB),1,Regular),1,0)",  "Bar",, "Open", "5",D56,,,,,"T")="",0,RTD("cqg.rtd",,"StudyData", "AlgOrdBidVol(SUBMINUTE((DB),1,Regular),1,0)",  "Bar",, "Open", "5",D56,,,,,"T"))</f>
        <v>0</v>
      </c>
      <c r="F56" s="17">
        <f xml:space="preserve"> IF(RTD("cqg.rtd",,"StudyData", "AlgOrdAskVol(SUBMINUTE((DB),1,Regular),1,0)",  "Bar",, "Open", "5",D56,,,,,"T")="",0,RTD("cqg.rtd",,"StudyData", "AlgOrdAskVol(SUBMINUTE((DB),1,Regular),1,0)",  "Bar",, "Open", "5",D56,,,,,"T"))</f>
        <v>0</v>
      </c>
      <c r="G56" s="23">
        <f xml:space="preserve"> RTD("cqg.rtd",,"StudyData","BAVolCr.BidVol^(SUBMINUTE((DB),1,FillGap),5,0)",  "Bar",, "Open", "5",D56,,,,,"T")</f>
        <v>0</v>
      </c>
      <c r="H56" s="23">
        <f xml:space="preserve"> RTD("cqg.rtd",,"StudyData","BAVolCr.AskVol^(SUBMINUTE((DB),1,Regular),5,0)",  "Bar",, "Open", "5",D56,,,,,"T")</f>
        <v>32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RTD("cqg.rtd",,"StudyData","SUBMINUTE((DB),5,Regular)","FG",,"Time","5",D56,,,,,"T")</f>
        <v>43628.486574074072</v>
      </c>
      <c r="AA56" s="18">
        <f>IF(RTD("cqg.rtd",,"StudyData","SUBMINUTE((DB),5,Regular)","FG",,"Open","5",D56,,,,,"T")="",NA(),RTD("cqg.rtd",,"StudyData","SUBMINUTE((DB),5,Regular)","FG",,"Open","5",D56,,,,,"T"))</f>
        <v>171.39</v>
      </c>
      <c r="AB56" s="18">
        <f>IF(RTD("cqg.rtd",,"StudyData","SUBMINUTE((DB),5,Regular)","FG",,"High","5",D56,,,,,"T")="",NA(),RTD("cqg.rtd",,"StudyData","SUBMINUTE((DB),5,Regular)","FG",,"High","5",D56,,,,,"T"))</f>
        <v>171.39</v>
      </c>
      <c r="AC56" s="18">
        <f>IF(RTD("cqg.rtd",,"StudyData","SUBMINUTE((DB),5,Regular)","FG",,"Low","5",D56,,,,,"T")="",NA(),RTD("cqg.rtd",,"StudyData","SUBMINUTE((DB),5,Regular)","FG",,"Low","5",D56,,,,,"T"))</f>
        <v>171.39</v>
      </c>
      <c r="AD56" s="39">
        <f>IF(RTD("cqg.rtd",,"StudyData","SUBMINUTE((DB),5,FillGap)","Bar",,"Close","5",D56,,,,,"T")="",NA(),RTD("cqg.rtd",,"StudyData","SUBMINUTE((DB),5,FillGap)","Bar",,"Close","5",D56,,,,,"T"))</f>
        <v>171.39</v>
      </c>
      <c r="AE56" s="16">
        <f>IF( RTD("cqg.rtd",,"StudyData","AlgOrdBidVol(SUBMINUTE((DB),5,Regular),1,0)",  "Bar",, "Open", "5",D56,,,,,"T")="",0,RTD("cqg.rtd",,"StudyData","AlgOrdBidVol(SUBMINUTE((DB),5,Regular),1,0)",  "Bar",, "Open", "5",D56,,,,,"T"))</f>
        <v>0</v>
      </c>
      <c r="AF56" s="16">
        <f>IF( RTD("cqg.rtd",,"StudyData","AlgOrdAskVol(SUBMINUTE((DB),5,Regular),1,0)",  "Bar",, "Open", "5",D56,,,,,"T")="",0,RTD("cqg.rtd",,"StudyData","AlgOrdAskVol(SUBMINUTE((DB),5,Regular),1,0)",  "Bar",, "Open", "5",D56,,,,,"T"))</f>
        <v>0</v>
      </c>
      <c r="AG56" s="3">
        <f xml:space="preserve"> RTD("cqg.rtd",,"StudyData","BAVolCr.BidVol^(SUBMINUTE((DB),5,Regular),5,0)",  "Bar",, "Open", "5",D56,,,,,"T")</f>
        <v>0</v>
      </c>
      <c r="AH56" s="3">
        <f xml:space="preserve"> RTD("cqg.rtd",,"StudyData","BAVolCr.AskVol^(SUBMINUTE((DB),5,Regular),5,0)",  "Bar",, "Open", "5",D56,,,,,"T")</f>
        <v>60</v>
      </c>
      <c r="AI56" s="13">
        <f t="shared" si="1"/>
        <v>0</v>
      </c>
      <c r="AJ56" s="20"/>
      <c r="AK56" s="21">
        <f>RTD("cqg.rtd",,"StudyData","DB","Bar",,"Time","1",D56,,,,,"T")</f>
        <v>43628.45416666667</v>
      </c>
      <c r="AL56" s="22">
        <f>IF(RTD("cqg.rtd",,"StudyData","DB","FG",,"Open","1",D56,,,,,"T")="",NA(),RTD("cqg.rtd",,"StudyData","DB","FG",,"Open","1",D56,,,,,"T"))</f>
        <v>171.45</v>
      </c>
      <c r="AM56" s="22">
        <f>IF(RTD("cqg.rtd",,"StudyData","DB","FG",,"High","1",D56,,,,,"T")="",NA(),RTD("cqg.rtd",,"StudyData","DB","FG",,"High","1",D56,,,,,"T"))</f>
        <v>171.45</v>
      </c>
      <c r="AN56" s="22">
        <f>IF(RTD("cqg.rtd",,"StudyData","DB","FG",,"Low","1",D56,,,,,"T")="",NA(),RTD("cqg.rtd",,"StudyData","DB","FG",,"Low","1",D56,,,,,"T"))</f>
        <v>171.44</v>
      </c>
      <c r="AO56" s="41">
        <f>IF(RTD("cqg.rtd",,"StudyData","DB","FG",,"Close","1",D56,,,,,"T")="",NA(),RTD("cqg.rtd",,"StudyData","DB","FG",,"Close","1",D56,,,,,"T"))</f>
        <v>171.45</v>
      </c>
      <c r="AP56" s="17">
        <f>IF( RTD("cqg.rtd",,"StudyData", "AlgOrdBidVol(DB)",  "Bar",, "Open", "1",D56,,,,,"T")="",0,RTD("cqg.rtd",,"StudyData", "AlgOrdBidVol(DB)",  "Bar",, "Open", "1",D56,,,,,"T"))</f>
        <v>0</v>
      </c>
      <c r="AQ56" s="17">
        <f xml:space="preserve"> IF(RTD("cqg.rtd",,"StudyData", "AlgOrdAskVol(DB)",  "Bar",, "Open", "1",D56,,,,,"T")="",0,RTD("cqg.rtd",,"StudyData", "AlgOrdAskVol(DB)",  "Bar",, "Open", "1",D56,,,,,"T"))</f>
        <v>0</v>
      </c>
      <c r="AR56" s="23">
        <f xml:space="preserve"> RTD("cqg.rtd",,"StudyData","BAVolCr.BidVol^(DB)",  "Bar",, "Open", "1",D56,,,,,"T")</f>
        <v>552</v>
      </c>
      <c r="AS56" s="23">
        <f xml:space="preserve"> RTD("cqg.rtd",,"StudyData","BAVolCr.AskVol^(DB)",  "Bar",, "Open", "1",D56,,,,,"T")</f>
        <v>1144</v>
      </c>
      <c r="AT56" s="69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RTD("cqg.rtd",,"StudyData","DB","Bar",,"Time","5",D56,,,,,"T")</f>
        <v>43628.3125</v>
      </c>
      <c r="BM56" s="50">
        <f>IF(RTD("cqg.rtd",,"StudyData","DB","FG",,"Open","5",D56,,,,,"T")="",NA(),RTD("cqg.rtd",,"StudyData","DB","FG",,"Open","5",D56,,,,,"T"))</f>
        <v>171.48</v>
      </c>
      <c r="BN56" s="48">
        <f>IF(RTD("cqg.rtd",,"StudyData","DB","FG",,"High","5",D56,,,,,"T")="",NA(),RTD("cqg.rtd",,"StudyData","DB","FG",,"High","5",D56,,,,,"T"))</f>
        <v>171.55</v>
      </c>
      <c r="BO56" s="49">
        <f>IF(RTD("cqg.rtd",,"StudyData","DB","FG",,"Low","5",D56,,,,,"T")="",NA(),RTD("cqg.rtd",,"StudyData","DB","FG",,"Low","5",D56,,,,,"T"))</f>
        <v>171.48</v>
      </c>
      <c r="BP56" s="19">
        <f>IF(RTD("cqg.rtd",,"StudyData","DB","FG",,"Close","5",D56,,,,,"T")="",NA(),RTD("cqg.rtd",,"StudyData","DB","FG",,"Close","5",D56,,,,,"T"))</f>
        <v>171.49</v>
      </c>
      <c r="BQ56" s="16">
        <f>IF( RTD("cqg.rtd",,"StudyData","AlgOrdBidVol(DB)",  "Bar",, "Open", "5",D56,,,,,"T")="",0,RTD("cqg.rtd",,"StudyData","AlgOrdBidVol(DB)",  "Bar",, "Open", "5",D56,,,,,"T"))</f>
        <v>480</v>
      </c>
      <c r="BR56" s="16">
        <f>IF( RTD("cqg.rtd",,"StudyData","AlgOrdAskVol(DB)",  "Bar",, "Open", "5",D56,,,,,"T")="",0,RTD("cqg.rtd",,"StudyData","AlgOrdAskVol(DB)",  "Bar",, "Open", "5",D56,,,,,"T"))</f>
        <v>320</v>
      </c>
      <c r="BS56" s="13">
        <f xml:space="preserve"> RTD("cqg.rtd",,"StudyData","BAVolCr.BidVol^(DB)",  "Bar",, "Open", "5",D56,,,,,"T")</f>
        <v>12210</v>
      </c>
      <c r="BT56" s="13">
        <f xml:space="preserve"> RTD("cqg.rtd",,"StudyData","BAVolCr.AskVol^(DB)",  "Bar",, "Open", "5",D56,,,,,"T")</f>
        <v>10868</v>
      </c>
      <c r="BU56" s="13">
        <f t="shared" si="3"/>
        <v>1</v>
      </c>
    </row>
    <row r="57" spans="2:73" ht="11.25" customHeight="1" x14ac:dyDescent="0.3">
      <c r="B57" s="14">
        <f>RTD("cqg.rtd",,"StudyData","SUBMINUTE((DB),1,Regular)","FG",,"Time","5",D57,,,,,"T")</f>
        <v>43628.488877314812</v>
      </c>
      <c r="C57" s="15">
        <f>IF(RTD("cqg.rtd",,"StudyData","SUBMINUTE((DB),1,FillGap)","Bar",,"Close","5",D57,,,,,"T")="",NA(),RTD("cqg.rtd",,"StudyData","SUBMINUTE((DB),1,FillGap)","Bar",,"Close","5",D57,,,,,"T"))</f>
        <v>171.39</v>
      </c>
      <c r="D57" s="16">
        <f t="shared" si="6"/>
        <v>-51</v>
      </c>
      <c r="E57" s="17">
        <f>IF( RTD("cqg.rtd",,"StudyData", "AlgOrdBidVol(SUBMINUTE((DB),1,Regular),1,0)",  "Bar",, "Open", "5",D57,,,,,"T")="",0,RTD("cqg.rtd",,"StudyData", "AlgOrdBidVol(SUBMINUTE((DB),1,Regular),1,0)",  "Bar",, "Open", "5",D57,,,,,"T"))</f>
        <v>0</v>
      </c>
      <c r="F57" s="17">
        <f xml:space="preserve"> IF(RTD("cqg.rtd",,"StudyData", "AlgOrdAskVol(SUBMINUTE((DB),1,Regular),1,0)",  "Bar",, "Open", "5",D57,,,,,"T")="",0,RTD("cqg.rtd",,"StudyData", "AlgOrdAskVol(SUBMINUTE((DB),1,Regular),1,0)",  "Bar",, "Open", "5",D57,,,,,"T"))</f>
        <v>0</v>
      </c>
      <c r="G57" s="23">
        <f xml:space="preserve"> RTD("cqg.rtd",,"StudyData","BAVolCr.BidVol^(SUBMINUTE((DB),1,FillGap),5,0)",  "Bar",, "Open", "5",D57,,,,,"T")</f>
        <v>0</v>
      </c>
      <c r="H57" s="23">
        <f xml:space="preserve"> RTD("cqg.rtd",,"StudyData","BAVolCr.AskVol^(SUBMINUTE((DB),1,Regular),5,0)",  "Bar",, "Open", "5",D57,,,,,"T")</f>
        <v>23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RTD("cqg.rtd",,"StudyData","SUBMINUTE((DB),5,Regular)","FG",,"Time","5",D57,,,,,"T")</f>
        <v>43628.486516203702</v>
      </c>
      <c r="AA57" s="18">
        <f>IF(RTD("cqg.rtd",,"StudyData","SUBMINUTE((DB),5,Regular)","FG",,"Open","5",D57,,,,,"T")="",NA(),RTD("cqg.rtd",,"StudyData","SUBMINUTE((DB),5,Regular)","FG",,"Open","5",D57,,,,,"T"))</f>
        <v>171.39</v>
      </c>
      <c r="AB57" s="18">
        <f>IF(RTD("cqg.rtd",,"StudyData","SUBMINUTE((DB),5,Regular)","FG",,"High","5",D57,,,,,"T")="",NA(),RTD("cqg.rtd",,"StudyData","SUBMINUTE((DB),5,Regular)","FG",,"High","5",D57,,,,,"T"))</f>
        <v>171.39</v>
      </c>
      <c r="AC57" s="18">
        <f>IF(RTD("cqg.rtd",,"StudyData","SUBMINUTE((DB),5,Regular)","FG",,"Low","5",D57,,,,,"T")="",NA(),RTD("cqg.rtd",,"StudyData","SUBMINUTE((DB),5,Regular)","FG",,"Low","5",D57,,,,,"T"))</f>
        <v>171.39</v>
      </c>
      <c r="AD57" s="39">
        <f>IF(RTD("cqg.rtd",,"StudyData","SUBMINUTE((DB),5,FillGap)","Bar",,"Close","5",D57,,,,,"T")="",NA(),RTD("cqg.rtd",,"StudyData","SUBMINUTE((DB),5,FillGap)","Bar",,"Close","5",D57,,,,,"T"))</f>
        <v>171.39</v>
      </c>
      <c r="AE57" s="16">
        <f>IF( RTD("cqg.rtd",,"StudyData","AlgOrdBidVol(SUBMINUTE((DB),5,Regular),1,0)",  "Bar",, "Open", "5",D57,,,,,"T")="",0,RTD("cqg.rtd",,"StudyData","AlgOrdBidVol(SUBMINUTE((DB),5,Regular),1,0)",  "Bar",, "Open", "5",D57,,,,,"T"))</f>
        <v>0</v>
      </c>
      <c r="AF57" s="16">
        <f>IF( RTD("cqg.rtd",,"StudyData","AlgOrdAskVol(SUBMINUTE((DB),5,Regular),1,0)",  "Bar",, "Open", "5",D57,,,,,"T")="",0,RTD("cqg.rtd",,"StudyData","AlgOrdAskVol(SUBMINUTE((DB),5,Regular),1,0)",  "Bar",, "Open", "5",D57,,,,,"T"))</f>
        <v>0</v>
      </c>
      <c r="AG57" s="3">
        <f xml:space="preserve"> RTD("cqg.rtd",,"StudyData","BAVolCr.BidVol^(SUBMINUTE((DB),5,Regular),5,0)",  "Bar",, "Open", "5",D57,,,,,"T")</f>
        <v>0</v>
      </c>
      <c r="AH57" s="3">
        <f xml:space="preserve"> RTD("cqg.rtd",,"StudyData","BAVolCr.AskVol^(SUBMINUTE((DB),5,Regular),5,0)",  "Bar",, "Open", "5",D57,,,,,"T")</f>
        <v>22</v>
      </c>
      <c r="AI57" s="13">
        <f t="shared" si="1"/>
        <v>0</v>
      </c>
      <c r="AJ57" s="20"/>
      <c r="AK57" s="21">
        <f>RTD("cqg.rtd",,"StudyData","DB","Bar",,"Time","1",D57,,,,,"T")</f>
        <v>43628.453472222223</v>
      </c>
      <c r="AL57" s="22">
        <f>IF(RTD("cqg.rtd",,"StudyData","DB","FG",,"Open","1",D57,,,,,"T")="",NA(),RTD("cqg.rtd",,"StudyData","DB","FG",,"Open","1",D57,,,,,"T"))</f>
        <v>171.44</v>
      </c>
      <c r="AM57" s="22">
        <f>IF(RTD("cqg.rtd",,"StudyData","DB","FG",,"High","1",D57,,,,,"T")="",NA(),RTD("cqg.rtd",,"StudyData","DB","FG",,"High","1",D57,,,,,"T"))</f>
        <v>171.45</v>
      </c>
      <c r="AN57" s="22">
        <f>IF(RTD("cqg.rtd",,"StudyData","DB","FG",,"Low","1",D57,,,,,"T")="",NA(),RTD("cqg.rtd",,"StudyData","DB","FG",,"Low","1",D57,,,,,"T"))</f>
        <v>171.44</v>
      </c>
      <c r="AO57" s="41">
        <f>IF(RTD("cqg.rtd",,"StudyData","DB","FG",,"Close","1",D57,,,,,"T")="",NA(),RTD("cqg.rtd",,"StudyData","DB","FG",,"Close","1",D57,,,,,"T"))</f>
        <v>171.45</v>
      </c>
      <c r="AP57" s="17">
        <f>IF( RTD("cqg.rtd",,"StudyData", "AlgOrdBidVol(DB)",  "Bar",, "Open", "1",D57,,,,,"T")="",0,RTD("cqg.rtd",,"StudyData", "AlgOrdBidVol(DB)",  "Bar",, "Open", "1",D57,,,,,"T"))</f>
        <v>0</v>
      </c>
      <c r="AQ57" s="17">
        <f xml:space="preserve"> IF(RTD("cqg.rtd",,"StudyData", "AlgOrdAskVol(DB)",  "Bar",, "Open", "1",D57,,,,,"T")="",0,RTD("cqg.rtd",,"StudyData", "AlgOrdAskVol(DB)",  "Bar",, "Open", "1",D57,,,,,"T"))</f>
        <v>0</v>
      </c>
      <c r="AR57" s="23">
        <f xml:space="preserve"> RTD("cqg.rtd",,"StudyData","BAVolCr.BidVol^(DB)",  "Bar",, "Open", "1",D57,,,,,"T")</f>
        <v>1009</v>
      </c>
      <c r="AS57" s="23">
        <f xml:space="preserve"> RTD("cqg.rtd",,"StudyData","BAVolCr.AskVol^(DB)",  "Bar",, "Open", "1",D57,,,,,"T")</f>
        <v>1089</v>
      </c>
      <c r="AT57" s="69">
        <f t="shared" si="2"/>
        <v>0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RTD("cqg.rtd",,"StudyData","DB","Bar",,"Time","5",D57,,,,,"T")</f>
        <v>43628.309027777781</v>
      </c>
      <c r="BM57" s="50">
        <f>IF(RTD("cqg.rtd",,"StudyData","DB","FG",,"Open","5",D57,,,,,"T")="",NA(),RTD("cqg.rtd",,"StudyData","DB","FG",,"Open","5",D57,,,,,"T"))</f>
        <v>171.46</v>
      </c>
      <c r="BN57" s="48">
        <f>IF(RTD("cqg.rtd",,"StudyData","DB","FG",,"High","5",D57,,,,,"T")="",NA(),RTD("cqg.rtd",,"StudyData","DB","FG",,"High","5",D57,,,,,"T"))</f>
        <v>171.49</v>
      </c>
      <c r="BO57" s="49">
        <f>IF(RTD("cqg.rtd",,"StudyData","DB","FG",,"Low","5",D57,,,,,"T")="",NA(),RTD("cqg.rtd",,"StudyData","DB","FG",,"Low","5",D57,,,,,"T"))</f>
        <v>171.46</v>
      </c>
      <c r="BP57" s="19">
        <f>IF(RTD("cqg.rtd",,"StudyData","DB","FG",,"Close","5",D57,,,,,"T")="",NA(),RTD("cqg.rtd",,"StudyData","DB","FG",,"Close","5",D57,,,,,"T"))</f>
        <v>171.48</v>
      </c>
      <c r="BQ57" s="16">
        <f>IF( RTD("cqg.rtd",,"StudyData","AlgOrdBidVol(DB)",  "Bar",, "Open", "5",D57,,,,,"T")="",0,RTD("cqg.rtd",,"StudyData","AlgOrdBidVol(DB)",  "Bar",, "Open", "5",D57,,,,,"T"))</f>
        <v>556</v>
      </c>
      <c r="BR57" s="16">
        <f>IF( RTD("cqg.rtd",,"StudyData","AlgOrdAskVol(DB)",  "Bar",, "Open", "5",D57,,,,,"T")="",0,RTD("cqg.rtd",,"StudyData","AlgOrdAskVol(DB)",  "Bar",, "Open", "5",D57,,,,,"T"))</f>
        <v>549</v>
      </c>
      <c r="BS57" s="13">
        <f xml:space="preserve"> RTD("cqg.rtd",,"StudyData","BAVolCr.BidVol^(DB)",  "Bar",, "Open", "5",D57,,,,,"T")</f>
        <v>9616</v>
      </c>
      <c r="BT57" s="13">
        <f xml:space="preserve"> RTD("cqg.rtd",,"StudyData","BAVolCr.AskVol^(DB)",  "Bar",, "Open", "5",D57,,,,,"T")</f>
        <v>9328</v>
      </c>
      <c r="BU57" s="13">
        <f t="shared" si="3"/>
        <v>1</v>
      </c>
    </row>
    <row r="58" spans="2:73" ht="11.25" customHeight="1" x14ac:dyDescent="0.3">
      <c r="B58" s="14">
        <f>RTD("cqg.rtd",,"StudyData","SUBMINUTE((DB),1,Regular)","FG",,"Time","5",D58,,,,,"T")</f>
        <v>43628.488865740735</v>
      </c>
      <c r="C58" s="15">
        <f>IF(RTD("cqg.rtd",,"StudyData","SUBMINUTE((DB),1,FillGap)","Bar",,"Close","5",D58,,,,,"T")="",NA(),RTD("cqg.rtd",,"StudyData","SUBMINUTE((DB),1,FillGap)","Bar",,"Close","5",D58,,,,,"T"))</f>
        <v>171.39</v>
      </c>
      <c r="D58" s="16">
        <f t="shared" si="6"/>
        <v>-52</v>
      </c>
      <c r="E58" s="17">
        <f>IF( RTD("cqg.rtd",,"StudyData", "AlgOrdBidVol(SUBMINUTE((DB),1,Regular),1,0)",  "Bar",, "Open", "5",D58,,,,,"T")="",0,RTD("cqg.rtd",,"StudyData", "AlgOrdBidVol(SUBMINUTE((DB),1,Regular),1,0)",  "Bar",, "Open", "5",D58,,,,,"T"))</f>
        <v>0</v>
      </c>
      <c r="F58" s="17">
        <f xml:space="preserve"> IF(RTD("cqg.rtd",,"StudyData", "AlgOrdAskVol(SUBMINUTE((DB),1,Regular),1,0)",  "Bar",, "Open", "5",D58,,,,,"T")="",0,RTD("cqg.rtd",,"StudyData", "AlgOrdAskVol(SUBMINUTE((DB),1,Regular),1,0)",  "Bar",, "Open", "5",D58,,,,,"T"))</f>
        <v>0</v>
      </c>
      <c r="G58" s="23">
        <f xml:space="preserve"> RTD("cqg.rtd",,"StudyData","BAVolCr.BidVol^(SUBMINUTE((DB),1,FillGap),5,0)",  "Bar",, "Open", "5",D58,,,,,"T")</f>
        <v>0</v>
      </c>
      <c r="H58" s="23">
        <f xml:space="preserve"> RTD("cqg.rtd",,"StudyData","BAVolCr.AskVol^(SUBMINUTE((DB),1,Regular),5,0)",  "Bar",, "Open", "5",D58,,,,,"T")</f>
        <v>14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RTD("cqg.rtd",,"StudyData","SUBMINUTE((DB),5,Regular)","FG",,"Time","5",D58,,,,,"T")</f>
        <v>43628.486458333333</v>
      </c>
      <c r="AA58" s="18">
        <f>IF(RTD("cqg.rtd",,"StudyData","SUBMINUTE((DB),5,Regular)","FG",,"Open","5",D58,,,,,"T")="",NA(),RTD("cqg.rtd",,"StudyData","SUBMINUTE((DB),5,Regular)","FG",,"Open","5",D58,,,,,"T"))</f>
        <v>171.39</v>
      </c>
      <c r="AB58" s="18">
        <f>IF(RTD("cqg.rtd",,"StudyData","SUBMINUTE((DB),5,Regular)","FG",,"High","5",D58,,,,,"T")="",NA(),RTD("cqg.rtd",,"StudyData","SUBMINUTE((DB),5,Regular)","FG",,"High","5",D58,,,,,"T"))</f>
        <v>171.39</v>
      </c>
      <c r="AC58" s="18">
        <f>IF(RTD("cqg.rtd",,"StudyData","SUBMINUTE((DB),5,Regular)","FG",,"Low","5",D58,,,,,"T")="",NA(),RTD("cqg.rtd",,"StudyData","SUBMINUTE((DB),5,Regular)","FG",,"Low","5",D58,,,,,"T"))</f>
        <v>171.39</v>
      </c>
      <c r="AD58" s="39">
        <f>IF(RTD("cqg.rtd",,"StudyData","SUBMINUTE((DB),5,FillGap)","Bar",,"Close","5",D58,,,,,"T")="",NA(),RTD("cqg.rtd",,"StudyData","SUBMINUTE((DB),5,FillGap)","Bar",,"Close","5",D58,,,,,"T"))</f>
        <v>171.39</v>
      </c>
      <c r="AE58" s="16">
        <f>IF( RTD("cqg.rtd",,"StudyData","AlgOrdBidVol(SUBMINUTE((DB),5,Regular),1,0)",  "Bar",, "Open", "5",D58,,,,,"T")="",0,RTD("cqg.rtd",,"StudyData","AlgOrdBidVol(SUBMINUTE((DB),5,Regular),1,0)",  "Bar",, "Open", "5",D58,,,,,"T"))</f>
        <v>0</v>
      </c>
      <c r="AF58" s="16">
        <f>IF( RTD("cqg.rtd",,"StudyData","AlgOrdAskVol(SUBMINUTE((DB),5,Regular),1,0)",  "Bar",, "Open", "5",D58,,,,,"T")="",0,RTD("cqg.rtd",,"StudyData","AlgOrdAskVol(SUBMINUTE((DB),5,Regular),1,0)",  "Bar",, "Open", "5",D58,,,,,"T"))</f>
        <v>0</v>
      </c>
      <c r="AG58" s="3">
        <f xml:space="preserve"> RTD("cqg.rtd",,"StudyData","BAVolCr.BidVol^(SUBMINUTE((DB),5,Regular),5,0)",  "Bar",, "Open", "5",D58,,,,,"T")</f>
        <v>0</v>
      </c>
      <c r="AH58" s="3">
        <f xml:space="preserve"> RTD("cqg.rtd",,"StudyData","BAVolCr.AskVol^(SUBMINUTE((DB),5,Regular),5,0)",  "Bar",, "Open", "5",D58,,,,,"T")</f>
        <v>12</v>
      </c>
      <c r="AI58" s="13">
        <f t="shared" si="1"/>
        <v>0</v>
      </c>
      <c r="AJ58" s="20"/>
      <c r="AK58" s="21">
        <f>RTD("cqg.rtd",,"StudyData","DB","Bar",,"Time","1",D58,,,,,"T")</f>
        <v>43628.452777777777</v>
      </c>
      <c r="AL58" s="22">
        <f>IF(RTD("cqg.rtd",,"StudyData","DB","FG",,"Open","1",D58,,,,,"T")="",NA(),RTD("cqg.rtd",,"StudyData","DB","FG",,"Open","1",D58,,,,,"T"))</f>
        <v>171.43</v>
      </c>
      <c r="AM58" s="22">
        <f>IF(RTD("cqg.rtd",,"StudyData","DB","FG",,"High","1",D58,,,,,"T")="",NA(),RTD("cqg.rtd",,"StudyData","DB","FG",,"High","1",D58,,,,,"T"))</f>
        <v>171.44</v>
      </c>
      <c r="AN58" s="22">
        <f>IF(RTD("cqg.rtd",,"StudyData","DB","FG",,"Low","1",D58,,,,,"T")="",NA(),RTD("cqg.rtd",,"StudyData","DB","FG",,"Low","1",D58,,,,,"T"))</f>
        <v>171.43</v>
      </c>
      <c r="AO58" s="41">
        <f>IF(RTD("cqg.rtd",,"StudyData","DB","FG",,"Close","1",D58,,,,,"T")="",NA(),RTD("cqg.rtd",,"StudyData","DB","FG",,"Close","1",D58,,,,,"T"))</f>
        <v>171.44</v>
      </c>
      <c r="AP58" s="17">
        <f>IF( RTD("cqg.rtd",,"StudyData", "AlgOrdBidVol(DB)",  "Bar",, "Open", "1",D58,,,,,"T")="",0,RTD("cqg.rtd",,"StudyData", "AlgOrdBidVol(DB)",  "Bar",, "Open", "1",D58,,,,,"T"))</f>
        <v>0</v>
      </c>
      <c r="AQ58" s="17">
        <f xml:space="preserve"> IF(RTD("cqg.rtd",,"StudyData", "AlgOrdAskVol(DB)",  "Bar",, "Open", "1",D58,,,,,"T")="",0,RTD("cqg.rtd",,"StudyData", "AlgOrdAskVol(DB)",  "Bar",, "Open", "1",D58,,,,,"T"))</f>
        <v>125</v>
      </c>
      <c r="AR58" s="23">
        <f xml:space="preserve"> RTD("cqg.rtd",,"StudyData","BAVolCr.BidVol^(DB)",  "Bar",, "Open", "1",D58,,,,,"T")</f>
        <v>914</v>
      </c>
      <c r="AS58" s="23">
        <f xml:space="preserve"> RTD("cqg.rtd",,"StudyData","BAVolCr.AskVol^(DB)",  "Bar",, "Open", "1",D58,,,,,"T")</f>
        <v>1274</v>
      </c>
      <c r="AT58" s="69">
        <f t="shared" si="2"/>
        <v>-1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RTD("cqg.rtd",,"StudyData","DB","Bar",,"Time","5",D58,,,,,"T")</f>
        <v>43628.305555555555</v>
      </c>
      <c r="BM58" s="50">
        <f>IF(RTD("cqg.rtd",,"StudyData","DB","FG",,"Open","5",D58,,,,,"T")="",NA(),RTD("cqg.rtd",,"StudyData","DB","FG",,"Open","5",D58,,,,,"T"))</f>
        <v>171.49</v>
      </c>
      <c r="BN58" s="48">
        <f>IF(RTD("cqg.rtd",,"StudyData","DB","FG",,"High","5",D58,,,,,"T")="",NA(),RTD("cqg.rtd",,"StudyData","DB","FG",,"High","5",D58,,,,,"T"))</f>
        <v>171.49</v>
      </c>
      <c r="BO58" s="49">
        <f>IF(RTD("cqg.rtd",,"StudyData","DB","FG",,"Low","5",D58,,,,,"T")="",NA(),RTD("cqg.rtd",,"StudyData","DB","FG",,"Low","5",D58,,,,,"T"))</f>
        <v>171.46</v>
      </c>
      <c r="BP58" s="19">
        <f>IF(RTD("cqg.rtd",,"StudyData","DB","FG",,"Close","5",D58,,,,,"T")="",NA(),RTD("cqg.rtd",,"StudyData","DB","FG",,"Close","5",D58,,,,,"T"))</f>
        <v>171.46</v>
      </c>
      <c r="BQ58" s="16">
        <f>IF( RTD("cqg.rtd",,"StudyData","AlgOrdBidVol(DB)",  "Bar",, "Open", "5",D58,,,,,"T")="",0,RTD("cqg.rtd",,"StudyData","AlgOrdBidVol(DB)",  "Bar",, "Open", "5",D58,,,,,"T"))</f>
        <v>151</v>
      </c>
      <c r="BR58" s="16">
        <f>IF( RTD("cqg.rtd",,"StudyData","AlgOrdAskVol(DB)",  "Bar",, "Open", "5",D58,,,,,"T")="",0,RTD("cqg.rtd",,"StudyData","AlgOrdAskVol(DB)",  "Bar",, "Open", "5",D58,,,,,"T"))</f>
        <v>99</v>
      </c>
      <c r="BS58" s="13">
        <f xml:space="preserve"> RTD("cqg.rtd",,"StudyData","BAVolCr.BidVol^(DB)",  "Bar",, "Open", "5",D58,,,,,"T")</f>
        <v>11080</v>
      </c>
      <c r="BT58" s="13">
        <f xml:space="preserve"> RTD("cqg.rtd",,"StudyData","BAVolCr.AskVol^(DB)",  "Bar",, "Open", "5",D58,,,,,"T")</f>
        <v>9556</v>
      </c>
      <c r="BU58" s="13">
        <f t="shared" si="3"/>
        <v>0</v>
      </c>
    </row>
    <row r="59" spans="2:73" ht="11.25" customHeight="1" x14ac:dyDescent="0.3">
      <c r="B59" s="14">
        <f>RTD("cqg.rtd",,"StudyData","SUBMINUTE((DB),1,Regular)","FG",,"Time","5",D59,,,,,"T")</f>
        <v>43628.488854166666</v>
      </c>
      <c r="C59" s="15">
        <f>IF(RTD("cqg.rtd",,"StudyData","SUBMINUTE((DB),1,FillGap)","Bar",,"Close","5",D59,,,,,"T")="",NA(),RTD("cqg.rtd",,"StudyData","SUBMINUTE((DB),1,FillGap)","Bar",,"Close","5",D59,,,,,"T"))</f>
        <v>171.39</v>
      </c>
      <c r="D59" s="16">
        <f t="shared" si="6"/>
        <v>-53</v>
      </c>
      <c r="E59" s="17">
        <f>IF( RTD("cqg.rtd",,"StudyData", "AlgOrdBidVol(SUBMINUTE((DB),1,Regular),1,0)",  "Bar",, "Open", "5",D59,,,,,"T")="",0,RTD("cqg.rtd",,"StudyData", "AlgOrdBidVol(SUBMINUTE((DB),1,Regular),1,0)",  "Bar",, "Open", "5",D59,,,,,"T"))</f>
        <v>0</v>
      </c>
      <c r="F59" s="17">
        <f xml:space="preserve"> IF(RTD("cqg.rtd",,"StudyData", "AlgOrdAskVol(SUBMINUTE((DB),1,Regular),1,0)",  "Bar",, "Open", "5",D59,,,,,"T")="",0,RTD("cqg.rtd",,"StudyData", "AlgOrdAskVol(SUBMINUTE((DB),1,Regular),1,0)",  "Bar",, "Open", "5",D59,,,,,"T"))</f>
        <v>0</v>
      </c>
      <c r="G59" s="23">
        <f xml:space="preserve"> RTD("cqg.rtd",,"StudyData","BAVolCr.BidVol^(SUBMINUTE((DB),1,FillGap),5,0)",  "Bar",, "Open", "5",D59,,,,,"T")</f>
        <v>0</v>
      </c>
      <c r="H59" s="23">
        <f xml:space="preserve"> RTD("cqg.rtd",,"StudyData","BAVolCr.AskVol^(SUBMINUTE((DB),1,Regular),5,0)",  "Bar",, "Open", "5",D59,,,,,"T")</f>
        <v>5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RTD("cqg.rtd",,"StudyData","SUBMINUTE((DB),5,Regular)","FG",,"Time","5",D59,,,,,"T")</f>
        <v>43628.486400462964</v>
      </c>
      <c r="AA59" s="18">
        <f>IF(RTD("cqg.rtd",,"StudyData","SUBMINUTE((DB),5,Regular)","FG",,"Open","5",D59,,,,,"T")="",NA(),RTD("cqg.rtd",,"StudyData","SUBMINUTE((DB),5,Regular)","FG",,"Open","5",D59,,,,,"T"))</f>
        <v>171.39</v>
      </c>
      <c r="AB59" s="18">
        <f>IF(RTD("cqg.rtd",,"StudyData","SUBMINUTE((DB),5,Regular)","FG",,"High","5",D59,,,,,"T")="",NA(),RTD("cqg.rtd",,"StudyData","SUBMINUTE((DB),5,Regular)","FG",,"High","5",D59,,,,,"T"))</f>
        <v>171.39</v>
      </c>
      <c r="AC59" s="18">
        <f>IF(RTD("cqg.rtd",,"StudyData","SUBMINUTE((DB),5,Regular)","FG",,"Low","5",D59,,,,,"T")="",NA(),RTD("cqg.rtd",,"StudyData","SUBMINUTE((DB),5,Regular)","FG",,"Low","5",D59,,,,,"T"))</f>
        <v>171.39</v>
      </c>
      <c r="AD59" s="39">
        <f>IF(RTD("cqg.rtd",,"StudyData","SUBMINUTE((DB),5,FillGap)","Bar",,"Close","5",D59,,,,,"T")="",NA(),RTD("cqg.rtd",,"StudyData","SUBMINUTE((DB),5,FillGap)","Bar",,"Close","5",D59,,,,,"T"))</f>
        <v>171.39</v>
      </c>
      <c r="AE59" s="16">
        <f>IF( RTD("cqg.rtd",,"StudyData","AlgOrdBidVol(SUBMINUTE((DB),5,Regular),1,0)",  "Bar",, "Open", "5",D59,,,,,"T")="",0,RTD("cqg.rtd",,"StudyData","AlgOrdBidVol(SUBMINUTE((DB),5,Regular),1,0)",  "Bar",, "Open", "5",D59,,,,,"T"))</f>
        <v>0</v>
      </c>
      <c r="AF59" s="16">
        <f>IF( RTD("cqg.rtd",,"StudyData","AlgOrdAskVol(SUBMINUTE((DB),5,Regular),1,0)",  "Bar",, "Open", "5",D59,,,,,"T")="",0,RTD("cqg.rtd",,"StudyData","AlgOrdAskVol(SUBMINUTE((DB),5,Regular),1,0)",  "Bar",, "Open", "5",D59,,,,,"T"))</f>
        <v>0</v>
      </c>
      <c r="AG59" s="3">
        <f xml:space="preserve"> RTD("cqg.rtd",,"StudyData","BAVolCr.BidVol^(SUBMINUTE((DB),5,Regular),5,0)",  "Bar",, "Open", "5",D59,,,,,"T")</f>
        <v>0</v>
      </c>
      <c r="AH59" s="3">
        <f xml:space="preserve"> RTD("cqg.rtd",,"StudyData","BAVolCr.AskVol^(SUBMINUTE((DB),5,Regular),5,0)",  "Bar",, "Open", "5",D59,,,,,"T")</f>
        <v>17</v>
      </c>
      <c r="AI59" s="13">
        <f t="shared" si="1"/>
        <v>0</v>
      </c>
      <c r="AJ59" s="20"/>
      <c r="AK59" s="21">
        <f>RTD("cqg.rtd",,"StudyData","DB","Bar",,"Time","1",D59,,,,,"T")</f>
        <v>43628.45208333333</v>
      </c>
      <c r="AL59" s="22">
        <f>IF(RTD("cqg.rtd",,"StudyData","DB","FG",,"Open","1",D59,,,,,"T")="",NA(),RTD("cqg.rtd",,"StudyData","DB","FG",,"Open","1",D59,,,,,"T"))</f>
        <v>171.42</v>
      </c>
      <c r="AM59" s="22">
        <f>IF(RTD("cqg.rtd",,"StudyData","DB","FG",,"High","1",D59,,,,,"T")="",NA(),RTD("cqg.rtd",,"StudyData","DB","FG",,"High","1",D59,,,,,"T"))</f>
        <v>171.43</v>
      </c>
      <c r="AN59" s="22">
        <f>IF(RTD("cqg.rtd",,"StudyData","DB","FG",,"Low","1",D59,,,,,"T")="",NA(),RTD("cqg.rtd",,"StudyData","DB","FG",,"Low","1",D59,,,,,"T"))</f>
        <v>171.42</v>
      </c>
      <c r="AO59" s="41">
        <f>IF(RTD("cqg.rtd",,"StudyData","DB","FG",,"Close","1",D59,,,,,"T")="",NA(),RTD("cqg.rtd",,"StudyData","DB","FG",,"Close","1",D59,,,,,"T"))</f>
        <v>171.43</v>
      </c>
      <c r="AP59" s="17">
        <f>IF( RTD("cqg.rtd",,"StudyData", "AlgOrdBidVol(DB)",  "Bar",, "Open", "1",D59,,,,,"T")="",0,RTD("cqg.rtd",,"StudyData", "AlgOrdBidVol(DB)",  "Bar",, "Open", "1",D59,,,,,"T"))</f>
        <v>31</v>
      </c>
      <c r="AQ59" s="17">
        <f xml:space="preserve"> IF(RTD("cqg.rtd",,"StudyData", "AlgOrdAskVol(DB)",  "Bar",, "Open", "1",D59,,,,,"T")="",0,RTD("cqg.rtd",,"StudyData", "AlgOrdAskVol(DB)",  "Bar",, "Open", "1",D59,,,,,"T"))</f>
        <v>0</v>
      </c>
      <c r="AR59" s="23">
        <f xml:space="preserve"> RTD("cqg.rtd",,"StudyData","BAVolCr.BidVol^(DB)",  "Bar",, "Open", "1",D59,,,,,"T")</f>
        <v>1490</v>
      </c>
      <c r="AS59" s="23">
        <f xml:space="preserve"> RTD("cqg.rtd",,"StudyData","BAVolCr.AskVol^(DB)",  "Bar",, "Open", "1",D59,,,,,"T")</f>
        <v>1436</v>
      </c>
      <c r="AT59" s="69">
        <f t="shared" si="2"/>
        <v>0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RTD("cqg.rtd",,"StudyData","DB","Bar",,"Time","5",D59,,,,,"T")</f>
        <v>43628.302083333336</v>
      </c>
      <c r="BM59" s="50">
        <f>IF(RTD("cqg.rtd",,"StudyData","DB","FG",,"Open","5",D59,,,,,"T")="",NA(),RTD("cqg.rtd",,"StudyData","DB","FG",,"Open","5",D59,,,,,"T"))</f>
        <v>171.49</v>
      </c>
      <c r="BN59" s="48">
        <f>IF(RTD("cqg.rtd",,"StudyData","DB","FG",,"High","5",D59,,,,,"T")="",NA(),RTD("cqg.rtd",,"StudyData","DB","FG",,"High","5",D59,,,,,"T"))</f>
        <v>171.5</v>
      </c>
      <c r="BO59" s="49">
        <f>IF(RTD("cqg.rtd",,"StudyData","DB","FG",,"Low","5",D59,,,,,"T")="",NA(),RTD("cqg.rtd",,"StudyData","DB","FG",,"Low","5",D59,,,,,"T"))</f>
        <v>171.49</v>
      </c>
      <c r="BP59" s="19">
        <f>IF(RTD("cqg.rtd",,"StudyData","DB","FG",,"Close","5",D59,,,,,"T")="",NA(),RTD("cqg.rtd",,"StudyData","DB","FG",,"Close","5",D59,,,,,"T"))</f>
        <v>171.49</v>
      </c>
      <c r="BQ59" s="16">
        <f>IF( RTD("cqg.rtd",,"StudyData","AlgOrdBidVol(DB)",  "Bar",, "Open", "5",D59,,,,,"T")="",0,RTD("cqg.rtd",,"StudyData","AlgOrdBidVol(DB)",  "Bar",, "Open", "5",D59,,,,,"T"))</f>
        <v>359</v>
      </c>
      <c r="BR59" s="16">
        <f>IF( RTD("cqg.rtd",,"StudyData","AlgOrdAskVol(DB)",  "Bar",, "Open", "5",D59,,,,,"T")="",0,RTD("cqg.rtd",,"StudyData","AlgOrdAskVol(DB)",  "Bar",, "Open", "5",D59,,,,,"T"))</f>
        <v>178</v>
      </c>
      <c r="BS59" s="13">
        <f xml:space="preserve"> RTD("cqg.rtd",,"StudyData","BAVolCr.BidVol^(DB)",  "Bar",, "Open", "5",D59,,,,,"T")</f>
        <v>9187</v>
      </c>
      <c r="BT59" s="13">
        <f xml:space="preserve"> RTD("cqg.rtd",,"StudyData","BAVolCr.AskVol^(DB)",  "Bar",, "Open", "5",D59,,,,,"T")</f>
        <v>9896</v>
      </c>
      <c r="BU59" s="13">
        <f t="shared" si="3"/>
        <v>1</v>
      </c>
    </row>
    <row r="60" spans="2:73" ht="11.25" customHeight="1" x14ac:dyDescent="0.3">
      <c r="B60" s="14">
        <f>RTD("cqg.rtd",,"StudyData","SUBMINUTE((DB),1,Regular)","FG",,"Time","5",D60,,,,,"T")</f>
        <v>43628.488842592589</v>
      </c>
      <c r="C60" s="15">
        <f>IF(RTD("cqg.rtd",,"StudyData","SUBMINUTE((DB),1,FillGap)","Bar",,"Close","5",D60,,,,,"T")="",NA(),RTD("cqg.rtd",,"StudyData","SUBMINUTE((DB),1,FillGap)","Bar",,"Close","5",D60,,,,,"T"))</f>
        <v>171.39</v>
      </c>
      <c r="D60" s="16">
        <f t="shared" si="6"/>
        <v>-54</v>
      </c>
      <c r="E60" s="17">
        <f>IF( RTD("cqg.rtd",,"StudyData", "AlgOrdBidVol(SUBMINUTE((DB),1,Regular),1,0)",  "Bar",, "Open", "5",D60,,,,,"T")="",0,RTD("cqg.rtd",,"StudyData", "AlgOrdBidVol(SUBMINUTE((DB),1,Regular),1,0)",  "Bar",, "Open", "5",D60,,,,,"T"))</f>
        <v>0</v>
      </c>
      <c r="F60" s="17">
        <f xml:space="preserve"> IF(RTD("cqg.rtd",,"StudyData", "AlgOrdAskVol(SUBMINUTE((DB),1,Regular),1,0)",  "Bar",, "Open", "5",D60,,,,,"T")="",0,RTD("cqg.rtd",,"StudyData", "AlgOrdAskVol(SUBMINUTE((DB),1,Regular),1,0)",  "Bar",, "Open", "5",D60,,,,,"T"))</f>
        <v>0</v>
      </c>
      <c r="G60" s="23">
        <f xml:space="preserve"> RTD("cqg.rtd",,"StudyData","BAVolCr.BidVol^(SUBMINUTE((DB),1,FillGap),5,0)",  "Bar",, "Open", "5",D60,,,,,"T")</f>
        <v>0</v>
      </c>
      <c r="H60" s="23">
        <f xml:space="preserve"> RTD("cqg.rtd",,"StudyData","BAVolCr.AskVol^(SUBMINUTE((DB),1,Regular),5,0)",  "Bar",, "Open", "5",D60,,,,,"T")</f>
        <v>5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RTD("cqg.rtd",,"StudyData","SUBMINUTE((DB),5,Regular)","FG",,"Time","5",D60,,,,,"T")</f>
        <v>43628.486342592594</v>
      </c>
      <c r="AA60" s="18">
        <f>IF(RTD("cqg.rtd",,"StudyData","SUBMINUTE((DB),5,Regular)","FG",,"Open","5",D60,,,,,"T")="",NA(),RTD("cqg.rtd",,"StudyData","SUBMINUTE((DB),5,Regular)","FG",,"Open","5",D60,,,,,"T"))</f>
        <v>171.39</v>
      </c>
      <c r="AB60" s="18">
        <f>IF(RTD("cqg.rtd",,"StudyData","SUBMINUTE((DB),5,Regular)","FG",,"High","5",D60,,,,,"T")="",NA(),RTD("cqg.rtd",,"StudyData","SUBMINUTE((DB),5,Regular)","FG",,"High","5",D60,,,,,"T"))</f>
        <v>171.39</v>
      </c>
      <c r="AC60" s="18">
        <f>IF(RTD("cqg.rtd",,"StudyData","SUBMINUTE((DB),5,Regular)","FG",,"Low","5",D60,,,,,"T")="",NA(),RTD("cqg.rtd",,"StudyData","SUBMINUTE((DB),5,Regular)","FG",,"Low","5",D60,,,,,"T"))</f>
        <v>171.39</v>
      </c>
      <c r="AD60" s="39">
        <f>IF(RTD("cqg.rtd",,"StudyData","SUBMINUTE((DB),5,FillGap)","Bar",,"Close","5",D60,,,,,"T")="",NA(),RTD("cqg.rtd",,"StudyData","SUBMINUTE((DB),5,FillGap)","Bar",,"Close","5",D60,,,,,"T"))</f>
        <v>171.39</v>
      </c>
      <c r="AE60" s="16">
        <f>IF( RTD("cqg.rtd",,"StudyData","AlgOrdBidVol(SUBMINUTE((DB),5,Regular),1,0)",  "Bar",, "Open", "5",D60,,,,,"T")="",0,RTD("cqg.rtd",,"StudyData","AlgOrdBidVol(SUBMINUTE((DB),5,Regular),1,0)",  "Bar",, "Open", "5",D60,,,,,"T"))</f>
        <v>0</v>
      </c>
      <c r="AF60" s="16">
        <f>IF( RTD("cqg.rtd",,"StudyData","AlgOrdAskVol(SUBMINUTE((DB),5,Regular),1,0)",  "Bar",, "Open", "5",D60,,,,,"T")="",0,RTD("cqg.rtd",,"StudyData","AlgOrdAskVol(SUBMINUTE((DB),5,Regular),1,0)",  "Bar",, "Open", "5",D60,,,,,"T"))</f>
        <v>0</v>
      </c>
      <c r="AG60" s="3">
        <f xml:space="preserve"> RTD("cqg.rtd",,"StudyData","BAVolCr.BidVol^(SUBMINUTE((DB),5,Regular),5,0)",  "Bar",, "Open", "5",D60,,,,,"T")</f>
        <v>0</v>
      </c>
      <c r="AH60" s="3">
        <f xml:space="preserve"> RTD("cqg.rtd",,"StudyData","BAVolCr.AskVol^(SUBMINUTE((DB),5,Regular),5,0)",  "Bar",, "Open", "5",D60,,,,,"T")</f>
        <v>36</v>
      </c>
      <c r="AI60" s="13">
        <f t="shared" si="1"/>
        <v>0</v>
      </c>
      <c r="AJ60" s="20"/>
      <c r="AK60" s="21">
        <f>RTD("cqg.rtd",,"StudyData","DB","Bar",,"Time","1",D60,,,,,"T")</f>
        <v>43628.451388888891</v>
      </c>
      <c r="AL60" s="22">
        <f>IF(RTD("cqg.rtd",,"StudyData","DB","FG",,"Open","1",D60,,,,,"T")="",NA(),RTD("cqg.rtd",,"StudyData","DB","FG",,"Open","1",D60,,,,,"T"))</f>
        <v>171.42</v>
      </c>
      <c r="AM60" s="22">
        <f>IF(RTD("cqg.rtd",,"StudyData","DB","FG",,"High","1",D60,,,,,"T")="",NA(),RTD("cqg.rtd",,"StudyData","DB","FG",,"High","1",D60,,,,,"T"))</f>
        <v>171.43</v>
      </c>
      <c r="AN60" s="22">
        <f>IF(RTD("cqg.rtd",,"StudyData","DB","FG",,"Low","1",D60,,,,,"T")="",NA(),RTD("cqg.rtd",,"StudyData","DB","FG",,"Low","1",D60,,,,,"T"))</f>
        <v>171.42</v>
      </c>
      <c r="AO60" s="41">
        <f>IF(RTD("cqg.rtd",,"StudyData","DB","FG",,"Close","1",D60,,,,,"T")="",NA(),RTD("cqg.rtd",,"StudyData","DB","FG",,"Close","1",D60,,,,,"T"))</f>
        <v>171.42</v>
      </c>
      <c r="AP60" s="17">
        <f>IF( RTD("cqg.rtd",,"StudyData", "AlgOrdBidVol(DB)",  "Bar",, "Open", "1",D60,,,,,"T")="",0,RTD("cqg.rtd",,"StudyData", "AlgOrdBidVol(DB)",  "Bar",, "Open", "1",D60,,,,,"T"))</f>
        <v>134</v>
      </c>
      <c r="AQ60" s="17">
        <f xml:space="preserve"> IF(RTD("cqg.rtd",,"StudyData", "AlgOrdAskVol(DB)",  "Bar",, "Open", "1",D60,,,,,"T")="",0,RTD("cqg.rtd",,"StudyData", "AlgOrdAskVol(DB)",  "Bar",, "Open", "1",D60,,,,,"T"))</f>
        <v>0</v>
      </c>
      <c r="AR60" s="23">
        <f xml:space="preserve"> RTD("cqg.rtd",,"StudyData","BAVolCr.BidVol^(DB)",  "Bar",, "Open", "1",D60,,,,,"T")</f>
        <v>2057</v>
      </c>
      <c r="AS60" s="23">
        <f xml:space="preserve"> RTD("cqg.rtd",,"StudyData","BAVolCr.AskVol^(DB)",  "Bar",, "Open", "1",D60,,,,,"T")</f>
        <v>1351</v>
      </c>
      <c r="AT60" s="69">
        <f t="shared" si="2"/>
        <v>1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RTD("cqg.rtd",,"StudyData","DB","Bar",,"Time","5",D60,,,,,"T")</f>
        <v>43628.298611111109</v>
      </c>
      <c r="BM60" s="50">
        <f>IF(RTD("cqg.rtd",,"StudyData","DB","FG",,"Open","5",D60,,,,,"T")="",NA(),RTD("cqg.rtd",,"StudyData","DB","FG",,"Open","5",D60,,,,,"T"))</f>
        <v>171.5</v>
      </c>
      <c r="BN60" s="48">
        <f>IF(RTD("cqg.rtd",,"StudyData","DB","FG",,"High","5",D60,,,,,"T")="",NA(),RTD("cqg.rtd",,"StudyData","DB","FG",,"High","5",D60,,,,,"T"))</f>
        <v>171.51</v>
      </c>
      <c r="BO60" s="49">
        <f>IF(RTD("cqg.rtd",,"StudyData","DB","FG",,"Low","5",D60,,,,,"T")="",NA(),RTD("cqg.rtd",,"StudyData","DB","FG",,"Low","5",D60,,,,,"T"))</f>
        <v>171.48</v>
      </c>
      <c r="BP60" s="19">
        <f>IF(RTD("cqg.rtd",,"StudyData","DB","FG",,"Close","5",D60,,,,,"T")="",NA(),RTD("cqg.rtd",,"StudyData","DB","FG",,"Close","5",D60,,,,,"T"))</f>
        <v>171.5</v>
      </c>
      <c r="BQ60" s="16">
        <f>IF( RTD("cqg.rtd",,"StudyData","AlgOrdBidVol(DB)",  "Bar",, "Open", "5",D60,,,,,"T")="",0,RTD("cqg.rtd",,"StudyData","AlgOrdBidVol(DB)",  "Bar",, "Open", "5",D60,,,,,"T"))</f>
        <v>243</v>
      </c>
      <c r="BR60" s="16">
        <f>IF( RTD("cqg.rtd",,"StudyData","AlgOrdAskVol(DB)",  "Bar",, "Open", "5",D60,,,,,"T")="",0,RTD("cqg.rtd",,"StudyData","AlgOrdAskVol(DB)",  "Bar",, "Open", "5",D60,,,,,"T"))</f>
        <v>212</v>
      </c>
      <c r="BS60" s="13">
        <f xml:space="preserve"> RTD("cqg.rtd",,"StudyData","BAVolCr.BidVol^(DB)",  "Bar",, "Open", "5",D60,,,,,"T")</f>
        <v>9693</v>
      </c>
      <c r="BT60" s="13">
        <f xml:space="preserve"> RTD("cqg.rtd",,"StudyData","BAVolCr.AskVol^(DB)",  "Bar",, "Open", "5",D60,,,,,"T")</f>
        <v>9649</v>
      </c>
      <c r="BU60" s="13">
        <f t="shared" si="3"/>
        <v>0</v>
      </c>
    </row>
    <row r="61" spans="2:73" ht="11.25" customHeight="1" x14ac:dyDescent="0.3">
      <c r="B61" s="14">
        <f>RTD("cqg.rtd",,"StudyData","SUBMINUTE((DB),1,Regular)","FG",,"Time","5",D61,,,,,"T")</f>
        <v>43628.48883101852</v>
      </c>
      <c r="C61" s="15">
        <f>IF(RTD("cqg.rtd",,"StudyData","SUBMINUTE((DB),1,FillGap)","Bar",,"Close","5",D61,,,,,"T")="",NA(),RTD("cqg.rtd",,"StudyData","SUBMINUTE((DB),1,FillGap)","Bar",,"Close","5",D61,,,,,"T"))</f>
        <v>171.39</v>
      </c>
      <c r="D61" s="16">
        <f t="shared" si="6"/>
        <v>-55</v>
      </c>
      <c r="E61" s="17">
        <f>IF( RTD("cqg.rtd",,"StudyData", "AlgOrdBidVol(SUBMINUTE((DB),1,Regular),1,0)",  "Bar",, "Open", "5",D61,,,,,"T")="",0,RTD("cqg.rtd",,"StudyData", "AlgOrdBidVol(SUBMINUTE((DB),1,Regular),1,0)",  "Bar",, "Open", "5",D61,,,,,"T"))</f>
        <v>0</v>
      </c>
      <c r="F61" s="17">
        <f xml:space="preserve"> IF(RTD("cqg.rtd",,"StudyData", "AlgOrdAskVol(SUBMINUTE((DB),1,Regular),1,0)",  "Bar",, "Open", "5",D61,,,,,"T")="",0,RTD("cqg.rtd",,"StudyData", "AlgOrdAskVol(SUBMINUTE((DB),1,Regular),1,0)",  "Bar",, "Open", "5",D61,,,,,"T"))</f>
        <v>0</v>
      </c>
      <c r="G61" s="23">
        <f xml:space="preserve"> RTD("cqg.rtd",,"StudyData","BAVolCr.BidVol^(SUBMINUTE((DB),1,FillGap),5,0)",  "Bar",, "Open", "5",D61,,,,,"T")</f>
        <v>0</v>
      </c>
      <c r="H61" s="23">
        <f xml:space="preserve"> RTD("cqg.rtd",,"StudyData","BAVolCr.AskVol^(SUBMINUTE((DB),1,Regular),5,0)",  "Bar",, "Open", "5",D61,,,,,"T")</f>
        <v>5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RTD("cqg.rtd",,"StudyData","SUBMINUTE((DB),5,Regular)","FG",,"Time","5",D61,,,,,"T")</f>
        <v>43628.486284722218</v>
      </c>
      <c r="AA61" s="18">
        <f>IF(RTD("cqg.rtd",,"StudyData","SUBMINUTE((DB),5,Regular)","FG",,"Open","5",D61,,,,,"T")="",NA(),RTD("cqg.rtd",,"StudyData","SUBMINUTE((DB),5,Regular)","FG",,"Open","5",D61,,,,,"T"))</f>
        <v>171.39</v>
      </c>
      <c r="AB61" s="18">
        <f>IF(RTD("cqg.rtd",,"StudyData","SUBMINUTE((DB),5,Regular)","FG",,"High","5",D61,,,,,"T")="",NA(),RTD("cqg.rtd",,"StudyData","SUBMINUTE((DB),5,Regular)","FG",,"High","5",D61,,,,,"T"))</f>
        <v>171.39</v>
      </c>
      <c r="AC61" s="18">
        <f>IF(RTD("cqg.rtd",,"StudyData","SUBMINUTE((DB),5,Regular)","FG",,"Low","5",D61,,,,,"T")="",NA(),RTD("cqg.rtd",,"StudyData","SUBMINUTE((DB),5,Regular)","FG",,"Low","5",D61,,,,,"T"))</f>
        <v>171.39</v>
      </c>
      <c r="AD61" s="39">
        <f>IF(RTD("cqg.rtd",,"StudyData","SUBMINUTE((DB),5,FillGap)","Bar",,"Close","5",D61,,,,,"T")="",NA(),RTD("cqg.rtd",,"StudyData","SUBMINUTE((DB),5,FillGap)","Bar",,"Close","5",D61,,,,,"T"))</f>
        <v>171.39</v>
      </c>
      <c r="AE61" s="16">
        <f>IF( RTD("cqg.rtd",,"StudyData","AlgOrdBidVol(SUBMINUTE((DB),5,Regular),1,0)",  "Bar",, "Open", "5",D61,,,,,"T")="",0,RTD("cqg.rtd",,"StudyData","AlgOrdBidVol(SUBMINUTE((DB),5,Regular),1,0)",  "Bar",, "Open", "5",D61,,,,,"T"))</f>
        <v>0</v>
      </c>
      <c r="AF61" s="16">
        <f>IF( RTD("cqg.rtd",,"StudyData","AlgOrdAskVol(SUBMINUTE((DB),5,Regular),1,0)",  "Bar",, "Open", "5",D61,,,,,"T")="",0,RTD("cqg.rtd",,"StudyData","AlgOrdAskVol(SUBMINUTE((DB),5,Regular),1,0)",  "Bar",, "Open", "5",D61,,,,,"T"))</f>
        <v>0</v>
      </c>
      <c r="AG61" s="3">
        <f xml:space="preserve"> RTD("cqg.rtd",,"StudyData","BAVolCr.BidVol^(SUBMINUTE((DB),5,Regular),5,0)",  "Bar",, "Open", "5",D61,,,,,"T")</f>
        <v>0</v>
      </c>
      <c r="AH61" s="3">
        <f xml:space="preserve"> RTD("cqg.rtd",,"StudyData","BAVolCr.AskVol^(SUBMINUTE((DB),5,Regular),5,0)",  "Bar",, "Open", "5",D61,,,,,"T")</f>
        <v>49</v>
      </c>
      <c r="AI61" s="13">
        <f t="shared" si="1"/>
        <v>0</v>
      </c>
      <c r="AJ61" s="20"/>
      <c r="AK61" s="21">
        <f>RTD("cqg.rtd",,"StudyData","DB","Bar",,"Time","1",D61,,,,,"T")</f>
        <v>43628.450694444444</v>
      </c>
      <c r="AL61" s="22">
        <f>IF(RTD("cqg.rtd",,"StudyData","DB","FG",,"Open","1",D61,,,,,"T")="",NA(),RTD("cqg.rtd",,"StudyData","DB","FG",,"Open","1",D61,,,,,"T"))</f>
        <v>171.44</v>
      </c>
      <c r="AM61" s="22">
        <f>IF(RTD("cqg.rtd",,"StudyData","DB","FG",,"High","1",D61,,,,,"T")="",NA(),RTD("cqg.rtd",,"StudyData","DB","FG",,"High","1",D61,,,,,"T"))</f>
        <v>171.44</v>
      </c>
      <c r="AN61" s="22">
        <f>IF(RTD("cqg.rtd",,"StudyData","DB","FG",,"Low","1",D61,,,,,"T")="",NA(),RTD("cqg.rtd",,"StudyData","DB","FG",,"Low","1",D61,,,,,"T"))</f>
        <v>171.42</v>
      </c>
      <c r="AO61" s="41">
        <f>IF(RTD("cqg.rtd",,"StudyData","DB","FG",,"Close","1",D61,,,,,"T")="",NA(),RTD("cqg.rtd",,"StudyData","DB","FG",,"Close","1",D61,,,,,"T"))</f>
        <v>171.42</v>
      </c>
      <c r="AP61" s="17">
        <f>IF( RTD("cqg.rtd",,"StudyData", "AlgOrdBidVol(DB)",  "Bar",, "Open", "1",D61,,,,,"T")="",0,RTD("cqg.rtd",,"StudyData", "AlgOrdBidVol(DB)",  "Bar",, "Open", "1",D61,,,,,"T"))</f>
        <v>136</v>
      </c>
      <c r="AQ61" s="17">
        <f xml:space="preserve"> IF(RTD("cqg.rtd",,"StudyData", "AlgOrdAskVol(DB)",  "Bar",, "Open", "1",D61,,,,,"T")="",0,RTD("cqg.rtd",,"StudyData", "AlgOrdAskVol(DB)",  "Bar",, "Open", "1",D61,,,,,"T"))</f>
        <v>0</v>
      </c>
      <c r="AR61" s="23">
        <f xml:space="preserve"> RTD("cqg.rtd",,"StudyData","BAVolCr.BidVol^(DB)",  "Bar",, "Open", "1",D61,,,,,"T")</f>
        <v>1958</v>
      </c>
      <c r="AS61" s="23">
        <f xml:space="preserve"> RTD("cqg.rtd",,"StudyData","BAVolCr.AskVol^(DB)",  "Bar",, "Open", "1",D61,,,,,"T")</f>
        <v>1926</v>
      </c>
      <c r="AT61" s="69">
        <f t="shared" si="2"/>
        <v>1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RTD("cqg.rtd",,"StudyData","DB","Bar",,"Time","5",D61,,,,,"T")</f>
        <v>43628.295138888891</v>
      </c>
      <c r="BM61" s="50">
        <f>IF(RTD("cqg.rtd",,"StudyData","DB","FG",,"Open","5",D61,,,,,"T")="",NA(),RTD("cqg.rtd",,"StudyData","DB","FG",,"Open","5",D61,,,,,"T"))</f>
        <v>171.48</v>
      </c>
      <c r="BN61" s="48">
        <f>IF(RTD("cqg.rtd",,"StudyData","DB","FG",,"High","5",D61,,,,,"T")="",NA(),RTD("cqg.rtd",,"StudyData","DB","FG",,"High","5",D61,,,,,"T"))</f>
        <v>171.52</v>
      </c>
      <c r="BO61" s="49">
        <f>IF(RTD("cqg.rtd",,"StudyData","DB","FG",,"Low","5",D61,,,,,"T")="",NA(),RTD("cqg.rtd",,"StudyData","DB","FG",,"Low","5",D61,,,,,"T"))</f>
        <v>171.48</v>
      </c>
      <c r="BP61" s="19">
        <f>IF(RTD("cqg.rtd",,"StudyData","DB","FG",,"Close","5",D61,,,,,"T")="",NA(),RTD("cqg.rtd",,"StudyData","DB","FG",,"Close","5",D61,,,,,"T"))</f>
        <v>171.49</v>
      </c>
      <c r="BQ61" s="16">
        <f>IF( RTD("cqg.rtd",,"StudyData","AlgOrdBidVol(DB)",  "Bar",, "Open", "5",D61,,,,,"T")="",0,RTD("cqg.rtd",,"StudyData","AlgOrdBidVol(DB)",  "Bar",, "Open", "5",D61,,,,,"T"))</f>
        <v>2</v>
      </c>
      <c r="BR61" s="16">
        <f>IF( RTD("cqg.rtd",,"StudyData","AlgOrdAskVol(DB)",  "Bar",, "Open", "5",D61,,,,,"T")="",0,RTD("cqg.rtd",,"StudyData","AlgOrdAskVol(DB)",  "Bar",, "Open", "5",D61,,,,,"T"))</f>
        <v>797</v>
      </c>
      <c r="BS61" s="13">
        <f xml:space="preserve"> RTD("cqg.rtd",,"StudyData","BAVolCr.BidVol^(DB)",  "Bar",, "Open", "5",D61,,,,,"T")</f>
        <v>10392</v>
      </c>
      <c r="BT61" s="13">
        <f xml:space="preserve"> RTD("cqg.rtd",,"StudyData","BAVolCr.AskVol^(DB)",  "Bar",, "Open", "5",D61,,,,,"T")</f>
        <v>10752</v>
      </c>
      <c r="BU61" s="13">
        <f t="shared" si="3"/>
        <v>-1</v>
      </c>
    </row>
    <row r="62" spans="2:73" ht="11.25" customHeight="1" x14ac:dyDescent="0.3">
      <c r="B62" s="14">
        <f>RTD("cqg.rtd",,"StudyData","SUBMINUTE((DB),1,Regular)","FG",,"Time","5",D62,,,,,"T")</f>
        <v>43628.488819444443</v>
      </c>
      <c r="C62" s="15">
        <f>IF(RTD("cqg.rtd",,"StudyData","SUBMINUTE((DB),1,FillGap)","Bar",,"Close","5",D62,,,,,"T")="",NA(),RTD("cqg.rtd",,"StudyData","SUBMINUTE((DB),1,FillGap)","Bar",,"Close","5",D62,,,,,"T"))</f>
        <v>171.39</v>
      </c>
      <c r="D62" s="16">
        <f t="shared" ref="D62:D66" si="7">D61-1</f>
        <v>-56</v>
      </c>
      <c r="E62" s="17">
        <f>IF( RTD("cqg.rtd",,"StudyData", "AlgOrdBidVol(SUBMINUTE((DB),1,Regular),1,0)",  "Bar",, "Open", "5",D62,,,,,"T")="",0,RTD("cqg.rtd",,"StudyData", "AlgOrdBidVol(SUBMINUTE((DB),1,Regular),1,0)",  "Bar",, "Open", "5",D62,,,,,"T"))</f>
        <v>0</v>
      </c>
      <c r="F62" s="17">
        <f xml:space="preserve"> IF(RTD("cqg.rtd",,"StudyData", "AlgOrdAskVol(SUBMINUTE((DB),1,Regular),1,0)",  "Bar",, "Open", "5",D62,,,,,"T")="",0,RTD("cqg.rtd",,"StudyData", "AlgOrdAskVol(SUBMINUTE((DB),1,Regular),1,0)",  "Bar",, "Open", "5",D62,,,,,"T"))</f>
        <v>0</v>
      </c>
      <c r="G62" s="23">
        <f xml:space="preserve"> RTD("cqg.rtd",,"StudyData","BAVolCr.BidVol^(SUBMINUTE((DB),1,FillGap),5,0)",  "Bar",, "Open", "5",D62,,,,,"T")</f>
        <v>0</v>
      </c>
      <c r="H62" s="23">
        <f xml:space="preserve"> RTD("cqg.rtd",,"StudyData","BAVolCr.AskVol^(SUBMINUTE((DB),1,Regular),5,0)",  "Bar",, "Open", "5",D62,,,,,"T")</f>
        <v>5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RTD("cqg.rtd",,"StudyData","SUBMINUTE((DB),5,Regular)","FG",,"Time","5",D62,,,,,"T")</f>
        <v>43628.486226851848</v>
      </c>
      <c r="AA62" s="18">
        <f>IF(RTD("cqg.rtd",,"StudyData","SUBMINUTE((DB),5,Regular)","FG",,"Open","5",D62,,,,,"T")="",NA(),RTD("cqg.rtd",,"StudyData","SUBMINUTE((DB),5,Regular)","FG",,"Open","5",D62,,,,,"T"))</f>
        <v>171.39</v>
      </c>
      <c r="AB62" s="18">
        <f>IF(RTD("cqg.rtd",,"StudyData","SUBMINUTE((DB),5,Regular)","FG",,"High","5",D62,,,,,"T")="",NA(),RTD("cqg.rtd",,"StudyData","SUBMINUTE((DB),5,Regular)","FG",,"High","5",D62,,,,,"T"))</f>
        <v>171.39</v>
      </c>
      <c r="AC62" s="18">
        <f>IF(RTD("cqg.rtd",,"StudyData","SUBMINUTE((DB),5,Regular)","FG",,"Low","5",D62,,,,,"T")="",NA(),RTD("cqg.rtd",,"StudyData","SUBMINUTE((DB),5,Regular)","FG",,"Low","5",D62,,,,,"T"))</f>
        <v>171.39</v>
      </c>
      <c r="AD62" s="39">
        <f>IF(RTD("cqg.rtd",,"StudyData","SUBMINUTE((DB),5,FillGap)","Bar",,"Close","5",D62,,,,,"T")="",NA(),RTD("cqg.rtd",,"StudyData","SUBMINUTE((DB),5,FillGap)","Bar",,"Close","5",D62,,,,,"T"))</f>
        <v>171.39</v>
      </c>
      <c r="AE62" s="16">
        <f>IF( RTD("cqg.rtd",,"StudyData","AlgOrdBidVol(SUBMINUTE((DB),5,Regular),1,0)",  "Bar",, "Open", "5",D62,,,,,"T")="",0,RTD("cqg.rtd",,"StudyData","AlgOrdBidVol(SUBMINUTE((DB),5,Regular),1,0)",  "Bar",, "Open", "5",D62,,,,,"T"))</f>
        <v>0</v>
      </c>
      <c r="AF62" s="16">
        <f>IF( RTD("cqg.rtd",,"StudyData","AlgOrdAskVol(SUBMINUTE((DB),5,Regular),1,0)",  "Bar",, "Open", "5",D62,,,,,"T")="",0,RTD("cqg.rtd",,"StudyData","AlgOrdAskVol(SUBMINUTE((DB),5,Regular),1,0)",  "Bar",, "Open", "5",D62,,,,,"T"))</f>
        <v>0</v>
      </c>
      <c r="AG62" s="3">
        <f xml:space="preserve"> RTD("cqg.rtd",,"StudyData","BAVolCr.BidVol^(SUBMINUTE((DB),5,Regular),5,0)",  "Bar",, "Open", "5",D62,,,,,"T")</f>
        <v>0</v>
      </c>
      <c r="AH62" s="3">
        <f xml:space="preserve"> RTD("cqg.rtd",,"StudyData","BAVolCr.AskVol^(SUBMINUTE((DB),5,Regular),5,0)",  "Bar",, "Open", "5",D62,,,,,"T")</f>
        <v>51</v>
      </c>
      <c r="AI62" s="13">
        <f t="shared" si="1"/>
        <v>0</v>
      </c>
      <c r="AJ62" s="20"/>
      <c r="AK62" s="21">
        <f>RTD("cqg.rtd",,"StudyData","DB","Bar",,"Time","1",D62,,,,,"T")</f>
        <v>43628.45</v>
      </c>
      <c r="AL62" s="22">
        <f>IF(RTD("cqg.rtd",,"StudyData","DB","FG",,"Open","1",D62,,,,,"T")="",NA(),RTD("cqg.rtd",,"StudyData","DB","FG",,"Open","1",D62,,,,,"T"))</f>
        <v>171.43</v>
      </c>
      <c r="AM62" s="22">
        <f>IF(RTD("cqg.rtd",,"StudyData","DB","FG",,"High","1",D62,,,,,"T")="",NA(),RTD("cqg.rtd",,"StudyData","DB","FG",,"High","1",D62,,,,,"T"))</f>
        <v>171.44</v>
      </c>
      <c r="AN62" s="22">
        <f>IF(RTD("cqg.rtd",,"StudyData","DB","FG",,"Low","1",D62,,,,,"T")="",NA(),RTD("cqg.rtd",,"StudyData","DB","FG",,"Low","1",D62,,,,,"T"))</f>
        <v>171.43</v>
      </c>
      <c r="AO62" s="41">
        <f>IF(RTD("cqg.rtd",,"StudyData","DB","FG",,"Close","1",D62,,,,,"T")="",NA(),RTD("cqg.rtd",,"StudyData","DB","FG",,"Close","1",D62,,,,,"T"))</f>
        <v>171.44</v>
      </c>
      <c r="AP62" s="17">
        <f>IF( RTD("cqg.rtd",,"StudyData", "AlgOrdBidVol(DB)",  "Bar",, "Open", "1",D62,,,,,"T")="",0,RTD("cqg.rtd",,"StudyData", "AlgOrdBidVol(DB)",  "Bar",, "Open", "1",D62,,,,,"T"))</f>
        <v>0</v>
      </c>
      <c r="AQ62" s="17">
        <f xml:space="preserve"> IF(RTD("cqg.rtd",,"StudyData", "AlgOrdAskVol(DB)",  "Bar",, "Open", "1",D62,,,,,"T")="",0,RTD("cqg.rtd",,"StudyData", "AlgOrdAskVol(DB)",  "Bar",, "Open", "1",D62,,,,,"T"))</f>
        <v>14</v>
      </c>
      <c r="AR62" s="23">
        <f xml:space="preserve"> RTD("cqg.rtd",,"StudyData","BAVolCr.BidVol^(DB)",  "Bar",, "Open", "1",D62,,,,,"T")</f>
        <v>1918</v>
      </c>
      <c r="AS62" s="23">
        <f xml:space="preserve"> RTD("cqg.rtd",,"StudyData","BAVolCr.AskVol^(DB)",  "Bar",, "Open", "1",D62,,,,,"T")</f>
        <v>2490</v>
      </c>
      <c r="AT62" s="69">
        <f t="shared" si="2"/>
        <v>0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RTD("cqg.rtd",,"StudyData","DB","Bar",,"Time","5",D62,,,,,"T")</f>
        <v>43628.291666666664</v>
      </c>
      <c r="BM62" s="50">
        <f>IF(RTD("cqg.rtd",,"StudyData","DB","FG",,"Open","5",D62,,,,,"T")="",NA(),RTD("cqg.rtd",,"StudyData","DB","FG",,"Open","5",D62,,,,,"T"))</f>
        <v>171.52</v>
      </c>
      <c r="BN62" s="48">
        <f>IF(RTD("cqg.rtd",,"StudyData","DB","FG",,"High","5",D62,,,,,"T")="",NA(),RTD("cqg.rtd",,"StudyData","DB","FG",,"High","5",D62,,,,,"T"))</f>
        <v>171.52</v>
      </c>
      <c r="BO62" s="49">
        <f>IF(RTD("cqg.rtd",,"StudyData","DB","FG",,"Low","5",D62,,,,,"T")="",NA(),RTD("cqg.rtd",,"StudyData","DB","FG",,"Low","5",D62,,,,,"T"))</f>
        <v>171.49</v>
      </c>
      <c r="BP62" s="19">
        <f>IF(RTD("cqg.rtd",,"StudyData","DB","FG",,"Close","5",D62,,,,,"T")="",NA(),RTD("cqg.rtd",,"StudyData","DB","FG",,"Close","5",D62,,,,,"T"))</f>
        <v>171.49</v>
      </c>
      <c r="BQ62" s="16">
        <f>IF( RTD("cqg.rtd",,"StudyData","AlgOrdBidVol(DB)",  "Bar",, "Open", "5",D62,,,,,"T")="",0,RTD("cqg.rtd",,"StudyData","AlgOrdBidVol(DB)",  "Bar",, "Open", "5",D62,,,,,"T"))</f>
        <v>293</v>
      </c>
      <c r="BR62" s="16">
        <f>IF( RTD("cqg.rtd",,"StudyData","AlgOrdAskVol(DB)",  "Bar",, "Open", "5",D62,,,,,"T")="",0,RTD("cqg.rtd",,"StudyData","AlgOrdAskVol(DB)",  "Bar",, "Open", "5",D62,,,,,"T"))</f>
        <v>319</v>
      </c>
      <c r="BS62" s="13">
        <f xml:space="preserve"> RTD("cqg.rtd",,"StudyData","BAVolCr.BidVol^(DB)",  "Bar",, "Open", "5",D62,,,,,"T")</f>
        <v>9873</v>
      </c>
      <c r="BT62" s="13">
        <f xml:space="preserve"> RTD("cqg.rtd",,"StudyData","BAVolCr.AskVol^(DB)",  "Bar",, "Open", "5",D62,,,,,"T")</f>
        <v>9529</v>
      </c>
      <c r="BU62" s="13">
        <f t="shared" si="3"/>
        <v>-1</v>
      </c>
    </row>
    <row r="63" spans="2:73" ht="11.25" customHeight="1" x14ac:dyDescent="0.3">
      <c r="B63" s="14">
        <f>RTD("cqg.rtd",,"StudyData","SUBMINUTE((DB),1,Regular)","FG",,"Time","5",D63,,,,,"T")</f>
        <v>43628.488807870366</v>
      </c>
      <c r="C63" s="15">
        <f>IF(RTD("cqg.rtd",,"StudyData","SUBMINUTE((DB),1,FillGap)","Bar",,"Close","5",D63,,,,,"T")="",NA(),RTD("cqg.rtd",,"StudyData","SUBMINUTE((DB),1,FillGap)","Bar",,"Close","5",D63,,,,,"T"))</f>
        <v>171.39</v>
      </c>
      <c r="D63" s="16">
        <f t="shared" si="7"/>
        <v>-57</v>
      </c>
      <c r="E63" s="17">
        <f>IF( RTD("cqg.rtd",,"StudyData", "AlgOrdBidVol(SUBMINUTE((DB),1,Regular),1,0)",  "Bar",, "Open", "5",D63,,,,,"T")="",0,RTD("cqg.rtd",,"StudyData", "AlgOrdBidVol(SUBMINUTE((DB),1,Regular),1,0)",  "Bar",, "Open", "5",D63,,,,,"T"))</f>
        <v>0</v>
      </c>
      <c r="F63" s="17">
        <f xml:space="preserve"> IF(RTD("cqg.rtd",,"StudyData", "AlgOrdAskVol(SUBMINUTE((DB),1,Regular),1,0)",  "Bar",, "Open", "5",D63,,,,,"T")="",0,RTD("cqg.rtd",,"StudyData", "AlgOrdAskVol(SUBMINUTE((DB),1,Regular),1,0)",  "Bar",, "Open", "5",D63,,,,,"T"))</f>
        <v>0</v>
      </c>
      <c r="G63" s="23">
        <f xml:space="preserve"> RTD("cqg.rtd",,"StudyData","BAVolCr.BidVol^(SUBMINUTE((DB),1,FillGap),5,0)",  "Bar",, "Open", "5",D63,,,,,"T")</f>
        <v>0</v>
      </c>
      <c r="H63" s="23">
        <f xml:space="preserve"> RTD("cqg.rtd",,"StudyData","BAVolCr.AskVol^(SUBMINUTE((DB),1,Regular),5,0)",  "Bar",, "Open", "5",D63,,,,,"T")</f>
        <v>5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RTD("cqg.rtd",,"StudyData","SUBMINUTE((DB),5,Regular)","FG",,"Time","5",D63,,,,,"T")</f>
        <v>43628.486168981479</v>
      </c>
      <c r="AA63" s="18">
        <f>IF(RTD("cqg.rtd",,"StudyData","SUBMINUTE((DB),5,Regular)","FG",,"Open","5",D63,,,,,"T")="",NA(),RTD("cqg.rtd",,"StudyData","SUBMINUTE((DB),5,Regular)","FG",,"Open","5",D63,,,,,"T"))</f>
        <v>171.39</v>
      </c>
      <c r="AB63" s="18">
        <f>IF(RTD("cqg.rtd",,"StudyData","SUBMINUTE((DB),5,Regular)","FG",,"High","5",D63,,,,,"T")="",NA(),RTD("cqg.rtd",,"StudyData","SUBMINUTE((DB),5,Regular)","FG",,"High","5",D63,,,,,"T"))</f>
        <v>171.39</v>
      </c>
      <c r="AC63" s="18">
        <f>IF(RTD("cqg.rtd",,"StudyData","SUBMINUTE((DB),5,Regular)","FG",,"Low","5",D63,,,,,"T")="",NA(),RTD("cqg.rtd",,"StudyData","SUBMINUTE((DB),5,Regular)","FG",,"Low","5",D63,,,,,"T"))</f>
        <v>171.39</v>
      </c>
      <c r="AD63" s="39">
        <f>IF(RTD("cqg.rtd",,"StudyData","SUBMINUTE((DB),5,FillGap)","Bar",,"Close","5",D63,,,,,"T")="",NA(),RTD("cqg.rtd",,"StudyData","SUBMINUTE((DB),5,FillGap)","Bar",,"Close","5",D63,,,,,"T"))</f>
        <v>171.39</v>
      </c>
      <c r="AE63" s="16">
        <f>IF( RTD("cqg.rtd",,"StudyData","AlgOrdBidVol(SUBMINUTE((DB),5,Regular),1,0)",  "Bar",, "Open", "5",D63,,,,,"T")="",0,RTD("cqg.rtd",,"StudyData","AlgOrdBidVol(SUBMINUTE((DB),5,Regular),1,0)",  "Bar",, "Open", "5",D63,,,,,"T"))</f>
        <v>0</v>
      </c>
      <c r="AF63" s="16">
        <f>IF( RTD("cqg.rtd",,"StudyData","AlgOrdAskVol(SUBMINUTE((DB),5,Regular),1,0)",  "Bar",, "Open", "5",D63,,,,,"T")="",0,RTD("cqg.rtd",,"StudyData","AlgOrdAskVol(SUBMINUTE((DB),5,Regular),1,0)",  "Bar",, "Open", "5",D63,,,,,"T"))</f>
        <v>0</v>
      </c>
      <c r="AG63" s="3">
        <f xml:space="preserve"> RTD("cqg.rtd",,"StudyData","BAVolCr.BidVol^(SUBMINUTE((DB),5,Regular),5,0)",  "Bar",, "Open", "5",D63,,,,,"T")</f>
        <v>0</v>
      </c>
      <c r="AH63" s="3">
        <f xml:space="preserve"> RTD("cqg.rtd",,"StudyData","BAVolCr.AskVol^(SUBMINUTE((DB),5,Regular),5,0)",  "Bar",, "Open", "5",D63,,,,,"T")</f>
        <v>54</v>
      </c>
      <c r="AI63" s="13">
        <f t="shared" si="1"/>
        <v>0</v>
      </c>
      <c r="AJ63" s="20"/>
      <c r="AK63" s="21">
        <f>RTD("cqg.rtd",,"StudyData","DB","Bar",,"Time","1",D63,,,,,"T")</f>
        <v>43628.449305555558</v>
      </c>
      <c r="AL63" s="22">
        <f>IF(RTD("cqg.rtd",,"StudyData","DB","FG",,"Open","1",D63,,,,,"T")="",NA(),RTD("cqg.rtd",,"StudyData","DB","FG",,"Open","1",D63,,,,,"T"))</f>
        <v>171.43</v>
      </c>
      <c r="AM63" s="22">
        <f>IF(RTD("cqg.rtd",,"StudyData","DB","FG",,"High","1",D63,,,,,"T")="",NA(),RTD("cqg.rtd",,"StudyData","DB","FG",,"High","1",D63,,,,,"T"))</f>
        <v>171.43</v>
      </c>
      <c r="AN63" s="22">
        <f>IF(RTD("cqg.rtd",,"StudyData","DB","FG",,"Low","1",D63,,,,,"T")="",NA(),RTD("cqg.rtd",,"StudyData","DB","FG",,"Low","1",D63,,,,,"T"))</f>
        <v>171.42</v>
      </c>
      <c r="AO63" s="41">
        <f>IF(RTD("cqg.rtd",,"StudyData","DB","FG",,"Close","1",D63,,,,,"T")="",NA(),RTD("cqg.rtd",,"StudyData","DB","FG",,"Close","1",D63,,,,,"T"))</f>
        <v>171.42</v>
      </c>
      <c r="AP63" s="17">
        <f>IF( RTD("cqg.rtd",,"StudyData", "AlgOrdBidVol(DB)",  "Bar",, "Open", "1",D63,,,,,"T")="",0,RTD("cqg.rtd",,"StudyData", "AlgOrdBidVol(DB)",  "Bar",, "Open", "1",D63,,,,,"T"))</f>
        <v>0</v>
      </c>
      <c r="AQ63" s="17">
        <f xml:space="preserve"> IF(RTD("cqg.rtd",,"StudyData", "AlgOrdAskVol(DB)",  "Bar",, "Open", "1",D63,,,,,"T")="",0,RTD("cqg.rtd",,"StudyData", "AlgOrdAskVol(DB)",  "Bar",, "Open", "1",D63,,,,,"T"))</f>
        <v>242</v>
      </c>
      <c r="AR63" s="23">
        <f xml:space="preserve"> RTD("cqg.rtd",,"StudyData","BAVolCr.BidVol^(DB)",  "Bar",, "Open", "1",D63,,,,,"T")</f>
        <v>2337</v>
      </c>
      <c r="AS63" s="23">
        <f xml:space="preserve"> RTD("cqg.rtd",,"StudyData","BAVolCr.AskVol^(DB)",  "Bar",, "Open", "1",D63,,,,,"T")</f>
        <v>2540</v>
      </c>
      <c r="AT63" s="69">
        <f t="shared" si="2"/>
        <v>-1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RTD("cqg.rtd",,"StudyData","DB","Bar",,"Time","5",D63,,,,,"T")</f>
        <v>43628.288194444445</v>
      </c>
      <c r="BM63" s="50">
        <f>IF(RTD("cqg.rtd",,"StudyData","DB","FG",,"Open","5",D63,,,,,"T")="",NA(),RTD("cqg.rtd",,"StudyData","DB","FG",,"Open","5",D63,,,,,"T"))</f>
        <v>171.51</v>
      </c>
      <c r="BN63" s="48">
        <f>IF(RTD("cqg.rtd",,"StudyData","DB","FG",,"High","5",D63,,,,,"T")="",NA(),RTD("cqg.rtd",,"StudyData","DB","FG",,"High","5",D63,,,,,"T"))</f>
        <v>171.53</v>
      </c>
      <c r="BO63" s="49">
        <f>IF(RTD("cqg.rtd",,"StudyData","DB","FG",,"Low","5",D63,,,,,"T")="",NA(),RTD("cqg.rtd",,"StudyData","DB","FG",,"Low","5",D63,,,,,"T"))</f>
        <v>171.51</v>
      </c>
      <c r="BP63" s="19">
        <f>IF(RTD("cqg.rtd",,"StudyData","DB","FG",,"Close","5",D63,,,,,"T")="",NA(),RTD("cqg.rtd",,"StudyData","DB","FG",,"Close","5",D63,,,,,"T"))</f>
        <v>171.52</v>
      </c>
      <c r="BQ63" s="16">
        <f>IF( RTD("cqg.rtd",,"StudyData","AlgOrdBidVol(DB)",  "Bar",, "Open", "5",D63,,,,,"T")="",0,RTD("cqg.rtd",,"StudyData","AlgOrdBidVol(DB)",  "Bar",, "Open", "5",D63,,,,,"T"))</f>
        <v>242</v>
      </c>
      <c r="BR63" s="16">
        <f>IF( RTD("cqg.rtd",,"StudyData","AlgOrdAskVol(DB)",  "Bar",, "Open", "5",D63,,,,,"T")="",0,RTD("cqg.rtd",,"StudyData","AlgOrdAskVol(DB)",  "Bar",, "Open", "5",D63,,,,,"T"))</f>
        <v>780</v>
      </c>
      <c r="BS63" s="13">
        <f xml:space="preserve"> RTD("cqg.rtd",,"StudyData","BAVolCr.BidVol^(DB)",  "Bar",, "Open", "5",D63,,,,,"T")</f>
        <v>10001</v>
      </c>
      <c r="BT63" s="13">
        <f xml:space="preserve"> RTD("cqg.rtd",,"StudyData","BAVolCr.AskVol^(DB)",  "Bar",, "Open", "5",D63,,,,,"T")</f>
        <v>9309</v>
      </c>
      <c r="BU63" s="13">
        <f t="shared" si="3"/>
        <v>-1</v>
      </c>
    </row>
    <row r="64" spans="2:73" ht="11.25" customHeight="1" x14ac:dyDescent="0.3">
      <c r="B64" s="14">
        <f>RTD("cqg.rtd",,"StudyData","SUBMINUTE((DB),1,Regular)","FG",,"Time","5",D64,,,,,"T")</f>
        <v>43628.488796296297</v>
      </c>
      <c r="C64" s="15">
        <f>IF(RTD("cqg.rtd",,"StudyData","SUBMINUTE((DB),1,FillGap)","Bar",,"Close","5",D64,,,,,"T")="",NA(),RTD("cqg.rtd",,"StudyData","SUBMINUTE((DB),1,FillGap)","Bar",,"Close","5",D64,,,,,"T"))</f>
        <v>171.39</v>
      </c>
      <c r="D64" s="16">
        <f t="shared" si="7"/>
        <v>-58</v>
      </c>
      <c r="E64" s="17">
        <f>IF( RTD("cqg.rtd",,"StudyData", "AlgOrdBidVol(SUBMINUTE((DB),1,Regular),1,0)",  "Bar",, "Open", "5",D64,,,,,"T")="",0,RTD("cqg.rtd",,"StudyData", "AlgOrdBidVol(SUBMINUTE((DB),1,Regular),1,0)",  "Bar",, "Open", "5",D64,,,,,"T"))</f>
        <v>0</v>
      </c>
      <c r="F64" s="17">
        <f xml:space="preserve"> IF(RTD("cqg.rtd",,"StudyData", "AlgOrdAskVol(SUBMINUTE((DB),1,Regular),1,0)",  "Bar",, "Open", "5",D64,,,,,"T")="",0,RTD("cqg.rtd",,"StudyData", "AlgOrdAskVol(SUBMINUTE((DB),1,Regular),1,0)",  "Bar",, "Open", "5",D64,,,,,"T"))</f>
        <v>0</v>
      </c>
      <c r="G64" s="23">
        <f xml:space="preserve"> RTD("cqg.rtd",,"StudyData","BAVolCr.BidVol^(SUBMINUTE((DB),1,FillGap),5,0)",  "Bar",, "Open", "5",D64,,,,,"T")</f>
        <v>0</v>
      </c>
      <c r="H64" s="23">
        <f xml:space="preserve"> RTD("cqg.rtd",,"StudyData","BAVolCr.AskVol^(SUBMINUTE((DB),1,Regular),5,0)",  "Bar",, "Open", "5",D64,,,,,"T")</f>
        <v>5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RTD("cqg.rtd",,"StudyData","SUBMINUTE((DB),5,Regular)","FG",,"Time","5",D64,,,,,"T")</f>
        <v>43628.486111111109</v>
      </c>
      <c r="AA64" s="18">
        <f>IF(RTD("cqg.rtd",,"StudyData","SUBMINUTE((DB),5,Regular)","FG",,"Open","5",D64,,,,,"T")="",NA(),RTD("cqg.rtd",,"StudyData","SUBMINUTE((DB),5,Regular)","FG",,"Open","5",D64,,,,,"T"))</f>
        <v>171.39</v>
      </c>
      <c r="AB64" s="18">
        <f>IF(RTD("cqg.rtd",,"StudyData","SUBMINUTE((DB),5,Regular)","FG",,"High","5",D64,,,,,"T")="",NA(),RTD("cqg.rtd",,"StudyData","SUBMINUTE((DB),5,Regular)","FG",,"High","5",D64,,,,,"T"))</f>
        <v>171.39</v>
      </c>
      <c r="AC64" s="18">
        <f>IF(RTD("cqg.rtd",,"StudyData","SUBMINUTE((DB),5,Regular)","FG",,"Low","5",D64,,,,,"T")="",NA(),RTD("cqg.rtd",,"StudyData","SUBMINUTE((DB),5,Regular)","FG",,"Low","5",D64,,,,,"T"))</f>
        <v>171.39</v>
      </c>
      <c r="AD64" s="39">
        <f>IF(RTD("cqg.rtd",,"StudyData","SUBMINUTE((DB),5,FillGap)","Bar",,"Close","5",D64,,,,,"T")="",NA(),RTD("cqg.rtd",,"StudyData","SUBMINUTE((DB),5,FillGap)","Bar",,"Close","5",D64,,,,,"T"))</f>
        <v>171.39</v>
      </c>
      <c r="AE64" s="16">
        <f>IF( RTD("cqg.rtd",,"StudyData","AlgOrdBidVol(SUBMINUTE((DB),5,Regular),1,0)",  "Bar",, "Open", "5",D64,,,,,"T")="",0,RTD("cqg.rtd",,"StudyData","AlgOrdBidVol(SUBMINUTE((DB),5,Regular),1,0)",  "Bar",, "Open", "5",D64,,,,,"T"))</f>
        <v>0</v>
      </c>
      <c r="AF64" s="16">
        <f>IF( RTD("cqg.rtd",,"StudyData","AlgOrdAskVol(SUBMINUTE((DB),5,Regular),1,0)",  "Bar",, "Open", "5",D64,,,,,"T")="",0,RTD("cqg.rtd",,"StudyData","AlgOrdAskVol(SUBMINUTE((DB),5,Regular),1,0)",  "Bar",, "Open", "5",D64,,,,,"T"))</f>
        <v>0</v>
      </c>
      <c r="AG64" s="3">
        <f xml:space="preserve"> RTD("cqg.rtd",,"StudyData","BAVolCr.BidVol^(SUBMINUTE((DB),5,Regular),5,0)",  "Bar",, "Open", "5",D64,,,,,"T")</f>
        <v>0</v>
      </c>
      <c r="AH64" s="3">
        <f xml:space="preserve"> RTD("cqg.rtd",,"StudyData","BAVolCr.AskVol^(SUBMINUTE((DB),5,Regular),5,0)",  "Bar",, "Open", "5",D64,,,,,"T")</f>
        <v>50</v>
      </c>
      <c r="AI64" s="13">
        <f t="shared" si="1"/>
        <v>0</v>
      </c>
      <c r="AJ64" s="20"/>
      <c r="AK64" s="21">
        <f>RTD("cqg.rtd",,"StudyData","DB","Bar",,"Time","1",D64,,,,,"T")</f>
        <v>43628.448611111111</v>
      </c>
      <c r="AL64" s="22">
        <f>IF(RTD("cqg.rtd",,"StudyData","DB","FG",,"Open","1",D64,,,,,"T")="",NA(),RTD("cqg.rtd",,"StudyData","DB","FG",,"Open","1",D64,,,,,"T"))</f>
        <v>171.44</v>
      </c>
      <c r="AM64" s="22">
        <f>IF(RTD("cqg.rtd",,"StudyData","DB","FG",,"High","1",D64,,,,,"T")="",NA(),RTD("cqg.rtd",,"StudyData","DB","FG",,"High","1",D64,,,,,"T"))</f>
        <v>171.44</v>
      </c>
      <c r="AN64" s="22">
        <f>IF(RTD("cqg.rtd",,"StudyData","DB","FG",,"Low","1",D64,,,,,"T")="",NA(),RTD("cqg.rtd",,"StudyData","DB","FG",,"Low","1",D64,,,,,"T"))</f>
        <v>171.43</v>
      </c>
      <c r="AO64" s="41">
        <f>IF(RTD("cqg.rtd",,"StudyData","DB","FG",,"Close","1",D64,,,,,"T")="",NA(),RTD("cqg.rtd",,"StudyData","DB","FG",,"Close","1",D64,,,,,"T"))</f>
        <v>171.43</v>
      </c>
      <c r="AP64" s="17">
        <f>IF( RTD("cqg.rtd",,"StudyData", "AlgOrdBidVol(DB)",  "Bar",, "Open", "1",D64,,,,,"T")="",0,RTD("cqg.rtd",,"StudyData", "AlgOrdBidVol(DB)",  "Bar",, "Open", "1",D64,,,,,"T"))</f>
        <v>508</v>
      </c>
      <c r="AQ64" s="17">
        <f xml:space="preserve"> IF(RTD("cqg.rtd",,"StudyData", "AlgOrdAskVol(DB)",  "Bar",, "Open", "1",D64,,,,,"T")="",0,RTD("cqg.rtd",,"StudyData", "AlgOrdAskVol(DB)",  "Bar",, "Open", "1",D64,,,,,"T"))</f>
        <v>2</v>
      </c>
      <c r="AR64" s="23">
        <f xml:space="preserve"> RTD("cqg.rtd",,"StudyData","BAVolCr.BidVol^(DB)",  "Bar",, "Open", "1",D64,,,,,"T")</f>
        <v>2072</v>
      </c>
      <c r="AS64" s="23">
        <f xml:space="preserve"> RTD("cqg.rtd",,"StudyData","BAVolCr.AskVol^(DB)",  "Bar",, "Open", "1",D64,,,,,"T")</f>
        <v>2708</v>
      </c>
      <c r="AT64" s="69">
        <f t="shared" si="2"/>
        <v>1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RTD("cqg.rtd",,"StudyData","DB","Bar",,"Time","5",D64,,,,,"T")</f>
        <v>43628.284722222219</v>
      </c>
      <c r="BM64" s="50">
        <f>IF(RTD("cqg.rtd",,"StudyData","DB","FG",,"Open","5",D64,,,,,"T")="",NA(),RTD("cqg.rtd",,"StudyData","DB","FG",,"Open","5",D64,,,,,"T"))</f>
        <v>171.53</v>
      </c>
      <c r="BN64" s="48">
        <f>IF(RTD("cqg.rtd",,"StudyData","DB","FG",,"High","5",D64,,,,,"T")="",NA(),RTD("cqg.rtd",,"StudyData","DB","FG",,"High","5",D64,,,,,"T"))</f>
        <v>171.53</v>
      </c>
      <c r="BO64" s="49">
        <f>IF(RTD("cqg.rtd",,"StudyData","DB","FG",,"Low","5",D64,,,,,"T")="",NA(),RTD("cqg.rtd",,"StudyData","DB","FG",,"Low","5",D64,,,,,"T"))</f>
        <v>171.51</v>
      </c>
      <c r="BP64" s="19">
        <f>IF(RTD("cqg.rtd",,"StudyData","DB","FG",,"Close","5",D64,,,,,"T")="",NA(),RTD("cqg.rtd",,"StudyData","DB","FG",,"Close","5",D64,,,,,"T"))</f>
        <v>171.51</v>
      </c>
      <c r="BQ64" s="16">
        <f>IF( RTD("cqg.rtd",,"StudyData","AlgOrdBidVol(DB)",  "Bar",, "Open", "5",D64,,,,,"T")="",0,RTD("cqg.rtd",,"StudyData","AlgOrdBidVol(DB)",  "Bar",, "Open", "5",D64,,,,,"T"))</f>
        <v>411</v>
      </c>
      <c r="BR64" s="16">
        <f>IF( RTD("cqg.rtd",,"StudyData","AlgOrdAskVol(DB)",  "Bar",, "Open", "5",D64,,,,,"T")="",0,RTD("cqg.rtd",,"StudyData","AlgOrdAskVol(DB)",  "Bar",, "Open", "5",D64,,,,,"T"))</f>
        <v>371</v>
      </c>
      <c r="BS64" s="13">
        <f xml:space="preserve"> RTD("cqg.rtd",,"StudyData","BAVolCr.BidVol^(DB)",  "Bar",, "Open", "5",D64,,,,,"T")</f>
        <v>10463</v>
      </c>
      <c r="BT64" s="13">
        <f xml:space="preserve"> RTD("cqg.rtd",,"StudyData","BAVolCr.AskVol^(DB)",  "Bar",, "Open", "5",D64,,,,,"T")</f>
        <v>8407</v>
      </c>
      <c r="BU64" s="13">
        <f t="shared" si="3"/>
        <v>1</v>
      </c>
    </row>
    <row r="65" spans="2:73" ht="11.25" customHeight="1" x14ac:dyDescent="0.3">
      <c r="B65" s="14">
        <f>RTD("cqg.rtd",,"StudyData","SUBMINUTE((DB),1,Regular)","FG",,"Time","5",D65,,,,,"T")</f>
        <v>43628.48878472222</v>
      </c>
      <c r="C65" s="15">
        <f>IF(RTD("cqg.rtd",,"StudyData","SUBMINUTE((DB),1,FillGap)","Bar",,"Close","5",D65,,,,,"T")="",NA(),RTD("cqg.rtd",,"StudyData","SUBMINUTE((DB),1,FillGap)","Bar",,"Close","5",D65,,,,,"T"))</f>
        <v>171.39</v>
      </c>
      <c r="D65" s="16">
        <f t="shared" si="7"/>
        <v>-59</v>
      </c>
      <c r="E65" s="17">
        <f>IF( RTD("cqg.rtd",,"StudyData", "AlgOrdBidVol(SUBMINUTE((DB),1,Regular),1,0)",  "Bar",, "Open", "5",D65,,,,,"T")="",0,RTD("cqg.rtd",,"StudyData", "AlgOrdBidVol(SUBMINUTE((DB),1,Regular),1,0)",  "Bar",, "Open", "5",D65,,,,,"T"))</f>
        <v>0</v>
      </c>
      <c r="F65" s="17">
        <f xml:space="preserve"> IF(RTD("cqg.rtd",,"StudyData", "AlgOrdAskVol(SUBMINUTE((DB),1,Regular),1,0)",  "Bar",, "Open", "5",D65,,,,,"T")="",0,RTD("cqg.rtd",,"StudyData", "AlgOrdAskVol(SUBMINUTE((DB),1,Regular),1,0)",  "Bar",, "Open", "5",D65,,,,,"T"))</f>
        <v>0</v>
      </c>
      <c r="G65" s="23">
        <f xml:space="preserve"> RTD("cqg.rtd",,"StudyData","BAVolCr.BidVol^(SUBMINUTE((DB),1,FillGap),5,0)",  "Bar",, "Open", "5",D65,,,,,"T")</f>
        <v>0</v>
      </c>
      <c r="H65" s="23">
        <f xml:space="preserve"> RTD("cqg.rtd",,"StudyData","BAVolCr.AskVol^(SUBMINUTE((DB),1,Regular),5,0)",  "Bar",, "Open", "5",D65,,,,,"T")</f>
        <v>5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RTD("cqg.rtd",,"StudyData","SUBMINUTE((DB),5,Regular)","FG",,"Time","5",D65,,,,,"T")</f>
        <v>43628.486053240747</v>
      </c>
      <c r="AA65" s="18">
        <f>IF(RTD("cqg.rtd",,"StudyData","SUBMINUTE((DB),5,Regular)","FG",,"Open","5",D65,,,,,"T")="",NA(),RTD("cqg.rtd",,"StudyData","SUBMINUTE((DB),5,Regular)","FG",,"Open","5",D65,,,,,"T"))</f>
        <v>171.39</v>
      </c>
      <c r="AB65" s="18">
        <f>IF(RTD("cqg.rtd",,"StudyData","SUBMINUTE((DB),5,Regular)","FG",,"High","5",D65,,,,,"T")="",NA(),RTD("cqg.rtd",,"StudyData","SUBMINUTE((DB),5,Regular)","FG",,"High","5",D65,,,,,"T"))</f>
        <v>171.39</v>
      </c>
      <c r="AC65" s="18">
        <f>IF(RTD("cqg.rtd",,"StudyData","SUBMINUTE((DB),5,Regular)","FG",,"Low","5",D65,,,,,"T")="",NA(),RTD("cqg.rtd",,"StudyData","SUBMINUTE((DB),5,Regular)","FG",,"Low","5",D65,,,,,"T"))</f>
        <v>171.39</v>
      </c>
      <c r="AD65" s="39">
        <f>IF(RTD("cqg.rtd",,"StudyData","SUBMINUTE((DB),5,FillGap)","Bar",,"Close","5",D65,,,,,"T")="",NA(),RTD("cqg.rtd",,"StudyData","SUBMINUTE((DB),5,FillGap)","Bar",,"Close","5",D65,,,,,"T"))</f>
        <v>171.39</v>
      </c>
      <c r="AE65" s="16">
        <f>IF( RTD("cqg.rtd",,"StudyData","AlgOrdBidVol(SUBMINUTE((DB),5,Regular),1,0)",  "Bar",, "Open", "5",D65,,,,,"T")="",0,RTD("cqg.rtd",,"StudyData","AlgOrdBidVol(SUBMINUTE((DB),5,Regular),1,0)",  "Bar",, "Open", "5",D65,,,,,"T"))</f>
        <v>0</v>
      </c>
      <c r="AF65" s="16">
        <f>IF( RTD("cqg.rtd",,"StudyData","AlgOrdAskVol(SUBMINUTE((DB),5,Regular),1,0)",  "Bar",, "Open", "5",D65,,,,,"T")="",0,RTD("cqg.rtd",,"StudyData","AlgOrdAskVol(SUBMINUTE((DB),5,Regular),1,0)",  "Bar",, "Open", "5",D65,,,,,"T"))</f>
        <v>0</v>
      </c>
      <c r="AG65" s="3">
        <f xml:space="preserve"> RTD("cqg.rtd",,"StudyData","BAVolCr.BidVol^(SUBMINUTE((DB),5,Regular),5,0)",  "Bar",, "Open", "5",D65,,,,,"T")</f>
        <v>0</v>
      </c>
      <c r="AH65" s="3">
        <f xml:space="preserve"> RTD("cqg.rtd",,"StudyData","BAVolCr.AskVol^(SUBMINUTE((DB),5,Regular),5,0)",  "Bar",, "Open", "5",D65,,,,,"T")</f>
        <v>31</v>
      </c>
      <c r="AI65" s="13">
        <f t="shared" si="1"/>
        <v>0</v>
      </c>
      <c r="AJ65" s="20"/>
      <c r="AK65" s="21">
        <f>RTD("cqg.rtd",,"StudyData","DB","Bar",,"Time","1",D65,,,,,"T")</f>
        <v>43628.447916666664</v>
      </c>
      <c r="AL65" s="22">
        <f>IF(RTD("cqg.rtd",,"StudyData","DB","FG",,"Open","1",D65,,,,,"T")="",NA(),RTD("cqg.rtd",,"StudyData","DB","FG",,"Open","1",D65,,,,,"T"))</f>
        <v>171.43</v>
      </c>
      <c r="AM65" s="22">
        <f>IF(RTD("cqg.rtd",,"StudyData","DB","FG",,"High","1",D65,,,,,"T")="",NA(),RTD("cqg.rtd",,"StudyData","DB","FG",,"High","1",D65,,,,,"T"))</f>
        <v>171.45</v>
      </c>
      <c r="AN65" s="22">
        <f>IF(RTD("cqg.rtd",,"StudyData","DB","FG",,"Low","1",D65,,,,,"T")="",NA(),RTD("cqg.rtd",,"StudyData","DB","FG",,"Low","1",D65,,,,,"T"))</f>
        <v>171.43</v>
      </c>
      <c r="AO65" s="41">
        <f>IF(RTD("cqg.rtd",,"StudyData","DB","FG",,"Close","1",D65,,,,,"T")="",NA(),RTD("cqg.rtd",,"StudyData","DB","FG",,"Close","1",D65,,,,,"T"))</f>
        <v>171.45</v>
      </c>
      <c r="AP65" s="17">
        <f>IF( RTD("cqg.rtd",,"StudyData", "AlgOrdBidVol(DB)",  "Bar",, "Open", "1",D65,,,,,"T")="",0,RTD("cqg.rtd",,"StudyData", "AlgOrdBidVol(DB)",  "Bar",, "Open", "1",D65,,,,,"T"))</f>
        <v>0</v>
      </c>
      <c r="AQ65" s="17">
        <f xml:space="preserve"> IF(RTD("cqg.rtd",,"StudyData", "AlgOrdAskVol(DB)",  "Bar",, "Open", "1",D65,,,,,"T")="",0,RTD("cqg.rtd",,"StudyData", "AlgOrdAskVol(DB)",  "Bar",, "Open", "1",D65,,,,,"T"))</f>
        <v>56</v>
      </c>
      <c r="AR65" s="23">
        <f xml:space="preserve"> RTD("cqg.rtd",,"StudyData","BAVolCr.BidVol^(DB)",  "Bar",, "Open", "1",D65,,,,,"T")</f>
        <v>1690</v>
      </c>
      <c r="AS65" s="23">
        <f xml:space="preserve"> RTD("cqg.rtd",,"StudyData","BAVolCr.AskVol^(DB)",  "Bar",, "Open", "1",D65,,,,,"T")</f>
        <v>2501</v>
      </c>
      <c r="AT65" s="69">
        <f t="shared" si="2"/>
        <v>0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RTD("cqg.rtd",,"StudyData","DB","Bar",,"Time","5",D65,,,,,"T")</f>
        <v>43628.28125</v>
      </c>
      <c r="BM65" s="50">
        <f>IF(RTD("cqg.rtd",,"StudyData","DB","FG",,"Open","5",D65,,,,,"T")="",NA(),RTD("cqg.rtd",,"StudyData","DB","FG",,"Open","5",D65,,,,,"T"))</f>
        <v>171.54</v>
      </c>
      <c r="BN65" s="48">
        <f>IF(RTD("cqg.rtd",,"StudyData","DB","FG",,"High","5",D65,,,,,"T")="",NA(),RTD("cqg.rtd",,"StudyData","DB","FG",,"High","5",D65,,,,,"T"))</f>
        <v>171.56</v>
      </c>
      <c r="BO65" s="49">
        <f>IF(RTD("cqg.rtd",,"StudyData","DB","FG",,"Low","5",D65,,,,,"T")="",NA(),RTD("cqg.rtd",,"StudyData","DB","FG",,"Low","5",D65,,,,,"T"))</f>
        <v>171.52</v>
      </c>
      <c r="BP65" s="19">
        <f>IF(RTD("cqg.rtd",,"StudyData","DB","FG",,"Close","5",D65,,,,,"T")="",NA(),RTD("cqg.rtd",,"StudyData","DB","FG",,"Close","5",D65,,,,,"T"))</f>
        <v>171.52</v>
      </c>
      <c r="BQ65" s="16">
        <f>IF( RTD("cqg.rtd",,"StudyData","AlgOrdBidVol(DB)",  "Bar",, "Open", "5",D65,,,,,"T")="",0,RTD("cqg.rtd",,"StudyData","AlgOrdBidVol(DB)",  "Bar",, "Open", "5",D65,,,,,"T"))</f>
        <v>73</v>
      </c>
      <c r="BR65" s="16">
        <f>IF( RTD("cqg.rtd",,"StudyData","AlgOrdAskVol(DB)",  "Bar",, "Open", "5",D65,,,,,"T")="",0,RTD("cqg.rtd",,"StudyData","AlgOrdAskVol(DB)",  "Bar",, "Open", "5",D65,,,,,"T"))</f>
        <v>368</v>
      </c>
      <c r="BS65" s="13">
        <f xml:space="preserve"> RTD("cqg.rtd",,"StudyData","BAVolCr.BidVol^(DB)",  "Bar",, "Open", "5",D65,,,,,"T")</f>
        <v>10023</v>
      </c>
      <c r="BT65" s="13">
        <f xml:space="preserve"> RTD("cqg.rtd",,"StudyData","BAVolCr.AskVol^(DB)",  "Bar",, "Open", "5",D65,,,,,"T")</f>
        <v>8585</v>
      </c>
      <c r="BU65" s="13">
        <f t="shared" si="3"/>
        <v>-1</v>
      </c>
    </row>
    <row r="66" spans="2:73" ht="11.25" customHeight="1" x14ac:dyDescent="0.3">
      <c r="B66" s="14">
        <f>RTD("cqg.rtd",,"StudyData","SUBMINUTE((DB),1,Regular)","FG",,"Time","5",D66,,,,,"T")</f>
        <v>43628.488773148143</v>
      </c>
      <c r="C66" s="15">
        <f>IF(RTD("cqg.rtd",,"StudyData","SUBMINUTE((DB),1,FillGap)","Bar",,"Close","5",D66,,,,,"T")="",NA(),RTD("cqg.rtd",,"StudyData","SUBMINUTE((DB),1,FillGap)","Bar",,"Close","5",D66,,,,,"T"))</f>
        <v>171.39</v>
      </c>
      <c r="D66" s="16">
        <f t="shared" si="7"/>
        <v>-60</v>
      </c>
      <c r="E66" s="17">
        <f>IF( RTD("cqg.rtd",,"StudyData", "AlgOrdBidVol(SUBMINUTE((DB),1,Regular),1,0)",  "Bar",, "Open", "5",D66,,,,,"T")="",0,RTD("cqg.rtd",,"StudyData", "AlgOrdBidVol(SUBMINUTE((DB),1,Regular),1,0)",  "Bar",, "Open", "5",D66,,,,,"T"))</f>
        <v>0</v>
      </c>
      <c r="F66" s="17">
        <f xml:space="preserve"> IF(RTD("cqg.rtd",,"StudyData", "AlgOrdAskVol(SUBMINUTE((DB),1,Regular),1,0)",  "Bar",, "Open", "5",D66,,,,,"T")="",0,RTD("cqg.rtd",,"StudyData", "AlgOrdAskVol(SUBMINUTE((DB),1,Regular),1,0)",  "Bar",, "Open", "5",D66,,,,,"T"))</f>
        <v>0</v>
      </c>
      <c r="G66" s="23">
        <f xml:space="preserve"> RTD("cqg.rtd",,"StudyData","BAVolCr.BidVol^(SUBMINUTE((DB),1,FillGap),5,0)",  "Bar",, "Open", "5",D66,,,,,"T")</f>
        <v>0</v>
      </c>
      <c r="H66" s="23">
        <f xml:space="preserve"> RTD("cqg.rtd",,"StudyData","BAVolCr.AskVol^(SUBMINUTE((DB),1,Regular),5,0)",  "Bar",, "Open", "5",D66,,,,,"T")</f>
        <v>5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RTD("cqg.rtd",,"StudyData","SUBMINUTE((DB),5,Regular)","FG",,"Time","5",D66,,,,,"T")</f>
        <v>43628.485995370371</v>
      </c>
      <c r="AA66" s="18">
        <f>IF(RTD("cqg.rtd",,"StudyData","SUBMINUTE((DB),5,Regular)","FG",,"Open","5",D66,,,,,"T")="",NA(),RTD("cqg.rtd",,"StudyData","SUBMINUTE((DB),5,Regular)","FG",,"Open","5",D66,,,,,"T"))</f>
        <v>171.39</v>
      </c>
      <c r="AB66" s="18">
        <f>IF(RTD("cqg.rtd",,"StudyData","SUBMINUTE((DB),5,Regular)","FG",,"High","5",D66,,,,,"T")="",NA(),RTD("cqg.rtd",,"StudyData","SUBMINUTE((DB),5,Regular)","FG",,"High","5",D66,,,,,"T"))</f>
        <v>171.39</v>
      </c>
      <c r="AC66" s="18">
        <f>IF(RTD("cqg.rtd",,"StudyData","SUBMINUTE((DB),5,Regular)","FG",,"Low","5",D66,,,,,"T")="",NA(),RTD("cqg.rtd",,"StudyData","SUBMINUTE((DB),5,Regular)","FG",,"Low","5",D66,,,,,"T"))</f>
        <v>171.39</v>
      </c>
      <c r="AD66" s="39">
        <f>IF(RTD("cqg.rtd",,"StudyData","SUBMINUTE((DB),5,FillGap)","Bar",,"Close","5",D66,,,,,"T")="",NA(),RTD("cqg.rtd",,"StudyData","SUBMINUTE((DB),5,FillGap)","Bar",,"Close","5",D66,,,,,"T"))</f>
        <v>171.39</v>
      </c>
      <c r="AE66" s="27">
        <f>IF( RTD("cqg.rtd",,"StudyData","AlgOrdBidVol(SUBMINUTE((DB),5,Regular),1,0)",  "Bar",, "Open", "5",D66,,,,,"T")="",0,RTD("cqg.rtd",,"StudyData","AlgOrdBidVol(SUBMINUTE((DB),5,Regular),1,0)",  "Bar",, "Open", "5",D66,,,,,"T"))</f>
        <v>0</v>
      </c>
      <c r="AF66" s="27">
        <f>IF( RTD("cqg.rtd",,"StudyData","AlgOrdAskVol(SUBMINUTE((DB),5,Regular),1,0)",  "Bar",, "Open", "5",D66,,,,,"T")="",0,RTD("cqg.rtd",,"StudyData","AlgOrdAskVol(SUBMINUTE((DB),5,Regular),1,0)",  "Bar",, "Open", "5",D66,,,,,"T"))</f>
        <v>0</v>
      </c>
      <c r="AG66" s="3">
        <f xml:space="preserve"> RTD("cqg.rtd",,"StudyData","BAVolCr.BidVol^(SUBMINUTE((DB),5,Regular),5,0)",  "Bar",, "Open", "5",D66,,,,,"T")</f>
        <v>0</v>
      </c>
      <c r="AH66" s="3">
        <f xml:space="preserve"> RTD("cqg.rtd",,"StudyData","BAVolCr.AskVol^(SUBMINUTE((DB),5,Regular),5,0)",  "Bar",, "Open", "5",D66,,,,,"T")</f>
        <v>17</v>
      </c>
      <c r="AI66" s="13">
        <f t="shared" si="1"/>
        <v>0</v>
      </c>
      <c r="AJ66" s="20"/>
      <c r="AK66" s="21">
        <f>RTD("cqg.rtd",,"StudyData","DB","Bar",,"Time","1",D66,,,,,"T")</f>
        <v>43628.447222222225</v>
      </c>
      <c r="AL66" s="22">
        <f>IF(RTD("cqg.rtd",,"StudyData","DB","FG",,"Open","1",D66,,,,,"T")="",NA(),RTD("cqg.rtd",,"StudyData","DB","FG",,"Open","1",D66,,,,,"T"))</f>
        <v>171.42</v>
      </c>
      <c r="AM66" s="22">
        <f>IF(RTD("cqg.rtd",,"StudyData","DB","FG",,"High","1",D66,,,,,"T")="",NA(),RTD("cqg.rtd",,"StudyData","DB","FG",,"High","1",D66,,,,,"T"))</f>
        <v>171.43</v>
      </c>
      <c r="AN66" s="22">
        <f>IF(RTD("cqg.rtd",,"StudyData","DB","FG",,"Low","1",D66,,,,,"T")="",NA(),RTD("cqg.rtd",,"StudyData","DB","FG",,"Low","1",D66,,,,,"T"))</f>
        <v>171.41</v>
      </c>
      <c r="AO66" s="41">
        <f>IF(RTD("cqg.rtd",,"StudyData","DB","FG",,"Close","1",D66,,,,,"T")="",NA(),RTD("cqg.rtd",,"StudyData","DB","FG",,"Close","1",D66,,,,,"T"))</f>
        <v>171.42</v>
      </c>
      <c r="AP66" s="17">
        <f>IF( RTD("cqg.rtd",,"StudyData", "AlgOrdBidVol(DB)",  "Bar",, "Open", "1",D66,,,,,"T")="",0,RTD("cqg.rtd",,"StudyData", "AlgOrdBidVol(DB)",  "Bar",, "Open", "1",D66,,,,,"T"))</f>
        <v>0</v>
      </c>
      <c r="AQ66" s="17">
        <f xml:space="preserve"> IF(RTD("cqg.rtd",,"StudyData", "AlgOrdAskVol(DB)",  "Bar",, "Open", "1",D66,,,,,"T")="",0,RTD("cqg.rtd",,"StudyData", "AlgOrdAskVol(DB)",  "Bar",, "Open", "1",D66,,,,,"T"))</f>
        <v>0</v>
      </c>
      <c r="AR66" s="23">
        <f xml:space="preserve"> RTD("cqg.rtd",,"StudyData","BAVolCr.BidVol^(DB)",  "Bar",, "Open", "1",D66,,,,,"T")</f>
        <v>1872</v>
      </c>
      <c r="AS66" s="23">
        <f xml:space="preserve"> RTD("cqg.rtd",,"StudyData","BAVolCr.AskVol^(DB)",  "Bar",, "Open", "1",D66,,,,,"T")</f>
        <v>1844</v>
      </c>
      <c r="AT66" s="69">
        <f t="shared" si="2"/>
        <v>0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RTD("cqg.rtd",,"StudyData","DB","Bar",,"Time","5",D66,,,,,"T")</f>
        <v>43628.277777777781</v>
      </c>
      <c r="BM66" s="50">
        <f>IF(RTD("cqg.rtd",,"StudyData","DB","FG",,"Open","5",D66,,,,,"T")="",NA(),RTD("cqg.rtd",,"StudyData","DB","FG",,"Open","5",D66,,,,,"T"))</f>
        <v>171.55</v>
      </c>
      <c r="BN66" s="48">
        <f>IF(RTD("cqg.rtd",,"StudyData","DB","FG",,"High","5",D66,,,,,"T")="",NA(),RTD("cqg.rtd",,"StudyData","DB","FG",,"High","5",D66,,,,,"T"))</f>
        <v>171.56</v>
      </c>
      <c r="BO66" s="49">
        <f>IF(RTD("cqg.rtd",,"StudyData","DB","FG",,"Low","5",D66,,,,,"T")="",NA(),RTD("cqg.rtd",,"StudyData","DB","FG",,"Low","5",D66,,,,,"T"))</f>
        <v>171.54</v>
      </c>
      <c r="BP66" s="19">
        <f>IF(RTD("cqg.rtd",,"StudyData","DB","FG",,"Close","5",D66,,,,,"T")="",NA(),RTD("cqg.rtd",,"StudyData","DB","FG",,"Close","5",D66,,,,,"T"))</f>
        <v>171.54</v>
      </c>
      <c r="BQ66" s="16">
        <f>IF( RTD("cqg.rtd",,"StudyData","AlgOrdBidVol(DB)",  "Bar",, "Open", "5",D66,,,,,"T")="",0,RTD("cqg.rtd",,"StudyData","AlgOrdBidVol(DB)",  "Bar",, "Open", "5",D66,,,,,"T"))</f>
        <v>8</v>
      </c>
      <c r="BR66" s="16">
        <f>IF( RTD("cqg.rtd",,"StudyData","AlgOrdAskVol(DB)",  "Bar",, "Open", "5",D66,,,,,"T")="",0,RTD("cqg.rtd",,"StudyData","AlgOrdAskVol(DB)",  "Bar",, "Open", "5",D66,,,,,"T"))</f>
        <v>85</v>
      </c>
      <c r="BS66" s="13">
        <f xml:space="preserve"> RTD("cqg.rtd",,"StudyData","BAVolCr.BidVol^(DB)",  "Bar",, "Open", "5",D66,,,,,"T")</f>
        <v>11509</v>
      </c>
      <c r="BT66" s="13">
        <f xml:space="preserve"> RTD("cqg.rtd",,"StudyData","BAVolCr.AskVol^(DB)",  "Bar",, "Open", "5",D66,,,,,"T")</f>
        <v>11533</v>
      </c>
      <c r="BU66" s="13">
        <f t="shared" si="3"/>
        <v>0</v>
      </c>
    </row>
    <row r="67" spans="2:73" ht="12" customHeight="1" x14ac:dyDescent="0.3">
      <c r="B67" s="83" t="s">
        <v>21</v>
      </c>
      <c r="C67" s="83"/>
      <c r="D67" s="83"/>
      <c r="E67" s="83"/>
      <c r="F67" s="83"/>
      <c r="G67" s="63"/>
      <c r="H67" s="12"/>
      <c r="I67" s="12"/>
      <c r="J67" s="64"/>
      <c r="K67" s="84" t="s">
        <v>8</v>
      </c>
      <c r="L67" s="84"/>
      <c r="M67" s="84"/>
      <c r="N67" s="84"/>
      <c r="O67" s="84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fxSJqwOIOXdim5lN5otEqOUaZpe7ydyh1PwmGMokCYSqy6K677YS99TIhR7FQhoteT6ms2nhZ0grOE5zgtjcsA==" saltValue="Uyn+iKPV6BH/ErGhfa8Gdg==" spinCount="100000" sheet="1" objects="1" scenarios="1" selectLockedCells="1"/>
  <mergeCells count="46"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</mergeCells>
  <conditionalFormatting sqref="E6:H6 J7:J8 G7:H66 J10:Y33 J36:Y66">
    <cfRule type="expression" dxfId="40" priority="86">
      <formula>E6=0</formula>
    </cfRule>
  </conditionalFormatting>
  <conditionalFormatting sqref="E7:E66">
    <cfRule type="expression" dxfId="39" priority="85">
      <formula>E7=0</formula>
    </cfRule>
  </conditionalFormatting>
  <conditionalFormatting sqref="F7:F66">
    <cfRule type="expression" dxfId="38" priority="83">
      <formula>F7=0</formula>
    </cfRule>
  </conditionalFormatting>
  <conditionalFormatting sqref="AE6">
    <cfRule type="expression" dxfId="37" priority="81">
      <formula>AE6=0</formula>
    </cfRule>
  </conditionalFormatting>
  <conditionalFormatting sqref="AF6">
    <cfRule type="expression" dxfId="36" priority="80">
      <formula>AF6=0</formula>
    </cfRule>
  </conditionalFormatting>
  <conditionalFormatting sqref="AF7:AF66">
    <cfRule type="expression" dxfId="35" priority="72">
      <formula>AF7=0</formula>
    </cfRule>
  </conditionalFormatting>
  <conditionalFormatting sqref="AE7:AE66">
    <cfRule type="expression" dxfId="34" priority="73">
      <formula>AE7=0</formula>
    </cfRule>
  </conditionalFormatting>
  <conditionalFormatting sqref="P6:Q6">
    <cfRule type="expression" dxfId="33" priority="69">
      <formula>$P$6&gt;$R$6</formula>
    </cfRule>
  </conditionalFormatting>
  <conditionalFormatting sqref="R6:S6">
    <cfRule type="expression" dxfId="32" priority="68">
      <formula>$R$6&gt;$P$6</formula>
    </cfRule>
  </conditionalFormatting>
  <conditionalFormatting sqref="AP6:AQ6 AU7:AU9 AU33:AU35 AU36:BK66 AU10:BK32 AR7:AS66">
    <cfRule type="expression" dxfId="31" priority="65">
      <formula>AP6=0</formula>
    </cfRule>
  </conditionalFormatting>
  <conditionalFormatting sqref="BQ6">
    <cfRule type="expression" dxfId="30" priority="62">
      <formula>BQ6=0</formula>
    </cfRule>
  </conditionalFormatting>
  <conditionalFormatting sqref="BR6">
    <cfRule type="expression" dxfId="29" priority="61">
      <formula>BR6=0</formula>
    </cfRule>
  </conditionalFormatting>
  <conditionalFormatting sqref="AD6">
    <cfRule type="expression" dxfId="28" priority="111">
      <formula>AI6=1</formula>
    </cfRule>
    <cfRule type="expression" dxfId="27" priority="112">
      <formula>AI6=-1</formula>
    </cfRule>
  </conditionalFormatting>
  <conditionalFormatting sqref="AP7:AQ66">
    <cfRule type="expression" dxfId="26" priority="50">
      <formula>AP7=0</formula>
    </cfRule>
  </conditionalFormatting>
  <conditionalFormatting sqref="AO6">
    <cfRule type="expression" dxfId="25" priority="106">
      <formula>AT6=-1</formula>
    </cfRule>
    <cfRule type="expression" dxfId="24" priority="105">
      <formula>AT6=1</formula>
    </cfRule>
  </conditionalFormatting>
  <conditionalFormatting sqref="BQ7:BQ66">
    <cfRule type="expression" dxfId="23" priority="45">
      <formula>BQ7=0</formula>
    </cfRule>
  </conditionalFormatting>
  <conditionalFormatting sqref="BR7:BR66">
    <cfRule type="expression" dxfId="22" priority="44">
      <formula>BR7=0</formula>
    </cfRule>
  </conditionalFormatting>
  <conditionalFormatting sqref="BP6">
    <cfRule type="expression" dxfId="21" priority="43">
      <formula>BU6=-1</formula>
    </cfRule>
    <cfRule type="expression" dxfId="20" priority="42">
      <formula>BU6=1</formula>
    </cfRule>
  </conditionalFormatting>
  <conditionalFormatting sqref="C6:C66">
    <cfRule type="expression" dxfId="19" priority="33">
      <formula>I6=1</formula>
    </cfRule>
    <cfRule type="expression" dxfId="18" priority="34">
      <formula>I6=-1</formula>
    </cfRule>
  </conditionalFormatting>
  <conditionalFormatting sqref="AR5">
    <cfRule type="expression" dxfId="17" priority="32">
      <formula>AR5=0</formula>
    </cfRule>
  </conditionalFormatting>
  <conditionalFormatting sqref="AV5">
    <cfRule type="expression" dxfId="16" priority="21">
      <formula>AV5=0</formula>
    </cfRule>
  </conditionalFormatting>
  <conditionalFormatting sqref="J34">
    <cfRule type="expression" dxfId="15" priority="27">
      <formula>J34=0</formula>
    </cfRule>
  </conditionalFormatting>
  <conditionalFormatting sqref="AV33:BK33">
    <cfRule type="expression" dxfId="14" priority="26">
      <formula>AV33=0</formula>
    </cfRule>
  </conditionalFormatting>
  <conditionalFormatting sqref="AV34">
    <cfRule type="expression" dxfId="13" priority="25">
      <formula>AV34=0</formula>
    </cfRule>
  </conditionalFormatting>
  <conditionalFormatting sqref="AV8:BK9">
    <cfRule type="expression" dxfId="12" priority="20">
      <formula>AV8=0</formula>
    </cfRule>
  </conditionalFormatting>
  <conditionalFormatting sqref="AV6">
    <cfRule type="expression" dxfId="11" priority="19">
      <formula>AV6=0</formula>
    </cfRule>
  </conditionalFormatting>
  <conditionalFormatting sqref="AZ5">
    <cfRule type="expression" dxfId="10" priority="18">
      <formula>AZ5=0</formula>
    </cfRule>
  </conditionalFormatting>
  <conditionalFormatting sqref="BD5">
    <cfRule type="expression" dxfId="9" priority="17">
      <formula>BD5=0</formula>
    </cfRule>
  </conditionalFormatting>
  <conditionalFormatting sqref="BH5">
    <cfRule type="expression" dxfId="8" priority="16">
      <formula>BH5=0</formula>
    </cfRule>
  </conditionalFormatting>
  <conditionalFormatting sqref="AR6">
    <cfRule type="expression" dxfId="7" priority="10">
      <formula>AR6=0</formula>
    </cfRule>
  </conditionalFormatting>
  <conditionalFormatting sqref="AS6">
    <cfRule type="expression" dxfId="6" priority="9">
      <formula>AS6=0</formula>
    </cfRule>
  </conditionalFormatting>
  <conditionalFormatting sqref="AO7:AO66">
    <cfRule type="expression" dxfId="5" priority="5">
      <formula>AT7=1</formula>
    </cfRule>
    <cfRule type="expression" dxfId="4" priority="6">
      <formula>AT7=-1</formula>
    </cfRule>
  </conditionalFormatting>
  <conditionalFormatting sqref="AD7:AD66">
    <cfRule type="expression" dxfId="3" priority="3">
      <formula>AI7=1</formula>
    </cfRule>
    <cfRule type="expression" dxfId="2" priority="4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2019-06-12T16:44:52Z</dcterms:modified>
</cp:coreProperties>
</file>