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xl/volatileDependencies.xml" ContentType="application/vnd.openxmlformats-officedocument.spreadsheetml.volatileDependenc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thartle\Downloads\"/>
    </mc:Choice>
  </mc:AlternateContent>
  <bookViews>
    <workbookView xWindow="936" yWindow="0" windowWidth="16992" windowHeight="9480"/>
  </bookViews>
  <sheets>
    <sheet name="Rank (2)" sheetId="6" r:id="rId1"/>
    <sheet name="Euro" sheetId="5" state="hidden" r:id="rId2"/>
    <sheet name="USA" sheetId="7" state="hidden" r:id="rId3"/>
    <sheet name="GBP" sheetId="8" state="hidden" r:id="rId4"/>
    <sheet name="Misc" sheetId="10" state="hidden" r:id="rId5"/>
    <sheet name="HiLo" sheetId="3" state="hidden" r:id="rId6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1" i="3" l="1"/>
  <c r="C1" i="3"/>
  <c r="D1" i="3"/>
  <c r="D1" i="10"/>
  <c r="D1" i="8"/>
  <c r="D1" i="7"/>
  <c r="C1" i="10"/>
  <c r="C1" i="8"/>
  <c r="C1" i="7"/>
  <c r="B1" i="10"/>
  <c r="B1" i="8"/>
  <c r="B1" i="7"/>
  <c r="B1" i="5" l="1"/>
  <c r="D1" i="5"/>
  <c r="C1" i="5"/>
  <c r="A38" i="10" l="1"/>
  <c r="A37" i="10"/>
  <c r="A36" i="10"/>
  <c r="A35" i="10"/>
  <c r="CF34" i="10"/>
  <c r="CD35" i="10"/>
  <c r="A34" i="10"/>
  <c r="A33" i="10"/>
  <c r="CI5" i="10"/>
  <c r="B8" i="10"/>
  <c r="B34" i="10"/>
  <c r="B4" i="10"/>
  <c r="CD6" i="10" l="1"/>
  <c r="CD36" i="10"/>
  <c r="CI6" i="10"/>
  <c r="CF35" i="10"/>
  <c r="A37" i="8"/>
  <c r="A36" i="8"/>
  <c r="A35" i="8"/>
  <c r="CD34" i="8"/>
  <c r="CD35" i="8" s="1"/>
  <c r="A34" i="8"/>
  <c r="CF33" i="8"/>
  <c r="A33" i="8"/>
  <c r="CD5" i="8"/>
  <c r="CI4" i="8"/>
  <c r="B36" i="8"/>
  <c r="B37" i="10"/>
  <c r="B7" i="10"/>
  <c r="B38" i="10"/>
  <c r="B36" i="10"/>
  <c r="B9" i="10"/>
  <c r="B5" i="8"/>
  <c r="B4" i="8"/>
  <c r="B34" i="8"/>
  <c r="B6" i="10"/>
  <c r="B5" i="10"/>
  <c r="B35" i="10"/>
  <c r="B33" i="10"/>
  <c r="C37" i="10" l="1"/>
  <c r="C6" i="10"/>
  <c r="C35" i="10"/>
  <c r="C5" i="10"/>
  <c r="C8" i="10"/>
  <c r="C4" i="10"/>
  <c r="C33" i="10"/>
  <c r="C34" i="10"/>
  <c r="C9" i="10"/>
  <c r="C38" i="10"/>
  <c r="C7" i="10"/>
  <c r="C36" i="10"/>
  <c r="CD7" i="10"/>
  <c r="CD37" i="10"/>
  <c r="CI7" i="10"/>
  <c r="CF36" i="10"/>
  <c r="CF35" i="8"/>
  <c r="CI6" i="8"/>
  <c r="CD36" i="8"/>
  <c r="CD6" i="8"/>
  <c r="CF34" i="8"/>
  <c r="CI5" i="8"/>
  <c r="A37" i="7"/>
  <c r="A36" i="7"/>
  <c r="A35" i="7"/>
  <c r="CD34" i="7"/>
  <c r="CF34" i="7" s="1"/>
  <c r="A34" i="7"/>
  <c r="CF33" i="7"/>
  <c r="A33" i="7"/>
  <c r="CD5" i="7"/>
  <c r="CD6" i="7" s="1"/>
  <c r="CD7" i="7" s="1"/>
  <c r="CI4" i="7"/>
  <c r="CD34" i="5"/>
  <c r="CD35" i="5" s="1"/>
  <c r="CF33" i="5"/>
  <c r="A39" i="5"/>
  <c r="A38" i="5"/>
  <c r="A37" i="5"/>
  <c r="A36" i="5"/>
  <c r="CD5" i="5"/>
  <c r="CD6" i="5" s="1"/>
  <c r="A34" i="5"/>
  <c r="CI4" i="5"/>
  <c r="A33" i="5"/>
  <c r="B35" i="8"/>
  <c r="B6" i="8"/>
  <c r="B7" i="8"/>
  <c r="B33" i="8"/>
  <c r="J34" i="6"/>
  <c r="B8" i="8"/>
  <c r="B37" i="8"/>
  <c r="B7" i="5"/>
  <c r="B4" i="5"/>
  <c r="B33" i="5"/>
  <c r="CD8" i="10" l="1"/>
  <c r="BR4" i="10"/>
  <c r="BR5" i="10" s="1"/>
  <c r="BR6" i="10" s="1"/>
  <c r="BR7" i="10" s="1"/>
  <c r="BR8" i="10" s="1"/>
  <c r="BF4" i="10"/>
  <c r="BF5" i="10" s="1"/>
  <c r="BF6" i="10" s="1"/>
  <c r="BF7" i="10" s="1"/>
  <c r="BF8" i="10" s="1"/>
  <c r="BF9" i="10" s="1"/>
  <c r="BO4" i="10"/>
  <c r="BO5" i="10" s="1"/>
  <c r="BX4" i="10"/>
  <c r="BX5" i="10" s="1"/>
  <c r="BU4" i="10"/>
  <c r="BU5" i="10" s="1"/>
  <c r="BU6" i="10" s="1"/>
  <c r="BU7" i="10" s="1"/>
  <c r="BL4" i="10"/>
  <c r="BL5" i="10" s="1"/>
  <c r="BL6" i="10" s="1"/>
  <c r="BL7" i="10" s="1"/>
  <c r="BL8" i="10" s="1"/>
  <c r="BL9" i="10" s="1"/>
  <c r="BL10" i="10" s="1"/>
  <c r="BI4" i="10"/>
  <c r="BI5" i="10" s="1"/>
  <c r="BI6" i="10" s="1"/>
  <c r="CD38" i="10"/>
  <c r="CI8" i="10"/>
  <c r="CF37" i="10"/>
  <c r="BR33" i="10"/>
  <c r="BF33" i="10"/>
  <c r="BF34" i="10" s="1"/>
  <c r="BF35" i="10" s="1"/>
  <c r="BF36" i="10" s="1"/>
  <c r="BF37" i="10" s="1"/>
  <c r="BO33" i="10"/>
  <c r="BO34" i="10" s="1"/>
  <c r="BO35" i="10" s="1"/>
  <c r="BO36" i="10" s="1"/>
  <c r="BO37" i="10" s="1"/>
  <c r="BI33" i="10"/>
  <c r="BX33" i="10"/>
  <c r="BX34" i="10" s="1"/>
  <c r="BL33" i="10"/>
  <c r="BL34" i="10" s="1"/>
  <c r="BU33" i="10"/>
  <c r="BU34" i="10" s="1"/>
  <c r="BU35" i="10" s="1"/>
  <c r="C7" i="8"/>
  <c r="C35" i="8"/>
  <c r="C33" i="8"/>
  <c r="C34" i="8"/>
  <c r="C36" i="8"/>
  <c r="C37" i="8"/>
  <c r="C8" i="8"/>
  <c r="C6" i="8"/>
  <c r="C4" i="8"/>
  <c r="C5" i="8"/>
  <c r="CD7" i="8"/>
  <c r="CI7" i="8"/>
  <c r="CF36" i="8"/>
  <c r="CD37" i="8"/>
  <c r="CI5" i="7"/>
  <c r="CD8" i="7"/>
  <c r="CD35" i="7"/>
  <c r="CI6" i="5"/>
  <c r="CD36" i="5"/>
  <c r="CD37" i="5" s="1"/>
  <c r="CD38" i="5" s="1"/>
  <c r="CD39" i="5" s="1"/>
  <c r="CI5" i="5"/>
  <c r="CD7" i="5"/>
  <c r="A35" i="5"/>
  <c r="CF35" i="5"/>
  <c r="CF34" i="5"/>
  <c r="B7" i="7"/>
  <c r="B36" i="7"/>
  <c r="B8" i="7"/>
  <c r="B34" i="7"/>
  <c r="B37" i="7"/>
  <c r="B5" i="7"/>
  <c r="B38" i="5"/>
  <c r="B9" i="5"/>
  <c r="B5" i="5"/>
  <c r="B34" i="5"/>
  <c r="B6" i="7"/>
  <c r="B35" i="7"/>
  <c r="B4" i="7"/>
  <c r="B33" i="7"/>
  <c r="B10" i="5"/>
  <c r="B39" i="5"/>
  <c r="B35" i="5"/>
  <c r="B37" i="5"/>
  <c r="B6" i="5"/>
  <c r="B36" i="5"/>
  <c r="B8" i="5"/>
  <c r="BM10" i="10" l="1"/>
  <c r="BN10" i="10"/>
  <c r="BN6" i="10"/>
  <c r="BM6" i="10"/>
  <c r="BG37" i="10"/>
  <c r="BH37" i="10"/>
  <c r="BF38" i="10"/>
  <c r="BW35" i="10"/>
  <c r="BV35" i="10"/>
  <c r="BU36" i="10"/>
  <c r="BP37" i="10"/>
  <c r="BQ37" i="10"/>
  <c r="BO38" i="10"/>
  <c r="BM34" i="10"/>
  <c r="BN34" i="10"/>
  <c r="BL35" i="10"/>
  <c r="BG34" i="10"/>
  <c r="BH34" i="10"/>
  <c r="BG9" i="10"/>
  <c r="BH9" i="10"/>
  <c r="BF10" i="10"/>
  <c r="BS8" i="10"/>
  <c r="BT8" i="10"/>
  <c r="BR9" i="10"/>
  <c r="BZ5" i="10"/>
  <c r="BY5" i="10"/>
  <c r="BX6" i="10"/>
  <c r="BZ34" i="10"/>
  <c r="BY34" i="10"/>
  <c r="BX35" i="10"/>
  <c r="BP5" i="10"/>
  <c r="BQ5" i="10"/>
  <c r="BK6" i="10"/>
  <c r="BJ6" i="10"/>
  <c r="BK5" i="10"/>
  <c r="BJ5" i="10"/>
  <c r="BT33" i="10"/>
  <c r="BS33" i="10"/>
  <c r="BN8" i="10"/>
  <c r="BM8" i="10"/>
  <c r="BT6" i="10"/>
  <c r="BS6" i="10"/>
  <c r="BO6" i="10"/>
  <c r="BQ34" i="10"/>
  <c r="BP34" i="10"/>
  <c r="CD39" i="10"/>
  <c r="CI9" i="10"/>
  <c r="CF38" i="10"/>
  <c r="BK4" i="10"/>
  <c r="BJ4" i="10"/>
  <c r="BT5" i="10"/>
  <c r="BS5" i="10"/>
  <c r="BJ33" i="10"/>
  <c r="BK33" i="10"/>
  <c r="BW7" i="10"/>
  <c r="BV7" i="10"/>
  <c r="BI7" i="10"/>
  <c r="BI8" i="10" s="1"/>
  <c r="BI9" i="10" s="1"/>
  <c r="BI10" i="10" s="1"/>
  <c r="BK10" i="10" s="1"/>
  <c r="BW6" i="10"/>
  <c r="BV6" i="10"/>
  <c r="BG35" i="10"/>
  <c r="BH35" i="10"/>
  <c r="BN4" i="10"/>
  <c r="BM4" i="10"/>
  <c r="BG4" i="10"/>
  <c r="BH4" i="10"/>
  <c r="CD9" i="10"/>
  <c r="BW5" i="10"/>
  <c r="BV5" i="10"/>
  <c r="BV33" i="10"/>
  <c r="BW33" i="10"/>
  <c r="BQ33" i="10"/>
  <c r="BP33" i="10"/>
  <c r="BU8" i="10"/>
  <c r="BM7" i="10"/>
  <c r="BN7" i="10"/>
  <c r="BH6" i="10"/>
  <c r="BG6" i="10"/>
  <c r="BI34" i="10"/>
  <c r="BR34" i="10"/>
  <c r="BW4" i="10"/>
  <c r="BV4" i="10"/>
  <c r="BS4" i="10"/>
  <c r="BT4" i="10"/>
  <c r="BH5" i="10"/>
  <c r="BG5" i="10"/>
  <c r="BG7" i="10"/>
  <c r="BH7" i="10"/>
  <c r="BW34" i="10"/>
  <c r="BV34" i="10"/>
  <c r="BQ36" i="10"/>
  <c r="BP36" i="10"/>
  <c r="BQ35" i="10"/>
  <c r="BP35" i="10"/>
  <c r="BZ4" i="10"/>
  <c r="BY4" i="10"/>
  <c r="BN33" i="10"/>
  <c r="BM33" i="10"/>
  <c r="BG8" i="10"/>
  <c r="BH8" i="10"/>
  <c r="BM9" i="10"/>
  <c r="BN9" i="10"/>
  <c r="BN5" i="10"/>
  <c r="BM5" i="10"/>
  <c r="BG36" i="10"/>
  <c r="BH36" i="10"/>
  <c r="BQ4" i="10"/>
  <c r="BP4" i="10"/>
  <c r="BH33" i="10"/>
  <c r="BG33" i="10"/>
  <c r="BZ33" i="10"/>
  <c r="BY33" i="10"/>
  <c r="BS7" i="10"/>
  <c r="BT7" i="10"/>
  <c r="BU33" i="8"/>
  <c r="BU34" i="8" s="1"/>
  <c r="BI33" i="8"/>
  <c r="BI34" i="8" s="1"/>
  <c r="BO33" i="8"/>
  <c r="BO34" i="8" s="1"/>
  <c r="BO35" i="8" s="1"/>
  <c r="BO36" i="8" s="1"/>
  <c r="BO37" i="8" s="1"/>
  <c r="BL33" i="8"/>
  <c r="BX33" i="8"/>
  <c r="BR33" i="8"/>
  <c r="BR34" i="8" s="1"/>
  <c r="BR35" i="8" s="1"/>
  <c r="BR36" i="8" s="1"/>
  <c r="BF33" i="8"/>
  <c r="BF34" i="8" s="1"/>
  <c r="CF37" i="8"/>
  <c r="CI8" i="8"/>
  <c r="CD8" i="8"/>
  <c r="BU4" i="8"/>
  <c r="BI4" i="8"/>
  <c r="BI5" i="8" s="1"/>
  <c r="BI6" i="8" s="1"/>
  <c r="BX4" i="8"/>
  <c r="BF4" i="8"/>
  <c r="BF5" i="8" s="1"/>
  <c r="BR4" i="8"/>
  <c r="BR5" i="8" s="1"/>
  <c r="BL4" i="8"/>
  <c r="BO4" i="8"/>
  <c r="BO5" i="8" s="1"/>
  <c r="C5" i="7"/>
  <c r="C35" i="7"/>
  <c r="C33" i="7"/>
  <c r="C37" i="7"/>
  <c r="C4" i="7"/>
  <c r="C8" i="7"/>
  <c r="C36" i="7"/>
  <c r="C6" i="7"/>
  <c r="C34" i="7"/>
  <c r="C7" i="7"/>
  <c r="CF35" i="7"/>
  <c r="CD36" i="7"/>
  <c r="CI6" i="7"/>
  <c r="C33" i="5"/>
  <c r="BX33" i="5" s="1"/>
  <c r="C36" i="5"/>
  <c r="C37" i="5"/>
  <c r="C34" i="5"/>
  <c r="C39" i="5"/>
  <c r="C38" i="5"/>
  <c r="C35" i="5"/>
  <c r="C5" i="5"/>
  <c r="C4" i="5"/>
  <c r="C7" i="5"/>
  <c r="C10" i="5"/>
  <c r="C6" i="5"/>
  <c r="C8" i="5"/>
  <c r="C9" i="5"/>
  <c r="CF36" i="5"/>
  <c r="CI7" i="5"/>
  <c r="CD8" i="5"/>
  <c r="BX34" i="5" l="1"/>
  <c r="BJ10" i="10"/>
  <c r="CE5" i="10" s="1"/>
  <c r="A28" i="6" s="1"/>
  <c r="BK8" i="10"/>
  <c r="BJ9" i="10"/>
  <c r="BJ8" i="10"/>
  <c r="CF6" i="10"/>
  <c r="J29" i="6" s="1"/>
  <c r="CE6" i="10"/>
  <c r="A29" i="6" s="1"/>
  <c r="BK9" i="10"/>
  <c r="CD10" i="10"/>
  <c r="BQ38" i="10"/>
  <c r="BP38" i="10"/>
  <c r="CE36" i="10" s="1"/>
  <c r="CH7" i="10" s="1"/>
  <c r="BS9" i="10"/>
  <c r="BT9" i="10"/>
  <c r="BR10" i="10"/>
  <c r="CE8" i="10" s="1"/>
  <c r="A31" i="6" s="1"/>
  <c r="BN35" i="10"/>
  <c r="BM35" i="10"/>
  <c r="BL36" i="10"/>
  <c r="BL37" i="10" s="1"/>
  <c r="BS34" i="10"/>
  <c r="BT34" i="10"/>
  <c r="BR35" i="10"/>
  <c r="CI10" i="10"/>
  <c r="CF39" i="10"/>
  <c r="BP6" i="10"/>
  <c r="BQ6" i="10"/>
  <c r="BO7" i="10"/>
  <c r="BZ6" i="10"/>
  <c r="BY6" i="10"/>
  <c r="BX7" i="10"/>
  <c r="BG38" i="10"/>
  <c r="BH38" i="10"/>
  <c r="BK34" i="10"/>
  <c r="BJ34" i="10"/>
  <c r="BI35" i="10"/>
  <c r="BI36" i="10" s="1"/>
  <c r="BW8" i="10"/>
  <c r="BV8" i="10"/>
  <c r="BU9" i="10"/>
  <c r="BK7" i="10"/>
  <c r="BJ7" i="10"/>
  <c r="CF5" i="10"/>
  <c r="J28" i="6" s="1"/>
  <c r="BY35" i="10"/>
  <c r="BZ35" i="10"/>
  <c r="BX36" i="10"/>
  <c r="BW36" i="10"/>
  <c r="BV36" i="10"/>
  <c r="BU37" i="10"/>
  <c r="BG10" i="10"/>
  <c r="BH10" i="10"/>
  <c r="BP35" i="8"/>
  <c r="BQ35" i="8"/>
  <c r="BJ6" i="8"/>
  <c r="BK6" i="8"/>
  <c r="BI7" i="8"/>
  <c r="BG5" i="8"/>
  <c r="BH5" i="8"/>
  <c r="BF6" i="8"/>
  <c r="BQ5" i="8"/>
  <c r="BP5" i="8"/>
  <c r="BO6" i="8"/>
  <c r="BO7" i="8" s="1"/>
  <c r="BP7" i="8" s="1"/>
  <c r="BT36" i="8"/>
  <c r="BS36" i="8"/>
  <c r="BH34" i="8"/>
  <c r="BG34" i="8"/>
  <c r="BP37" i="8"/>
  <c r="BQ37" i="8"/>
  <c r="BY33" i="8"/>
  <c r="BZ33" i="8"/>
  <c r="BY4" i="8"/>
  <c r="BZ4" i="8"/>
  <c r="BJ34" i="8"/>
  <c r="BK34" i="8"/>
  <c r="BI35" i="8"/>
  <c r="BT5" i="8"/>
  <c r="BS5" i="8"/>
  <c r="BM33" i="8"/>
  <c r="BN33" i="8"/>
  <c r="BP36" i="8"/>
  <c r="BQ36" i="8"/>
  <c r="BM4" i="8"/>
  <c r="BN4" i="8"/>
  <c r="BK4" i="8"/>
  <c r="BJ4" i="8"/>
  <c r="BL34" i="8"/>
  <c r="BF35" i="8"/>
  <c r="BR37" i="8"/>
  <c r="BL5" i="8"/>
  <c r="BG33" i="8"/>
  <c r="BH33" i="8"/>
  <c r="BQ33" i="8"/>
  <c r="BP33" i="8"/>
  <c r="BH4" i="8"/>
  <c r="BG4" i="8"/>
  <c r="BP34" i="8"/>
  <c r="BQ34" i="8"/>
  <c r="BJ5" i="8"/>
  <c r="BK5" i="8"/>
  <c r="BW33" i="8"/>
  <c r="BV33" i="8"/>
  <c r="BQ4" i="8"/>
  <c r="BP4" i="8"/>
  <c r="BT34" i="8"/>
  <c r="BS34" i="8"/>
  <c r="BS4" i="8"/>
  <c r="BT4" i="8"/>
  <c r="BV4" i="8"/>
  <c r="BW4" i="8"/>
  <c r="BV34" i="8"/>
  <c r="BW34" i="8"/>
  <c r="BX34" i="8"/>
  <c r="BU35" i="8"/>
  <c r="BT35" i="8"/>
  <c r="BS35" i="8"/>
  <c r="BU5" i="8"/>
  <c r="BU6" i="8" s="1"/>
  <c r="BX5" i="8"/>
  <c r="BS33" i="8"/>
  <c r="BT33" i="8"/>
  <c r="BK33" i="8"/>
  <c r="BJ33" i="8"/>
  <c r="BR6" i="8"/>
  <c r="BX33" i="7"/>
  <c r="BX34" i="7" s="1"/>
  <c r="BU33" i="7"/>
  <c r="CF36" i="7"/>
  <c r="CD37" i="7"/>
  <c r="CI7" i="7"/>
  <c r="BL33" i="7"/>
  <c r="BL34" i="7" s="1"/>
  <c r="BL35" i="7" s="1"/>
  <c r="BR33" i="7"/>
  <c r="BR34" i="7" s="1"/>
  <c r="BR35" i="7" s="1"/>
  <c r="BF33" i="7"/>
  <c r="BO33" i="7"/>
  <c r="BO34" i="7" s="1"/>
  <c r="BO35" i="7" s="1"/>
  <c r="BU34" i="7"/>
  <c r="BI33" i="7"/>
  <c r="BI34" i="7" s="1"/>
  <c r="BR4" i="7"/>
  <c r="BR5" i="7" s="1"/>
  <c r="BR6" i="7" s="1"/>
  <c r="BF4" i="7"/>
  <c r="BF5" i="7" s="1"/>
  <c r="BF6" i="7" s="1"/>
  <c r="BI4" i="7"/>
  <c r="BI5" i="7" s="1"/>
  <c r="BI6" i="7" s="1"/>
  <c r="BL4" i="7"/>
  <c r="BL5" i="7" s="1"/>
  <c r="BL6" i="7" s="1"/>
  <c r="BU4" i="7"/>
  <c r="BU5" i="7" s="1"/>
  <c r="BU6" i="7" s="1"/>
  <c r="BO4" i="7"/>
  <c r="BO5" i="7" s="1"/>
  <c r="BX4" i="7"/>
  <c r="BX5" i="7" s="1"/>
  <c r="BF4" i="5"/>
  <c r="CF37" i="5"/>
  <c r="CI8" i="5"/>
  <c r="BO33" i="5"/>
  <c r="BO34" i="5" s="1"/>
  <c r="BL33" i="5"/>
  <c r="BL34" i="5" s="1"/>
  <c r="BF33" i="5"/>
  <c r="BF34" i="5" s="1"/>
  <c r="BU33" i="5"/>
  <c r="BU34" i="5" s="1"/>
  <c r="BU35" i="5" s="1"/>
  <c r="BI33" i="5"/>
  <c r="BI34" i="5" s="1"/>
  <c r="BR33" i="5"/>
  <c r="BR34" i="5" s="1"/>
  <c r="CD9" i="5"/>
  <c r="BU4" i="5"/>
  <c r="BI4" i="5"/>
  <c r="BX4" i="5"/>
  <c r="BL4" i="5"/>
  <c r="BO4" i="5"/>
  <c r="BR4" i="5"/>
  <c r="B28" i="6"/>
  <c r="CR6" i="10"/>
  <c r="CU6" i="10"/>
  <c r="CP8" i="10"/>
  <c r="CN6" i="10"/>
  <c r="CT6" i="10"/>
  <c r="CT8" i="10"/>
  <c r="CL8" i="10"/>
  <c r="CN8" i="10"/>
  <c r="CS6" i="10"/>
  <c r="B31" i="6"/>
  <c r="E28" i="6"/>
  <c r="B29" i="6"/>
  <c r="A25" i="3" l="1"/>
  <c r="A27" i="3"/>
  <c r="A24" i="3"/>
  <c r="CF8" i="10"/>
  <c r="J31" i="6" s="1"/>
  <c r="CE34" i="8"/>
  <c r="CH5" i="8" s="1"/>
  <c r="BU7" i="8"/>
  <c r="BW7" i="8" s="1"/>
  <c r="CG35" i="8"/>
  <c r="CG36" i="10"/>
  <c r="BI37" i="10"/>
  <c r="BK36" i="10"/>
  <c r="BJ36" i="10"/>
  <c r="BL38" i="10"/>
  <c r="BN37" i="10"/>
  <c r="BM37" i="10"/>
  <c r="BP7" i="10"/>
  <c r="BQ7" i="10"/>
  <c r="BO8" i="10"/>
  <c r="BM36" i="10"/>
  <c r="BN36" i="10"/>
  <c r="BY7" i="10"/>
  <c r="BZ7" i="10"/>
  <c r="BX8" i="10"/>
  <c r="BS35" i="10"/>
  <c r="BT35" i="10"/>
  <c r="BR36" i="10"/>
  <c r="BW9" i="10"/>
  <c r="BV9" i="10"/>
  <c r="BU10" i="10"/>
  <c r="CF9" i="10" s="1"/>
  <c r="J32" i="6" s="1"/>
  <c r="BW37" i="10"/>
  <c r="BV37" i="10"/>
  <c r="BU38" i="10"/>
  <c r="BZ36" i="10"/>
  <c r="BY36" i="10"/>
  <c r="BX37" i="10"/>
  <c r="BS10" i="10"/>
  <c r="BT10" i="10"/>
  <c r="BK35" i="10"/>
  <c r="BJ35" i="10"/>
  <c r="CE35" i="8"/>
  <c r="CH6" i="8" s="1"/>
  <c r="BO8" i="8"/>
  <c r="BQ8" i="8" s="1"/>
  <c r="BQ7" i="8"/>
  <c r="BW6" i="8"/>
  <c r="BV6" i="8"/>
  <c r="CG34" i="8"/>
  <c r="BN34" i="8"/>
  <c r="BM34" i="8"/>
  <c r="BL35" i="8"/>
  <c r="BJ35" i="8"/>
  <c r="BK35" i="8"/>
  <c r="BI36" i="8"/>
  <c r="BN5" i="8"/>
  <c r="BM5" i="8"/>
  <c r="BL6" i="8"/>
  <c r="BJ7" i="8"/>
  <c r="BK7" i="8"/>
  <c r="BI8" i="8"/>
  <c r="BV5" i="8"/>
  <c r="BW5" i="8"/>
  <c r="BT6" i="8"/>
  <c r="BS6" i="8"/>
  <c r="BR7" i="8"/>
  <c r="BZ34" i="8"/>
  <c r="BY34" i="8"/>
  <c r="BX35" i="8"/>
  <c r="BT37" i="8"/>
  <c r="BS37" i="8"/>
  <c r="BH6" i="8"/>
  <c r="BG6" i="8"/>
  <c r="BF7" i="8"/>
  <c r="BZ5" i="8"/>
  <c r="BY5" i="8"/>
  <c r="BX6" i="8"/>
  <c r="BV35" i="8"/>
  <c r="BW35" i="8"/>
  <c r="BU36" i="8"/>
  <c r="BH35" i="8"/>
  <c r="BG35" i="8"/>
  <c r="BF36" i="8"/>
  <c r="BP6" i="8"/>
  <c r="BQ6" i="8"/>
  <c r="BY34" i="7"/>
  <c r="BX35" i="7"/>
  <c r="BY35" i="7" s="1"/>
  <c r="BO36" i="7"/>
  <c r="BO37" i="7" s="1"/>
  <c r="BI7" i="7"/>
  <c r="BI8" i="7" s="1"/>
  <c r="BJ8" i="7" s="1"/>
  <c r="BR7" i="7"/>
  <c r="BT7" i="7" s="1"/>
  <c r="BF7" i="7"/>
  <c r="BH7" i="7" s="1"/>
  <c r="BR36" i="7"/>
  <c r="BR37" i="7" s="1"/>
  <c r="BT37" i="7" s="1"/>
  <c r="BW34" i="7"/>
  <c r="BV34" i="7"/>
  <c r="BU35" i="7"/>
  <c r="BN6" i="7"/>
  <c r="BM6" i="7"/>
  <c r="BL7" i="7"/>
  <c r="BL8" i="7" s="1"/>
  <c r="BM8" i="7" s="1"/>
  <c r="CE4" i="7" s="1"/>
  <c r="A16" i="6" s="1"/>
  <c r="BM35" i="7"/>
  <c r="BN35" i="7"/>
  <c r="BL36" i="7"/>
  <c r="BL37" i="7" s="1"/>
  <c r="BM37" i="7" s="1"/>
  <c r="CE33" i="7" s="1"/>
  <c r="BQ5" i="7"/>
  <c r="BP5" i="7"/>
  <c r="BK34" i="7"/>
  <c r="BJ34" i="7"/>
  <c r="BN4" i="7"/>
  <c r="BM4" i="7"/>
  <c r="BH33" i="7"/>
  <c r="BG33" i="7"/>
  <c r="BW6" i="7"/>
  <c r="BV6" i="7"/>
  <c r="BK6" i="7"/>
  <c r="BJ6" i="7"/>
  <c r="BK5" i="7"/>
  <c r="BJ5" i="7"/>
  <c r="BF34" i="7"/>
  <c r="BF35" i="7" s="1"/>
  <c r="BG35" i="7" s="1"/>
  <c r="BZ4" i="7"/>
  <c r="BY4" i="7"/>
  <c r="BJ4" i="7"/>
  <c r="BK4" i="7"/>
  <c r="BU7" i="7"/>
  <c r="BJ33" i="7"/>
  <c r="BK33" i="7"/>
  <c r="BT33" i="7"/>
  <c r="BS33" i="7"/>
  <c r="BG6" i="7"/>
  <c r="BH6" i="7"/>
  <c r="BY5" i="7"/>
  <c r="BZ5" i="7"/>
  <c r="BM34" i="7"/>
  <c r="BN34" i="7"/>
  <c r="BN5" i="7"/>
  <c r="BM5" i="7"/>
  <c r="BG5" i="7"/>
  <c r="BH5" i="7"/>
  <c r="BZ34" i="7"/>
  <c r="BQ4" i="7"/>
  <c r="BP4" i="7"/>
  <c r="BH4" i="7"/>
  <c r="BG4" i="7"/>
  <c r="BS35" i="7"/>
  <c r="BT35" i="7"/>
  <c r="BQ35" i="7"/>
  <c r="BP35" i="7"/>
  <c r="BV33" i="7"/>
  <c r="BW33" i="7"/>
  <c r="BN33" i="7"/>
  <c r="BM33" i="7"/>
  <c r="BS6" i="7"/>
  <c r="BT6" i="7"/>
  <c r="BO6" i="7"/>
  <c r="CF37" i="7"/>
  <c r="CI8" i="7"/>
  <c r="BS5" i="7"/>
  <c r="BT5" i="7"/>
  <c r="BW5" i="7"/>
  <c r="BV5" i="7"/>
  <c r="BS34" i="7"/>
  <c r="BT34" i="7"/>
  <c r="BQ34" i="7"/>
  <c r="BP34" i="7"/>
  <c r="BV4" i="7"/>
  <c r="BW4" i="7"/>
  <c r="BT4" i="7"/>
  <c r="BS4" i="7"/>
  <c r="BI35" i="7"/>
  <c r="BP33" i="7"/>
  <c r="BQ33" i="7"/>
  <c r="BZ33" i="7"/>
  <c r="BY33" i="7"/>
  <c r="BX6" i="7"/>
  <c r="BV34" i="5"/>
  <c r="BW34" i="5"/>
  <c r="BH4" i="5"/>
  <c r="BG4" i="5"/>
  <c r="BF5" i="5"/>
  <c r="BM4" i="5"/>
  <c r="BN4" i="5"/>
  <c r="BL5" i="5"/>
  <c r="BH34" i="5"/>
  <c r="BG34" i="5"/>
  <c r="BF35" i="5"/>
  <c r="BT4" i="5"/>
  <c r="BS4" i="5"/>
  <c r="BR5" i="5"/>
  <c r="BY4" i="5"/>
  <c r="BZ4" i="5"/>
  <c r="BX5" i="5"/>
  <c r="BN34" i="5"/>
  <c r="BM34" i="5"/>
  <c r="BL35" i="5"/>
  <c r="BZ34" i="5"/>
  <c r="BY34" i="5"/>
  <c r="BX35" i="5"/>
  <c r="BJ34" i="5"/>
  <c r="BK34" i="5"/>
  <c r="BI35" i="5"/>
  <c r="BI36" i="5" s="1"/>
  <c r="BT34" i="5"/>
  <c r="BS34" i="5"/>
  <c r="BR35" i="5"/>
  <c r="BQ4" i="5"/>
  <c r="BP4" i="5"/>
  <c r="BO5" i="5"/>
  <c r="BK4" i="5"/>
  <c r="BJ4" i="5"/>
  <c r="BI5" i="5"/>
  <c r="BP34" i="5"/>
  <c r="BQ34" i="5"/>
  <c r="BO35" i="5"/>
  <c r="BW4" i="5"/>
  <c r="BV4" i="5"/>
  <c r="BU5" i="5"/>
  <c r="CD10" i="5"/>
  <c r="BZ33" i="5"/>
  <c r="BY33" i="5"/>
  <c r="BK33" i="5"/>
  <c r="BJ33" i="5"/>
  <c r="BW33" i="5"/>
  <c r="BV33" i="5"/>
  <c r="BQ33" i="5"/>
  <c r="BP33" i="5"/>
  <c r="CF38" i="5"/>
  <c r="CI9" i="5"/>
  <c r="BG33" i="5"/>
  <c r="BH33" i="5"/>
  <c r="BS33" i="5"/>
  <c r="BT33" i="5"/>
  <c r="BN33" i="5"/>
  <c r="BM33" i="5"/>
  <c r="E16" i="6"/>
  <c r="B16" i="6"/>
  <c r="CQ8" i="10"/>
  <c r="CS5" i="10"/>
  <c r="CU8" i="10"/>
  <c r="CM8" i="10"/>
  <c r="CQ6" i="10"/>
  <c r="CU5" i="10"/>
  <c r="CT5" i="10"/>
  <c r="CN5" i="10"/>
  <c r="CL5" i="10"/>
  <c r="CS8" i="10"/>
  <c r="CO5" i="10"/>
  <c r="CM6" i="10"/>
  <c r="CO8" i="10"/>
  <c r="CP5" i="10"/>
  <c r="CR5" i="10"/>
  <c r="CO6" i="10"/>
  <c r="CP6" i="10"/>
  <c r="CM5" i="10"/>
  <c r="CR8" i="10"/>
  <c r="CL6" i="10"/>
  <c r="CQ5" i="10"/>
  <c r="A12" i="3" l="1"/>
  <c r="BX38" i="10"/>
  <c r="BX9" i="10"/>
  <c r="CE9" i="10"/>
  <c r="CF5" i="8"/>
  <c r="J23" i="6" s="1"/>
  <c r="BU8" i="8"/>
  <c r="BV7" i="8"/>
  <c r="BM38" i="10"/>
  <c r="CE35" i="10" s="1"/>
  <c r="CH6" i="10" s="1"/>
  <c r="CJ6" i="10" s="1"/>
  <c r="BN38" i="10"/>
  <c r="CG35" i="10" s="1"/>
  <c r="BI38" i="10"/>
  <c r="BK37" i="10"/>
  <c r="BJ37" i="10"/>
  <c r="BZ37" i="10"/>
  <c r="BY37" i="10"/>
  <c r="BW10" i="10"/>
  <c r="BV10" i="10"/>
  <c r="BS36" i="10"/>
  <c r="BT36" i="10"/>
  <c r="BR37" i="10"/>
  <c r="BZ8" i="10"/>
  <c r="BY8" i="10"/>
  <c r="BP8" i="10"/>
  <c r="BQ8" i="10"/>
  <c r="BO9" i="10"/>
  <c r="BO10" i="10" s="1"/>
  <c r="BW38" i="10"/>
  <c r="BV38" i="10"/>
  <c r="CE38" i="10"/>
  <c r="CH9" i="10" s="1"/>
  <c r="BP8" i="8"/>
  <c r="CE5" i="8" s="1"/>
  <c r="A23" i="6" s="1"/>
  <c r="BH36" i="8"/>
  <c r="BG36" i="8"/>
  <c r="BF37" i="8"/>
  <c r="BN35" i="8"/>
  <c r="BM35" i="8"/>
  <c r="BL36" i="8"/>
  <c r="BL37" i="8" s="1"/>
  <c r="BV36" i="8"/>
  <c r="BW36" i="8"/>
  <c r="BU37" i="8"/>
  <c r="BH7" i="8"/>
  <c r="BG7" i="8"/>
  <c r="BF8" i="8"/>
  <c r="BJ8" i="8"/>
  <c r="BK8" i="8"/>
  <c r="BJ36" i="8"/>
  <c r="BK36" i="8"/>
  <c r="BI37" i="8"/>
  <c r="BZ6" i="8"/>
  <c r="BY6" i="8"/>
  <c r="BX7" i="8"/>
  <c r="BT7" i="8"/>
  <c r="BS7" i="8"/>
  <c r="BR8" i="8"/>
  <c r="BN6" i="8"/>
  <c r="BM6" i="8"/>
  <c r="BL7" i="8"/>
  <c r="BZ35" i="8"/>
  <c r="BY35" i="8"/>
  <c r="BX36" i="8"/>
  <c r="BN37" i="7"/>
  <c r="CG33" i="7" s="1"/>
  <c r="BZ35" i="7"/>
  <c r="BQ36" i="7"/>
  <c r="CG34" i="7" s="1"/>
  <c r="BR8" i="7"/>
  <c r="BT8" i="7" s="1"/>
  <c r="BP36" i="7"/>
  <c r="CE34" i="7" s="1"/>
  <c r="BN8" i="7"/>
  <c r="CF4" i="7" s="1"/>
  <c r="J16" i="6" s="1"/>
  <c r="BX36" i="7"/>
  <c r="BX37" i="7" s="1"/>
  <c r="BK8" i="7"/>
  <c r="BJ7" i="7"/>
  <c r="BK7" i="7"/>
  <c r="BS37" i="7"/>
  <c r="BH35" i="7"/>
  <c r="BT36" i="7"/>
  <c r="CG35" i="7" s="1"/>
  <c r="BS7" i="7"/>
  <c r="BF8" i="7"/>
  <c r="BG8" i="7" s="1"/>
  <c r="BG7" i="7"/>
  <c r="BF36" i="7"/>
  <c r="BI36" i="7"/>
  <c r="BS36" i="7"/>
  <c r="CE35" i="7" s="1"/>
  <c r="CH6" i="7" s="1"/>
  <c r="BM36" i="7"/>
  <c r="BN36" i="7"/>
  <c r="BP6" i="7"/>
  <c r="BQ6" i="7"/>
  <c r="BO7" i="7"/>
  <c r="BZ6" i="7"/>
  <c r="BY6" i="7"/>
  <c r="BX7" i="7"/>
  <c r="BW35" i="7"/>
  <c r="BV35" i="7"/>
  <c r="BU36" i="7"/>
  <c r="BK35" i="7"/>
  <c r="BJ35" i="7"/>
  <c r="BQ37" i="7"/>
  <c r="BP37" i="7"/>
  <c r="BW7" i="7"/>
  <c r="BV7" i="7"/>
  <c r="BU8" i="7"/>
  <c r="CE7" i="7" s="1"/>
  <c r="BG34" i="7"/>
  <c r="BH34" i="7"/>
  <c r="BN7" i="7"/>
  <c r="BM7" i="7"/>
  <c r="BJ36" i="5"/>
  <c r="BI37" i="5"/>
  <c r="BK37" i="5" s="1"/>
  <c r="BK36" i="5"/>
  <c r="CF39" i="5"/>
  <c r="CI10" i="5"/>
  <c r="BW5" i="5"/>
  <c r="BV5" i="5"/>
  <c r="BU6" i="5"/>
  <c r="BQ5" i="5"/>
  <c r="BP5" i="5"/>
  <c r="BO6" i="5"/>
  <c r="BO7" i="5" s="1"/>
  <c r="BZ5" i="5"/>
  <c r="BY5" i="5"/>
  <c r="BX6" i="5"/>
  <c r="BS5" i="5"/>
  <c r="BT5" i="5"/>
  <c r="BR6" i="5"/>
  <c r="BN5" i="5"/>
  <c r="BM5" i="5"/>
  <c r="BL6" i="5"/>
  <c r="BG5" i="5"/>
  <c r="BH5" i="5"/>
  <c r="BF6" i="5"/>
  <c r="BT35" i="5"/>
  <c r="BS35" i="5"/>
  <c r="BR36" i="5"/>
  <c r="BZ35" i="5"/>
  <c r="BY35" i="5"/>
  <c r="BX36" i="5"/>
  <c r="BV35" i="5"/>
  <c r="BW35" i="5"/>
  <c r="BU36" i="5"/>
  <c r="BQ35" i="5"/>
  <c r="BP35" i="5"/>
  <c r="BO36" i="5"/>
  <c r="BJ35" i="5"/>
  <c r="BK35" i="5"/>
  <c r="BH35" i="5"/>
  <c r="BG35" i="5"/>
  <c r="BF36" i="5"/>
  <c r="BK5" i="5"/>
  <c r="BJ5" i="5"/>
  <c r="BI6" i="5"/>
  <c r="BN35" i="5"/>
  <c r="BM35" i="5"/>
  <c r="BL36" i="5"/>
  <c r="CS4" i="7"/>
  <c r="CQ4" i="7"/>
  <c r="CN4" i="7"/>
  <c r="CL4" i="7"/>
  <c r="CP4" i="7"/>
  <c r="CM4" i="7"/>
  <c r="CT4" i="7"/>
  <c r="CO4" i="7"/>
  <c r="CU4" i="7"/>
  <c r="CR4" i="7"/>
  <c r="CN5" i="8"/>
  <c r="CL5" i="8"/>
  <c r="CS5" i="8"/>
  <c r="CO5" i="8"/>
  <c r="CM5" i="8"/>
  <c r="CR5" i="8"/>
  <c r="CU5" i="8"/>
  <c r="CP5" i="8"/>
  <c r="CQ5" i="8"/>
  <c r="CT5" i="8"/>
  <c r="B23" i="6"/>
  <c r="CO9" i="10"/>
  <c r="CL9" i="10"/>
  <c r="CT9" i="10"/>
  <c r="CU9" i="10"/>
  <c r="CQ9" i="10"/>
  <c r="CS9" i="10"/>
  <c r="CP9" i="10"/>
  <c r="CR9" i="10"/>
  <c r="CM9" i="10"/>
  <c r="CN9" i="10"/>
  <c r="CE36" i="8" l="1"/>
  <c r="CH7" i="8" s="1"/>
  <c r="A19" i="3"/>
  <c r="BX10" i="10"/>
  <c r="BZ9" i="10"/>
  <c r="BY9" i="10"/>
  <c r="BY38" i="10"/>
  <c r="CE39" i="10" s="1"/>
  <c r="CH10" i="10" s="1"/>
  <c r="BZ38" i="10"/>
  <c r="CG39" i="10" s="1"/>
  <c r="CJ9" i="10"/>
  <c r="A32" i="6"/>
  <c r="CJ5" i="8"/>
  <c r="CK5" i="8" s="1"/>
  <c r="BV8" i="8"/>
  <c r="CE7" i="8"/>
  <c r="CF7" i="8"/>
  <c r="J25" i="6" s="1"/>
  <c r="CG36" i="8"/>
  <c r="CF7" i="7"/>
  <c r="A19" i="6"/>
  <c r="CG37" i="7"/>
  <c r="CE6" i="7"/>
  <c r="A18" i="6" s="1"/>
  <c r="CF6" i="7"/>
  <c r="J18" i="6" s="1"/>
  <c r="BW8" i="8"/>
  <c r="CG38" i="10"/>
  <c r="CE34" i="10"/>
  <c r="CH5" i="10" s="1"/>
  <c r="CJ5" i="10" s="1"/>
  <c r="CK5" i="10" s="1"/>
  <c r="BJ38" i="10"/>
  <c r="BK38" i="10"/>
  <c r="BQ10" i="10"/>
  <c r="BP10" i="10"/>
  <c r="BQ9" i="10"/>
  <c r="CF7" i="10" s="1"/>
  <c r="J30" i="6" s="1"/>
  <c r="BP9" i="10"/>
  <c r="CE7" i="10" s="1"/>
  <c r="A30" i="6" s="1"/>
  <c r="BS37" i="10"/>
  <c r="BT37" i="10"/>
  <c r="BR38" i="10"/>
  <c r="BN37" i="8"/>
  <c r="CG33" i="8" s="1"/>
  <c r="BM37" i="8"/>
  <c r="CE33" i="8" s="1"/>
  <c r="CH4" i="8" s="1"/>
  <c r="BL8" i="8"/>
  <c r="BT8" i="8"/>
  <c r="CF6" i="8" s="1"/>
  <c r="J24" i="6" s="1"/>
  <c r="BS8" i="8"/>
  <c r="CE6" i="8" s="1"/>
  <c r="A24" i="6" s="1"/>
  <c r="BH37" i="8"/>
  <c r="BG37" i="8"/>
  <c r="BN36" i="8"/>
  <c r="BM36" i="8"/>
  <c r="BZ36" i="8"/>
  <c r="BY36" i="8"/>
  <c r="BX37" i="8"/>
  <c r="BJ37" i="8"/>
  <c r="BK37" i="8"/>
  <c r="BV37" i="8"/>
  <c r="BW37" i="8"/>
  <c r="BN7" i="8"/>
  <c r="BM7" i="8"/>
  <c r="BZ7" i="8"/>
  <c r="BY7" i="8"/>
  <c r="BX8" i="8"/>
  <c r="BH8" i="8"/>
  <c r="BG8" i="8"/>
  <c r="BS8" i="7"/>
  <c r="BY36" i="7"/>
  <c r="BH8" i="7"/>
  <c r="BZ36" i="7"/>
  <c r="BI37" i="7"/>
  <c r="BK36" i="7"/>
  <c r="BJ36" i="7"/>
  <c r="BF37" i="7"/>
  <c r="BG36" i="7"/>
  <c r="BH36" i="7"/>
  <c r="BY7" i="7"/>
  <c r="BZ7" i="7"/>
  <c r="BX8" i="7"/>
  <c r="CE8" i="7" s="1"/>
  <c r="A20" i="6" s="1"/>
  <c r="BQ7" i="7"/>
  <c r="BP7" i="7"/>
  <c r="BO8" i="7"/>
  <c r="BW8" i="7"/>
  <c r="BV8" i="7"/>
  <c r="BW36" i="7"/>
  <c r="BV36" i="7"/>
  <c r="BU37" i="7"/>
  <c r="CE36" i="7" s="1"/>
  <c r="BY37" i="7"/>
  <c r="CE37" i="7" s="1"/>
  <c r="CH8" i="7" s="1"/>
  <c r="BZ37" i="7"/>
  <c r="BJ37" i="5"/>
  <c r="BI38" i="5"/>
  <c r="BJ38" i="5" s="1"/>
  <c r="BO8" i="5"/>
  <c r="BO9" i="5" s="1"/>
  <c r="BP9" i="5" s="1"/>
  <c r="BQ7" i="5"/>
  <c r="BP7" i="5"/>
  <c r="BM36" i="5"/>
  <c r="BN36" i="5"/>
  <c r="BL37" i="5"/>
  <c r="BQ36" i="5"/>
  <c r="BP36" i="5"/>
  <c r="BO37" i="5"/>
  <c r="BY36" i="5"/>
  <c r="BZ36" i="5"/>
  <c r="BX37" i="5"/>
  <c r="BK6" i="5"/>
  <c r="BJ6" i="5"/>
  <c r="BI7" i="5"/>
  <c r="BH36" i="5"/>
  <c r="BG36" i="5"/>
  <c r="BF37" i="5"/>
  <c r="BY6" i="5"/>
  <c r="BZ6" i="5"/>
  <c r="BX7" i="5"/>
  <c r="BP6" i="5"/>
  <c r="BQ6" i="5"/>
  <c r="BW36" i="5"/>
  <c r="BV36" i="5"/>
  <c r="BU37" i="5"/>
  <c r="BN6" i="5"/>
  <c r="BM6" i="5"/>
  <c r="BL7" i="5"/>
  <c r="BT6" i="5"/>
  <c r="BS6" i="5"/>
  <c r="BR7" i="5"/>
  <c r="BT36" i="5"/>
  <c r="BS36" i="5"/>
  <c r="BR37" i="5"/>
  <c r="BH6" i="5"/>
  <c r="BG6" i="5"/>
  <c r="BF7" i="5"/>
  <c r="BW6" i="5"/>
  <c r="BV6" i="5"/>
  <c r="BU7" i="5"/>
  <c r="CU6" i="7"/>
  <c r="B19" i="6"/>
  <c r="B18" i="6"/>
  <c r="H18" i="6"/>
  <c r="CQ7" i="8"/>
  <c r="CM7" i="8"/>
  <c r="CU6" i="8"/>
  <c r="CO6" i="8"/>
  <c r="CP7" i="8"/>
  <c r="CN7" i="8"/>
  <c r="CT7" i="8"/>
  <c r="CN6" i="8"/>
  <c r="CL7" i="8"/>
  <c r="CR7" i="8"/>
  <c r="CS7" i="8"/>
  <c r="CU7" i="8"/>
  <c r="CO7" i="8"/>
  <c r="CS6" i="8"/>
  <c r="B20" i="6"/>
  <c r="B24" i="6"/>
  <c r="B30" i="6"/>
  <c r="B32" i="6"/>
  <c r="CF10" i="10" l="1"/>
  <c r="J33" i="6" s="1"/>
  <c r="A26" i="3"/>
  <c r="A28" i="3"/>
  <c r="A20" i="3"/>
  <c r="A16" i="3"/>
  <c r="A15" i="3"/>
  <c r="A14" i="3"/>
  <c r="CE10" i="10"/>
  <c r="A33" i="6" s="1"/>
  <c r="BZ10" i="10"/>
  <c r="BY10" i="10"/>
  <c r="A25" i="6"/>
  <c r="CJ7" i="8"/>
  <c r="CF8" i="7"/>
  <c r="CJ6" i="7"/>
  <c r="CG36" i="7"/>
  <c r="CG34" i="10"/>
  <c r="CJ7" i="10"/>
  <c r="BS38" i="10"/>
  <c r="BT38" i="10"/>
  <c r="CE37" i="10"/>
  <c r="CH8" i="10" s="1"/>
  <c r="CG37" i="10"/>
  <c r="CJ6" i="8"/>
  <c r="BN8" i="8"/>
  <c r="CF4" i="8" s="1"/>
  <c r="J22" i="6" s="1"/>
  <c r="BM8" i="8"/>
  <c r="CE4" i="8" s="1"/>
  <c r="BZ8" i="8"/>
  <c r="CF8" i="8" s="1"/>
  <c r="J26" i="6" s="1"/>
  <c r="BY8" i="8"/>
  <c r="CE8" i="8" s="1"/>
  <c r="A26" i="6" s="1"/>
  <c r="BZ37" i="8"/>
  <c r="CG37" i="8" s="1"/>
  <c r="BY37" i="8"/>
  <c r="CE37" i="8" s="1"/>
  <c r="CH8" i="8" s="1"/>
  <c r="BQ9" i="5"/>
  <c r="J19" i="6"/>
  <c r="CE5" i="7"/>
  <c r="A17" i="6" s="1"/>
  <c r="BK38" i="5"/>
  <c r="CF5" i="7"/>
  <c r="J17" i="6" s="1"/>
  <c r="BO10" i="5"/>
  <c r="BP10" i="5" s="1"/>
  <c r="BG37" i="7"/>
  <c r="CH4" i="7" s="1"/>
  <c r="CJ4" i="7" s="1"/>
  <c r="BH37" i="7"/>
  <c r="BJ37" i="7"/>
  <c r="BK37" i="7"/>
  <c r="BW37" i="7"/>
  <c r="BV37" i="7"/>
  <c r="BQ8" i="7"/>
  <c r="BP8" i="7"/>
  <c r="CJ8" i="7"/>
  <c r="CH7" i="7"/>
  <c r="BY8" i="7"/>
  <c r="BZ8" i="7"/>
  <c r="BI39" i="5"/>
  <c r="BP8" i="5"/>
  <c r="BQ8" i="5"/>
  <c r="BM7" i="5"/>
  <c r="BN7" i="5"/>
  <c r="BL8" i="5"/>
  <c r="BG37" i="5"/>
  <c r="BH37" i="5"/>
  <c r="BF38" i="5"/>
  <c r="BK7" i="5"/>
  <c r="BJ7" i="5"/>
  <c r="BI8" i="5"/>
  <c r="BM37" i="5"/>
  <c r="BN37" i="5"/>
  <c r="BL38" i="5"/>
  <c r="BW7" i="5"/>
  <c r="BV7" i="5"/>
  <c r="BU8" i="5"/>
  <c r="BH7" i="5"/>
  <c r="BG7" i="5"/>
  <c r="BF8" i="5"/>
  <c r="BT7" i="5"/>
  <c r="BS7" i="5"/>
  <c r="BR8" i="5"/>
  <c r="BW37" i="5"/>
  <c r="BV37" i="5"/>
  <c r="BU38" i="5"/>
  <c r="BS37" i="5"/>
  <c r="BT37" i="5"/>
  <c r="BR38" i="5"/>
  <c r="BY7" i="5"/>
  <c r="BZ7" i="5"/>
  <c r="BX8" i="5"/>
  <c r="BZ37" i="5"/>
  <c r="BY37" i="5"/>
  <c r="BX38" i="5"/>
  <c r="BQ37" i="5"/>
  <c r="BP37" i="5"/>
  <c r="BO38" i="5"/>
  <c r="CN6" i="7"/>
  <c r="CO6" i="7"/>
  <c r="CL6" i="7"/>
  <c r="CU8" i="7"/>
  <c r="CP6" i="7"/>
  <c r="CO8" i="7"/>
  <c r="CN8" i="7"/>
  <c r="CL8" i="7"/>
  <c r="CR8" i="7"/>
  <c r="CS6" i="7"/>
  <c r="CQ6" i="7"/>
  <c r="CS8" i="7"/>
  <c r="CP8" i="7"/>
  <c r="CM8" i="7"/>
  <c r="CQ8" i="7"/>
  <c r="CT6" i="7"/>
  <c r="CR6" i="7"/>
  <c r="CT8" i="7"/>
  <c r="CM6" i="7"/>
  <c r="B17" i="6"/>
  <c r="CU8" i="8"/>
  <c r="CM6" i="8"/>
  <c r="CP4" i="8"/>
  <c r="CL8" i="8"/>
  <c r="CP8" i="8"/>
  <c r="CO8" i="8"/>
  <c r="CT4" i="8"/>
  <c r="CR4" i="8"/>
  <c r="CQ6" i="8"/>
  <c r="CR6" i="8"/>
  <c r="CT6" i="8"/>
  <c r="CQ4" i="8"/>
  <c r="CS4" i="8"/>
  <c r="CN4" i="8"/>
  <c r="CU4" i="8"/>
  <c r="CM4" i="8"/>
  <c r="CO4" i="8"/>
  <c r="CL4" i="8"/>
  <c r="CN8" i="8"/>
  <c r="CP6" i="8"/>
  <c r="CL6" i="8"/>
  <c r="B26" i="6"/>
  <c r="B25" i="6"/>
  <c r="CP7" i="10"/>
  <c r="CQ7" i="10"/>
  <c r="CL10" i="10"/>
  <c r="CP10" i="10"/>
  <c r="CO7" i="10"/>
  <c r="CM7" i="10"/>
  <c r="CS7" i="10"/>
  <c r="CT7" i="10"/>
  <c r="CL7" i="10"/>
  <c r="B33" i="6"/>
  <c r="CM10" i="10"/>
  <c r="CS10" i="10"/>
  <c r="CN10" i="10"/>
  <c r="CN7" i="10"/>
  <c r="CU7" i="10"/>
  <c r="CR7" i="10"/>
  <c r="A29" i="3" l="1"/>
  <c r="A22" i="3"/>
  <c r="A21" i="3"/>
  <c r="A13" i="3"/>
  <c r="CK7" i="8"/>
  <c r="CK6" i="8"/>
  <c r="CJ10" i="10"/>
  <c r="CK10" i="10" s="1"/>
  <c r="A22" i="6"/>
  <c r="CJ4" i="8"/>
  <c r="CK4" i="8" s="1"/>
  <c r="CJ8" i="10"/>
  <c r="CK8" i="10" s="1"/>
  <c r="CK9" i="10"/>
  <c r="CK6" i="10"/>
  <c r="CK7" i="10"/>
  <c r="CJ8" i="8"/>
  <c r="CK8" i="8" s="1"/>
  <c r="CE7" i="5"/>
  <c r="A11" i="6" s="1"/>
  <c r="J20" i="6"/>
  <c r="BQ10" i="5"/>
  <c r="CF7" i="5" s="1"/>
  <c r="J11" i="6" s="1"/>
  <c r="BJ39" i="5"/>
  <c r="CE34" i="5" s="1"/>
  <c r="BK39" i="5"/>
  <c r="CG34" i="5" s="1"/>
  <c r="CH5" i="7"/>
  <c r="CK4" i="7" s="1"/>
  <c r="BM38" i="5"/>
  <c r="BN38" i="5"/>
  <c r="BL39" i="5"/>
  <c r="BZ8" i="5"/>
  <c r="BY8" i="5"/>
  <c r="BX9" i="5"/>
  <c r="BS8" i="5"/>
  <c r="BT8" i="5"/>
  <c r="BR9" i="5"/>
  <c r="BV8" i="5"/>
  <c r="BW8" i="5"/>
  <c r="BU9" i="5"/>
  <c r="BQ38" i="5"/>
  <c r="BP38" i="5"/>
  <c r="BO39" i="5"/>
  <c r="BJ8" i="5"/>
  <c r="BK8" i="5"/>
  <c r="BI9" i="5"/>
  <c r="BT38" i="5"/>
  <c r="BS38" i="5"/>
  <c r="BR39" i="5"/>
  <c r="BG8" i="5"/>
  <c r="BH8" i="5"/>
  <c r="BF9" i="5"/>
  <c r="BN8" i="5"/>
  <c r="BM8" i="5"/>
  <c r="BL9" i="5"/>
  <c r="BY38" i="5"/>
  <c r="BZ38" i="5"/>
  <c r="BX39" i="5"/>
  <c r="BV38" i="5"/>
  <c r="BW38" i="5"/>
  <c r="BU39" i="5"/>
  <c r="BH38" i="5"/>
  <c r="BG38" i="5"/>
  <c r="BF39" i="5"/>
  <c r="CR5" i="7"/>
  <c r="CL5" i="7"/>
  <c r="CU5" i="7"/>
  <c r="CT5" i="7"/>
  <c r="CO5" i="7"/>
  <c r="CP5" i="7"/>
  <c r="CQ5" i="7"/>
  <c r="CS5" i="7"/>
  <c r="CN5" i="7"/>
  <c r="CM5" i="7"/>
  <c r="C13" i="3"/>
  <c r="CS8" i="8"/>
  <c r="CQ8" i="8"/>
  <c r="CR8" i="8"/>
  <c r="CT8" i="8"/>
  <c r="CM8" i="8"/>
  <c r="B22" i="6"/>
  <c r="E22" i="6"/>
  <c r="C11" i="6"/>
  <c r="G11" i="6"/>
  <c r="B11" i="6"/>
  <c r="F11" i="6"/>
  <c r="E11" i="6"/>
  <c r="I11" i="6"/>
  <c r="D11" i="6"/>
  <c r="CT10" i="10"/>
  <c r="L29" i="3"/>
  <c r="J29" i="3"/>
  <c r="CQ10" i="10"/>
  <c r="C29" i="3"/>
  <c r="CR10" i="10"/>
  <c r="K29" i="3"/>
  <c r="CO10" i="10"/>
  <c r="CU10" i="10"/>
  <c r="F29" i="3"/>
  <c r="I29" i="3"/>
  <c r="N29" i="3" l="1"/>
  <c r="M29" i="3"/>
  <c r="A18" i="3"/>
  <c r="A7" i="3"/>
  <c r="E7" i="3"/>
  <c r="B7" i="3"/>
  <c r="CE39" i="5"/>
  <c r="CG39" i="5"/>
  <c r="CJ5" i="7"/>
  <c r="CK5" i="7" s="1"/>
  <c r="CK6" i="7"/>
  <c r="CK8" i="7"/>
  <c r="BG39" i="5"/>
  <c r="CE33" i="5" s="1"/>
  <c r="BH39" i="5"/>
  <c r="CG33" i="5" s="1"/>
  <c r="BN9" i="5"/>
  <c r="BM9" i="5"/>
  <c r="BL10" i="5"/>
  <c r="BS9" i="5"/>
  <c r="BT9" i="5"/>
  <c r="BR10" i="5"/>
  <c r="BY39" i="5"/>
  <c r="BZ39" i="5"/>
  <c r="BG9" i="5"/>
  <c r="BH9" i="5"/>
  <c r="BF10" i="5"/>
  <c r="BK9" i="5"/>
  <c r="BJ9" i="5"/>
  <c r="BI10" i="5"/>
  <c r="BZ9" i="5"/>
  <c r="BY9" i="5"/>
  <c r="BX10" i="5"/>
  <c r="BW39" i="5"/>
  <c r="CG38" i="5" s="1"/>
  <c r="BV39" i="5"/>
  <c r="CE38" i="5" s="1"/>
  <c r="BQ39" i="5"/>
  <c r="CG36" i="5" s="1"/>
  <c r="BP39" i="5"/>
  <c r="CE36" i="5" s="1"/>
  <c r="BW9" i="5"/>
  <c r="BV9" i="5"/>
  <c r="BU10" i="5"/>
  <c r="BN39" i="5"/>
  <c r="CG35" i="5" s="1"/>
  <c r="BM39" i="5"/>
  <c r="CE35" i="5" s="1"/>
  <c r="BS39" i="5"/>
  <c r="CE37" i="5" s="1"/>
  <c r="BT39" i="5"/>
  <c r="CG37" i="5" s="1"/>
  <c r="CN7" i="7"/>
  <c r="CM7" i="7"/>
  <c r="CS7" i="7"/>
  <c r="CP7" i="7"/>
  <c r="CQ7" i="7"/>
  <c r="CL7" i="7"/>
  <c r="CU7" i="7"/>
  <c r="CR7" i="7"/>
  <c r="CO7" i="7"/>
  <c r="CT7" i="7"/>
  <c r="H11" i="6"/>
  <c r="CE9" i="5" l="1"/>
  <c r="A13" i="6" s="1"/>
  <c r="M11" i="6"/>
  <c r="CJ7" i="7"/>
  <c r="CK7" i="7" s="1"/>
  <c r="CE10" i="5"/>
  <c r="A14" i="6" s="1"/>
  <c r="CF10" i="5"/>
  <c r="J14" i="6" s="1"/>
  <c r="CF9" i="5"/>
  <c r="J13" i="6" s="1"/>
  <c r="BK10" i="5"/>
  <c r="CF5" i="5" s="1"/>
  <c r="J9" i="6" s="1"/>
  <c r="BJ10" i="5"/>
  <c r="CE5" i="5" s="1"/>
  <c r="A9" i="6" s="1"/>
  <c r="BW10" i="5"/>
  <c r="BV10" i="5"/>
  <c r="BH10" i="5"/>
  <c r="CF4" i="5" s="1"/>
  <c r="J8" i="6" s="1"/>
  <c r="BG10" i="5"/>
  <c r="CE4" i="5" s="1"/>
  <c r="A8" i="6" s="1"/>
  <c r="BZ10" i="5"/>
  <c r="BY10" i="5"/>
  <c r="BT10" i="5"/>
  <c r="CF8" i="5" s="1"/>
  <c r="J12" i="6" s="1"/>
  <c r="BS10" i="5"/>
  <c r="CE8" i="5" s="1"/>
  <c r="A12" i="6" s="1"/>
  <c r="BN10" i="5"/>
  <c r="CF6" i="5" s="1"/>
  <c r="J10" i="6" s="1"/>
  <c r="BM10" i="5"/>
  <c r="CE6" i="5" s="1"/>
  <c r="A10" i="6" s="1"/>
  <c r="H8" i="6"/>
  <c r="F8" i="6"/>
  <c r="B8" i="6"/>
  <c r="D8" i="6"/>
  <c r="I8" i="6"/>
  <c r="B14" i="6"/>
  <c r="H10" i="6"/>
  <c r="B12" i="6"/>
  <c r="C10" i="6"/>
  <c r="E10" i="6"/>
  <c r="D10" i="6"/>
  <c r="B10" i="6"/>
  <c r="E13" i="6"/>
  <c r="G8" i="6"/>
  <c r="E8" i="6"/>
  <c r="F14" i="6"/>
  <c r="D9" i="6"/>
  <c r="G12" i="6"/>
  <c r="B9" i="6"/>
  <c r="F10" i="6"/>
  <c r="F9" i="6"/>
  <c r="D12" i="6"/>
  <c r="C8" i="6"/>
  <c r="G10" i="6"/>
  <c r="I10" i="6"/>
  <c r="F13" i="6"/>
  <c r="C14" i="6"/>
  <c r="B13" i="6"/>
  <c r="D13" i="6"/>
  <c r="I13" i="6"/>
  <c r="G13" i="6"/>
  <c r="H13" i="6"/>
  <c r="C13" i="6"/>
  <c r="M8" i="6" l="1"/>
  <c r="A4" i="3"/>
  <c r="A10" i="3"/>
  <c r="A9" i="3"/>
  <c r="A8" i="3"/>
  <c r="A6" i="3"/>
  <c r="A5" i="3"/>
  <c r="E9" i="3"/>
  <c r="E10" i="3"/>
  <c r="E6" i="3"/>
  <c r="E4" i="3"/>
  <c r="B9" i="3"/>
  <c r="B10" i="3"/>
  <c r="B6" i="3"/>
  <c r="B4" i="3"/>
  <c r="M10" i="6"/>
  <c r="M13" i="6"/>
  <c r="M14" i="6"/>
  <c r="J4" i="3"/>
  <c r="I4" i="3"/>
  <c r="K4" i="3"/>
  <c r="F4" i="3"/>
  <c r="C4" i="3"/>
  <c r="I14" i="6"/>
  <c r="CP4" i="5"/>
  <c r="CT4" i="5"/>
  <c r="E14" i="6"/>
  <c r="I9" i="6"/>
  <c r="I12" i="6"/>
  <c r="G14" i="6"/>
  <c r="H9" i="6"/>
  <c r="CR4" i="5"/>
  <c r="D14" i="6"/>
  <c r="CN4" i="5"/>
  <c r="CL4" i="5"/>
  <c r="C9" i="6"/>
  <c r="CU4" i="5"/>
  <c r="F12" i="6"/>
  <c r="CO4" i="5"/>
  <c r="CM4" i="5"/>
  <c r="CQ4" i="5"/>
  <c r="G9" i="6"/>
  <c r="E12" i="6"/>
  <c r="E9" i="6"/>
  <c r="CS4" i="5"/>
  <c r="H14" i="6"/>
  <c r="H12" i="6"/>
  <c r="C12" i="6"/>
  <c r="E8" i="3" l="1"/>
  <c r="E5" i="3"/>
  <c r="B8" i="3"/>
  <c r="B5" i="3"/>
  <c r="M9" i="6"/>
  <c r="M12" i="6"/>
  <c r="CL10" i="5"/>
  <c r="CU10" i="5"/>
  <c r="CN10" i="5"/>
  <c r="CQ10" i="5"/>
  <c r="CR10" i="5"/>
  <c r="CP10" i="5"/>
  <c r="CS10" i="5"/>
  <c r="CT10" i="5"/>
  <c r="CM10" i="5"/>
  <c r="CO10" i="5"/>
  <c r="CH9" i="5" l="1"/>
  <c r="CL5" i="5"/>
  <c r="CQ5" i="5"/>
  <c r="CN5" i="5"/>
  <c r="CR5" i="5"/>
  <c r="CP5" i="5"/>
  <c r="CT5" i="5"/>
  <c r="CO5" i="5"/>
  <c r="CU5" i="5"/>
  <c r="CS5" i="5"/>
  <c r="CM5" i="5"/>
  <c r="CH4" i="5" l="1"/>
  <c r="CJ4" i="5" s="1"/>
  <c r="CH7" i="5" l="1"/>
  <c r="CQ6" i="5"/>
  <c r="CR9" i="5"/>
  <c r="CM6" i="5"/>
  <c r="CO6" i="5"/>
  <c r="CS9" i="5"/>
  <c r="CS6" i="5"/>
  <c r="CN6" i="5"/>
  <c r="CT6" i="5"/>
  <c r="CM9" i="5"/>
  <c r="CT9" i="5"/>
  <c r="CP9" i="5"/>
  <c r="CN9" i="5"/>
  <c r="CL9" i="5"/>
  <c r="CR6" i="5"/>
  <c r="CU9" i="5"/>
  <c r="CP6" i="5"/>
  <c r="CO9" i="5"/>
  <c r="CQ9" i="5"/>
  <c r="CU6" i="5"/>
  <c r="CL6" i="5"/>
  <c r="CJ9" i="5" l="1"/>
  <c r="CR8" i="5"/>
  <c r="CQ8" i="5"/>
  <c r="CL8" i="5"/>
  <c r="CP8" i="5"/>
  <c r="CT8" i="5"/>
  <c r="CO8" i="5"/>
  <c r="CU8" i="5"/>
  <c r="CS8" i="5"/>
  <c r="CN8" i="5"/>
  <c r="CM8" i="5"/>
  <c r="CH6" i="5" l="1"/>
  <c r="CJ6" i="5" s="1"/>
  <c r="CH5" i="5" l="1"/>
  <c r="CK4" i="5" s="1"/>
  <c r="CH10" i="5"/>
  <c r="CH8" i="5"/>
  <c r="CJ8" i="5" s="1"/>
  <c r="CJ7" i="5"/>
  <c r="CQ7" i="5"/>
  <c r="CM7" i="5"/>
  <c r="CS7" i="5"/>
  <c r="CL7" i="5"/>
  <c r="CO7" i="5"/>
  <c r="CU7" i="5"/>
  <c r="CN7" i="5"/>
  <c r="CR7" i="5"/>
  <c r="CP7" i="5"/>
  <c r="CT7" i="5"/>
  <c r="CK7" i="5" l="1"/>
  <c r="CJ10" i="5"/>
  <c r="CK10" i="5" s="1"/>
  <c r="CK9" i="5"/>
  <c r="CK8" i="5"/>
  <c r="CJ5" i="5"/>
  <c r="CK5" i="5" s="1"/>
  <c r="CK6" i="5"/>
  <c r="F19" i="6"/>
  <c r="C16" i="3"/>
  <c r="G19" i="6"/>
  <c r="H17" i="6"/>
  <c r="F17" i="6"/>
  <c r="F20" i="6"/>
  <c r="D20" i="6"/>
  <c r="E20" i="6"/>
  <c r="I20" i="6"/>
  <c r="G20" i="6"/>
  <c r="H20" i="6"/>
  <c r="C20" i="6"/>
  <c r="I22" i="6"/>
  <c r="H22" i="6"/>
  <c r="D22" i="6"/>
  <c r="F22" i="6"/>
  <c r="C22" i="6"/>
  <c r="G22" i="6"/>
  <c r="E33" i="6"/>
  <c r="I33" i="6"/>
  <c r="H32" i="6"/>
  <c r="E32" i="6"/>
  <c r="C33" i="6"/>
  <c r="H33" i="6"/>
  <c r="G32" i="6"/>
  <c r="C32" i="6"/>
  <c r="F32" i="6"/>
  <c r="D32" i="6"/>
  <c r="F33" i="6"/>
  <c r="I32" i="6"/>
  <c r="I30" i="6"/>
  <c r="G33" i="6"/>
  <c r="D33" i="6"/>
  <c r="E28" i="3" l="1"/>
  <c r="E29" i="3"/>
  <c r="G29" i="3" s="1"/>
  <c r="E18" i="3"/>
  <c r="E16" i="3"/>
  <c r="B18" i="3"/>
  <c r="B28" i="3"/>
  <c r="B29" i="3"/>
  <c r="D29" i="3" s="1"/>
  <c r="B16" i="3"/>
  <c r="D16" i="3" s="1"/>
  <c r="M22" i="6"/>
  <c r="M20" i="6"/>
  <c r="M33" i="6"/>
  <c r="M32" i="6"/>
  <c r="M30" i="6"/>
  <c r="M19" i="6"/>
  <c r="C19" i="6"/>
  <c r="G17" i="6"/>
  <c r="C12" i="3"/>
  <c r="C17" i="6"/>
  <c r="H19" i="6"/>
  <c r="F16" i="6"/>
  <c r="D19" i="6"/>
  <c r="I19" i="6"/>
  <c r="F16" i="3"/>
  <c r="E19" i="6"/>
  <c r="D17" i="6"/>
  <c r="E17" i="6"/>
  <c r="L15" i="3"/>
  <c r="I17" i="6"/>
  <c r="D16" i="6"/>
  <c r="H16" i="6"/>
  <c r="C16" i="6"/>
  <c r="G16" i="6"/>
  <c r="I16" i="6"/>
  <c r="L14" i="3"/>
  <c r="J16" i="3"/>
  <c r="I16" i="3"/>
  <c r="K16" i="3"/>
  <c r="L16" i="3"/>
  <c r="C26" i="6"/>
  <c r="E25" i="6"/>
  <c r="F26" i="6"/>
  <c r="F25" i="6"/>
  <c r="D26" i="6"/>
  <c r="G26" i="6"/>
  <c r="H26" i="6"/>
  <c r="E26" i="6"/>
  <c r="I26" i="6"/>
  <c r="H25" i="6"/>
  <c r="I25" i="6"/>
  <c r="D23" i="6"/>
  <c r="I23" i="6"/>
  <c r="J5" i="3"/>
  <c r="F28" i="6"/>
  <c r="H30" i="6"/>
  <c r="C28" i="6"/>
  <c r="H31" i="6"/>
  <c r="G30" i="6"/>
  <c r="C31" i="6"/>
  <c r="C30" i="6"/>
  <c r="E30" i="6"/>
  <c r="I28" i="6"/>
  <c r="G31" i="6"/>
  <c r="D28" i="6"/>
  <c r="D31" i="6"/>
  <c r="D30" i="6"/>
  <c r="I31" i="6"/>
  <c r="G28" i="6"/>
  <c r="H28" i="6"/>
  <c r="L26" i="3"/>
  <c r="F31" i="6"/>
  <c r="E31" i="6"/>
  <c r="F30" i="6"/>
  <c r="J25" i="3"/>
  <c r="E24" i="3" l="1"/>
  <c r="E26" i="3"/>
  <c r="E27" i="3"/>
  <c r="E22" i="3"/>
  <c r="E13" i="3"/>
  <c r="E12" i="3"/>
  <c r="E15" i="3"/>
  <c r="B24" i="3"/>
  <c r="B26" i="3"/>
  <c r="B27" i="3"/>
  <c r="B22" i="3"/>
  <c r="B13" i="3"/>
  <c r="B12" i="3"/>
  <c r="D12" i="3" s="1"/>
  <c r="B15" i="3"/>
  <c r="M17" i="6"/>
  <c r="M28" i="6"/>
  <c r="M31" i="6"/>
  <c r="M26" i="6"/>
  <c r="M16" i="6"/>
  <c r="M25" i="6"/>
  <c r="G16" i="3"/>
  <c r="N16" i="3"/>
  <c r="M16" i="3"/>
  <c r="I15" i="3"/>
  <c r="F15" i="3"/>
  <c r="F12" i="3"/>
  <c r="J15" i="3"/>
  <c r="C14" i="3"/>
  <c r="C15" i="3"/>
  <c r="F14" i="3"/>
  <c r="K15" i="3"/>
  <c r="K14" i="3"/>
  <c r="I12" i="3"/>
  <c r="L12" i="3"/>
  <c r="I18" i="6"/>
  <c r="I14" i="3"/>
  <c r="G18" i="6"/>
  <c r="J14" i="3"/>
  <c r="J12" i="3"/>
  <c r="K12" i="3"/>
  <c r="C19" i="3"/>
  <c r="C25" i="6"/>
  <c r="G25" i="6"/>
  <c r="D25" i="6"/>
  <c r="C24" i="6"/>
  <c r="G24" i="6"/>
  <c r="L20" i="3"/>
  <c r="F24" i="6"/>
  <c r="E24" i="6"/>
  <c r="I21" i="3"/>
  <c r="H24" i="6"/>
  <c r="I24" i="6"/>
  <c r="D24" i="6"/>
  <c r="G23" i="6"/>
  <c r="C23" i="6"/>
  <c r="H23" i="6"/>
  <c r="F23" i="6"/>
  <c r="E23" i="6"/>
  <c r="K5" i="3"/>
  <c r="I5" i="3"/>
  <c r="C5" i="3"/>
  <c r="F5" i="3"/>
  <c r="J10" i="3"/>
  <c r="L5" i="3"/>
  <c r="J26" i="3"/>
  <c r="L24" i="3"/>
  <c r="F26" i="3"/>
  <c r="L27" i="3"/>
  <c r="K26" i="3"/>
  <c r="I26" i="3"/>
  <c r="C26" i="3"/>
  <c r="L28" i="3"/>
  <c r="C25" i="3"/>
  <c r="L25" i="3"/>
  <c r="F25" i="3"/>
  <c r="K25" i="3"/>
  <c r="I25" i="3"/>
  <c r="M5" i="3" l="1"/>
  <c r="E21" i="3"/>
  <c r="E19" i="3"/>
  <c r="E20" i="3"/>
  <c r="B21" i="3"/>
  <c r="B19" i="3"/>
  <c r="D19" i="3" s="1"/>
  <c r="B20" i="3"/>
  <c r="M23" i="6"/>
  <c r="M18" i="6"/>
  <c r="M24" i="6"/>
  <c r="N26" i="3"/>
  <c r="N15" i="3"/>
  <c r="M25" i="3"/>
  <c r="N25" i="3"/>
  <c r="D15" i="3"/>
  <c r="M12" i="3"/>
  <c r="N12" i="3"/>
  <c r="G12" i="3"/>
  <c r="G5" i="3"/>
  <c r="M26" i="3"/>
  <c r="N14" i="3"/>
  <c r="M14" i="3"/>
  <c r="M15" i="3"/>
  <c r="N5" i="3"/>
  <c r="G15" i="3"/>
  <c r="D5" i="3"/>
  <c r="G26" i="3"/>
  <c r="D26" i="3"/>
  <c r="E18" i="6"/>
  <c r="D18" i="6"/>
  <c r="C18" i="6"/>
  <c r="F18" i="6"/>
  <c r="F21" i="3"/>
  <c r="C21" i="3"/>
  <c r="F19" i="3"/>
  <c r="F20" i="3"/>
  <c r="C20" i="3"/>
  <c r="F18" i="3"/>
  <c r="I20" i="3"/>
  <c r="J21" i="3"/>
  <c r="K21" i="3"/>
  <c r="K20" i="3"/>
  <c r="L21" i="3"/>
  <c r="J20" i="3"/>
  <c r="J19" i="3"/>
  <c r="L19" i="3"/>
  <c r="I19" i="3"/>
  <c r="K19" i="3"/>
  <c r="C10" i="3"/>
  <c r="C7" i="3"/>
  <c r="J7" i="3"/>
  <c r="F10" i="3"/>
  <c r="K10" i="3"/>
  <c r="K7" i="3"/>
  <c r="L7" i="3"/>
  <c r="I10" i="3"/>
  <c r="L10" i="3"/>
  <c r="F7" i="3"/>
  <c r="I7" i="3"/>
  <c r="F24" i="3"/>
  <c r="C28" i="3"/>
  <c r="K28" i="3"/>
  <c r="I27" i="3"/>
  <c r="C27" i="3"/>
  <c r="I28" i="3"/>
  <c r="K24" i="3"/>
  <c r="J27" i="3"/>
  <c r="I24" i="3"/>
  <c r="E29" i="6"/>
  <c r="F27" i="3"/>
  <c r="J24" i="3"/>
  <c r="J28" i="3"/>
  <c r="K27" i="3"/>
  <c r="C24" i="3"/>
  <c r="F28" i="3"/>
  <c r="C29" i="6"/>
  <c r="D29" i="6"/>
  <c r="I29" i="6"/>
  <c r="E25" i="3" l="1"/>
  <c r="G25" i="3" s="1"/>
  <c r="E14" i="3"/>
  <c r="G14" i="3" s="1"/>
  <c r="B25" i="3"/>
  <c r="D25" i="3" s="1"/>
  <c r="B14" i="3"/>
  <c r="D14" i="3" s="1"/>
  <c r="G18" i="3"/>
  <c r="D7" i="3"/>
  <c r="G7" i="3"/>
  <c r="G10" i="3"/>
  <c r="G20" i="3"/>
  <c r="G28" i="3"/>
  <c r="M28" i="3"/>
  <c r="G24" i="3"/>
  <c r="M7" i="3"/>
  <c r="M24" i="3"/>
  <c r="N24" i="3"/>
  <c r="D24" i="3"/>
  <c r="M19" i="3"/>
  <c r="N19" i="3"/>
  <c r="D27" i="3"/>
  <c r="N7" i="3"/>
  <c r="N28" i="3"/>
  <c r="M10" i="3"/>
  <c r="N10" i="3"/>
  <c r="G21" i="3"/>
  <c r="N21" i="3"/>
  <c r="M20" i="3"/>
  <c r="N20" i="3"/>
  <c r="M27" i="3"/>
  <c r="N27" i="3"/>
  <c r="G19" i="3"/>
  <c r="M21" i="3"/>
  <c r="D21" i="3"/>
  <c r="D10" i="3"/>
  <c r="D28" i="3"/>
  <c r="D20" i="3"/>
  <c r="G27" i="3"/>
  <c r="J13" i="3"/>
  <c r="F13" i="3"/>
  <c r="K13" i="3"/>
  <c r="C18" i="3"/>
  <c r="L22" i="3"/>
  <c r="I18" i="3"/>
  <c r="K18" i="3"/>
  <c r="J18" i="3"/>
  <c r="L18" i="3"/>
  <c r="F9" i="3"/>
  <c r="I8" i="3"/>
  <c r="L6" i="3"/>
  <c r="C9" i="3"/>
  <c r="F29" i="6"/>
  <c r="J9" i="3"/>
  <c r="I9" i="3"/>
  <c r="K9" i="3"/>
  <c r="L9" i="3"/>
  <c r="H29" i="6"/>
  <c r="G29" i="6"/>
  <c r="M29" i="6" l="1"/>
  <c r="G13" i="3"/>
  <c r="D13" i="3"/>
  <c r="N9" i="3"/>
  <c r="M9" i="3"/>
  <c r="D9" i="3"/>
  <c r="G9" i="3"/>
  <c r="M18" i="3"/>
  <c r="N18" i="3"/>
  <c r="D18" i="3"/>
  <c r="I13" i="3"/>
  <c r="L13" i="3"/>
  <c r="C22" i="3"/>
  <c r="F22" i="3"/>
  <c r="K22" i="3"/>
  <c r="I22" i="3"/>
  <c r="J22" i="3"/>
  <c r="I6" i="3"/>
  <c r="K8" i="3"/>
  <c r="C8" i="3"/>
  <c r="J6" i="3"/>
  <c r="F6" i="3"/>
  <c r="L8" i="3"/>
  <c r="K6" i="3"/>
  <c r="J8" i="3"/>
  <c r="C6" i="3"/>
  <c r="F8" i="3"/>
  <c r="M13" i="3" l="1"/>
  <c r="N13" i="3"/>
  <c r="G22" i="3"/>
  <c r="D6" i="3"/>
  <c r="N8" i="3"/>
  <c r="M8" i="3"/>
  <c r="M22" i="3"/>
  <c r="N22" i="3"/>
  <c r="D8" i="3"/>
  <c r="G8" i="3"/>
  <c r="D22" i="3"/>
  <c r="M6" i="3"/>
  <c r="N6" i="3"/>
  <c r="G6" i="3"/>
  <c r="L4" i="3"/>
  <c r="I2" i="3"/>
  <c r="G4" i="3" l="1"/>
  <c r="D4" i="3"/>
  <c r="N4" i="3" l="1"/>
  <c r="M4" i="3"/>
</calcChain>
</file>

<file path=xl/sharedStrings.xml><?xml version="1.0" encoding="utf-8"?>
<sst xmlns="http://schemas.openxmlformats.org/spreadsheetml/2006/main" count="232" uniqueCount="46">
  <si>
    <t>Symbol</t>
  </si>
  <si>
    <t>Open</t>
  </si>
  <si>
    <t>Last</t>
  </si>
  <si>
    <t>High</t>
  </si>
  <si>
    <t>Low</t>
  </si>
  <si>
    <t>Net</t>
  </si>
  <si>
    <t>Volatility</t>
  </si>
  <si>
    <t>Time Period</t>
  </si>
  <si>
    <t>Look Back Period</t>
  </si>
  <si>
    <t>Number of Deviations</t>
  </si>
  <si>
    <t>Enter Symbols</t>
  </si>
  <si>
    <t>Count</t>
  </si>
  <si>
    <t>Previous</t>
  </si>
  <si>
    <t>Test</t>
  </si>
  <si>
    <t>% Net</t>
  </si>
  <si>
    <t>Tick</t>
  </si>
  <si>
    <t xml:space="preserve">Chicago: </t>
  </si>
  <si>
    <t>DRGBPUSD</t>
  </si>
  <si>
    <t>DREURUSD</t>
  </si>
  <si>
    <t>DRUSDJPY</t>
  </si>
  <si>
    <t>DRUSDCAD</t>
  </si>
  <si>
    <t>DRAUDUSD</t>
  </si>
  <si>
    <t>DREURGBP</t>
  </si>
  <si>
    <t>DREURAUD</t>
  </si>
  <si>
    <t>DREURCHF</t>
  </si>
  <si>
    <t>DREURJPY</t>
  </si>
  <si>
    <t>DRGBPJPY</t>
  </si>
  <si>
    <t>DREURCAD</t>
  </si>
  <si>
    <t>DRNZDJPY</t>
  </si>
  <si>
    <t>DRNZDUSD</t>
  </si>
  <si>
    <t>DRGBPAUD</t>
  </si>
  <si>
    <t>DRGBPCAD</t>
  </si>
  <si>
    <t>DRNZDCAD</t>
  </si>
  <si>
    <t>DRUSDSGD</t>
  </si>
  <si>
    <t>DRUSDCHF</t>
  </si>
  <si>
    <t>DRGBPCHF</t>
  </si>
  <si>
    <t>DRCADJPY</t>
  </si>
  <si>
    <t>DRCHFJPY</t>
  </si>
  <si>
    <t>DREURNZD</t>
  </si>
  <si>
    <t>CQG FX Volatility Ranking</t>
  </si>
  <si>
    <t>EURO</t>
  </si>
  <si>
    <t>Miscellaneous</t>
  </si>
  <si>
    <t>United States Dollar</t>
  </si>
  <si>
    <t>Pound Sterling</t>
  </si>
  <si>
    <t>DRUSDHKD</t>
  </si>
  <si>
    <t xml:space="preserve">  Copyright                  © 2014,   Designed by Thom Hartle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</si>
</sst>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[$-F400]h:mm:ss\ AM/PM"/>
    <numFmt numFmtId="165" formatCode="0.0000%"/>
    <numFmt numFmtId="166" formatCode="0.00000"/>
  </numFmts>
  <fonts count="6" x14ac:knownFonts="1">
    <font>
      <sz val="11"/>
      <color theme="1"/>
      <name val="Century Gothic"/>
      <family val="2"/>
    </font>
    <font>
      <sz val="11"/>
      <color theme="0"/>
      <name val="Century Gothic"/>
      <family val="2"/>
    </font>
    <font>
      <sz val="12"/>
      <color theme="0"/>
      <name val="Century Gothic"/>
      <family val="2"/>
    </font>
    <font>
      <sz val="12"/>
      <color theme="1"/>
      <name val="Century Gothic"/>
      <family val="2"/>
    </font>
    <font>
      <sz val="22"/>
      <color theme="4"/>
      <name val="Century Gothic"/>
      <family val="2"/>
    </font>
    <font>
      <sz val="11"/>
      <color rgb="FF000000"/>
      <name val="Century Gothic"/>
      <family val="2"/>
    </font>
  </fonts>
  <fills count="8">
    <fill>
      <patternFill patternType="none"/>
    </fill>
    <fill>
      <patternFill patternType="gray125"/>
    </fill>
    <fill>
      <patternFill patternType="solid">
        <fgColor theme="1"/>
        <bgColor indexed="64"/>
      </patternFill>
    </fill>
    <fill>
      <patternFill patternType="solid">
        <fgColor theme="1"/>
        <bgColor auto="1"/>
      </patternFill>
    </fill>
    <fill>
      <gradientFill degree="90">
        <stop position="0">
          <color theme="4"/>
        </stop>
        <stop position="1">
          <color theme="0"/>
        </stop>
      </gradientFill>
    </fill>
    <fill>
      <gradientFill degree="270">
        <stop position="0">
          <color theme="4"/>
        </stop>
        <stop position="1">
          <color theme="0"/>
        </stop>
      </gradientFill>
    </fill>
    <fill>
      <gradientFill degree="90">
        <stop position="0">
          <color theme="4"/>
        </stop>
        <stop position="0.5">
          <color theme="0"/>
        </stop>
        <stop position="1">
          <color theme="4"/>
        </stop>
      </gradientFill>
    </fill>
    <fill>
      <gradientFill degree="90">
        <stop position="0">
          <color theme="1"/>
        </stop>
        <stop position="0.5">
          <color rgb="FF002060"/>
        </stop>
        <stop position="1">
          <color theme="1"/>
        </stop>
      </gradientFill>
    </fill>
  </fills>
  <borders count="24">
    <border>
      <left/>
      <right/>
      <top/>
      <bottom/>
      <diagonal/>
    </border>
    <border>
      <left style="thin">
        <color rgb="FFFF0000"/>
      </left>
      <right/>
      <top style="thin">
        <color rgb="FFFF0000"/>
      </top>
      <bottom/>
      <diagonal/>
    </border>
    <border>
      <left/>
      <right/>
      <top style="thin">
        <color rgb="FFFF0000"/>
      </top>
      <bottom/>
      <diagonal/>
    </border>
    <border>
      <left/>
      <right style="thin">
        <color rgb="FFFF0000"/>
      </right>
      <top style="thin">
        <color rgb="FFFF0000"/>
      </top>
      <bottom/>
      <diagonal/>
    </border>
    <border>
      <left style="thin">
        <color rgb="FFFF0000"/>
      </left>
      <right/>
      <top/>
      <bottom style="thin">
        <color rgb="FFFF0000"/>
      </bottom>
      <diagonal/>
    </border>
    <border>
      <left/>
      <right/>
      <top/>
      <bottom style="thin">
        <color rgb="FFFF0000"/>
      </bottom>
      <diagonal/>
    </border>
    <border>
      <left/>
      <right style="thin">
        <color rgb="FFFF0000"/>
      </right>
      <top/>
      <bottom style="thin">
        <color rgb="FFFF0000"/>
      </bottom>
      <diagonal/>
    </border>
    <border>
      <left style="thin">
        <color rgb="FFFF0000"/>
      </left>
      <right style="thin">
        <color rgb="FFFF0000"/>
      </right>
      <top style="thin">
        <color rgb="FFFF0000"/>
      </top>
      <bottom/>
      <diagonal/>
    </border>
    <border>
      <left style="thin">
        <color rgb="FFFF0000"/>
      </left>
      <right style="thin">
        <color rgb="FFFF0000"/>
      </right>
      <top style="thin">
        <color rgb="FFFF0000"/>
      </top>
      <bottom style="thin">
        <color rgb="FFFF0000"/>
      </bottom>
      <diagonal/>
    </border>
    <border>
      <left style="thin">
        <color rgb="FFFF0000"/>
      </left>
      <right style="thin">
        <color rgb="FFFF0000"/>
      </right>
      <top/>
      <bottom style="thin">
        <color rgb="FFFF0000"/>
      </bottom>
      <diagonal/>
    </border>
    <border>
      <left style="thin">
        <color theme="3"/>
      </left>
      <right style="thin">
        <color theme="3"/>
      </right>
      <top style="thin">
        <color rgb="FFFF0000"/>
      </top>
      <bottom style="thin">
        <color theme="3"/>
      </bottom>
      <diagonal/>
    </border>
    <border>
      <left style="thin">
        <color theme="3"/>
      </left>
      <right style="thin">
        <color rgb="FFFF0000"/>
      </right>
      <top style="thin">
        <color rgb="FFFF0000"/>
      </top>
      <bottom style="thin">
        <color theme="3"/>
      </bottom>
      <diagonal/>
    </border>
    <border>
      <left style="thin">
        <color rgb="FFFF0000"/>
      </left>
      <right style="thin">
        <color theme="3"/>
      </right>
      <top style="thin">
        <color theme="3"/>
      </top>
      <bottom style="thin">
        <color theme="3"/>
      </bottom>
      <diagonal/>
    </border>
    <border>
      <left style="thin">
        <color theme="3"/>
      </left>
      <right style="thin">
        <color theme="3"/>
      </right>
      <top style="thin">
        <color theme="3"/>
      </top>
      <bottom style="thin">
        <color theme="3"/>
      </bottom>
      <diagonal/>
    </border>
    <border>
      <left style="thin">
        <color theme="3"/>
      </left>
      <right style="thin">
        <color rgb="FFFF0000"/>
      </right>
      <top style="thin">
        <color theme="3"/>
      </top>
      <bottom style="thin">
        <color theme="3"/>
      </bottom>
      <diagonal/>
    </border>
    <border>
      <left style="thin">
        <color rgb="FFFF0000"/>
      </left>
      <right/>
      <top style="thin">
        <color rgb="FFFF0000"/>
      </top>
      <bottom style="thin">
        <color rgb="FFFF0000"/>
      </bottom>
      <diagonal/>
    </border>
    <border>
      <left/>
      <right/>
      <top style="thin">
        <color rgb="FFFF0000"/>
      </top>
      <bottom style="thin">
        <color rgb="FFFF0000"/>
      </bottom>
      <diagonal/>
    </border>
    <border>
      <left/>
      <right style="thin">
        <color rgb="FFFF0000"/>
      </right>
      <top style="thin">
        <color rgb="FFFF0000"/>
      </top>
      <bottom style="thin">
        <color rgb="FFFF0000"/>
      </bottom>
      <diagonal/>
    </border>
    <border>
      <left style="thin">
        <color theme="3"/>
      </left>
      <right/>
      <top style="thin">
        <color rgb="FFFF0000"/>
      </top>
      <bottom style="thin">
        <color theme="3"/>
      </bottom>
      <diagonal/>
    </border>
    <border>
      <left style="thin">
        <color theme="3"/>
      </left>
      <right/>
      <top style="thin">
        <color theme="3"/>
      </top>
      <bottom style="thin">
        <color theme="3"/>
      </bottom>
      <diagonal/>
    </border>
    <border>
      <left/>
      <right style="thin">
        <color theme="3"/>
      </right>
      <top style="thin">
        <color rgb="FFFF0000"/>
      </top>
      <bottom style="thin">
        <color theme="3"/>
      </bottom>
      <diagonal/>
    </border>
    <border>
      <left/>
      <right style="thin">
        <color theme="3"/>
      </right>
      <top style="thin">
        <color theme="3"/>
      </top>
      <bottom style="thin">
        <color theme="3"/>
      </bottom>
      <diagonal/>
    </border>
    <border>
      <left style="thin">
        <color theme="3"/>
      </left>
      <right style="thin">
        <color theme="3"/>
      </right>
      <top style="thin">
        <color rgb="FFFF0000"/>
      </top>
      <bottom/>
      <diagonal/>
    </border>
    <border>
      <left style="thin">
        <color theme="3"/>
      </left>
      <right style="thin">
        <color theme="3"/>
      </right>
      <top/>
      <bottom style="thin">
        <color theme="3"/>
      </bottom>
      <diagonal/>
    </border>
  </borders>
  <cellStyleXfs count="1">
    <xf numFmtId="0" fontId="0" fillId="0" borderId="0"/>
  </cellStyleXfs>
  <cellXfs count="59">
    <xf numFmtId="0" fontId="0" fillId="0" borderId="0" xfId="0"/>
    <xf numFmtId="0" fontId="1" fillId="2" borderId="0" xfId="0" applyFont="1" applyFill="1"/>
    <xf numFmtId="0" fontId="2" fillId="2" borderId="10" xfId="0" applyNumberFormat="1" applyFont="1" applyFill="1" applyBorder="1" applyAlignment="1">
      <alignment vertical="center"/>
    </xf>
    <xf numFmtId="0" fontId="2" fillId="2" borderId="13" xfId="0" applyNumberFormat="1" applyFont="1" applyFill="1" applyBorder="1" applyAlignment="1">
      <alignment vertical="center"/>
    </xf>
    <xf numFmtId="10" fontId="2" fillId="2" borderId="10" xfId="0" applyNumberFormat="1" applyFont="1" applyFill="1" applyBorder="1" applyAlignment="1">
      <alignment vertical="center"/>
    </xf>
    <xf numFmtId="10" fontId="2" fillId="2" borderId="13" xfId="0" applyNumberFormat="1" applyFont="1" applyFill="1" applyBorder="1" applyAlignment="1">
      <alignment vertical="center"/>
    </xf>
    <xf numFmtId="0" fontId="2" fillId="3" borderId="12" xfId="0" applyFont="1" applyFill="1" applyBorder="1" applyAlignment="1">
      <alignment horizontal="center" vertical="center"/>
    </xf>
    <xf numFmtId="0" fontId="1" fillId="2" borderId="11" xfId="0" applyFont="1" applyFill="1" applyBorder="1" applyAlignment="1">
      <alignment horizontal="center"/>
    </xf>
    <xf numFmtId="0" fontId="1" fillId="2" borderId="14" xfId="0" applyFont="1" applyFill="1" applyBorder="1" applyAlignment="1">
      <alignment horizontal="center"/>
    </xf>
    <xf numFmtId="0" fontId="0" fillId="2" borderId="0" xfId="0" applyFont="1" applyFill="1"/>
    <xf numFmtId="0" fontId="0" fillId="2" borderId="0" xfId="0" applyFill="1"/>
    <xf numFmtId="0" fontId="3" fillId="5" borderId="9" xfId="0" applyFont="1" applyFill="1" applyBorder="1" applyAlignment="1">
      <alignment horizontal="center"/>
    </xf>
    <xf numFmtId="0" fontId="1" fillId="7" borderId="16" xfId="0" applyFont="1" applyFill="1" applyBorder="1"/>
    <xf numFmtId="0" fontId="3" fillId="5" borderId="4" xfId="0" applyFont="1" applyFill="1" applyBorder="1" applyAlignment="1">
      <alignment horizontal="center"/>
    </xf>
    <xf numFmtId="0" fontId="3" fillId="5" borderId="6" xfId="0" applyFont="1" applyFill="1" applyBorder="1" applyAlignment="1">
      <alignment horizontal="center"/>
    </xf>
    <xf numFmtId="0" fontId="3" fillId="4" borderId="2" xfId="0" applyFont="1" applyFill="1" applyBorder="1" applyAlignment="1">
      <alignment horizontal="center"/>
    </xf>
    <xf numFmtId="164" fontId="1" fillId="7" borderId="17" xfId="0" applyNumberFormat="1" applyFont="1" applyFill="1" applyBorder="1" applyAlignment="1">
      <alignment horizontal="left"/>
    </xf>
    <xf numFmtId="0" fontId="3" fillId="4" borderId="1" xfId="0" applyFont="1" applyFill="1" applyBorder="1" applyAlignment="1">
      <alignment horizontal="center"/>
    </xf>
    <xf numFmtId="0" fontId="3" fillId="4" borderId="7" xfId="0" applyFont="1" applyFill="1" applyBorder="1" applyAlignment="1">
      <alignment horizontal="center"/>
    </xf>
    <xf numFmtId="0" fontId="3" fillId="6" borderId="8" xfId="0" applyFont="1" applyFill="1" applyBorder="1" applyAlignment="1">
      <alignment horizontal="center" vertical="center"/>
    </xf>
    <xf numFmtId="10" fontId="2" fillId="2" borderId="22" xfId="0" applyNumberFormat="1" applyFont="1" applyFill="1" applyBorder="1" applyAlignment="1">
      <alignment vertical="center"/>
    </xf>
    <xf numFmtId="10" fontId="2" fillId="2" borderId="23" xfId="0" applyNumberFormat="1" applyFont="1" applyFill="1" applyBorder="1" applyAlignment="1">
      <alignment vertical="center"/>
    </xf>
    <xf numFmtId="166" fontId="0" fillId="2" borderId="0" xfId="0" applyNumberFormat="1" applyFill="1"/>
    <xf numFmtId="0" fontId="5" fillId="2" borderId="0" xfId="0" applyFont="1" applyFill="1" applyAlignment="1">
      <alignment vertical="center"/>
    </xf>
    <xf numFmtId="10" fontId="0" fillId="2" borderId="0" xfId="0" applyNumberFormat="1" applyFont="1" applyFill="1"/>
    <xf numFmtId="1" fontId="0" fillId="2" borderId="0" xfId="0" applyNumberFormat="1" applyFont="1" applyFill="1"/>
    <xf numFmtId="2" fontId="0" fillId="2" borderId="0" xfId="0" applyNumberFormat="1" applyFont="1" applyFill="1"/>
    <xf numFmtId="0" fontId="0" fillId="2" borderId="0" xfId="0" applyNumberFormat="1" applyFont="1" applyFill="1"/>
    <xf numFmtId="0" fontId="0" fillId="2" borderId="0" xfId="0" quotePrefix="1" applyFont="1" applyFill="1"/>
    <xf numFmtId="10" fontId="0" fillId="2" borderId="0" xfId="0" quotePrefix="1" applyNumberFormat="1" applyFont="1" applyFill="1"/>
    <xf numFmtId="0" fontId="0" fillId="2" borderId="0" xfId="0" applyFont="1" applyFill="1" applyBorder="1" applyAlignment="1" applyProtection="1">
      <alignment horizontal="center"/>
      <protection locked="0"/>
    </xf>
    <xf numFmtId="165" fontId="0" fillId="2" borderId="0" xfId="0" applyNumberFormat="1" applyFont="1" applyFill="1"/>
    <xf numFmtId="0" fontId="1" fillId="7" borderId="15" xfId="0" applyFont="1" applyFill="1" applyBorder="1" applyAlignment="1">
      <alignment horizontal="left"/>
    </xf>
    <xf numFmtId="0" fontId="1" fillId="7" borderId="16" xfId="0" applyFont="1" applyFill="1" applyBorder="1" applyAlignment="1">
      <alignment horizontal="left"/>
    </xf>
    <xf numFmtId="164" fontId="1" fillId="7" borderId="16" xfId="0" applyNumberFormat="1" applyFont="1" applyFill="1" applyBorder="1" applyAlignment="1">
      <alignment horizontal="left"/>
    </xf>
    <xf numFmtId="10" fontId="2" fillId="2" borderId="19" xfId="0" applyNumberFormat="1" applyFont="1" applyFill="1" applyBorder="1" applyAlignment="1">
      <alignment horizontal="center" vertical="center"/>
    </xf>
    <xf numFmtId="10" fontId="2" fillId="2" borderId="21" xfId="0" applyNumberFormat="1" applyFont="1" applyFill="1" applyBorder="1" applyAlignment="1">
      <alignment horizontal="center" vertical="center"/>
    </xf>
    <xf numFmtId="0" fontId="2" fillId="7" borderId="1" xfId="0" applyFont="1" applyFill="1" applyBorder="1" applyAlignment="1">
      <alignment horizontal="center" vertical="center"/>
    </xf>
    <xf numFmtId="0" fontId="2" fillId="7" borderId="2" xfId="0" applyFont="1" applyFill="1" applyBorder="1" applyAlignment="1">
      <alignment horizontal="center" vertical="center"/>
    </xf>
    <xf numFmtId="0" fontId="2" fillId="7" borderId="3" xfId="0" applyFont="1" applyFill="1" applyBorder="1" applyAlignment="1">
      <alignment horizontal="center" vertical="center"/>
    </xf>
    <xf numFmtId="0" fontId="4" fillId="7" borderId="1" xfId="0" applyFont="1" applyFill="1" applyBorder="1" applyAlignment="1">
      <alignment horizontal="center" vertical="center"/>
    </xf>
    <xf numFmtId="0" fontId="4" fillId="7" borderId="2" xfId="0" applyFont="1" applyFill="1" applyBorder="1" applyAlignment="1">
      <alignment horizontal="center" vertical="center"/>
    </xf>
    <xf numFmtId="0" fontId="4" fillId="7" borderId="3" xfId="0" applyFont="1" applyFill="1" applyBorder="1" applyAlignment="1">
      <alignment horizontal="center" vertical="center"/>
    </xf>
    <xf numFmtId="0" fontId="4" fillId="7" borderId="4" xfId="0" applyFont="1" applyFill="1" applyBorder="1" applyAlignment="1">
      <alignment horizontal="center" vertical="center"/>
    </xf>
    <xf numFmtId="0" fontId="4" fillId="7" borderId="5" xfId="0" applyFont="1" applyFill="1" applyBorder="1" applyAlignment="1">
      <alignment horizontal="center" vertical="center"/>
    </xf>
    <xf numFmtId="0" fontId="4" fillId="7" borderId="6" xfId="0" applyFont="1" applyFill="1" applyBorder="1" applyAlignment="1">
      <alignment horizontal="center" vertical="center"/>
    </xf>
    <xf numFmtId="0" fontId="3" fillId="4" borderId="1" xfId="0" applyFont="1" applyFill="1" applyBorder="1" applyAlignment="1">
      <alignment horizontal="center"/>
    </xf>
    <xf numFmtId="0" fontId="3" fillId="4" borderId="3" xfId="0" applyFont="1" applyFill="1" applyBorder="1" applyAlignment="1">
      <alignment horizontal="center"/>
    </xf>
    <xf numFmtId="0" fontId="3" fillId="4" borderId="7" xfId="0" applyFont="1" applyFill="1" applyBorder="1" applyAlignment="1">
      <alignment horizontal="center"/>
    </xf>
    <xf numFmtId="0" fontId="3" fillId="5" borderId="4" xfId="0" applyFont="1" applyFill="1" applyBorder="1" applyAlignment="1" applyProtection="1">
      <alignment horizontal="center"/>
      <protection locked="0"/>
    </xf>
    <xf numFmtId="0" fontId="3" fillId="5" borderId="6" xfId="0" applyFont="1" applyFill="1" applyBorder="1" applyAlignment="1" applyProtection="1">
      <alignment horizontal="center"/>
      <protection locked="0"/>
    </xf>
    <xf numFmtId="0" fontId="3" fillId="5" borderId="9" xfId="0" applyFont="1" applyFill="1" applyBorder="1" applyAlignment="1" applyProtection="1">
      <alignment horizontal="center"/>
      <protection locked="0"/>
    </xf>
    <xf numFmtId="0" fontId="3" fillId="6" borderId="15" xfId="0" applyFont="1" applyFill="1" applyBorder="1" applyAlignment="1">
      <alignment horizontal="center" vertical="center"/>
    </xf>
    <xf numFmtId="0" fontId="3" fillId="6" borderId="16" xfId="0" applyFont="1" applyFill="1" applyBorder="1" applyAlignment="1">
      <alignment horizontal="center" vertical="center"/>
    </xf>
    <xf numFmtId="0" fontId="3" fillId="6" borderId="17" xfId="0" applyFont="1" applyFill="1" applyBorder="1" applyAlignment="1">
      <alignment horizontal="center" vertical="center"/>
    </xf>
    <xf numFmtId="10" fontId="2" fillId="2" borderId="18" xfId="0" applyNumberFormat="1" applyFont="1" applyFill="1" applyBorder="1" applyAlignment="1">
      <alignment horizontal="center" vertical="center"/>
    </xf>
    <xf numFmtId="10" fontId="2" fillId="2" borderId="20" xfId="0" applyNumberFormat="1" applyFont="1" applyFill="1" applyBorder="1" applyAlignment="1">
      <alignment horizontal="center" vertical="center"/>
    </xf>
    <xf numFmtId="0" fontId="0" fillId="2" borderId="0" xfId="0" applyFont="1" applyFill="1" applyBorder="1" applyAlignment="1">
      <alignment horizontal="center" vertical="center"/>
    </xf>
    <xf numFmtId="0" fontId="0" fillId="2" borderId="0" xfId="0" applyFill="1" applyAlignment="1">
      <alignment horizontal="center"/>
    </xf>
  </cellXfs>
  <cellStyles count="1">
    <cellStyle name="Normal" xfId="0" builtinId="0"/>
  </cellStyles>
  <dxfs count="92">
    <dxf>
      <font>
        <color rgb="FF00B050"/>
      </font>
      <border>
        <left style="thin">
          <color rgb="FF00B050"/>
        </left>
        <right style="thin">
          <color rgb="FF00B050"/>
        </right>
        <top style="thin">
          <color rgb="FF00B050"/>
        </top>
        <bottom style="thin">
          <color rgb="FF00B050"/>
        </bottom>
        <vertical/>
        <horizontal/>
      </border>
    </dxf>
    <dxf>
      <font>
        <color theme="1"/>
      </font>
      <fill>
        <gradientFill degree="90">
          <stop position="0">
            <color rgb="FF00B050"/>
          </stop>
          <stop position="0.5">
            <color theme="0"/>
          </stop>
          <stop position="1">
            <color rgb="FF00B050"/>
          </stop>
        </gradientFill>
      </fill>
    </dxf>
    <dxf>
      <font>
        <color rgb="FFFF0000"/>
      </font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ont>
        <color theme="1"/>
      </font>
      <fill>
        <gradientFill degree="90">
          <stop position="0">
            <color rgb="FFFF0000"/>
          </stop>
          <stop position="0.5">
            <color theme="0"/>
          </stop>
          <stop position="1">
            <color rgb="FFFF0000"/>
          </stop>
        </gradientFill>
      </fill>
    </dxf>
    <dxf>
      <font>
        <color rgb="FF00B050"/>
      </font>
      <border>
        <left style="thin">
          <color rgb="FF00B050"/>
        </left>
        <right style="thin">
          <color rgb="FF00B050"/>
        </right>
        <top style="thin">
          <color rgb="FF00B050"/>
        </top>
        <bottom style="thin">
          <color rgb="FF00B050"/>
        </bottom>
        <vertical/>
        <horizontal/>
      </border>
    </dxf>
    <dxf>
      <font>
        <color theme="1"/>
      </font>
      <fill>
        <gradientFill degree="90">
          <stop position="0">
            <color rgb="FF00B050"/>
          </stop>
          <stop position="0.5">
            <color theme="0"/>
          </stop>
          <stop position="1">
            <color rgb="FF00B050"/>
          </stop>
        </gradientFill>
      </fill>
    </dxf>
    <dxf>
      <font>
        <color rgb="FFFF0000"/>
      </font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ont>
        <color theme="1"/>
      </font>
      <fill>
        <gradientFill degree="90">
          <stop position="0">
            <color rgb="FFFF0000"/>
          </stop>
          <stop position="0.5">
            <color theme="0"/>
          </stop>
          <stop position="1">
            <color rgb="FFFF0000"/>
          </stop>
        </gradientFill>
      </fill>
    </dxf>
    <dxf>
      <font>
        <color rgb="FF00B050"/>
      </font>
      <border>
        <left style="thin">
          <color rgb="FF00B050"/>
        </left>
        <right style="thin">
          <color rgb="FF00B050"/>
        </right>
        <top style="thin">
          <color rgb="FF00B050"/>
        </top>
        <bottom style="thin">
          <color rgb="FF00B050"/>
        </bottom>
        <vertical/>
        <horizontal/>
      </border>
    </dxf>
    <dxf>
      <font>
        <color theme="1"/>
      </font>
      <fill>
        <gradientFill degree="90">
          <stop position="0">
            <color rgb="FF00B050"/>
          </stop>
          <stop position="0.5">
            <color theme="0"/>
          </stop>
          <stop position="1">
            <color rgb="FF00B050"/>
          </stop>
        </gradientFill>
      </fill>
    </dxf>
    <dxf>
      <font>
        <color rgb="FFFF0000"/>
      </font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ont>
        <color theme="1"/>
      </font>
      <fill>
        <gradientFill degree="90">
          <stop position="0">
            <color rgb="FFFF0000"/>
          </stop>
          <stop position="0.5">
            <color theme="0"/>
          </stop>
          <stop position="1">
            <color rgb="FFFF0000"/>
          </stop>
        </gradientFill>
      </fill>
    </dxf>
    <dxf>
      <font>
        <color rgb="FF00B050"/>
      </font>
      <border>
        <left style="thin">
          <color rgb="FF00B050"/>
        </left>
        <right style="thin">
          <color rgb="FF00B050"/>
        </right>
        <top style="thin">
          <color rgb="FF00B050"/>
        </top>
        <bottom style="thin">
          <color rgb="FF00B050"/>
        </bottom>
        <vertical/>
        <horizontal/>
      </border>
    </dxf>
    <dxf>
      <font>
        <color theme="1"/>
      </font>
      <fill>
        <gradientFill degree="90">
          <stop position="0">
            <color rgb="FF00B050"/>
          </stop>
          <stop position="0.5">
            <color theme="0"/>
          </stop>
          <stop position="1">
            <color rgb="FF00B050"/>
          </stop>
        </gradientFill>
      </fill>
    </dxf>
    <dxf>
      <font>
        <color rgb="FFFF0000"/>
      </font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ont>
        <color theme="1"/>
      </font>
      <fill>
        <gradientFill degree="90">
          <stop position="0">
            <color rgb="FFFF0000"/>
          </stop>
          <stop position="0.5">
            <color theme="0"/>
          </stop>
          <stop position="1">
            <color rgb="FFFF0000"/>
          </stop>
        </gradientFill>
      </fill>
    </dxf>
    <dxf>
      <font>
        <color rgb="FF00B050"/>
      </font>
      <border>
        <left style="thin">
          <color rgb="FF00B050"/>
        </left>
        <right style="thin">
          <color rgb="FF00B050"/>
        </right>
        <top style="thin">
          <color rgb="FF00B050"/>
        </top>
        <bottom style="thin">
          <color rgb="FF00B050"/>
        </bottom>
        <vertical/>
        <horizontal/>
      </border>
    </dxf>
    <dxf>
      <font>
        <color theme="1"/>
      </font>
      <fill>
        <gradientFill degree="90">
          <stop position="0">
            <color rgb="FF00B050"/>
          </stop>
          <stop position="0.5">
            <color theme="0"/>
          </stop>
          <stop position="1">
            <color rgb="FF00B050"/>
          </stop>
        </gradientFill>
      </fill>
    </dxf>
    <dxf>
      <font>
        <color rgb="FFFF0000"/>
      </font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ont>
        <color theme="1"/>
      </font>
      <fill>
        <gradientFill degree="90">
          <stop position="0">
            <color rgb="FFFF0000"/>
          </stop>
          <stop position="0.5">
            <color theme="0"/>
          </stop>
          <stop position="1">
            <color rgb="FFFF0000"/>
          </stop>
        </gradientFill>
      </fill>
    </dxf>
    <dxf>
      <font>
        <color rgb="FF00B050"/>
      </font>
      <border>
        <left style="thin">
          <color rgb="FF00B050"/>
        </left>
        <right style="thin">
          <color rgb="FF00B050"/>
        </right>
        <top style="thin">
          <color rgb="FF00B050"/>
        </top>
        <bottom style="thin">
          <color rgb="FF00B050"/>
        </bottom>
        <vertical/>
        <horizontal/>
      </border>
    </dxf>
    <dxf>
      <font>
        <color theme="1"/>
      </font>
      <fill>
        <gradientFill degree="90">
          <stop position="0">
            <color rgb="FF00B050"/>
          </stop>
          <stop position="0.5">
            <color theme="0"/>
          </stop>
          <stop position="1">
            <color rgb="FF00B050"/>
          </stop>
        </gradientFill>
      </fill>
    </dxf>
    <dxf>
      <font>
        <color rgb="FFFF0000"/>
      </font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ont>
        <color theme="1"/>
      </font>
      <fill>
        <gradientFill degree="90">
          <stop position="0">
            <color rgb="FFFF0000"/>
          </stop>
          <stop position="0.5">
            <color theme="0"/>
          </stop>
          <stop position="1">
            <color rgb="FFFF0000"/>
          </stop>
        </gradientFill>
      </fill>
    </dxf>
    <dxf>
      <font>
        <color rgb="FF00B050"/>
      </font>
      <border>
        <left style="thin">
          <color rgb="FF00B050"/>
        </left>
        <right style="thin">
          <color rgb="FF00B050"/>
        </right>
        <top style="thin">
          <color rgb="FF00B050"/>
        </top>
        <bottom style="thin">
          <color rgb="FF00B050"/>
        </bottom>
        <vertical/>
        <horizontal/>
      </border>
    </dxf>
    <dxf>
      <font>
        <color theme="1"/>
      </font>
      <fill>
        <gradientFill degree="90">
          <stop position="0">
            <color rgb="FF00B050"/>
          </stop>
          <stop position="0.5">
            <color theme="0"/>
          </stop>
          <stop position="1">
            <color rgb="FF00B050"/>
          </stop>
        </gradientFill>
      </fill>
    </dxf>
    <dxf>
      <font>
        <color rgb="FFFF0000"/>
      </font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ont>
        <color theme="1"/>
      </font>
      <fill>
        <gradientFill degree="90">
          <stop position="0">
            <color rgb="FFFF0000"/>
          </stop>
          <stop position="0.5">
            <color theme="0"/>
          </stop>
          <stop position="1">
            <color rgb="FFFF0000"/>
          </stop>
        </gradientFill>
      </fill>
    </dxf>
    <dxf>
      <font>
        <color rgb="FF00B050"/>
      </font>
      <border>
        <left style="thin">
          <color rgb="FF00B050"/>
        </left>
        <right style="thin">
          <color rgb="FF00B050"/>
        </right>
        <top style="thin">
          <color rgb="FF00B050"/>
        </top>
        <bottom style="thin">
          <color rgb="FF00B050"/>
        </bottom>
        <vertical/>
        <horizontal/>
      </border>
    </dxf>
    <dxf>
      <font>
        <color theme="1"/>
      </font>
      <fill>
        <gradientFill degree="90">
          <stop position="0">
            <color rgb="FF00B050"/>
          </stop>
          <stop position="0.5">
            <color theme="0"/>
          </stop>
          <stop position="1">
            <color rgb="FF00B050"/>
          </stop>
        </gradientFill>
      </fill>
    </dxf>
    <dxf>
      <font>
        <color rgb="FFFF0000"/>
      </font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ont>
        <color theme="1"/>
      </font>
      <fill>
        <gradientFill degree="90">
          <stop position="0">
            <color rgb="FFFF0000"/>
          </stop>
          <stop position="0.5">
            <color theme="0"/>
          </stop>
          <stop position="1">
            <color rgb="FFFF0000"/>
          </stop>
        </gradientFill>
      </fill>
    </dxf>
    <dxf>
      <font>
        <color rgb="FF00B050"/>
      </font>
      <border>
        <left style="thin">
          <color rgb="FF00B050"/>
        </left>
        <right style="thin">
          <color rgb="FF00B050"/>
        </right>
        <top style="thin">
          <color rgb="FF00B050"/>
        </top>
        <bottom style="thin">
          <color rgb="FF00B050"/>
        </bottom>
        <vertical/>
        <horizontal/>
      </border>
    </dxf>
    <dxf>
      <font>
        <color theme="1"/>
      </font>
      <fill>
        <gradientFill degree="90">
          <stop position="0">
            <color rgb="FF00B050"/>
          </stop>
          <stop position="0.5">
            <color theme="0"/>
          </stop>
          <stop position="1">
            <color rgb="FF00B050"/>
          </stop>
        </gradientFill>
      </fill>
    </dxf>
    <dxf>
      <font>
        <color rgb="FFFF0000"/>
      </font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ont>
        <color theme="1"/>
      </font>
      <fill>
        <gradientFill degree="90">
          <stop position="0">
            <color rgb="FFFF0000"/>
          </stop>
          <stop position="0.5">
            <color theme="0"/>
          </stop>
          <stop position="1">
            <color rgb="FFFF0000"/>
          </stop>
        </gradientFill>
      </fill>
    </dxf>
    <dxf>
      <font>
        <color rgb="FF00B050"/>
      </font>
      <border>
        <left style="thin">
          <color rgb="FF00B050"/>
        </left>
        <right style="thin">
          <color rgb="FF00B050"/>
        </right>
        <top style="thin">
          <color rgb="FF00B050"/>
        </top>
        <bottom style="thin">
          <color rgb="FF00B050"/>
        </bottom>
        <vertical/>
        <horizontal/>
      </border>
    </dxf>
    <dxf>
      <font>
        <color theme="1"/>
      </font>
      <fill>
        <gradientFill degree="90">
          <stop position="0">
            <color rgb="FF00B050"/>
          </stop>
          <stop position="0.5">
            <color theme="0"/>
          </stop>
          <stop position="1">
            <color rgb="FF00B050"/>
          </stop>
        </gradientFill>
      </fill>
    </dxf>
    <dxf>
      <font>
        <color rgb="FFFF0000"/>
      </font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ont>
        <color theme="1"/>
      </font>
      <fill>
        <gradientFill degree="90">
          <stop position="0">
            <color rgb="FFFF0000"/>
          </stop>
          <stop position="0.5">
            <color theme="0"/>
          </stop>
          <stop position="1">
            <color rgb="FFFF0000"/>
          </stop>
        </gradientFill>
      </fill>
    </dxf>
    <dxf>
      <font>
        <color rgb="FF00B050"/>
      </font>
      <border>
        <left style="thin">
          <color rgb="FF00B050"/>
        </left>
        <right style="thin">
          <color rgb="FF00B050"/>
        </right>
        <top style="thin">
          <color rgb="FF00B050"/>
        </top>
        <bottom style="thin">
          <color rgb="FF00B050"/>
        </bottom>
        <vertical/>
        <horizontal/>
      </border>
    </dxf>
    <dxf>
      <font>
        <color theme="1"/>
      </font>
      <fill>
        <gradientFill degree="90">
          <stop position="0">
            <color rgb="FF00B050"/>
          </stop>
          <stop position="0.5">
            <color theme="0"/>
          </stop>
          <stop position="1">
            <color rgb="FF00B050"/>
          </stop>
        </gradientFill>
      </fill>
    </dxf>
    <dxf>
      <font>
        <color rgb="FFFF0000"/>
      </font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ont>
        <color theme="1"/>
      </font>
      <fill>
        <gradientFill degree="90">
          <stop position="0">
            <color rgb="FFFF0000"/>
          </stop>
          <stop position="0.5">
            <color theme="0"/>
          </stop>
          <stop position="1">
            <color rgb="FFFF0000"/>
          </stop>
        </gradientFill>
      </fill>
    </dxf>
    <dxf>
      <font>
        <color rgb="FF00B050"/>
      </font>
      <border>
        <left style="thin">
          <color rgb="FF00B050"/>
        </left>
        <right style="thin">
          <color rgb="FF00B050"/>
        </right>
        <top style="thin">
          <color rgb="FF00B050"/>
        </top>
        <bottom style="thin">
          <color rgb="FF00B050"/>
        </bottom>
        <vertical/>
        <horizontal/>
      </border>
    </dxf>
    <dxf>
      <font>
        <color theme="1"/>
      </font>
      <fill>
        <gradientFill degree="90">
          <stop position="0">
            <color rgb="FF00B050"/>
          </stop>
          <stop position="0.5">
            <color theme="0"/>
          </stop>
          <stop position="1">
            <color rgb="FF00B050"/>
          </stop>
        </gradientFill>
      </fill>
    </dxf>
    <dxf>
      <font>
        <color rgb="FFFF0000"/>
      </font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ont>
        <color theme="1"/>
      </font>
      <fill>
        <gradientFill degree="90">
          <stop position="0">
            <color rgb="FFFF0000"/>
          </stop>
          <stop position="0.5">
            <color theme="0"/>
          </stop>
          <stop position="1">
            <color rgb="FFFF0000"/>
          </stop>
        </gradientFill>
      </fill>
    </dxf>
    <dxf>
      <font>
        <color rgb="FF00B050"/>
      </font>
      <border>
        <left style="thin">
          <color rgb="FF00B050"/>
        </left>
        <right style="thin">
          <color rgb="FF00B050"/>
        </right>
        <top style="thin">
          <color rgb="FF00B050"/>
        </top>
        <bottom style="thin">
          <color rgb="FF00B050"/>
        </bottom>
        <vertical/>
        <horizontal/>
      </border>
    </dxf>
    <dxf>
      <font>
        <color theme="1"/>
      </font>
      <fill>
        <gradientFill degree="90">
          <stop position="0">
            <color rgb="FF00B050"/>
          </stop>
          <stop position="0.5">
            <color theme="0"/>
          </stop>
          <stop position="1">
            <color rgb="FF00B050"/>
          </stop>
        </gradientFill>
      </fill>
    </dxf>
    <dxf>
      <font>
        <color rgb="FFFF0000"/>
      </font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ont>
        <color theme="1"/>
      </font>
      <fill>
        <gradientFill degree="90">
          <stop position="0">
            <color rgb="FFFF0000"/>
          </stop>
          <stop position="0.5">
            <color theme="0"/>
          </stop>
          <stop position="1">
            <color rgb="FFFF0000"/>
          </stop>
        </gradientFill>
      </fill>
    </dxf>
    <dxf>
      <font>
        <color rgb="FF00B050"/>
      </font>
      <border>
        <left style="thin">
          <color rgb="FF00B050"/>
        </left>
        <right style="thin">
          <color rgb="FF00B050"/>
        </right>
        <top style="thin">
          <color rgb="FF00B050"/>
        </top>
        <bottom style="thin">
          <color rgb="FF00B050"/>
        </bottom>
        <vertical/>
        <horizontal/>
      </border>
    </dxf>
    <dxf>
      <font>
        <color theme="1"/>
      </font>
      <fill>
        <gradientFill degree="90">
          <stop position="0">
            <color rgb="FF00B050"/>
          </stop>
          <stop position="0.5">
            <color theme="0"/>
          </stop>
          <stop position="1">
            <color rgb="FF00B050"/>
          </stop>
        </gradientFill>
      </fill>
    </dxf>
    <dxf>
      <font>
        <color rgb="FFFF0000"/>
      </font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ont>
        <color theme="1"/>
      </font>
      <fill>
        <gradientFill degree="90">
          <stop position="0">
            <color rgb="FFFF0000"/>
          </stop>
          <stop position="0.5">
            <color theme="0"/>
          </stop>
          <stop position="1">
            <color rgb="FFFF0000"/>
          </stop>
        </gradientFill>
      </fill>
    </dxf>
    <dxf>
      <font>
        <color rgb="FF00B050"/>
      </font>
      <border>
        <left style="thin">
          <color rgb="FF00B050"/>
        </left>
        <right style="thin">
          <color rgb="FF00B050"/>
        </right>
        <top style="thin">
          <color rgb="FF00B050"/>
        </top>
        <bottom style="thin">
          <color rgb="FF00B050"/>
        </bottom>
        <vertical/>
        <horizontal/>
      </border>
    </dxf>
    <dxf>
      <font>
        <color theme="1"/>
      </font>
      <fill>
        <gradientFill degree="90">
          <stop position="0">
            <color rgb="FF00B050"/>
          </stop>
          <stop position="0.5">
            <color theme="0"/>
          </stop>
          <stop position="1">
            <color rgb="FF00B050"/>
          </stop>
        </gradientFill>
      </fill>
    </dxf>
    <dxf>
      <font>
        <color rgb="FFFF0000"/>
      </font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ont>
        <color theme="1"/>
      </font>
      <fill>
        <gradientFill degree="90">
          <stop position="0">
            <color rgb="FFFF0000"/>
          </stop>
          <stop position="0.5">
            <color theme="0"/>
          </stop>
          <stop position="1">
            <color rgb="FFFF0000"/>
          </stop>
        </gradientFill>
      </fill>
    </dxf>
    <dxf>
      <font>
        <color rgb="FF00B050"/>
      </font>
      <border>
        <left style="thin">
          <color rgb="FF00B050"/>
        </left>
        <right style="thin">
          <color rgb="FF00B050"/>
        </right>
        <top style="thin">
          <color rgb="FF00B050"/>
        </top>
        <bottom style="thin">
          <color rgb="FF00B050"/>
        </bottom>
        <vertical/>
        <horizontal/>
      </border>
    </dxf>
    <dxf>
      <font>
        <color theme="1"/>
      </font>
      <fill>
        <gradientFill degree="90">
          <stop position="0">
            <color rgb="FF00B050"/>
          </stop>
          <stop position="0.5">
            <color theme="0"/>
          </stop>
          <stop position="1">
            <color rgb="FF00B050"/>
          </stop>
        </gradientFill>
      </fill>
    </dxf>
    <dxf>
      <font>
        <color rgb="FFFF0000"/>
      </font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ont>
        <color theme="1"/>
      </font>
      <fill>
        <gradientFill degree="90">
          <stop position="0">
            <color rgb="FFFF0000"/>
          </stop>
          <stop position="0.5">
            <color theme="0"/>
          </stop>
          <stop position="1">
            <color rgb="FFFF0000"/>
          </stop>
        </gradientFill>
      </fill>
    </dxf>
    <dxf>
      <font>
        <color rgb="FF00B050"/>
      </font>
      <border>
        <left style="thin">
          <color rgb="FF00B050"/>
        </left>
        <right style="thin">
          <color rgb="FF00B050"/>
        </right>
        <top style="thin">
          <color rgb="FF00B050"/>
        </top>
        <bottom style="thin">
          <color rgb="FF00B050"/>
        </bottom>
        <vertical/>
        <horizontal/>
      </border>
    </dxf>
    <dxf>
      <font>
        <color theme="1"/>
      </font>
      <fill>
        <gradientFill degree="90">
          <stop position="0">
            <color rgb="FF00B050"/>
          </stop>
          <stop position="0.5">
            <color theme="0"/>
          </stop>
          <stop position="1">
            <color rgb="FF00B050"/>
          </stop>
        </gradientFill>
      </fill>
    </dxf>
    <dxf>
      <font>
        <color rgb="FFFF0000"/>
      </font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ont>
        <color theme="1"/>
      </font>
      <fill>
        <gradientFill degree="90">
          <stop position="0">
            <color rgb="FFFF0000"/>
          </stop>
          <stop position="0.5">
            <color theme="0"/>
          </stop>
          <stop position="1">
            <color rgb="FFFF0000"/>
          </stop>
        </gradientFill>
      </fill>
    </dxf>
    <dxf>
      <font>
        <color rgb="FF00B050"/>
      </font>
      <border>
        <left style="thin">
          <color rgb="FF00B050"/>
        </left>
        <right style="thin">
          <color rgb="FF00B050"/>
        </right>
        <top style="thin">
          <color rgb="FF00B050"/>
        </top>
        <bottom style="thin">
          <color rgb="FF00B050"/>
        </bottom>
        <vertical/>
        <horizontal/>
      </border>
    </dxf>
    <dxf>
      <font>
        <color theme="1"/>
      </font>
      <fill>
        <gradientFill degree="90">
          <stop position="0">
            <color rgb="FF00B050"/>
          </stop>
          <stop position="0.5">
            <color theme="0"/>
          </stop>
          <stop position="1">
            <color rgb="FF00B050"/>
          </stop>
        </gradientFill>
      </fill>
    </dxf>
    <dxf>
      <font>
        <color rgb="FFFF0000"/>
      </font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ont>
        <color theme="1"/>
      </font>
      <fill>
        <gradientFill degree="90">
          <stop position="0">
            <color rgb="FFFF0000"/>
          </stop>
          <stop position="0.5">
            <color theme="0"/>
          </stop>
          <stop position="1">
            <color rgb="FFFF0000"/>
          </stop>
        </gradientFill>
      </fill>
    </dxf>
    <dxf>
      <font>
        <color rgb="FF00B050"/>
      </font>
      <border>
        <left style="thin">
          <color rgb="FF00B050"/>
        </left>
        <right style="thin">
          <color rgb="FF00B050"/>
        </right>
        <top style="thin">
          <color rgb="FF00B050"/>
        </top>
        <bottom style="thin">
          <color rgb="FF00B050"/>
        </bottom>
        <vertical/>
        <horizontal/>
      </border>
    </dxf>
    <dxf>
      <font>
        <color theme="1"/>
      </font>
      <fill>
        <gradientFill degree="90">
          <stop position="0">
            <color rgb="FF00B050"/>
          </stop>
          <stop position="0.5">
            <color theme="0"/>
          </stop>
          <stop position="1">
            <color rgb="FF00B050"/>
          </stop>
        </gradientFill>
      </fill>
    </dxf>
    <dxf>
      <font>
        <color rgb="FFFF0000"/>
      </font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ont>
        <color theme="1"/>
      </font>
      <fill>
        <gradientFill degree="90">
          <stop position="0">
            <color rgb="FFFF0000"/>
          </stop>
          <stop position="0.5">
            <color theme="0"/>
          </stop>
          <stop position="1">
            <color rgb="FFFF0000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00B05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00B05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00B05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00B05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00B05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00B05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00B05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00B05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volatileDependencies.xml><?xml version="1.0" encoding="utf-8"?>
<volTypes xmlns="http://schemas.openxmlformats.org/spreadsheetml/2006/main">
  <volType type="realTimeData">
    <main first="cqg.rtd">
      <tp>
        <v>136.80100000000002</v>
        <stp/>
        <stp>ContractData</stp>
        <stp>DREURJPY</stp>
        <stp>High</stp>
        <stp/>
        <stp>T</stp>
        <tr r="J7" s="3"/>
      </tp>
      <tp>
        <v>1.5827900000000001</v>
        <stp/>
        <stp>ContractData</stp>
        <stp>DREURNZD</stp>
        <stp>Last</stp>
        <stp/>
        <stp>T</stp>
        <tr r="I10" s="3"/>
      </tp>
      <tp>
        <v>171.58799999999999</v>
        <stp/>
        <stp>ContractData</stp>
        <stp>DRGBPJPY</stp>
        <stp>High</stp>
        <stp/>
        <stp>T</stp>
        <tr r="J21" s="3"/>
      </tp>
      <tp>
        <v>93.588999999999999</v>
        <stp/>
        <stp>ContractData</stp>
        <stp>DRCADJPY</stp>
        <stp>High</stp>
        <stp/>
        <stp>T</stp>
        <tr r="J27" s="3"/>
      </tp>
      <tp>
        <v>112.75700000000001</v>
        <stp/>
        <stp>ContractData</stp>
        <stp>DRCHFJPY</stp>
        <stp>High</stp>
        <stp/>
        <stp>T</stp>
        <tr r="J26" s="3"/>
      </tp>
      <tp>
        <v>86.469000000000008</v>
        <stp/>
        <stp>ContractData</stp>
        <stp>DRNZDJPY</stp>
        <stp>High</stp>
        <stp/>
        <stp>T</stp>
        <tr r="J25" s="3"/>
      </tp>
      <tp>
        <v>102.205</v>
        <stp/>
        <stp>ContractData</stp>
        <stp>DRUSDJPY</stp>
        <stp>High</stp>
        <stp/>
        <stp>T</stp>
        <tr r="J15" s="3"/>
      </tp>
      <tp>
        <v>3.159078559965629E-3</v>
        <stp/>
        <stp>ContractData</stp>
        <stp>DREURNZD</stp>
        <stp>PerCentNetLastQuote</stp>
        <tr r="E14" s="6"/>
        <tr r="F14" s="6"/>
      </tp>
      <tp>
        <v>136801</v>
        <stp/>
        <stp>ContractData</stp>
        <stp>DREURJPY</stp>
        <stp>HIgh</stp>
        <stp/>
        <stp>D</stp>
        <tr r="H11" s="6"/>
      </tp>
      <tp>
        <v>171588</v>
        <stp/>
        <stp>ContractData</stp>
        <stp>DRGBPJPY</stp>
        <stp>HIgh</stp>
        <stp/>
        <stp>D</stp>
        <tr r="H25" s="6"/>
      </tp>
      <tp>
        <v>93589</v>
        <stp/>
        <stp>ContractData</stp>
        <stp>DRCADJPY</stp>
        <stp>HIgh</stp>
        <stp/>
        <stp>D</stp>
        <tr r="H31" s="6"/>
      </tp>
      <tp>
        <v>112757</v>
        <stp/>
        <stp>ContractData</stp>
        <stp>DRCHFJPY</stp>
        <stp>HIgh</stp>
        <stp/>
        <stp>D</stp>
        <tr r="H30" s="6"/>
      </tp>
      <tp>
        <v>86469</v>
        <stp/>
        <stp>ContractData</stp>
        <stp>DRNZDJPY</stp>
        <stp>HIgh</stp>
        <stp/>
        <stp>D</stp>
        <tr r="H29" s="6"/>
      </tp>
      <tp>
        <v>102205</v>
        <stp/>
        <stp>ContractData</stp>
        <stp>DRUSDJPY</stp>
        <stp>HIgh</stp>
        <stp/>
        <stp>D</stp>
        <tr r="H19" s="6"/>
      </tp>
      <tp>
        <v>7.7515900000000002</v>
        <stp/>
        <stp>ContractData</stp>
        <stp>DRUSDHKD</stp>
        <stp>High</stp>
        <stp/>
        <stp>T</stp>
        <tr r="J12" s="3"/>
      </tp>
      <tp>
        <v>775159</v>
        <stp/>
        <stp>ContractData</stp>
        <stp>DRUSDHKD</stp>
        <stp>HIgh</stp>
        <stp/>
        <stp>D</stp>
        <tr r="H16" s="6"/>
      </tp>
      <tp>
        <v>86.453000000000003</v>
        <stp/>
        <stp>ContractData</stp>
        <stp>DRNZDJPY</stp>
        <stp>Last</stp>
        <stp/>
        <stp>T</stp>
        <tr r="I25" s="3"/>
      </tp>
      <tp>
        <v>3.9140092174917073E-3</v>
        <stp/>
        <stp>ContractData</stp>
        <stp>DRUSDJPY</stp>
        <stp>PerCentNetLastQuote</stp>
        <tr r="E19" s="6"/>
        <tr r="F19" s="6"/>
      </tp>
      <tp>
        <v>136.792</v>
        <stp/>
        <stp>ContractData</stp>
        <stp>DREURJPY</stp>
        <stp>Last</stp>
        <stp/>
        <stp>T</stp>
        <tr r="I7" s="3"/>
      </tp>
      <tp>
        <v>171.57500000000002</v>
        <stp/>
        <stp>ContractData</stp>
        <stp>DRGBPJPY</stp>
        <stp>Last</stp>
        <stp/>
        <stp>T</stp>
        <tr r="I21" s="3"/>
      </tp>
      <tp>
        <v>1.5830600000000001</v>
        <stp/>
        <stp>ContractData</stp>
        <stp>DREURNZD</stp>
        <stp>High</stp>
        <stp/>
        <stp>T</stp>
        <tr r="J10" s="3"/>
      </tp>
      <tp>
        <v>93.567999999999998</v>
        <stp/>
        <stp>ContractData</stp>
        <stp>DRCADJPY</stp>
        <stp>Last</stp>
        <stp/>
        <stp>T</stp>
        <tr r="I27" s="3"/>
      </tp>
      <tp>
        <v>112.742</v>
        <stp/>
        <stp>ContractData</stp>
        <stp>DRCHFJPY</stp>
        <stp>Last</stp>
        <stp/>
        <stp>T</stp>
        <tr r="I26" s="3"/>
      </tp>
      <tp>
        <v>4.4351011646575657E-3</v>
        <stp/>
        <stp>ContractData</stp>
        <stp>DRCHFJPY</stp>
        <stp>PerCentNetLastQuote</stp>
        <tr r="F30" s="6"/>
        <tr r="E30" s="6"/>
      </tp>
      <tp>
        <v>-1.7096939647803042E-2</v>
        <stp/>
        <stp>ContractData</stp>
        <stp>DRCADJPY</stp>
        <stp>PerCentNetLastQuote</stp>
        <tr r="E31" s="6"/>
        <tr r="F31" s="6"/>
      </tp>
      <tp>
        <v>9.3262376208767834E-3</v>
        <stp/>
        <stp>ContractData</stp>
        <stp>DRGBPJPY</stp>
        <stp>PerCentNetLastQuote</stp>
        <tr r="F25" s="6"/>
        <tr r="E25" s="6"/>
      </tp>
      <tp>
        <v>0</v>
        <stp/>
        <stp>ContractData</stp>
        <stp>DREURJPY</stp>
        <stp>PerCentNetLastQuote</stp>
        <tr r="E11" s="6"/>
        <tr r="F11" s="6"/>
      </tp>
      <tp>
        <v>102.20100000000001</v>
        <stp/>
        <stp>ContractData</stp>
        <stp>DRUSDJPY</stp>
        <stp>Last</stp>
        <stp/>
        <stp>T</stp>
        <tr r="I15" s="3"/>
      </tp>
      <tp>
        <v>-3.4699731655408531E-3</v>
        <stp/>
        <stp>ContractData</stp>
        <stp>DRNZDJPY</stp>
        <stp>PerCentNetLastQuote</stp>
        <tr r="F29" s="6"/>
        <tr r="E29" s="6"/>
      </tp>
      <tp>
        <v>158306</v>
        <stp/>
        <stp>ContractData</stp>
        <stp>DREURNZD</stp>
        <stp>HIgh</stp>
        <stp/>
        <stp>D</stp>
        <tr r="H14" s="6"/>
      </tp>
      <tp t="s">
        <v>EUR/USD</v>
        <stp/>
        <stp>ContractData</stp>
        <stp>DREURUSD</stp>
        <stp>LongDescription</stp>
        <stp/>
        <stp>D</stp>
        <tr r="B8" s="6"/>
      </tp>
      <tp t="s">
        <v>EUR/AUD</v>
        <stp/>
        <stp>ContractData</stp>
        <stp>DREURAUD</stp>
        <stp>LongDescription</stp>
        <stp/>
        <stp>D</stp>
        <tr r="B12" s="6"/>
      </tp>
      <tp t="s">
        <v>EUR/CAD</v>
        <stp/>
        <stp>ContractData</stp>
        <stp>DREURCAD</stp>
        <stp>LongDescription</stp>
        <stp/>
        <stp>D</stp>
        <tr r="B13" s="6"/>
      </tp>
      <tp t="s">
        <v>EUR/CHF</v>
        <stp/>
        <stp>ContractData</stp>
        <stp>DREURCHF</stp>
        <stp>LongDescription</stp>
        <stp/>
        <stp>D</stp>
        <tr r="B9" s="6"/>
      </tp>
      <tp t="s">
        <v>EUR/GBP</v>
        <stp/>
        <stp>ContractData</stp>
        <stp>DREURGBP</stp>
        <stp>LongDescription</stp>
        <stp/>
        <stp>D</stp>
        <tr r="B10" s="6"/>
      </tp>
      <tp t="s">
        <v>EUR/JPY</v>
        <stp/>
        <stp>ContractData</stp>
        <stp>DREURJPY</stp>
        <stp>LongDescription</stp>
        <stp/>
        <stp>D</stp>
        <tr r="B11" s="6"/>
      </tp>
      <tp t="s">
        <v>EUR/NZD</v>
        <stp/>
        <stp>ContractData</stp>
        <stp>DREURNZD</stp>
        <stp>LongDescription</stp>
        <stp/>
        <stp>D</stp>
        <tr r="B14" s="6"/>
      </tp>
      <tp>
        <v>7.7513600000000009</v>
        <stp/>
        <stp>ContractData</stp>
        <stp>DRUSDHKD</stp>
        <stp>Last</stp>
        <stp/>
        <stp>T</stp>
        <tr r="I12" s="3"/>
      </tp>
      <tp>
        <v>-2.7091286023347527E-3</v>
        <stp/>
        <stp>ContractData</stp>
        <stp>DRUSDHKD</stp>
        <stp>PerCentNetLastQuote</stp>
        <tr r="F16" s="6"/>
        <tr r="E16" s="6"/>
      </tp>
      <tp t="s">
        <v>GBP/USD</v>
        <stp/>
        <stp>ContractData</stp>
        <stp>DRGBPUSD</stp>
        <stp>LongDescription</stp>
        <stp/>
        <stp>D</stp>
        <tr r="B22" s="6"/>
      </tp>
      <tp t="s">
        <v>GBP/AUD</v>
        <stp/>
        <stp>ContractData</stp>
        <stp>DRGBPAUD</stp>
        <stp>LongDescription</stp>
        <stp/>
        <stp>D</stp>
        <tr r="B24" s="6"/>
      </tp>
      <tp t="s">
        <v>GBP/CAD</v>
        <stp/>
        <stp>ContractData</stp>
        <stp>DRGBPCAD</stp>
        <stp>LongDescription</stp>
        <stp/>
        <stp>D</stp>
        <tr r="B26" s="6"/>
      </tp>
      <tp t="s">
        <v>GBP/CHF</v>
        <stp/>
        <stp>ContractData</stp>
        <stp>DRGBPCHF</stp>
        <stp>LongDescription</stp>
        <stp/>
        <stp>D</stp>
        <tr r="B23" s="6"/>
      </tp>
      <tp t="s">
        <v>GBP/JPY</v>
        <stp/>
        <stp>ContractData</stp>
        <stp>DRGBPJPY</stp>
        <stp>LongDescription</stp>
        <stp/>
        <stp>D</stp>
        <tr r="B25" s="6"/>
      </tp>
      <tp>
        <v>1.0924800000000001</v>
        <stp/>
        <stp>ContractData</stp>
        <stp>DRUSDCAD</stp>
        <stp>High</stp>
        <stp/>
        <stp>T</stp>
        <tr r="J16" s="3"/>
      </tp>
      <tp>
        <v>-7.5242657570665393E-3</v>
        <stp/>
        <stp>ContractData</stp>
        <stp>DREURGBP</stp>
        <stp>PerCentNetLastQuote</stp>
        <tr r="F10" s="6"/>
        <tr r="E10" s="6"/>
      </tp>
      <tp>
        <v>0.90695000000000003</v>
        <stp/>
        <stp>ContractData</stp>
        <stp>DRUSDCHF</stp>
        <stp>High</stp>
        <stp/>
        <stp>T</stp>
        <tr r="J13" s="3"/>
      </tp>
      <tp>
        <v>1.46245</v>
        <stp/>
        <stp>ContractData</stp>
        <stp>DREURCAD</stp>
        <stp>High</stp>
        <stp/>
        <stp>T</stp>
        <tr r="J9" s="3"/>
      </tp>
      <tp>
        <v>1.8342800000000001</v>
        <stp/>
        <stp>ContractData</stp>
        <stp>DRGBPCAD</stp>
        <stp>High</stp>
        <stp/>
        <stp>T</stp>
        <tr r="J22" s="3"/>
      </tp>
      <tp>
        <v>1.2136900000000002</v>
        <stp/>
        <stp>ContractData</stp>
        <stp>DREURCHF</stp>
        <stp>High</stp>
        <stp/>
        <stp>T</stp>
        <tr r="J5" s="3"/>
      </tp>
      <tp>
        <v>1.5224600000000001</v>
        <stp/>
        <stp>ContractData</stp>
        <stp>DRGBPCHF</stp>
        <stp>High</stp>
        <stp/>
        <stp>T</stp>
        <tr r="J19" s="3"/>
      </tp>
      <tp>
        <v>0.92458000000000007</v>
        <stp/>
        <stp>ContractData</stp>
        <stp>DRNZDCAD</stp>
        <stp>High</stp>
        <stp/>
        <stp>T</stp>
        <tr r="J28" s="3"/>
      </tp>
      <tp>
        <v>0.79736000000000007</v>
        <stp/>
        <stp>ContractData</stp>
        <stp>DREURGBP</stp>
        <stp>Last</stp>
        <stp/>
        <stp>T</stp>
        <tr r="I6" s="3"/>
      </tp>
      <tp>
        <v>109248</v>
        <stp/>
        <stp>ContractData</stp>
        <stp>DRUSDCAD</stp>
        <stp>HIgh</stp>
        <stp/>
        <stp>D</stp>
        <tr r="H20" s="6"/>
      </tp>
      <tp>
        <v>90695</v>
        <stp/>
        <stp>ContractData</stp>
        <stp>DRUSDCHF</stp>
        <stp>HIgh</stp>
        <stp/>
        <stp>D</stp>
        <tr r="H17" s="6"/>
      </tp>
      <tp>
        <v>146245</v>
        <stp/>
        <stp>ContractData</stp>
        <stp>DREURCAD</stp>
        <stp>HIgh</stp>
        <stp/>
        <stp>D</stp>
        <tr r="H13" s="6"/>
      </tp>
      <tp>
        <v>183428</v>
        <stp/>
        <stp>ContractData</stp>
        <stp>DRGBPCAD</stp>
        <stp>HIgh</stp>
        <stp/>
        <stp>D</stp>
        <tr r="H26" s="6"/>
      </tp>
      <tp>
        <v>121369</v>
        <stp/>
        <stp>ContractData</stp>
        <stp>DREURCHF</stp>
        <stp>HIgh</stp>
        <stp/>
        <stp>D</stp>
        <tr r="H9" s="6"/>
      </tp>
      <tp>
        <v>92458</v>
        <stp/>
        <stp>ContractData</stp>
        <stp>DRNZDCAD</stp>
        <stp>HIgh</stp>
        <stp/>
        <stp>D</stp>
        <tr r="H32" s="6"/>
      </tp>
      <tp>
        <v>152246</v>
        <stp/>
        <stp>ContractData</stp>
        <stp>DRGBPCHF</stp>
        <stp>HIgh</stp>
        <stp/>
        <stp>D</stp>
        <tr r="H23" s="6"/>
      </tp>
      <tp>
        <v>1.4453400000000001</v>
        <stp/>
        <stp>ContractData</stp>
        <stp>DREURAUD</stp>
        <stp>High</stp>
        <stp/>
        <stp>T</stp>
        <tr r="J8" s="3"/>
      </tp>
      <tp>
        <v>1.8130200000000001</v>
        <stp/>
        <stp>ContractData</stp>
        <stp>DRGBPAUD</stp>
        <stp>High</stp>
        <stp/>
        <stp>T</stp>
        <tr r="J20" s="3"/>
      </tp>
      <tp>
        <v>144534</v>
        <stp/>
        <stp>ContractData</stp>
        <stp>DREURAUD</stp>
        <stp>HIgh</stp>
        <stp/>
        <stp>D</stp>
        <tr r="H12" s="6"/>
      </tp>
      <tp>
        <v>181302</v>
        <stp/>
        <stp>ContractData</stp>
        <stp>DRGBPAUD</stp>
        <stp>HIgh</stp>
        <stp/>
        <stp>D</stp>
        <tr r="H24" s="6"/>
      </tp>
      <tp>
        <v>0.90667000000000009</v>
        <stp/>
        <stp>ContractData</stp>
        <stp>DRUSDCHF</stp>
        <stp>Last</stp>
        <stp/>
        <stp>T</stp>
        <tr r="I13" s="3"/>
      </tp>
      <tp>
        <v>1.1451068493748261E-2</v>
        <stp/>
        <stp>ContractData</stp>
        <stp>DRGBPCAD</stp>
        <stp>PerCentNetLastQuote</stp>
        <tr r="E26" s="6"/>
        <tr r="F26" s="6"/>
      </tp>
      <tp>
        <v>2.1886178194527088E-2</v>
        <stp/>
        <stp>ContractData</stp>
        <stp>DREURCAD</stp>
        <stp>PerCentNetLastQuote</stp>
        <tr r="F13" s="6"/>
        <tr r="E13" s="6"/>
      </tp>
      <tp>
        <v>1.0924200000000002</v>
        <stp/>
        <stp>ContractData</stp>
        <stp>DRUSDCAD</stp>
        <stp>Last</stp>
        <stp/>
        <stp>T</stp>
        <tr r="I16" s="3"/>
      </tp>
      <tp>
        <v>5.2554130754677315E-3</v>
        <stp/>
        <stp>ContractData</stp>
        <stp>DRGBPCHF</stp>
        <stp>PerCentNetLastQuote</stp>
        <tr r="E23" s="6"/>
        <tr r="F23" s="6"/>
      </tp>
      <tp>
        <v>1.5149383744711241E-2</v>
        <stp/>
        <stp>ContractData</stp>
        <stp>DRNZDCAD</stp>
        <stp>PerCentNetLastQuote</stp>
        <tr r="F32" s="6"/>
        <tr r="E32" s="6"/>
      </tp>
      <tp>
        <v>-8.2403546648647757E-4</v>
        <stp/>
        <stp>ContractData</stp>
        <stp>DREURCHF</stp>
        <stp>PerCentNetLastQuote</stp>
        <tr r="E9" s="6"/>
        <tr r="F9" s="6"/>
      </tp>
      <tp>
        <v>1.21353</v>
        <stp/>
        <stp>ContractData</stp>
        <stp>DREURCHF</stp>
        <stp>Last</stp>
        <stp/>
        <stp>T</stp>
        <tr r="I5" s="3"/>
      </tp>
      <tp>
        <v>0.92427000000000004</v>
        <stp/>
        <stp>ContractData</stp>
        <stp>DRNZDCAD</stp>
        <stp>Last</stp>
        <stp/>
        <stp>T</stp>
        <tr r="I28" s="3"/>
      </tp>
      <tp>
        <v>0.79739000000000004</v>
        <stp/>
        <stp>ContractData</stp>
        <stp>DREURGBP</stp>
        <stp>High</stp>
        <stp/>
        <stp>T</stp>
        <tr r="J6" s="3"/>
      </tp>
      <tp>
        <v>1.5223200000000001</v>
        <stp/>
        <stp>ContractData</stp>
        <stp>DRGBPCHF</stp>
        <stp>Last</stp>
        <stp/>
        <stp>T</stp>
        <tr r="I19" s="3"/>
      </tp>
      <tp>
        <v>1.7395603490107395E-2</v>
        <stp/>
        <stp>ContractData</stp>
        <stp>DRUSDCAD</stp>
        <stp>PerCentNetLastQuote</stp>
        <tr r="E20" s="6"/>
        <tr r="F20" s="6"/>
      </tp>
      <tp>
        <v>1.4624300000000001</v>
        <stp/>
        <stp>ContractData</stp>
        <stp>DREURCAD</stp>
        <stp>Last</stp>
        <stp/>
        <stp>T</stp>
        <tr r="I9" s="3"/>
      </tp>
      <tp>
        <v>1.8341000000000001</v>
        <stp/>
        <stp>ContractData</stp>
        <stp>DRGBPCAD</stp>
        <stp>Last</stp>
        <stp/>
        <stp>T</stp>
        <tr r="I22" s="3"/>
      </tp>
      <tp>
        <v>1.1029492863918117E-3</v>
        <stp/>
        <stp>ContractData</stp>
        <stp>DRUSDCHF</stp>
        <stp>PerCentNetLastQuote</stp>
        <tr r="E17" s="6"/>
        <tr r="F17" s="6"/>
      </tp>
      <tp>
        <v>79739</v>
        <stp/>
        <stp>ContractData</stp>
        <stp>DREURGBP</stp>
        <stp>HIgh</stp>
        <stp/>
        <stp>D</stp>
        <tr r="H10" s="6"/>
      </tp>
      <tp>
        <v>1.4452700000000001</v>
        <stp/>
        <stp>ContractData</stp>
        <stp>DREURAUD</stp>
        <stp>Last</stp>
        <stp/>
        <stp>T</stp>
        <tr r="I8" s="3"/>
      </tp>
      <tp>
        <v>1.8127600000000001</v>
        <stp/>
        <stp>ContractData</stp>
        <stp>DRGBPAUD</stp>
        <stp>Last</stp>
        <stp/>
        <stp>T</stp>
        <tr r="I20" s="3"/>
      </tp>
      <tp>
        <v>6.0684632995889999E-3</v>
        <stp/>
        <stp>ContractData</stp>
        <stp>DRGBPAUD</stp>
        <stp>PerCentNetLastQuote</stp>
        <tr r="E24" s="6"/>
        <tr r="F24" s="6"/>
      </tp>
      <tp>
        <v>3.4596808790357176E-3</v>
        <stp/>
        <stp>ContractData</stp>
        <stp>DREURAUD</stp>
        <stp>PerCentNetLastQuote</stp>
        <tr r="E12" s="6"/>
        <tr r="F12" s="6"/>
      </tp>
      <tp t="s">
        <v>CHF/JPY</v>
        <stp/>
        <stp>ContractData</stp>
        <stp>DRCHFJPY</stp>
        <stp>LongDescription</stp>
        <stp/>
        <stp>D</stp>
        <tr r="B30" s="6"/>
      </tp>
      <tp t="s">
        <v>USD/SGD</v>
        <stp/>
        <stp>ContractData</stp>
        <stp>DRUSDSGD</stp>
        <stp>LongDescription</stp>
        <stp/>
        <stp>D</stp>
        <tr r="B18" s="6"/>
      </tp>
      <tp t="s">
        <v>AUD/USD</v>
        <stp/>
        <stp>ContractData</stp>
        <stp>DRAUDUSD</stp>
        <stp>LongDescription</stp>
        <stp/>
        <stp>D</stp>
        <tr r="B28" s="6"/>
      </tp>
      <tp t="s">
        <v>NZD/USD</v>
        <stp/>
        <stp>ContractData</stp>
        <stp>DRNZDUSD</stp>
        <stp>LongDescription</stp>
        <stp/>
        <stp>D</stp>
        <tr r="B33" s="6"/>
      </tp>
      <tp t="s">
        <v>USD/CAD</v>
        <stp/>
        <stp>ContractData</stp>
        <stp>DRUSDCAD</stp>
        <stp>LongDescription</stp>
        <stp/>
        <stp>D</stp>
        <tr r="B20" s="6"/>
      </tp>
      <tp t="s">
        <v>USD/CHF</v>
        <stp/>
        <stp>ContractData</stp>
        <stp>DRUSDCHF</stp>
        <stp>LongDescription</stp>
        <stp/>
        <stp>D</stp>
        <tr r="B17" s="6"/>
      </tp>
      <tp t="s">
        <v>NZD/CAD</v>
        <stp/>
        <stp>ContractData</stp>
        <stp>DRNZDCAD</stp>
        <stp>LongDescription</stp>
        <stp/>
        <stp>D</stp>
        <tr r="B32" s="6"/>
      </tp>
      <tp t="s">
        <v>USD/HKD</v>
        <stp/>
        <stp>ContractData</stp>
        <stp>DRUSDHKD</stp>
        <stp>LongDescription</stp>
        <stp/>
        <stp>D</stp>
        <tr r="B16" s="6"/>
      </tp>
      <tp t="s">
        <v>CAD/JPY</v>
        <stp/>
        <stp>ContractData</stp>
        <stp>DRCADJPY</stp>
        <stp>LongDescription</stp>
        <stp/>
        <stp>D</stp>
        <tr r="B31" s="6"/>
      </tp>
      <tp t="s">
        <v>NZD/JPY</v>
        <stp/>
        <stp>ContractData</stp>
        <stp>DRNZDJPY</stp>
        <stp>LongDescription</stp>
        <stp/>
        <stp>D</stp>
        <tr r="B29" s="6"/>
      </tp>
      <tp t="s">
        <v>USD/JPY</v>
        <stp/>
        <stp>ContractData</stp>
        <stp>DRUSDJPY</stp>
        <stp>LongDescription</stp>
        <stp/>
        <stp>D</stp>
        <tr r="B19" s="6"/>
      </tp>
      <tp>
        <v>1.2505000000000002</v>
        <stp/>
        <stp>ContractData</stp>
        <stp>DRUSDSGD</stp>
        <stp>High</stp>
        <stp/>
        <stp>T</stp>
        <tr r="J14" s="3"/>
      </tp>
      <tp>
        <v>125050</v>
        <stp/>
        <stp>ContractData</stp>
        <stp>DRUSDSGD</stp>
        <stp>HIgh</stp>
        <stp/>
        <stp>D</stp>
        <tr r="H18" s="6"/>
      </tp>
      <tp>
        <v>0.84593000000000007</v>
        <stp/>
        <stp>ContractData</stp>
        <stp>DRNZDUSD</stp>
        <stp>Last</stp>
        <stp/>
        <stp>T</stp>
        <tr r="I29" s="3"/>
      </tp>
      <tp>
        <v>1.6788400000000001</v>
        <stp/>
        <stp>ContractData</stp>
        <stp>DRGBPUSD</stp>
        <stp>Last</stp>
        <stp/>
        <stp>T</stp>
        <tr r="I18" s="3"/>
      </tp>
      <tp>
        <v>1.3384900000000002</v>
        <stp/>
        <stp>ContractData</stp>
        <stp>DREURUSD</stp>
        <stp>Last</stp>
        <stp/>
        <stp>T</stp>
        <tr r="I2" s="3"/>
        <tr r="I4" s="3"/>
      </tp>
      <tp>
        <v>0.92629000000000006</v>
        <stp/>
        <stp>ContractData</stp>
        <stp>DRAUDUSD</stp>
        <stp>Last</stp>
        <stp/>
        <stp>T</stp>
        <tr r="I24" s="3"/>
      </tp>
      <tp>
        <v>-2.1591044034934307E-3</v>
        <stp/>
        <stp>ContractData</stp>
        <stp>DRAUDUSD</stp>
        <stp>PerCentNetLastQuote</stp>
        <tr r="F28" s="6"/>
        <tr r="E28" s="6"/>
      </tp>
      <tp>
        <v>-2.9883528945933227E-3</v>
        <stp/>
        <stp>ContractData</stp>
        <stp>DREURUSD</stp>
        <stp>PerCentNetLastQuote</stp>
        <tr r="E8" s="6"/>
        <tr r="F8" s="6"/>
      </tp>
      <tp>
        <v>5.3611317944899477E-3</v>
        <stp/>
        <stp>ContractData</stp>
        <stp>DRGBPUSD</stp>
        <stp>PerCentNetLastQuote</stp>
        <tr r="F22" s="6"/>
        <tr r="E22" s="6"/>
      </tp>
      <tp>
        <v>-1.182116935007211E-3</v>
        <stp/>
        <stp>ContractData</stp>
        <stp>DRNZDUSD</stp>
        <stp>PerCentNetLastQuote</stp>
        <tr r="F33" s="6"/>
        <tr r="E33" s="6"/>
      </tp>
      <tp>
        <v>1.2501800000000001</v>
        <stp/>
        <stp>ContractData</stp>
        <stp>DRUSDSGD</stp>
        <stp>Last</stp>
        <stp/>
        <stp>T</stp>
        <tr r="I14" s="3"/>
      </tp>
      <tp>
        <v>-2.1592226798352591E-2</v>
        <stp/>
        <stp>ContractData</stp>
        <stp>DRUSDSGD</stp>
        <stp>PerCentNetLastQuote</stp>
        <tr r="F18" s="6"/>
        <tr r="E18" s="6"/>
      </tp>
      <tp>
        <v>1.6789700000000001</v>
        <stp/>
        <stp>ContractData</stp>
        <stp>DRGBPUSD</stp>
        <stp>High</stp>
        <stp/>
        <stp>T</stp>
        <tr r="J18" s="3"/>
      </tp>
      <tp>
        <v>1.3385300000000002</v>
        <stp/>
        <stp>ContractData</stp>
        <stp>DREURUSD</stp>
        <stp>High</stp>
        <stp/>
        <stp>T</stp>
        <tr r="J4" s="3"/>
      </tp>
      <tp>
        <v>0.92642000000000002</v>
        <stp/>
        <stp>ContractData</stp>
        <stp>DRAUDUSD</stp>
        <stp>High</stp>
        <stp/>
        <stp>T</stp>
        <tr r="J24" s="3"/>
      </tp>
      <tp>
        <v>0.84606000000000003</v>
        <stp/>
        <stp>ContractData</stp>
        <stp>DRNZDUSD</stp>
        <stp>High</stp>
        <stp/>
        <stp>T</stp>
        <tr r="J29" s="3"/>
      </tp>
      <tp>
        <v>167897</v>
        <stp/>
        <stp>ContractData</stp>
        <stp>DRGBPUSD</stp>
        <stp>HIgh</stp>
        <stp/>
        <stp>D</stp>
        <tr r="H22" s="6"/>
      </tp>
      <tp>
        <v>133853</v>
        <stp/>
        <stp>ContractData</stp>
        <stp>DREURUSD</stp>
        <stp>HIgh</stp>
        <stp/>
        <stp>D</stp>
        <tr r="H8" s="6"/>
      </tp>
      <tp>
        <v>92642</v>
        <stp/>
        <stp>ContractData</stp>
        <stp>DRAUDUSD</stp>
        <stp>HIgh</stp>
        <stp/>
        <stp>D</stp>
        <tr r="H28" s="6"/>
      </tp>
      <tp>
        <v>84606</v>
        <stp/>
        <stp>ContractData</stp>
        <stp>DRNZDUSD</stp>
        <stp>HIgh</stp>
        <stp/>
        <stp>D</stp>
        <tr r="H33" s="6"/>
      </tp>
      <tp>
        <v>93587.18</v>
        <stp/>
        <stp>StudyData</stp>
        <stp>DRCADJPY</stp>
        <stp>BBnds</stp>
        <stp>InputChoice=Close,MAType=Sim,Period1=20,Percent=2</stp>
        <stp>BHI</stp>
        <stp>5</stp>
        <stp>-1</stp>
        <stp>all</stp>
        <stp/>
        <stp/>
        <stp/>
        <stp>D</stp>
        <tr r="C27" s="3"/>
      </tp>
      <tp>
        <v>92398.52</v>
        <stp/>
        <stp>StudyData</stp>
        <stp>DRNZDCAD</stp>
        <stp>BBnds</stp>
        <stp>InputChoice=Close,MAType=Sim,Period1=20,Percent=2</stp>
        <stp>BLO</stp>
        <stp>5</stp>
        <stp>-1</stp>
        <stp>all</stp>
        <stp/>
        <stp/>
        <stp/>
        <stp>D</stp>
        <tr r="F28" s="3"/>
      </tp>
      <tp>
        <v>84571.98</v>
        <stp/>
        <stp>StudyData</stp>
        <stp>DRNZDUSD</stp>
        <stp>BBnds</stp>
        <stp>InputChoice=Close,MAType=Sim,Period1=20,Percent=2</stp>
        <stp>BLO</stp>
        <stp>5</stp>
        <stp>-1</stp>
        <stp>all</stp>
        <stp/>
        <stp/>
        <stp/>
        <stp>D</stp>
        <tr r="F29" s="3"/>
      </tp>
      <tp>
        <v>171620.48000000001</v>
        <stp/>
        <stp>StudyData</stp>
        <stp>DRGBPJPY</stp>
        <stp>BBnds</stp>
        <stp>InputChoice=Close,MAType=Sim,Period1=20,Percent=2</stp>
        <stp>BHI</stp>
        <stp>5</stp>
        <stp>-1</stp>
        <stp>all</stp>
        <stp/>
        <stp/>
        <stp/>
        <stp>D</stp>
        <tr r="C21" s="3"/>
      </tp>
      <tp>
        <v>171544.52</v>
        <stp/>
        <stp>StudyData</stp>
        <stp>DRGBPJPY</stp>
        <stp>BBnds</stp>
        <stp>InputChoice=Close,MAType=Sim,Period1=20,Percent=2</stp>
        <stp>BLO</stp>
        <stp>5</stp>
        <stp>-1</stp>
        <stp>all</stp>
        <stp/>
        <stp/>
        <stp/>
        <stp>D</stp>
        <tr r="F21" s="3"/>
      </tp>
      <tp>
        <v>93523.02</v>
        <stp/>
        <stp>StudyData</stp>
        <stp>DRCADJPY</stp>
        <stp>BBnds</stp>
        <stp>InputChoice=Close,MAType=Sim,Period1=20,Percent=2</stp>
        <stp>BLO</stp>
        <stp>5</stp>
        <stp>-1</stp>
        <stp>all</stp>
        <stp/>
        <stp/>
        <stp/>
        <stp>D</stp>
        <tr r="F27" s="3"/>
      </tp>
      <tp>
        <v>92467.58</v>
        <stp/>
        <stp>StudyData</stp>
        <stp>DRNZDCAD</stp>
        <stp>BBnds</stp>
        <stp>InputChoice=Close,MAType=Sim,Period1=20,Percent=2</stp>
        <stp>BHI</stp>
        <stp>5</stp>
        <stp>-1</stp>
        <stp>all</stp>
        <stp/>
        <stp/>
        <stp/>
        <stp>D</stp>
        <tr r="C28" s="3"/>
      </tp>
      <tp>
        <v>84641.919999999998</v>
        <stp/>
        <stp>StudyData</stp>
        <stp>DRNZDUSD</stp>
        <stp>BBnds</stp>
        <stp>InputChoice=Close,MAType=Sim,Period1=20,Percent=2</stp>
        <stp>BHI</stp>
        <stp>5</stp>
        <stp>-1</stp>
        <stp>all</stp>
        <stp/>
        <stp/>
        <stp/>
        <stp>D</stp>
        <tr r="C29" s="3"/>
      </tp>
      <tp>
        <v>775107</v>
        <stp/>
        <stp>StudyData</stp>
        <stp>DRUSDHKD</stp>
        <stp>BBnds</stp>
        <stp>InputChoice=Close,MAType=Sim,Period1=20,Percent=2</stp>
        <stp>BLO</stp>
        <stp>5</stp>
        <stp>-1</stp>
        <stp>all</stp>
        <stp/>
        <stp/>
        <stp/>
        <stp>D</stp>
        <tr r="F12" s="3"/>
      </tp>
      <tp>
        <v>109197.95</v>
        <stp/>
        <stp>StudyData</stp>
        <stp>DRUSDCAD</stp>
        <stp>BBnds</stp>
        <stp>InputChoice=Close,MAType=Sim,Period1=20,Percent=2</stp>
        <stp>BLO</stp>
        <stp>5</stp>
        <stp>-1</stp>
        <stp>all</stp>
        <stp/>
        <stp/>
        <stp/>
        <stp>D</stp>
        <tr r="F16" s="3"/>
      </tp>
      <tp>
        <v>124988.16</v>
        <stp/>
        <stp>StudyData</stp>
        <stp>DRUSDSGD</stp>
        <stp>BBnds</stp>
        <stp>InputChoice=Close,MAType=Sim,Period1=20,Percent=2</stp>
        <stp>BLO</stp>
        <stp>5</stp>
        <stp>-1</stp>
        <stp>all</stp>
        <stp/>
        <stp/>
        <stp/>
        <stp>D</stp>
        <tr r="F14" s="3"/>
      </tp>
      <tp>
        <v>92656.06</v>
        <stp/>
        <stp>StudyData</stp>
        <stp>DRAUDUSD</stp>
        <stp>BBnds</stp>
        <stp>InputChoice=Close,MAType=Sim,Period1=20,Percent=2</stp>
        <stp>BHI</stp>
        <stp>5</stp>
        <stp>-1</stp>
        <stp>all</stp>
        <stp/>
        <stp/>
        <stp/>
        <stp>D</stp>
        <tr r="C24" s="3"/>
      </tp>
      <tp>
        <v>112767.5</v>
        <stp/>
        <stp>StudyData</stp>
        <stp>DRCHFJPY</stp>
        <stp>BBnds</stp>
        <stp>InputChoice=Close,MAType=Sim,Period1=20,Percent=2</stp>
        <stp>BHI</stp>
        <stp>5</stp>
        <stp>-1</stp>
        <stp>all</stp>
        <stp/>
        <stp/>
        <stp/>
        <stp>D</stp>
        <tr r="C26" s="3"/>
      </tp>
      <tp>
        <v>158289.54</v>
        <stp/>
        <stp>StudyData</stp>
        <stp>DREURNZD</stp>
        <stp>BBnds</stp>
        <stp>InputChoice=Close,MAType=Sim,Period1=20,Percent=2</stp>
        <stp>BHI</stp>
        <stp>5</stp>
        <stp>-1</stp>
        <stp>all</stp>
        <stp/>
        <stp/>
        <stp/>
        <stp>D</stp>
        <tr r="C10" s="3"/>
      </tp>
      <tp>
        <v>146282.23000000001</v>
        <stp/>
        <stp>StudyData</stp>
        <stp>DREURCAD</stp>
        <stp>BBnds</stp>
        <stp>InputChoice=Close,MAType=Sim,Period1=20,Percent=2</stp>
        <stp>BHI</stp>
        <stp>5</stp>
        <stp>-1</stp>
        <stp>all</stp>
        <stp/>
        <stp/>
        <stp/>
        <stp>D</stp>
        <tr r="C9" s="3"/>
      </tp>
      <tp>
        <v>144527.51</v>
        <stp/>
        <stp>StudyData</stp>
        <stp>DREURAUD</stp>
        <stp>BBnds</stp>
        <stp>InputChoice=Close,MAType=Sim,Period1=20,Percent=2</stp>
        <stp>BHI</stp>
        <stp>5</stp>
        <stp>-1</stp>
        <stp>all</stp>
        <stp/>
        <stp/>
        <stp/>
        <stp>D</stp>
        <tr r="C8" s="3"/>
      </tp>
      <tp>
        <v>133860.18</v>
        <stp/>
        <stp>StudyData</stp>
        <stp>DREURUSD</stp>
        <stp>BBnds</stp>
        <stp>InputChoice=Close,MAType=Sim,Period1=20,Percent=2</stp>
        <stp>BHI</stp>
        <stp>5</stp>
        <stp>-1</stp>
        <stp>all</stp>
        <stp/>
        <stp/>
        <stp/>
        <stp>D</stp>
        <tr r="C4" s="3"/>
      </tp>
      <tp>
        <v>90650.51</v>
        <stp/>
        <stp>StudyData</stp>
        <stp>DRUSDCHF</stp>
        <stp>BBnds</stp>
        <stp>InputChoice=Close,MAType=Sim,Period1=20,Percent=2</stp>
        <stp>BLO</stp>
        <stp>5</stp>
        <stp>-1</stp>
        <stp>all</stp>
        <stp/>
        <stp/>
        <stp/>
        <stp>D</stp>
        <tr r="F13" s="3"/>
      </tp>
      <tp>
        <v>121360.62</v>
        <stp/>
        <stp>StudyData</stp>
        <stp>DREURCHF</stp>
        <stp>BBnds</stp>
        <stp>InputChoice=Close,MAType=Sim,Period1=20,Percent=2</stp>
        <stp>BHI</stp>
        <stp>5</stp>
        <stp>-1</stp>
        <stp>all</stp>
        <stp/>
        <stp/>
        <stp/>
        <stp>D</stp>
        <tr r="C5" s="3"/>
      </tp>
      <tp>
        <v>90674.19</v>
        <stp/>
        <stp>StudyData</stp>
        <stp>DRUSDCHF</stp>
        <stp>BBnds</stp>
        <stp>InputChoice=Close,MAType=Sim,Period1=20,Percent=2</stp>
        <stp>BHI</stp>
        <stp>5</stp>
        <stp>-1</stp>
        <stp>all</stp>
        <stp/>
        <stp/>
        <stp/>
        <stp>D</stp>
        <tr r="C13" s="3"/>
      </tp>
      <tp>
        <v>121331.18</v>
        <stp/>
        <stp>StudyData</stp>
        <stp>DREURCHF</stp>
        <stp>BBnds</stp>
        <stp>InputChoice=Close,MAType=Sim,Period1=20,Percent=2</stp>
        <stp>BLO</stp>
        <stp>5</stp>
        <stp>-1</stp>
        <stp>all</stp>
        <stp/>
        <stp/>
        <stp/>
        <stp>D</stp>
        <tr r="F5" s="3"/>
      </tp>
      <tp>
        <v>1.5221579999999999</v>
        <stp/>
        <stp>StudyData</stp>
        <stp>DRGBPCHF</stp>
        <stp>BBnds</stp>
        <stp>MAType=Sim,InputChoice=Close,Period1=20,Percent=2,Divisor=0</stp>
        <stp>BMA</stp>
        <stp>5</stp>
        <stp>0</stp>
        <stp>ALL</stp>
        <stp/>
        <stp/>
        <stp>TRUE</stp>
        <stp>T</stp>
        <tr r="B6" s="8"/>
      </tp>
      <tp>
        <v>1.8341050000000001</v>
        <stp/>
        <stp>StudyData</stp>
        <stp>DRGBPCAD</stp>
        <stp>BBnds</stp>
        <stp>MAType=Sim,InputChoice=Close,Period1=20,Percent=2,Divisor=0</stp>
        <stp>BMA</stp>
        <stp>5</stp>
        <stp>0</stp>
        <stp>ALL</stp>
        <stp/>
        <stp/>
        <stp>TRUE</stp>
        <stp>T</stp>
        <tr r="B5" s="8"/>
      </tp>
      <tp>
        <v>1.8124994999999999</v>
        <stp/>
        <stp>StudyData</stp>
        <stp>DRGBPAUD</stp>
        <stp>BBnds</stp>
        <stp>MAType=Sim,InputChoice=Close,Period1=20,Percent=2,Divisor=0</stp>
        <stp>BMA</stp>
        <stp>5</stp>
        <stp>0</stp>
        <stp>ALL</stp>
        <stp/>
        <stp/>
        <stp>TRUE</stp>
        <stp>T</stp>
        <tr r="B4" s="8"/>
      </tp>
      <tp>
        <v>171.58074999999999</v>
        <stp/>
        <stp>StudyData</stp>
        <stp>DRGBPJPY</stp>
        <stp>BBnds</stp>
        <stp>MAType=Sim,InputChoice=Close,Period1=20,Percent=2,Divisor=0</stp>
        <stp>BMA</stp>
        <stp>5</stp>
        <stp>0</stp>
        <stp>ALL</stp>
        <stp/>
        <stp/>
        <stp>TRUE</stp>
        <stp>T</stp>
        <tr r="B7" s="8"/>
      </tp>
      <tp>
        <v>1.678909</v>
        <stp/>
        <stp>StudyData</stp>
        <stp>DRGBPUSD</stp>
        <stp>BBnds</stp>
        <stp>MAType=Sim,InputChoice=Close,Period1=20,Percent=2,Divisor=0</stp>
        <stp>BMA</stp>
        <stp>5</stp>
        <stp>0</stp>
        <stp>ALL</stp>
        <stp/>
        <stp/>
        <stp>TRUE</stp>
        <stp>T</stp>
        <tr r="B8" s="8"/>
      </tp>
      <tp>
        <v>775148.2</v>
        <stp/>
        <stp>StudyData</stp>
        <stp>DRUSDHKD</stp>
        <stp>BBnds</stp>
        <stp>InputChoice=Close,MAType=Sim,Period1=20,Percent=2</stp>
        <stp>BHI</stp>
        <stp>5</stp>
        <stp>-1</stp>
        <stp>all</stp>
        <stp/>
        <stp/>
        <stp/>
        <stp>D</stp>
        <tr r="C12" s="3"/>
      </tp>
      <tp>
        <v>109289.65</v>
        <stp/>
        <stp>StudyData</stp>
        <stp>DRUSDCAD</stp>
        <stp>BBnds</stp>
        <stp>InputChoice=Close,MAType=Sim,Period1=20,Percent=2</stp>
        <stp>BHI</stp>
        <stp>5</stp>
        <stp>-1</stp>
        <stp>all</stp>
        <stp/>
        <stp/>
        <stp/>
        <stp>D</stp>
        <tr r="C16" s="3"/>
      </tp>
      <tp>
        <v>125042.14</v>
        <stp/>
        <stp>StudyData</stp>
        <stp>DRUSDSGD</stp>
        <stp>BBnds</stp>
        <stp>InputChoice=Close,MAType=Sim,Period1=20,Percent=2</stp>
        <stp>BHI</stp>
        <stp>5</stp>
        <stp>-1</stp>
        <stp>all</stp>
        <stp/>
        <stp/>
        <stp/>
        <stp>D</stp>
        <tr r="C14" s="3"/>
      </tp>
      <tp>
        <v>92617.54</v>
        <stp/>
        <stp>StudyData</stp>
        <stp>DRAUDUSD</stp>
        <stp>BBnds</stp>
        <stp>InputChoice=Close,MAType=Sim,Period1=20,Percent=2</stp>
        <stp>BLO</stp>
        <stp>5</stp>
        <stp>-1</stp>
        <stp>all</stp>
        <stp/>
        <stp/>
        <stp/>
        <stp>D</stp>
        <tr r="F24" s="3"/>
      </tp>
      <tp>
        <v>112696.5</v>
        <stp/>
        <stp>StudyData</stp>
        <stp>DRCHFJPY</stp>
        <stp>BBnds</stp>
        <stp>InputChoice=Close,MAType=Sim,Period1=20,Percent=2</stp>
        <stp>BLO</stp>
        <stp>5</stp>
        <stp>-1</stp>
        <stp>all</stp>
        <stp/>
        <stp/>
        <stp/>
        <stp>D</stp>
        <tr r="F26" s="3"/>
      </tp>
      <tp>
        <v>158153.46</v>
        <stp/>
        <stp>StudyData</stp>
        <stp>DREURNZD</stp>
        <stp>BBnds</stp>
        <stp>InputChoice=Close,MAType=Sim,Period1=20,Percent=2</stp>
        <stp>BLO</stp>
        <stp>5</stp>
        <stp>-1</stp>
        <stp>all</stp>
        <stp/>
        <stp/>
        <stp/>
        <stp>D</stp>
        <tr r="F10" s="3"/>
      </tp>
      <tp>
        <v>146164.26999999999</v>
        <stp/>
        <stp>StudyData</stp>
        <stp>DREURCAD</stp>
        <stp>BBnds</stp>
        <stp>InputChoice=Close,MAType=Sim,Period1=20,Percent=2</stp>
        <stp>BLO</stp>
        <stp>5</stp>
        <stp>-1</stp>
        <stp>all</stp>
        <stp/>
        <stp/>
        <stp/>
        <stp>D</stp>
        <tr r="F9" s="3"/>
      </tp>
      <tp>
        <v>144465.59</v>
        <stp/>
        <stp>StudyData</stp>
        <stp>DREURAUD</stp>
        <stp>BBnds</stp>
        <stp>InputChoice=Close,MAType=Sim,Period1=20,Percent=2</stp>
        <stp>BLO</stp>
        <stp>5</stp>
        <stp>-1</stp>
        <stp>all</stp>
        <stp/>
        <stp/>
        <stp/>
        <stp>D</stp>
        <tr r="F8" s="3"/>
      </tp>
      <tp>
        <v>133835.62</v>
        <stp/>
        <stp>StudyData</stp>
        <stp>DREURUSD</stp>
        <stp>BBnds</stp>
        <stp>InputChoice=Close,MAType=Sim,Period1=20,Percent=2</stp>
        <stp>BLO</stp>
        <stp>5</stp>
        <stp>-1</stp>
        <stp>all</stp>
        <stp/>
        <stp/>
        <stp/>
        <stp>D</stp>
        <tr r="F4" s="3"/>
      </tp>
      <tp>
        <v>1.2134704999999999</v>
        <stp/>
        <stp>StudyData</stp>
        <stp>DREURCHF</stp>
        <stp>BBnds</stp>
        <stp>MAType=Sim,InputChoice=Close,Period1=20,Percent=2,Divisor=0</stp>
        <stp>BMA</stp>
        <stp>5</stp>
        <stp>0</stp>
        <stp>ALL</stp>
        <stp/>
        <stp/>
        <stp>TRUE</stp>
        <stp>T</stp>
        <tr r="B6" s="5"/>
      </tp>
      <tp>
        <v>1.4622085</v>
        <stp/>
        <stp>StudyData</stp>
        <stp>DREURCAD</stp>
        <stp>BBnds</stp>
        <stp>MAType=Sim,InputChoice=Close,Period1=20,Percent=2,Divisor=0</stp>
        <stp>BMA</stp>
        <stp>5</stp>
        <stp>0</stp>
        <stp>ALL</stp>
        <stp/>
        <stp/>
        <stp>TRUE</stp>
        <stp>T</stp>
        <tr r="B5" s="5"/>
      </tp>
      <tp>
        <v>1.4449780000000001</v>
        <stp/>
        <stp>StudyData</stp>
        <stp>DREURAUD</stp>
        <stp>BBnds</stp>
        <stp>MAType=Sim,InputChoice=Close,Period1=20,Percent=2,Divisor=0</stp>
        <stp>BMA</stp>
        <stp>5</stp>
        <stp>0</stp>
        <stp>ALL</stp>
        <stp/>
        <stp/>
        <stp>TRUE</stp>
        <stp>T</stp>
        <tr r="B4" s="5"/>
      </tp>
      <tp>
        <v>0.79727300000000001</v>
        <stp/>
        <stp>StudyData</stp>
        <stp>DREURGBP</stp>
        <stp>BBnds</stp>
        <stp>MAType=Sim,InputChoice=Close,Period1=20,Percent=2,Divisor=0</stp>
        <stp>BMA</stp>
        <stp>5</stp>
        <stp>0</stp>
        <stp>ALL</stp>
        <stp/>
        <stp/>
        <stp>TRUE</stp>
        <stp>T</stp>
        <tr r="B7" s="5"/>
      </tp>
      <tp>
        <v>136.78854999999999</v>
        <stp/>
        <stp>StudyData</stp>
        <stp>DREURJPY</stp>
        <stp>BBnds</stp>
        <stp>MAType=Sim,InputChoice=Close,Period1=20,Percent=2,Divisor=0</stp>
        <stp>BMA</stp>
        <stp>5</stp>
        <stp>0</stp>
        <stp>ALL</stp>
        <stp/>
        <stp/>
        <stp>TRUE</stp>
        <stp>T</stp>
        <tr r="B8" s="5"/>
      </tp>
      <tp>
        <v>1.5822210000000001</v>
        <stp/>
        <stp>StudyData</stp>
        <stp>DREURNZD</stp>
        <stp>BBnds</stp>
        <stp>MAType=Sim,InputChoice=Close,Period1=20,Percent=2,Divisor=0</stp>
        <stp>BMA</stp>
        <stp>5</stp>
        <stp>0</stp>
        <stp>ALL</stp>
        <stp/>
        <stp/>
        <stp>TRUE</stp>
        <stp>T</stp>
        <tr r="B9" s="5"/>
      </tp>
      <tp>
        <v>1.3384784999999999</v>
        <stp/>
        <stp>StudyData</stp>
        <stp>DREURUSD</stp>
        <stp>BBnds</stp>
        <stp>MAType=Sim,InputChoice=Close,Period1=20,Percent=2,Divisor=0</stp>
        <stp>BMA</stp>
        <stp>5</stp>
        <stp>0</stp>
        <stp>ALL</stp>
        <stp/>
        <stp/>
        <stp>TRUE</stp>
        <stp>T</stp>
        <tr r="B10" s="5"/>
      </tp>
      <tp>
        <v>102223.9</v>
        <stp/>
        <stp>StudyData</stp>
        <stp>DRUSDJPY</stp>
        <stp>BBnds</stp>
        <stp>InputChoice=Close,MAType=Sim,Period1=20,Percent=2</stp>
        <stp>BHI</stp>
        <stp>5</stp>
        <stp>-1</stp>
        <stp>all</stp>
        <stp/>
        <stp/>
        <stp/>
        <stp>D</stp>
        <tr r="C15" s="3"/>
      </tp>
      <tp>
        <v>136763.03</v>
        <stp/>
        <stp>StudyData</stp>
        <stp>DREURJPY</stp>
        <stp>BBnds</stp>
        <stp>InputChoice=Close,MAType=Sim,Period1=20,Percent=2</stp>
        <stp>BLO</stp>
        <stp>5</stp>
        <stp>-1</stp>
        <stp>all</stp>
        <stp/>
        <stp/>
        <stp/>
        <stp>D</stp>
        <tr r="F7" s="3"/>
      </tp>
      <tp>
        <v>102174.5</v>
        <stp/>
        <stp>StudyData</stp>
        <stp>DRUSDJPY</stp>
        <stp>BBnds</stp>
        <stp>InputChoice=Close,MAType=Sim,Period1=20,Percent=2</stp>
        <stp>BLO</stp>
        <stp>5</stp>
        <stp>-1</stp>
        <stp>all</stp>
        <stp/>
        <stp/>
        <stp/>
        <stp>D</stp>
        <tr r="F15" s="3"/>
      </tp>
      <tp>
        <v>136815.76999999999</v>
        <stp/>
        <stp>StudyData</stp>
        <stp>DREURJPY</stp>
        <stp>BBnds</stp>
        <stp>InputChoice=Close,MAType=Sim,Period1=20,Percent=2</stp>
        <stp>BHI</stp>
        <stp>5</stp>
        <stp>-1</stp>
        <stp>all</stp>
        <stp/>
        <stp/>
        <stp/>
        <stp>D</stp>
        <tr r="C7" s="3"/>
      </tp>
      <tp>
        <v>0.90663249999999995</v>
        <stp/>
        <stp>StudyData</stp>
        <stp>DRUSDCHF</stp>
        <stp>BBnds</stp>
        <stp>MAType=Sim,InputChoice=Close,Period1=20,Percent=2,Divisor=0</stp>
        <stp>BMA</stp>
        <stp>5</stp>
        <stp>0</stp>
        <stp>ALL</stp>
        <stp/>
        <stp/>
        <stp>TRUE</stp>
        <stp>T</stp>
        <tr r="B5" s="7"/>
      </tp>
      <tp>
        <v>1.0924125</v>
        <stp/>
        <stp>StudyData</stp>
        <stp>DRUSDCAD</stp>
        <stp>BBnds</stp>
        <stp>MAType=Sim,InputChoice=Close,Period1=20,Percent=2,Divisor=0</stp>
        <stp>BMA</stp>
        <stp>5</stp>
        <stp>0</stp>
        <stp>ALL</stp>
        <stp/>
        <stp/>
        <stp>TRUE</stp>
        <stp>T</stp>
        <tr r="B4" s="7"/>
      </tp>
      <tp>
        <v>0.92432000000000003</v>
        <stp/>
        <stp>StudyData</stp>
        <stp>DRNZDCAD</stp>
        <stp>BBnds</stp>
        <stp>MAType=Sim,InputChoice=Close,Period1=20,Percent=2,Divisor=0</stp>
        <stp>BMA</stp>
        <stp>5</stp>
        <stp>0</stp>
        <stp>ALL</stp>
        <stp/>
        <stp/>
        <stp>TRUE</stp>
        <stp>T</stp>
        <tr r="B7" s="10"/>
      </tp>
      <tp>
        <v>86.465000000000003</v>
        <stp/>
        <stp>StudyData</stp>
        <stp>DRNZDJPY</stp>
        <stp>BBnds</stp>
        <stp>MAType=Sim,InputChoice=Close,Period1=20,Percent=2,Divisor=0</stp>
        <stp>BMA</stp>
        <stp>5</stp>
        <stp>0</stp>
        <stp>ALL</stp>
        <stp/>
        <stp/>
        <stp>TRUE</stp>
        <stp>T</stp>
        <tr r="B8" s="10"/>
      </tp>
      <tp>
        <v>93.557249999999996</v>
        <stp/>
        <stp>StudyData</stp>
        <stp>DRCADJPY</stp>
        <stp>BBnds</stp>
        <stp>MAType=Sim,InputChoice=Close,Period1=20,Percent=2,Divisor=0</stp>
        <stp>BMA</stp>
        <stp>5</stp>
        <stp>0</stp>
        <stp>ALL</stp>
        <stp/>
        <stp/>
        <stp>TRUE</stp>
        <stp>T</stp>
        <tr r="B5" s="10"/>
      </tp>
      <tp>
        <v>102.19865</v>
        <stp/>
        <stp>StudyData</stp>
        <stp>DRUSDJPY</stp>
        <stp>BBnds</stp>
        <stp>MAType=Sim,InputChoice=Close,Period1=20,Percent=2,Divisor=0</stp>
        <stp>BMA</stp>
        <stp>5</stp>
        <stp>0</stp>
        <stp>ALL</stp>
        <stp/>
        <stp/>
        <stp>TRUE</stp>
        <stp>T</stp>
        <tr r="B6" s="7"/>
      </tp>
      <tp>
        <v>7.7512819999999998</v>
        <stp/>
        <stp>StudyData</stp>
        <stp>DRUSDHKD</stp>
        <stp>BBnds</stp>
        <stp>MAType=Sim,InputChoice=Close,Period1=20,Percent=2,Divisor=0</stp>
        <stp>BMA</stp>
        <stp>5</stp>
        <stp>0</stp>
        <stp>ALL</stp>
        <stp/>
        <stp/>
        <stp>TRUE</stp>
        <stp>T</stp>
        <tr r="B8" s="7"/>
      </tp>
      <tp>
        <v>1.2501575</v>
        <stp/>
        <stp>StudyData</stp>
        <stp>DRUSDSGD</stp>
        <stp>BBnds</stp>
        <stp>MAType=Sim,InputChoice=Close,Period1=20,Percent=2,Divisor=0</stp>
        <stp>BMA</stp>
        <stp>5</stp>
        <stp>0</stp>
        <stp>ALL</stp>
        <stp/>
        <stp/>
        <stp>TRUE</stp>
        <stp>T</stp>
        <tr r="B7" s="7"/>
      </tp>
      <tp>
        <v>0.84607449999999995</v>
        <stp/>
        <stp>StudyData</stp>
        <stp>DRNZDUSD</stp>
        <stp>BBnds</stp>
        <stp>MAType=Sim,InputChoice=Close,Period1=20,Percent=2,Divisor=0</stp>
        <stp>BMA</stp>
        <stp>5</stp>
        <stp>0</stp>
        <stp>ALL</stp>
        <stp/>
        <stp/>
        <stp>TRUE</stp>
        <stp>T</stp>
        <tr r="B9" s="10"/>
      </tp>
      <tp>
        <v>0.92636600000000002</v>
        <stp/>
        <stp>StudyData</stp>
        <stp>DRAUDUSD</stp>
        <stp>BBnds</stp>
        <stp>MAType=Sim,InputChoice=Close,Period1=20,Percent=2,Divisor=0</stp>
        <stp>BMA</stp>
        <stp>5</stp>
        <stp>0</stp>
        <stp>ALL</stp>
        <stp/>
        <stp/>
        <stp>TRUE</stp>
        <stp>T</stp>
        <tr r="B4" s="10"/>
      </tp>
      <tp>
        <v>183339.42</v>
        <stp/>
        <stp>StudyData</stp>
        <stp>DRGBPCAD</stp>
        <stp>BBnds</stp>
        <stp>InputChoice=Close,MAType=Sim,Period1=20,Percent=2</stp>
        <stp>BLO</stp>
        <stp>5</stp>
        <stp>-1</stp>
        <stp>all</stp>
        <stp/>
        <stp/>
        <stp/>
        <stp>D</stp>
        <tr r="F22" s="3"/>
      </tp>
      <tp>
        <v>181217.66</v>
        <stp/>
        <stp>StudyData</stp>
        <stp>DRGBPAUD</stp>
        <stp>BBnds</stp>
        <stp>InputChoice=Close,MAType=Sim,Period1=20,Percent=2</stp>
        <stp>BLO</stp>
        <stp>5</stp>
        <stp>-1</stp>
        <stp>all</stp>
        <stp/>
        <stp/>
        <stp/>
        <stp>D</stp>
        <tr r="F20" s="3"/>
      </tp>
      <tp>
        <v>167865.07</v>
        <stp/>
        <stp>StudyData</stp>
        <stp>DRGBPUSD</stp>
        <stp>BBnds</stp>
        <stp>InputChoice=Close,MAType=Sim,Period1=20,Percent=2</stp>
        <stp>BLO</stp>
        <stp>5</stp>
        <stp>-1</stp>
        <stp>all</stp>
        <stp/>
        <stp/>
        <stp/>
        <stp>D</stp>
        <tr r="F18" s="3"/>
      </tp>
      <tp>
        <v>86487.11</v>
        <stp/>
        <stp>StudyData</stp>
        <stp>DRNZDJPY</stp>
        <stp>BBnds</stp>
        <stp>InputChoice=Close,MAType=Sim,Period1=20,Percent=2</stp>
        <stp>BHI</stp>
        <stp>5</stp>
        <stp>-1</stp>
        <stp>all</stp>
        <stp/>
        <stp/>
        <stp/>
        <stp>D</stp>
        <tr r="C25" s="3"/>
      </tp>
      <tp>
        <v>79714.97</v>
        <stp/>
        <stp>StudyData</stp>
        <stp>DREURGBP</stp>
        <stp>BBnds</stp>
        <stp>InputChoice=Close,MAType=Sim,Period1=20,Percent=2</stp>
        <stp>BLO</stp>
        <stp>5</stp>
        <stp>-1</stp>
        <stp>all</stp>
        <stp/>
        <stp/>
        <stp/>
        <stp>D</stp>
        <tr r="F6" s="3"/>
      </tp>
      <tp>
        <v>112.73099999999999</v>
        <stp/>
        <stp>StudyData</stp>
        <stp>DRCHFJPY</stp>
        <stp>BBnds</stp>
        <stp>MAType=Sim,InputChoice=Close,Period1=20,Percent=2,Divisor=0</stp>
        <stp>BMA</stp>
        <stp>5</stp>
        <stp>0</stp>
        <stp>ALL</stp>
        <stp/>
        <stp/>
        <stp>TRUE</stp>
        <stp>T</stp>
        <tr r="B6" s="10"/>
      </tp>
      <tp>
        <v>152188.85999999999</v>
        <stp/>
        <stp>StudyData</stp>
        <stp>DRGBPCHF</stp>
        <stp>BBnds</stp>
        <stp>InputChoice=Close,MAType=Sim,Period1=20,Percent=2</stp>
        <stp>BLO</stp>
        <stp>5</stp>
        <stp>-1</stp>
        <stp>all</stp>
        <stp/>
        <stp/>
        <stp/>
        <stp>D</stp>
        <tr r="F19" s="3"/>
      </tp>
      <tp>
        <v>86442.69</v>
        <stp/>
        <stp>StudyData</stp>
        <stp>DRNZDJPY</stp>
        <stp>BBnds</stp>
        <stp>InputChoice=Close,MAType=Sim,Period1=20,Percent=2</stp>
        <stp>BLO</stp>
        <stp>5</stp>
        <stp>-1</stp>
        <stp>all</stp>
        <stp/>
        <stp/>
        <stp/>
        <stp>D</stp>
        <tr r="F25" s="3"/>
      </tp>
      <tp>
        <v>79738.63</v>
        <stp/>
        <stp>StudyData</stp>
        <stp>DREURGBP</stp>
        <stp>BBnds</stp>
        <stp>InputChoice=Close,MAType=Sim,Period1=20,Percent=2</stp>
        <stp>BHI</stp>
        <stp>5</stp>
        <stp>-1</stp>
        <stp>all</stp>
        <stp/>
        <stp/>
        <stp/>
        <stp>D</stp>
        <tr r="C6" s="3"/>
      </tp>
      <tp>
        <v>152239.04000000001</v>
        <stp/>
        <stp>StudyData</stp>
        <stp>DRGBPCHF</stp>
        <stp>BBnds</stp>
        <stp>InputChoice=Close,MAType=Sim,Period1=20,Percent=2</stp>
        <stp>BHI</stp>
        <stp>5</stp>
        <stp>-1</stp>
        <stp>all</stp>
        <stp/>
        <stp/>
        <stp/>
        <stp>D</stp>
        <tr r="C19" s="3"/>
      </tp>
      <tp>
        <v>183490.48</v>
        <stp/>
        <stp>StudyData</stp>
        <stp>DRGBPCAD</stp>
        <stp>BBnds</stp>
        <stp>InputChoice=Close,MAType=Sim,Period1=20,Percent=2</stp>
        <stp>BHI</stp>
        <stp>5</stp>
        <stp>-1</stp>
        <stp>all</stp>
        <stp/>
        <stp/>
        <stp/>
        <stp>D</stp>
        <tr r="C22" s="3"/>
      </tp>
      <tp>
        <v>181280.34</v>
        <stp/>
        <stp>StudyData</stp>
        <stp>DRGBPAUD</stp>
        <stp>BBnds</stp>
        <stp>InputChoice=Close,MAType=Sim,Period1=20,Percent=2</stp>
        <stp>BHI</stp>
        <stp>5</stp>
        <stp>-1</stp>
        <stp>all</stp>
        <stp/>
        <stp/>
        <stp/>
        <stp>D</stp>
        <tr r="C20" s="3"/>
      </tp>
      <tp>
        <v>167917.83</v>
        <stp/>
        <stp>StudyData</stp>
        <stp>DRGBPUSD</stp>
        <stp>BBnds</stp>
        <stp>InputChoice=Close,MAType=Sim,Period1=20,Percent=2</stp>
        <stp>BHI</stp>
        <stp>5</stp>
        <stp>-1</stp>
        <stp>all</stp>
        <stp/>
        <stp/>
        <stp/>
        <stp>D</stp>
        <tr r="C18" s="3"/>
      </tp>
      <tp>
        <v>2.9446000000000002E-4</v>
        <stp/>
        <stp>StudyData</stp>
        <stp>DREURCHF</stp>
        <stp>BDIF</stp>
        <stp>InputChoice=Close,MAType=Sim,Period1=20,Percent=2</stp>
        <stp>BDIF</stp>
        <stp>5</stp>
        <stp>-1</stp>
        <stp>all</stp>
        <stp/>
        <stp/>
        <stp/>
        <stp>T</stp>
        <tr r="B35" s="5"/>
      </tp>
      <tp>
        <v>1.1796199999999999E-3</v>
        <stp/>
        <stp>StudyData</stp>
        <stp>DREURCAD</stp>
        <stp>BDIF</stp>
        <stp>InputChoice=Close,MAType=Sim,Period1=20,Percent=2</stp>
        <stp>BDIF</stp>
        <stp>5</stp>
        <stp>-1</stp>
        <stp>all</stp>
        <stp/>
        <stp/>
        <stp/>
        <stp>T</stp>
        <tr r="B34" s="5"/>
      </tp>
      <tp>
        <v>6.1921999999999997E-4</v>
        <stp/>
        <stp>StudyData</stp>
        <stp>DREURAUD</stp>
        <stp>BDIF</stp>
        <stp>InputChoice=Close,MAType=Sim,Period1=20,Percent=2</stp>
        <stp>BDIF</stp>
        <stp>5</stp>
        <stp>-1</stp>
        <stp>all</stp>
        <stp/>
        <stp/>
        <stp/>
        <stp>T</stp>
        <tr r="B33" s="5"/>
      </tp>
      <tp>
        <v>1.36085E-3</v>
        <stp/>
        <stp>StudyData</stp>
        <stp>DREURNZD</stp>
        <stp>BDIF</stp>
        <stp>InputChoice=Close,MAType=Sim,Period1=20,Percent=2</stp>
        <stp>BDIF</stp>
        <stp>5</stp>
        <stp>-1</stp>
        <stp>all</stp>
        <stp/>
        <stp/>
        <stp/>
        <stp>T</stp>
        <tr r="B38" s="5"/>
      </tp>
      <tp>
        <v>2.4557000000000002E-4</v>
        <stp/>
        <stp>StudyData</stp>
        <stp>DREURUSD</stp>
        <stp>BDIF</stp>
        <stp>InputChoice=Close,MAType=Sim,Period1=20,Percent=2</stp>
        <stp>BDIF</stp>
        <stp>5</stp>
        <stp>-1</stp>
        <stp>all</stp>
        <stp/>
        <stp/>
        <stp/>
        <stp>T</stp>
        <tr r="B39" s="5"/>
      </tp>
      <tp>
        <v>3.8525000000000001E-4</v>
        <stp/>
        <stp>StudyData</stp>
        <stp>DRAUDUSD</stp>
        <stp>BDIF</stp>
        <stp>InputChoice=Close,MAType=Sim,Period1=20,Percent=2</stp>
        <stp>BDIF</stp>
        <stp>5</stp>
        <stp>-1</stp>
        <stp>all</stp>
        <stp/>
        <stp/>
        <stp/>
        <stp>T</stp>
        <tr r="B33" s="10"/>
      </tp>
      <tp>
        <v>7.0992959999999994E-2</v>
        <stp/>
        <stp>StudyData</stp>
        <stp>DRCHFJPY</stp>
        <stp>BDIF</stp>
        <stp>InputChoice=Close,MAType=Sim,Period1=20,Percent=2</stp>
        <stp>BDIF</stp>
        <stp>5</stp>
        <stp>-1</stp>
        <stp>all</stp>
        <stp/>
        <stp/>
        <stp/>
        <stp>T</stp>
        <tr r="B35" s="10"/>
      </tp>
      <tp>
        <v>1.0000000000000001E-5</v>
        <stp/>
        <stp>ContractData</stp>
        <stp>DREURGBP</stp>
        <stp>TickSize</stp>
        <stp/>
        <stp>T</stp>
        <tr r="L6" s="3"/>
      </tp>
      <tp>
        <v>9.1708999999999996E-4</v>
        <stp/>
        <stp>StudyData</stp>
        <stp>DRUSDCAD</stp>
        <stp>BDIF</stp>
        <stp>InputChoice=Close,MAType=Sim,Period1=20,Percent=2</stp>
        <stp>BDIF</stp>
        <stp>5</stp>
        <stp>-1</stp>
        <stp>all</stp>
        <stp/>
        <stp/>
        <stp/>
        <stp>T</stp>
        <tr r="B33" s="7"/>
      </tp>
      <tp>
        <v>4.1209999999999999E-4</v>
        <stp/>
        <stp>StudyData</stp>
        <stp>DRUSDHKD</stp>
        <stp>BDIF</stp>
        <stp>InputChoice=Close,MAType=Sim,Period1=20,Percent=2</stp>
        <stp>BDIF</stp>
        <stp>5</stp>
        <stp>-1</stp>
        <stp>all</stp>
        <stp/>
        <stp/>
        <stp/>
        <stp>T</stp>
        <tr r="B37" s="7"/>
      </tp>
      <tp>
        <v>5.3981999999999999E-4</v>
        <stp/>
        <stp>StudyData</stp>
        <stp>DRUSDSGD</stp>
        <stp>BDIF</stp>
        <stp>InputChoice=Close,MAType=Sim,Period1=20,Percent=2</stp>
        <stp>BDIF</stp>
        <stp>5</stp>
        <stp>-1</stp>
        <stp>all</stp>
        <stp/>
        <stp/>
        <stp/>
        <stp>T</stp>
        <tr r="B36" s="7"/>
      </tp>
      <tp>
        <v>1.0000000000000001E-5</v>
        <stp/>
        <stp>ContractData</stp>
        <stp>DREURAUD</stp>
        <stp>TickSize</stp>
        <stp/>
        <stp>T</stp>
        <tr r="L8" s="3"/>
      </tp>
      <tp>
        <v>1.0000000000000001E-5</v>
        <stp/>
        <stp>ContractData</stp>
        <stp>DRGBPAUD</stp>
        <stp>TickSize</stp>
        <stp/>
        <stp>T</stp>
        <tr r="L20" s="3"/>
      </tp>
      <tp>
        <v>2.3673999999999999E-4</v>
        <stp/>
        <stp>StudyData</stp>
        <stp>DRUSDCHF</stp>
        <stp>BDIF</stp>
        <stp>InputChoice=Close,MAType=Sim,Period1=20,Percent=2</stp>
        <stp>BDIF</stp>
        <stp>5</stp>
        <stp>-1</stp>
        <stp>all</stp>
        <stp/>
        <stp/>
        <stp/>
        <stp>T</stp>
        <tr r="B34" s="7"/>
      </tp>
      <tp>
        <v>1.0000000000000001E-5</v>
        <stp/>
        <stp>ContractData</stp>
        <stp>DRUSDCHF</stp>
        <stp>TickSize</stp>
        <stp/>
        <stp>T</stp>
        <tr r="L13" s="3"/>
      </tp>
      <tp>
        <v>1.0000000000000001E-5</v>
        <stp/>
        <stp>ContractData</stp>
        <stp>DRUSDCAD</stp>
        <stp>TickSize</stp>
        <stp/>
        <stp>T</stp>
        <tr r="L16" s="3"/>
      </tp>
      <tp>
        <v>1.0000000000000001E-5</v>
        <stp/>
        <stp>ContractData</stp>
        <stp>DREURCHF</stp>
        <stp>TickSize</stp>
        <stp/>
        <stp>T</stp>
        <tr r="L5" s="3"/>
      </tp>
      <tp>
        <v>1.0000000000000001E-5</v>
        <stp/>
        <stp>ContractData</stp>
        <stp>DRNZDCAD</stp>
        <stp>TickSize</stp>
        <stp/>
        <stp>T</stp>
        <tr r="L28" s="3"/>
      </tp>
      <tp>
        <v>1.0000000000000001E-5</v>
        <stp/>
        <stp>ContractData</stp>
        <stp>DRGBPCHF</stp>
        <stp>TickSize</stp>
        <stp/>
        <stp>T</stp>
        <tr r="L19" s="3"/>
      </tp>
      <tp>
        <v>1.0000000000000001E-5</v>
        <stp/>
        <stp>ContractData</stp>
        <stp>DREURCAD</stp>
        <stp>TickSize</stp>
        <stp/>
        <stp>T</stp>
        <tr r="L9" s="3"/>
      </tp>
      <tp>
        <v>1.0000000000000001E-5</v>
        <stp/>
        <stp>ContractData</stp>
        <stp>DRGBPCAD</stp>
        <stp>TickSize</stp>
        <stp/>
        <stp>T</stp>
        <tr r="L22" s="3"/>
      </tp>
      <tp>
        <v>7.5963149999999993E-2</v>
        <stp/>
        <stp>StudyData</stp>
        <stp>DRGBPJPY</stp>
        <stp>BDIF</stp>
        <stp>InputChoice=Close,MAType=Sim,Period1=20,Percent=2</stp>
        <stp>BDIF</stp>
        <stp>5</stp>
        <stp>-1</stp>
        <stp>all</stp>
        <stp/>
        <stp/>
        <stp/>
        <stp>T</stp>
        <tr r="B36" s="8"/>
      </tp>
      <tp>
        <v>6.4161049999999997E-2</v>
        <stp/>
        <stp>StudyData</stp>
        <stp>DRCADJPY</stp>
        <stp>BDIF</stp>
        <stp>InputChoice=Close,MAType=Sim,Period1=20,Percent=2</stp>
        <stp>BDIF</stp>
        <stp>5</stp>
        <stp>-1</stp>
        <stp>all</stp>
        <stp/>
        <stp/>
        <stp/>
        <stp>T</stp>
        <tr r="B34" s="10"/>
      </tp>
      <tp>
        <v>5.3364999999999999E-4</v>
        <stp/>
        <stp>StudyData</stp>
        <stp>DRUSDSGD</stp>
        <stp>BDIF</stp>
        <stp>InputChoice=Close,MAType=Sim,Period1=20,Percent=2</stp>
        <stp>BDIF</stp>
        <stp>5</stp>
        <stp/>
        <stp>all</stp>
        <stp/>
        <stp/>
        <stp/>
        <stp>T</stp>
        <tr r="B7" s="7"/>
      </tp>
      <tp>
        <v>1.0000000000000001E-5</v>
        <stp/>
        <stp>ContractData</stp>
        <stp>DREURNZD</stp>
        <stp>TickSize</stp>
        <stp/>
        <stp>T</stp>
        <tr r="L10" s="3"/>
      </tp>
      <tp>
        <v>6.9056E-4</v>
        <stp/>
        <stp>StudyData</stp>
        <stp>DRNZDCAD</stp>
        <stp>BDIF</stp>
        <stp>InputChoice=Close,MAType=Sim,Period1=20,Percent=2</stp>
        <stp>BDIF</stp>
        <stp>5</stp>
        <stp>-1</stp>
        <stp>all</stp>
        <stp/>
        <stp/>
        <stp/>
        <stp>T</stp>
        <tr r="B36" s="10"/>
      </tp>
      <tp>
        <v>6.9930999999999997E-4</v>
        <stp/>
        <stp>StudyData</stp>
        <stp>DRNZDUSD</stp>
        <stp>BDIF</stp>
        <stp>InputChoice=Close,MAType=Sim,Period1=20,Percent=2</stp>
        <stp>BDIF</stp>
        <stp>5</stp>
        <stp>-1</stp>
        <stp>all</stp>
        <stp/>
        <stp/>
        <stp/>
        <stp>T</stp>
        <tr r="B38" s="10"/>
      </tp>
      <tp>
        <v>6.7699000000000004E-4</v>
        <stp/>
        <stp>StudyData</stp>
        <stp>DRNZDUSD</stp>
        <stp>BDIF</stp>
        <stp>InputChoice=Close,MAType=Sim,Period1=20,Percent=2</stp>
        <stp>BDIF</stp>
        <stp>5</stp>
        <stp/>
        <stp>all</stp>
        <stp/>
        <stp/>
        <stp/>
        <stp>T</stp>
        <tr r="B9" s="10"/>
      </tp>
      <tp>
        <v>3.8995000000000002E-4</v>
        <stp/>
        <stp>StudyData</stp>
        <stp>DRAUDUSD</stp>
        <stp>BDIF</stp>
        <stp>InputChoice=Close,MAType=Sim,Period1=20,Percent=2</stp>
        <stp>BDIF</stp>
        <stp>5</stp>
        <stp/>
        <stp>all</stp>
        <stp/>
        <stp/>
        <stp/>
        <stp>T</stp>
        <tr r="B4" s="10"/>
      </tp>
      <tp>
        <v>2.4504000000000003E-4</v>
        <stp/>
        <stp>StudyData</stp>
        <stp>DREURUSD</stp>
        <stp>BDIF</stp>
        <stp>InputChoice=Close,MAType=Sim,Period1=20,Percent=2</stp>
        <stp>BDIF</stp>
        <stp>5</stp>
        <stp/>
        <stp>all</stp>
        <stp/>
        <stp/>
        <stp/>
        <stp>T</stp>
        <tr r="B10" s="5"/>
      </tp>
      <tp>
        <v>5.3034000000000002E-4</v>
        <stp/>
        <stp>StudyData</stp>
        <stp>DRGBPUSD</stp>
        <stp>BDIF</stp>
        <stp>InputChoice=Close,MAType=Sim,Period1=20,Percent=2</stp>
        <stp>BDIF</stp>
        <stp>5</stp>
        <stp/>
        <stp>all</stp>
        <stp/>
        <stp/>
        <stp/>
        <stp>T</stp>
        <tr r="B8" s="8"/>
      </tp>
      <tp>
        <v>1.0000000000000001E-5</v>
        <stp/>
        <stp>ContractData</stp>
        <stp>DRUSDHKD</stp>
        <stp>TickSize</stp>
        <stp/>
        <stp>T</stp>
        <tr r="L12" s="3"/>
      </tp>
      <tp>
        <v>1E-3</v>
        <stp/>
        <stp>ContractData</stp>
        <stp>DRNZDJPY</stp>
        <stp>TickSize</stp>
        <stp/>
        <stp>T</stp>
        <tr r="L25" s="3"/>
      </tp>
      <tp>
        <v>1E-3</v>
        <stp/>
        <stp>ContractData</stp>
        <stp>DREURJPY</stp>
        <stp>TickSize</stp>
        <stp/>
        <stp>T</stp>
        <tr r="L7" s="3"/>
      </tp>
      <tp>
        <v>1E-3</v>
        <stp/>
        <stp>ContractData</stp>
        <stp>DRGBPJPY</stp>
        <stp>TickSize</stp>
        <stp/>
        <stp>T</stp>
        <tr r="L21" s="3"/>
      </tp>
      <tp>
        <v>1E-3</v>
        <stp/>
        <stp>ContractData</stp>
        <stp>DRCHFJPY</stp>
        <stp>TickSize</stp>
        <stp/>
        <stp>T</stp>
        <tr r="L26" s="3"/>
      </tp>
      <tp>
        <v>1E-3</v>
        <stp/>
        <stp>ContractData</stp>
        <stp>DRCADJPY</stp>
        <stp>TickSize</stp>
        <stp/>
        <stp>T</stp>
        <tr r="L27" s="3"/>
      </tp>
      <tp>
        <v>1E-3</v>
        <stp/>
        <stp>ContractData</stp>
        <stp>DRUSDJPY</stp>
        <stp>TickSize</stp>
        <stp/>
        <stp>T</stp>
        <tr r="L15" s="3"/>
      </tp>
      <tp>
        <v>4.4414410000000001E-2</v>
        <stp/>
        <stp>StudyData</stp>
        <stp>DRNZDJPY</stp>
        <stp>BDIF</stp>
        <stp>InputChoice=Close,MAType=Sim,Period1=20,Percent=2</stp>
        <stp>BDIF</stp>
        <stp>5</stp>
        <stp>-1</stp>
        <stp>all</stp>
        <stp/>
        <stp/>
        <stp/>
        <stp>T</stp>
        <tr r="B37" s="10"/>
      </tp>
      <tp>
        <v>4.1696000000000002E-4</v>
        <stp/>
        <stp>StudyData</stp>
        <stp>DRUSDHKD</stp>
        <stp>BDIF</stp>
        <stp>InputChoice=Close,MAType=Sim,Period1=20,Percent=2</stp>
        <stp>BDIF</stp>
        <stp>5</stp>
        <stp/>
        <stp>all</stp>
        <stp/>
        <stp/>
        <stp/>
        <stp>T</stp>
        <tr r="B8" s="7"/>
      </tp>
      <tp>
        <v>1.0000000000000001E-5</v>
        <stp/>
        <stp>ContractData</stp>
        <stp>DRNZDUSD</stp>
        <stp>TickSize</stp>
        <stp/>
        <stp>T</stp>
        <tr r="L29" s="3"/>
      </tp>
      <tp>
        <v>1.0000000000000001E-5</v>
        <stp/>
        <stp>ContractData</stp>
        <stp>DRGBPUSD</stp>
        <stp>TickSize</stp>
        <stp/>
        <stp>T</stp>
        <tr r="L18" s="3"/>
      </tp>
      <tp>
        <v>1.0000000000000001E-5</v>
        <stp/>
        <stp>ContractData</stp>
        <stp>DREURUSD</stp>
        <stp>TickSize</stp>
        <stp/>
        <stp>T</stp>
        <tr r="L4" s="3"/>
      </tp>
      <tp>
        <v>1.0000000000000001E-5</v>
        <stp/>
        <stp>ContractData</stp>
        <stp>DRAUDUSD</stp>
        <stp>TickSize</stp>
        <stp/>
        <stp>T</stp>
        <tr r="L24" s="3"/>
      </tp>
      <tp>
        <v>4.8037900000000001E-2</v>
        <stp/>
        <stp>StudyData</stp>
        <stp>DRUSDJPY</stp>
        <stp>BDIF</stp>
        <stp>InputChoice=Close,MAType=Sim,Period1=20,Percent=2</stp>
        <stp>BDIF</stp>
        <stp>5</stp>
        <stp/>
        <stp>all</stp>
        <stp/>
        <stp/>
        <stp/>
        <stp>T</stp>
        <tr r="B6" s="7"/>
      </tp>
      <tp>
        <v>4.3945419999999999E-2</v>
        <stp/>
        <stp>StudyData</stp>
        <stp>DRNZDJPY</stp>
        <stp>BDIF</stp>
        <stp>InputChoice=Close,MAType=Sim,Period1=20,Percent=2</stp>
        <stp>BDIF</stp>
        <stp>5</stp>
        <stp/>
        <stp>all</stp>
        <stp/>
        <stp/>
        <stp/>
        <stp>T</stp>
        <tr r="B8" s="10"/>
      </tp>
      <tp>
        <v>6.6211779999999998E-2</v>
        <stp/>
        <stp>StudyData</stp>
        <stp>DRCHFJPY</stp>
        <stp>BDIF</stp>
        <stp>InputChoice=Close,MAType=Sim,Period1=20,Percent=2</stp>
        <stp>BDIF</stp>
        <stp>5</stp>
        <stp/>
        <stp>all</stp>
        <stp/>
        <stp/>
        <stp/>
        <stp>T</stp>
        <tr r="B6" s="10"/>
      </tp>
      <tp>
        <v>5.8745209999999999E-2</v>
        <stp/>
        <stp>StudyData</stp>
        <stp>DRCADJPY</stp>
        <stp>BDIF</stp>
        <stp>InputChoice=Close,MAType=Sim,Period1=20,Percent=2</stp>
        <stp>BDIF</stp>
        <stp>5</stp>
        <stp/>
        <stp>all</stp>
        <stp/>
        <stp/>
        <stp/>
        <stp>T</stp>
        <tr r="B5" s="10"/>
      </tp>
      <tp>
        <v>7.1842879999999998E-2</v>
        <stp/>
        <stp>StudyData</stp>
        <stp>DRGBPJPY</stp>
        <stp>BDIF</stp>
        <stp>InputChoice=Close,MAType=Sim,Period1=20,Percent=2</stp>
        <stp>BDIF</stp>
        <stp>5</stp>
        <stp/>
        <stp>all</stp>
        <stp/>
        <stp/>
        <stp/>
        <stp>T</stp>
        <tr r="B7" s="8"/>
      </tp>
      <tp>
        <v>4.9678569999999998E-2</v>
        <stp/>
        <stp>StudyData</stp>
        <stp>DREURJPY</stp>
        <stp>BDIF</stp>
        <stp>InputChoice=Close,MAType=Sim,Period1=20,Percent=2</stp>
        <stp>BDIF</stp>
        <stp>5</stp>
        <stp/>
        <stp>all</stp>
        <stp/>
        <stp/>
        <stp/>
        <stp>T</stp>
        <tr r="B8" s="5"/>
      </tp>
      <tp>
        <v>1.5106799999999999E-3</v>
        <stp/>
        <stp>StudyData</stp>
        <stp>DRGBPCAD</stp>
        <stp>BDIF</stp>
        <stp>InputChoice=Close,MAType=Sim,Period1=20,Percent=2</stp>
        <stp>BDIF</stp>
        <stp>5</stp>
        <stp>-1</stp>
        <stp>all</stp>
        <stp/>
        <stp/>
        <stp/>
        <stp>T</stp>
        <tr r="B34" s="8"/>
      </tp>
      <tp>
        <v>6.2673999999999998E-4</v>
        <stp/>
        <stp>StudyData</stp>
        <stp>DRGBPAUD</stp>
        <stp>BDIF</stp>
        <stp>InputChoice=Close,MAType=Sim,Period1=20,Percent=2</stp>
        <stp>BDIF</stp>
        <stp>5</stp>
        <stp>-1</stp>
        <stp>all</stp>
        <stp/>
        <stp/>
        <stp/>
        <stp>T</stp>
        <tr r="B33" s="8"/>
      </tp>
      <tp>
        <v>5.2756000000000005E-4</v>
        <stp/>
        <stp>StudyData</stp>
        <stp>DRGBPUSD</stp>
        <stp>BDIF</stp>
        <stp>InputChoice=Close,MAType=Sim,Period1=20,Percent=2</stp>
        <stp>BDIF</stp>
        <stp>5</stp>
        <stp>-1</stp>
        <stp>all</stp>
        <stp/>
        <stp/>
        <stp/>
        <stp>T</stp>
        <tr r="B37" s="8"/>
      </tp>
      <tp>
        <v>41862.671446759254</v>
        <stp/>
        <stp>SystemInfo</stp>
        <stp>Linetime</stp>
        <tr r="J34" s="6"/>
      </tp>
      <tp>
        <v>2.3651E-4</v>
        <stp/>
        <stp>StudyData</stp>
        <stp>DREURGBP</stp>
        <stp>BDIF</stp>
        <stp>InputChoice=Close,MAType=Sim,Period1=20,Percent=2</stp>
        <stp>BDIF</stp>
        <stp>5</stp>
        <stp>-1</stp>
        <stp>all</stp>
        <stp/>
        <stp/>
        <stp/>
        <stp>T</stp>
        <tr r="B36" s="5"/>
      </tp>
      <tp>
        <v>1.3965E-3</v>
        <stp/>
        <stp>StudyData</stp>
        <stp>DREURNZD</stp>
        <stp>BDIF</stp>
        <stp>InputChoice=Close,MAType=Sim,Period1=20,Percent=2</stp>
        <stp>BDIF</stp>
        <stp>5</stp>
        <stp/>
        <stp>all</stp>
        <stp/>
        <stp/>
        <stp/>
        <stp>T</stp>
        <tr r="B9" s="5"/>
      </tp>
      <tp>
        <v>1.0000000000000001E-5</v>
        <stp/>
        <stp>ContractData</stp>
        <stp>DRUSDSGD</stp>
        <stp>TickSize</stp>
        <stp/>
        <stp>T</stp>
        <tr r="L14" s="3"/>
      </tp>
      <tp>
        <v>5.0175000000000003E-4</v>
        <stp/>
        <stp>StudyData</stp>
        <stp>DRGBPCHF</stp>
        <stp>BDIF</stp>
        <stp>InputChoice=Close,MAType=Sim,Period1=20,Percent=2</stp>
        <stp>BDIF</stp>
        <stp>5</stp>
        <stp>-1</stp>
        <stp>all</stp>
        <stp/>
        <stp/>
        <stp/>
        <stp>T</stp>
        <tr r="B35" s="8"/>
      </tp>
      <tp>
        <v>4.9406070000000003E-2</v>
        <stp/>
        <stp>StudyData</stp>
        <stp>DRUSDJPY</stp>
        <stp>BDIF</stp>
        <stp>InputChoice=Close,MAType=Sim,Period1=20,Percent=2</stp>
        <stp>BDIF</stp>
        <stp>5</stp>
        <stp>-1</stp>
        <stp>all</stp>
        <stp/>
        <stp/>
        <stp/>
        <stp>T</stp>
        <tr r="B35" s="7"/>
      </tp>
      <tp>
        <v>6.6675000000000002E-4</v>
        <stp/>
        <stp>StudyData</stp>
        <stp>DRGBPAUD</stp>
        <stp>BDIF</stp>
        <stp>InputChoice=Close,MAType=Sim,Period1=20,Percent=2</stp>
        <stp>BDIF</stp>
        <stp>5</stp>
        <stp/>
        <stp>all</stp>
        <stp/>
        <stp/>
        <stp/>
        <stp>T</stp>
        <tr r="B4" s="8"/>
      </tp>
      <tp>
        <v>6.7285999999999995E-4</v>
        <stp/>
        <stp>StudyData</stp>
        <stp>DREURAUD</stp>
        <stp>BDIF</stp>
        <stp>InputChoice=Close,MAType=Sim,Period1=20,Percent=2</stp>
        <stp>BDIF</stp>
        <stp>5</stp>
        <stp/>
        <stp>all</stp>
        <stp/>
        <stp/>
        <stp/>
        <stp>T</stp>
        <tr r="B4" s="5"/>
      </tp>
      <tp>
        <v>4.9357000000000003E-4</v>
        <stp/>
        <stp>StudyData</stp>
        <stp>DRGBPCHF</stp>
        <stp>BDIF</stp>
        <stp>InputChoice=Close,MAType=Sim,Period1=20,Percent=2</stp>
        <stp>BDIF</stp>
        <stp>5</stp>
        <stp/>
        <stp>all</stp>
        <stp/>
        <stp/>
        <stp/>
        <stp>T</stp>
        <tr r="B6" s="8"/>
      </tp>
      <tp>
        <v>6.7834999999999998E-4</v>
        <stp/>
        <stp>StudyData</stp>
        <stp>DRNZDCAD</stp>
        <stp>BDIF</stp>
        <stp>InputChoice=Close,MAType=Sim,Period1=20,Percent=2</stp>
        <stp>BDIF</stp>
        <stp>5</stp>
        <stp/>
        <stp>all</stp>
        <stp/>
        <stp/>
        <stp/>
        <stp>T</stp>
        <tr r="B7" s="10"/>
      </tp>
      <tp>
        <v>2.6153E-4</v>
        <stp/>
        <stp>StudyData</stp>
        <stp>DREURCHF</stp>
        <stp>BDIF</stp>
        <stp>InputChoice=Close,MAType=Sim,Period1=20,Percent=2</stp>
        <stp>BDIF</stp>
        <stp>5</stp>
        <stp/>
        <stp>all</stp>
        <stp/>
        <stp/>
        <stp/>
        <stp>T</stp>
        <tr r="B6" s="5"/>
      </tp>
      <tp>
        <v>1.2989500000000001E-3</v>
        <stp/>
        <stp>StudyData</stp>
        <stp>DRGBPCAD</stp>
        <stp>BDIF</stp>
        <stp>InputChoice=Close,MAType=Sim,Period1=20,Percent=2</stp>
        <stp>BDIF</stp>
        <stp>5</stp>
        <stp/>
        <stp>all</stp>
        <stp/>
        <stp/>
        <stp/>
        <stp>T</stp>
        <tr r="B5" s="8"/>
      </tp>
      <tp>
        <v>1.0228800000000001E-3</v>
        <stp/>
        <stp>StudyData</stp>
        <stp>DREURCAD</stp>
        <stp>BDIF</stp>
        <stp>InputChoice=Close,MAType=Sim,Period1=20,Percent=2</stp>
        <stp>BDIF</stp>
        <stp>5</stp>
        <stp/>
        <stp>all</stp>
        <stp/>
        <stp/>
        <stp/>
        <stp>T</stp>
        <tr r="B5" s="5"/>
      </tp>
      <tp>
        <v>2.0547999999999999E-4</v>
        <stp/>
        <stp>StudyData</stp>
        <stp>DRUSDCHF</stp>
        <stp>BDIF</stp>
        <stp>InputChoice=Close,MAType=Sim,Period1=20,Percent=2</stp>
        <stp>BDIF</stp>
        <stp>5</stp>
        <stp/>
        <stp>all</stp>
        <stp/>
        <stp/>
        <stp/>
        <stp>T</stp>
        <tr r="B5" s="7"/>
      </tp>
      <tp>
        <v>7.9829E-4</v>
        <stp/>
        <stp>StudyData</stp>
        <stp>DRUSDCAD</stp>
        <stp>BDIF</stp>
        <stp>InputChoice=Close,MAType=Sim,Period1=20,Percent=2</stp>
        <stp>BDIF</stp>
        <stp>5</stp>
        <stp/>
        <stp>all</stp>
        <stp/>
        <stp/>
        <stp/>
        <stp>T</stp>
        <tr r="B4" s="7"/>
      </tp>
      <tp>
        <v>5.2739359999999999E-2</v>
        <stp/>
        <stp>StudyData</stp>
        <stp>DREURJPY</stp>
        <stp>BDIF</stp>
        <stp>InputChoice=Close,MAType=Sim,Period1=20,Percent=2</stp>
        <stp>BDIF</stp>
        <stp>5</stp>
        <stp>-1</stp>
        <stp>all</stp>
        <stp/>
        <stp/>
        <stp/>
        <stp>T</stp>
        <tr r="B37" s="5"/>
      </tp>
      <tp>
        <v>2.4950999999999999E-4</v>
        <stp/>
        <stp>StudyData</stp>
        <stp>DREURGBP</stp>
        <stp>BDIF</stp>
        <stp>InputChoice=Close,MAType=Sim,Period1=20,Percent=2</stp>
        <stp>BDIF</stp>
        <stp>5</stp>
        <stp/>
        <stp>all</stp>
        <stp/>
        <stp/>
        <stp/>
        <stp>T</stp>
        <tr r="B7" s="5"/>
      </tp>
      <tp>
        <v>5.3789999999999998E-5</v>
        <stp/>
        <stp>StudyData</stp>
        <stp>DRUSDHKD</stp>
        <stp>VolBB^</stp>
        <stp/>
        <stp>c1</stp>
        <stp>5</stp>
        <stp>0</stp>
        <stp/>
        <stp/>
        <stp/>
        <stp/>
        <stp>T</stp>
        <tr r="CU4" s="7"/>
      </tp>
      <tp>
        <v>5.7390000000000002E-4</v>
        <stp/>
        <stp>StudyData</stp>
        <stp>DRNZDJPY</stp>
        <stp>VolBB^</stp>
        <stp/>
        <stp>c1</stp>
        <stp>5</stp>
        <stp>-5</stp>
        <stp/>
        <stp/>
        <stp/>
        <stp/>
        <stp>T</stp>
        <tr r="CP6" s="10"/>
      </tp>
      <tp>
        <v>5.0825000000000002E-4</v>
        <stp/>
        <stp>StudyData</stp>
        <stp>DRNZDJPY</stp>
        <stp>VolBB^</stp>
        <stp/>
        <stp>c1</stp>
        <stp>5</stp>
        <stp>0</stp>
        <stp/>
        <stp/>
        <stp/>
        <stp/>
        <stp>T</stp>
        <tr r="CU6" s="10"/>
      </tp>
      <tp>
        <v>1.8764000000000001E-4</v>
        <stp/>
        <stp>StudyData</stp>
        <stp>DREURGBP</stp>
        <stp>VolBB^</stp>
        <stp/>
        <stp>c1</stp>
        <stp>5</stp>
        <stp>-3</stp>
        <stp/>
        <stp/>
        <stp/>
        <stp/>
        <stp>T</stp>
        <tr r="CR6" s="5"/>
      </tp>
      <tp>
        <v>3.3696000000000003E-4</v>
        <stp/>
        <stp>StudyData</stp>
        <stp>DRGBPCHF</stp>
        <stp>VolBB^</stp>
        <stp/>
        <stp>c1</stp>
        <stp>5</stp>
        <stp>-2</stp>
        <stp/>
        <stp/>
        <stp/>
        <stp/>
        <stp>T</stp>
        <tr r="CS5" s="8"/>
      </tp>
      <tp>
        <v>775114</v>
        <stp/>
        <stp>ContractData</stp>
        <stp>DRUSDHKD</stp>
        <stp>OpenPrice</stp>
        <stp/>
        <stp>D</stp>
        <tr r="G16" s="6"/>
      </tp>
      <tp>
        <v>152232</v>
        <stp/>
        <stp>ContractData</stp>
        <stp>DRGBPCHF</stp>
        <stp>LastPrice</stp>
        <stp/>
        <stp>D</stp>
        <tr r="C23" s="6"/>
      </tp>
      <tp>
        <v>86417</v>
        <stp/>
        <stp>ContractData</stp>
        <stp>DRNZDJPY</stp>
        <stp>OpenPrice</stp>
        <stp/>
        <stp>D</stp>
        <tr r="G29" s="6"/>
      </tp>
      <tp>
        <v>92427</v>
        <stp/>
        <stp>ContractData</stp>
        <stp>DRNZDCAD</stp>
        <stp>LastPrice</stp>
        <stp/>
        <stp>D</stp>
        <tr r="C32" s="6"/>
      </tp>
      <tp>
        <v>8.8261999999999998E-4</v>
        <stp/>
        <stp>StudyData</stp>
        <stp>DREURNZD</stp>
        <stp>VolBB^</stp>
        <stp/>
        <stp>c1</stp>
        <stp>5</stp>
        <stp>0</stp>
        <stp/>
        <stp/>
        <stp/>
        <stp/>
        <stp>T</stp>
        <tr r="CU10" s="5"/>
      </tp>
      <tp>
        <v>5.6380999999999998E-4</v>
        <stp/>
        <stp>StudyData</stp>
        <stp>DRNZDJPY</stp>
        <stp>VolBB^</stp>
        <stp/>
        <stp>c1</stp>
        <stp>5</stp>
        <stp>-4</stp>
        <stp/>
        <stp/>
        <stp/>
        <stp/>
        <stp>T</stp>
        <tr r="CQ6" s="10"/>
      </tp>
      <tp>
        <v>2.6237E-4</v>
        <stp/>
        <stp>StudyData</stp>
        <stp>DREURGBP</stp>
        <stp>VolBB^</stp>
        <stp/>
        <stp>c1</stp>
        <stp>5</stp>
        <stp>-2</stp>
        <stp/>
        <stp/>
        <stp/>
        <stp/>
        <stp>T</stp>
        <tr r="CS6" s="5"/>
      </tp>
      <tp>
        <v>3.1421999999999998E-4</v>
        <stp/>
        <stp>StudyData</stp>
        <stp>DRGBPUSD</stp>
        <stp>VolBB^</stp>
        <stp/>
        <stp>c1</stp>
        <stp>5</stp>
        <stp>-1</stp>
        <stp/>
        <stp/>
        <stp/>
        <stp/>
        <stp>T</stp>
        <tr r="CT4" s="8"/>
      </tp>
      <tp>
        <v>8.2364000000000005E-4</v>
        <stp/>
        <stp>StudyData</stp>
        <stp>DRGBPCAD</stp>
        <stp>VolBB^</stp>
        <stp/>
        <stp>c1</stp>
        <stp>5</stp>
        <stp>-1</stp>
        <stp/>
        <stp/>
        <stp/>
        <stp/>
        <stp>T</stp>
        <tr r="CT8" s="8"/>
      </tp>
      <tp>
        <v>3.4767000000000001E-4</v>
        <stp/>
        <stp>StudyData</stp>
        <stp>DRGBPCHF</stp>
        <stp>VolBB^</stp>
        <stp/>
        <stp>c1</stp>
        <stp>5</stp>
        <stp>-3</stp>
        <stp/>
        <stp/>
        <stp/>
        <stp/>
        <stp>T</stp>
        <tr r="CR5" s="8"/>
      </tp>
      <tp>
        <v>3.4579000000000001E-4</v>
        <stp/>
        <stp>StudyData</stp>
        <stp>DRGBPAUD</stp>
        <stp>VolBB^</stp>
        <stp/>
        <stp>c1</stp>
        <stp>5</stp>
        <stp>-1</stp>
        <stp/>
        <stp/>
        <stp/>
        <stp/>
        <stp>T</stp>
        <tr r="CT6" s="8"/>
      </tp>
      <tp>
        <v>93.555099999999996</v>
        <stp/>
        <stp>StudyData</stp>
        <stp>DRCADJPY</stp>
        <stp>BBnds</stp>
        <stp>MAType=Sim,InputChoice=Close,Period1=20,Percent=2,Divisor=0</stp>
        <stp>BMA</stp>
        <stp>5</stp>
        <stp>-1</stp>
        <stp>ALL</stp>
        <stp/>
        <stp/>
        <stp>TRUE</stp>
        <stp>T</stp>
        <tr r="B34" s="10"/>
      </tp>
      <tp>
        <v>112.732</v>
        <stp/>
        <stp>StudyData</stp>
        <stp>DRCHFJPY</stp>
        <stp>BBnds</stp>
        <stp>MAType=Sim,InputChoice=Close,Period1=20,Percent=2,Divisor=0</stp>
        <stp>BMA</stp>
        <stp>5</stp>
        <stp>-1</stp>
        <stp>ALL</stp>
        <stp/>
        <stp/>
        <stp>TRUE</stp>
        <stp>T</stp>
        <tr r="B35" s="10"/>
      </tp>
      <tp>
        <v>158173</v>
        <stp/>
        <stp>ContractData</stp>
        <stp>DREURNZD</stp>
        <stp>OpenPrice</stp>
        <stp/>
        <stp>D</stp>
        <tr r="G14" s="6"/>
      </tp>
      <tp>
        <v>171.58250000000001</v>
        <stp/>
        <stp>StudyData</stp>
        <stp>DRGBPJPY</stp>
        <stp>BBnds</stp>
        <stp>MAType=Sim,InputChoice=Close,Period1=20,Percent=2,Divisor=0</stp>
        <stp>BMA</stp>
        <stp>5</stp>
        <stp>-1</stp>
        <stp>ALL</stp>
        <stp/>
        <stp/>
        <stp>TRUE</stp>
        <stp>T</stp>
        <tr r="B36" s="8"/>
      </tp>
      <tp>
        <v>136.7894</v>
        <stp/>
        <stp>StudyData</stp>
        <stp>DREURJPY</stp>
        <stp>BBnds</stp>
        <stp>MAType=Sim,InputChoice=Close,Period1=20,Percent=2,Divisor=0</stp>
        <stp>BMA</stp>
        <stp>5</stp>
        <stp>-1</stp>
        <stp>ALL</stp>
        <stp/>
        <stp/>
        <stp>TRUE</stp>
        <stp>T</stp>
        <tr r="B37" s="5"/>
      </tp>
      <tp>
        <v>86.4649</v>
        <stp/>
        <stp>StudyData</stp>
        <stp>DRNZDJPY</stp>
        <stp>BBnds</stp>
        <stp>MAType=Sim,InputChoice=Close,Period1=20,Percent=2,Divisor=0</stp>
        <stp>BMA</stp>
        <stp>5</stp>
        <stp>-1</stp>
        <stp>ALL</stp>
        <stp/>
        <stp/>
        <stp>TRUE</stp>
        <stp>T</stp>
        <tr r="B37" s="10"/>
      </tp>
      <tp>
        <v>102.1992</v>
        <stp/>
        <stp>StudyData</stp>
        <stp>DRUSDJPY</stp>
        <stp>BBnds</stp>
        <stp>MAType=Sim,InputChoice=Close,Period1=20,Percent=2,Divisor=0</stp>
        <stp>BMA</stp>
        <stp>5</stp>
        <stp>-1</stp>
        <stp>ALL</stp>
        <stp/>
        <stp/>
        <stp>TRUE</stp>
        <stp>T</stp>
        <tr r="B35" s="7"/>
      </tp>
      <tp>
        <v>6.4320999999999996E-4</v>
        <stp/>
        <stp>StudyData</stp>
        <stp>DRNZDJPY</stp>
        <stp>VolBB^</stp>
        <stp/>
        <stp>c1</stp>
        <stp>5</stp>
        <stp>-7</stp>
        <stp/>
        <stp/>
        <stp/>
        <stp/>
        <stp>T</stp>
        <tr r="CN6" s="10"/>
      </tp>
      <tp>
        <v>5.8359999999999998E-4</v>
        <stp/>
        <stp>StudyData</stp>
        <stp>DREURJPY</stp>
        <stp>VolBB^</stp>
        <stp/>
        <stp>c1</stp>
        <stp>5</stp>
        <stp>-8</stp>
        <stp/>
        <stp/>
        <stp/>
        <stp/>
        <stp>T</stp>
        <tr r="CM7" s="5"/>
      </tp>
      <tp>
        <v>2.9664999999999997E-4</v>
        <stp/>
        <stp>StudyData</stp>
        <stp>DREURGBP</stp>
        <stp>VolBB^</stp>
        <stp/>
        <stp>c1</stp>
        <stp>5</stp>
        <stp>-1</stp>
        <stp/>
        <stp/>
        <stp/>
        <stp/>
        <stp>T</stp>
        <tr r="CT6" s="5"/>
      </tp>
      <tp>
        <v>3.1475999999999997E-4</v>
        <stp/>
        <stp>StudyData</stp>
        <stp>DRGBPUSD</stp>
        <stp>VolBB^</stp>
        <stp/>
        <stp>c1</stp>
        <stp>5</stp>
        <stp>-2</stp>
        <stp/>
        <stp/>
        <stp/>
        <stp/>
        <stp>T</stp>
        <tr r="CS4" s="8"/>
      </tp>
      <tp>
        <v>8.3810999999999998E-4</v>
        <stp/>
        <stp>StudyData</stp>
        <stp>DRGBPCAD</stp>
        <stp>VolBB^</stp>
        <stp/>
        <stp>c1</stp>
        <stp>5</stp>
        <stp>-2</stp>
        <stp/>
        <stp/>
        <stp/>
        <stp/>
        <stp>T</stp>
        <tr r="CS8" s="8"/>
      </tp>
      <tp>
        <v>2.9995E-4</v>
        <stp/>
        <stp>StudyData</stp>
        <stp>DRGBPAUD</stp>
        <stp>VolBB^</stp>
        <stp/>
        <stp>c1</stp>
        <stp>5</stp>
        <stp>-2</stp>
        <stp/>
        <stp/>
        <stp/>
        <stp/>
        <stp>T</stp>
        <tr r="CS6" s="8"/>
      </tp>
      <tp>
        <v>121353</v>
        <stp/>
        <stp>ContractData</stp>
        <stp>DREURCHF</stp>
        <stp>LastPrice</stp>
        <stp/>
        <stp>D</stp>
        <tr r="C9" s="6"/>
      </tp>
      <tp>
        <v>2.2664000000000001E-4</v>
        <stp/>
        <stp>StudyData</stp>
        <stp>DRUSDCHF</stp>
        <stp>VolBB^</stp>
        <stp/>
        <stp>c1</stp>
        <stp>5</stp>
        <stp>0</stp>
        <stp/>
        <stp/>
        <stp/>
        <stp/>
        <stp>T</stp>
        <tr r="CU5" s="7"/>
      </tp>
      <tp>
        <v>8.0015000000000001E-4</v>
        <stp/>
        <stp>StudyData</stp>
        <stp>DRNZDUSD</stp>
        <stp>VolBB^</stp>
        <stp/>
        <stp>c1</stp>
        <stp>5</stp>
        <stp>0</stp>
        <stp/>
        <stp/>
        <stp/>
        <stp/>
        <stp>T</stp>
        <tr r="CU10" s="10"/>
      </tp>
      <tp>
        <v>5.9139000000000001E-4</v>
        <stp/>
        <stp>StudyData</stp>
        <stp>DRNZDJPY</stp>
        <stp>VolBB^</stp>
        <stp/>
        <stp>c1</stp>
        <stp>5</stp>
        <stp>-6</stp>
        <stp/>
        <stp/>
        <stp/>
        <stp/>
        <stp>T</stp>
        <tr r="CO6" s="10"/>
      </tp>
      <tp>
        <v>6.4473000000000004E-4</v>
        <stp/>
        <stp>StudyData</stp>
        <stp>DREURJPY</stp>
        <stp>VolBB^</stp>
        <stp/>
        <stp>c1</stp>
        <stp>5</stp>
        <stp>-9</stp>
        <stp/>
        <stp/>
        <stp/>
        <stp/>
        <stp>T</stp>
        <tr r="CL7" s="5"/>
      </tp>
      <tp>
        <v>3.0552999999999998E-4</v>
        <stp/>
        <stp>StudyData</stp>
        <stp>DRGBPUSD</stp>
        <stp>VolBB^</stp>
        <stp/>
        <stp>c1</stp>
        <stp>5</stp>
        <stp>-3</stp>
        <stp/>
        <stp/>
        <stp/>
        <stp/>
        <stp>T</stp>
        <tr r="CR4" s="8"/>
      </tp>
      <tp>
        <v>8.3595000000000002E-4</v>
        <stp/>
        <stp>StudyData</stp>
        <stp>DRGBPCAD</stp>
        <stp>VolBB^</stp>
        <stp/>
        <stp>c1</stp>
        <stp>5</stp>
        <stp>-3</stp>
        <stp/>
        <stp/>
        <stp/>
        <stp/>
        <stp>T</stp>
        <tr r="CR8" s="8"/>
      </tp>
      <tp>
        <v>3.2964000000000002E-4</v>
        <stp/>
        <stp>StudyData</stp>
        <stp>DRGBPCHF</stp>
        <stp>VolBB^</stp>
        <stp/>
        <stp>c1</stp>
        <stp>5</stp>
        <stp>-1</stp>
        <stp/>
        <stp/>
        <stp/>
        <stp/>
        <stp>T</stp>
        <tr r="CT5" s="8"/>
      </tp>
      <tp>
        <v>2.8757000000000001E-4</v>
        <stp/>
        <stp>StudyData</stp>
        <stp>DRGBPAUD</stp>
        <stp>VolBB^</stp>
        <stp/>
        <stp>c1</stp>
        <stp>5</stp>
        <stp>-3</stp>
        <stp/>
        <stp/>
        <stp/>
        <stp/>
        <stp>T</stp>
        <tr r="CR6" s="8"/>
      </tp>
      <tp>
        <v>90647</v>
        <stp/>
        <stp>ContractData</stp>
        <stp>DRUSDCHF</stp>
        <stp>OpenPrice</stp>
        <stp/>
        <stp>D</stp>
        <tr r="G17" s="6"/>
      </tp>
      <tp>
        <v>84569</v>
        <stp/>
        <stp>ContractData</stp>
        <stp>DRNZDUSD</stp>
        <stp>OpenPrice</stp>
        <stp/>
        <stp>D</stp>
        <tr r="G33" s="6"/>
      </tp>
      <tp>
        <v>7.7512759999999998</v>
        <stp/>
        <stp>StudyData</stp>
        <stp>DRUSDHKD</stp>
        <stp>BBnds</stp>
        <stp>MAType=Sim,InputChoice=Close,Period1=20,Percent=2,Divisor=0</stp>
        <stp>BMA</stp>
        <stp>5</stp>
        <stp>-1</stp>
        <stp>ALL</stp>
        <stp/>
        <stp/>
        <stp>TRUE</stp>
        <stp>T</stp>
        <tr r="B37" s="7"/>
      </tp>
      <tp>
        <v>5.2380000000000005E-4</v>
        <stp/>
        <stp>StudyData</stp>
        <stp>DRUSDJPY</stp>
        <stp>VolBB^</stp>
        <stp/>
        <stp>c1</stp>
        <stp>5</stp>
        <stp>-8</stp>
        <stp/>
        <stp/>
        <stp/>
        <stp/>
        <stp>T</stp>
        <tr r="CM7" s="7"/>
      </tp>
      <tp>
        <v>5.1367000000000003E-4</v>
        <stp/>
        <stp>StudyData</stp>
        <stp>DRNZDJPY</stp>
        <stp>VolBB^</stp>
        <stp/>
        <stp>c1</stp>
        <stp>5</stp>
        <stp>-1</stp>
        <stp/>
        <stp/>
        <stp/>
        <stp/>
        <stp>T</stp>
        <tr r="CT6" s="10"/>
      </tp>
      <tp>
        <v>1.5888E-4</v>
        <stp/>
        <stp>StudyData</stp>
        <stp>DREURGBP</stp>
        <stp>VolBB^</stp>
        <stp/>
        <stp>c1</stp>
        <stp>5</stp>
        <stp>-7</stp>
        <stp/>
        <stp/>
        <stp/>
        <stp/>
        <stp>T</stp>
        <tr r="CN6" s="5"/>
      </tp>
      <tp>
        <v>3.1086999999999998E-4</v>
        <stp/>
        <stp>StudyData</stp>
        <stp>DRGBPUSD</stp>
        <stp>VolBB^</stp>
        <stp/>
        <stp>c1</stp>
        <stp>5</stp>
        <stp>-4</stp>
        <stp/>
        <stp/>
        <stp/>
        <stp/>
        <stp>T</stp>
        <tr r="CQ4" s="8"/>
      </tp>
      <tp>
        <v>8.2187999999999998E-4</v>
        <stp/>
        <stp>StudyData</stp>
        <stp>DRGBPCAD</stp>
        <stp>VolBB^</stp>
        <stp/>
        <stp>c1</stp>
        <stp>5</stp>
        <stp>-4</stp>
        <stp/>
        <stp/>
        <stp/>
        <stp/>
        <stp>T</stp>
        <tr r="CQ8" s="8"/>
      </tp>
      <tp>
        <v>4.0041000000000002E-4</v>
        <stp/>
        <stp>StudyData</stp>
        <stp>DRGBPCHF</stp>
        <stp>VolBB^</stp>
        <stp/>
        <stp>c1</stp>
        <stp>5</stp>
        <stp>-6</stp>
        <stp/>
        <stp/>
        <stp/>
        <stp/>
        <stp>T</stp>
        <tr r="CO5" s="8"/>
      </tp>
      <tp>
        <v>2.8745000000000002E-4</v>
        <stp/>
        <stp>StudyData</stp>
        <stp>DRGBPAUD</stp>
        <stp>VolBB^</stp>
        <stp/>
        <stp>c1</stp>
        <stp>5</stp>
        <stp>-4</stp>
        <stp/>
        <stp/>
        <stp/>
        <stp/>
        <stp>T</stp>
        <tr r="CQ6" s="8"/>
      </tp>
      <tp>
        <v>5.4321999999999997E-4</v>
        <stp/>
        <stp>StudyData</stp>
        <stp>DRUSDJPY</stp>
        <stp>VolBB^</stp>
        <stp/>
        <stp>c1</stp>
        <stp>5</stp>
        <stp>-9</stp>
        <stp/>
        <stp/>
        <stp/>
        <stp/>
        <stp>T</stp>
        <tr r="CL7" s="7"/>
      </tp>
      <tp>
        <v>1.6671000000000001E-4</v>
        <stp/>
        <stp>StudyData</stp>
        <stp>DREURGBP</stp>
        <stp>VolBB^</stp>
        <stp/>
        <stp>c1</stp>
        <stp>5</stp>
        <stp>-6</stp>
        <stp/>
        <stp/>
        <stp/>
        <stp/>
        <stp>T</stp>
        <tr r="CO6" s="5"/>
      </tp>
      <tp>
        <v>3.1493999999999999E-4</v>
        <stp/>
        <stp>StudyData</stp>
        <stp>DRGBPUSD</stp>
        <stp>VolBB^</stp>
        <stp/>
        <stp>c1</stp>
        <stp>5</stp>
        <stp>-5</stp>
        <stp/>
        <stp/>
        <stp/>
        <stp/>
        <stp>T</stp>
        <tr r="CP4" s="8"/>
      </tp>
      <tp>
        <v>8.1169E-4</v>
        <stp/>
        <stp>StudyData</stp>
        <stp>DRGBPCAD</stp>
        <stp>VolBB^</stp>
        <stp/>
        <stp>c1</stp>
        <stp>5</stp>
        <stp>-5</stp>
        <stp/>
        <stp/>
        <stp/>
        <stp/>
        <stp>T</stp>
        <tr r="CP8" s="8"/>
      </tp>
      <tp>
        <v>4.1721999999999999E-4</v>
        <stp/>
        <stp>StudyData</stp>
        <stp>DRGBPCHF</stp>
        <stp>VolBB^</stp>
        <stp/>
        <stp>c1</stp>
        <stp>5</stp>
        <stp>-7</stp>
        <stp/>
        <stp/>
        <stp/>
        <stp/>
        <stp>T</stp>
        <tr r="CN5" s="8"/>
      </tp>
      <tp>
        <v>2.9704999999999998E-4</v>
        <stp/>
        <stp>StudyData</stp>
        <stp>DRGBPAUD</stp>
        <stp>VolBB^</stp>
        <stp/>
        <stp>c1</stp>
        <stp>5</stp>
        <stp>-5</stp>
        <stp/>
        <stp/>
        <stp/>
        <stp/>
        <stp>T</stp>
        <tr r="CP6" s="8"/>
      </tp>
      <tp>
        <v>8</v>
        <stp/>
        <stp>ContractData</stp>
        <stp>DRGBPCHF</stp>
        <stp>NetLastQuoteToday</stp>
        <stp/>
        <stp>D</stp>
        <tr r="D23" s="6"/>
      </tp>
      <tp>
        <v>1.5822149999999999</v>
        <stp/>
        <stp>StudyData</stp>
        <stp>DREURNZD</stp>
        <stp>BBnds</stp>
        <stp>MAType=Sim,InputChoice=Close,Period1=20,Percent=2,Divisor=0</stp>
        <stp>BMA</stp>
        <stp>5</stp>
        <stp>-1</stp>
        <stp>ALL</stp>
        <stp/>
        <stp/>
        <stp>TRUE</stp>
        <stp>T</stp>
        <tr r="B38" s="5"/>
      </tp>
      <tp>
        <v>14</v>
        <stp/>
        <stp>ContractData</stp>
        <stp>DRNZDCAD</stp>
        <stp>NetLastQuoteToday</stp>
        <stp/>
        <stp>D</stp>
        <tr r="D32" s="6"/>
      </tp>
      <tp>
        <v>5.4774000000000001E-4</v>
        <stp/>
        <stp>StudyData</stp>
        <stp>DRNZDJPY</stp>
        <stp>VolBB^</stp>
        <stp/>
        <stp>c1</stp>
        <stp>5</stp>
        <stp>-3</stp>
        <stp/>
        <stp/>
        <stp/>
        <stp/>
        <stp>T</stp>
        <tr r="CR6" s="10"/>
      </tp>
      <tp>
        <v>1.8535000000000001E-4</v>
        <stp/>
        <stp>StudyData</stp>
        <stp>DREURGBP</stp>
        <stp>VolBB^</stp>
        <stp/>
        <stp>c1</stp>
        <stp>5</stp>
        <stp>-5</stp>
        <stp/>
        <stp/>
        <stp/>
        <stp/>
        <stp>T</stp>
        <tr r="CP6" s="5"/>
      </tp>
      <tp>
        <v>3.2288E-4</v>
        <stp/>
        <stp>StudyData</stp>
        <stp>DRGBPUSD</stp>
        <stp>VolBB^</stp>
        <stp/>
        <stp>c1</stp>
        <stp>5</stp>
        <stp>-6</stp>
        <stp/>
        <stp/>
        <stp/>
        <stp/>
        <stp>T</stp>
        <tr r="CO4" s="8"/>
      </tp>
      <tp>
        <v>8.0132999999999995E-4</v>
        <stp/>
        <stp>StudyData</stp>
        <stp>DRGBPCAD</stp>
        <stp>VolBB^</stp>
        <stp/>
        <stp>c1</stp>
        <stp>5</stp>
        <stp>-6</stp>
        <stp/>
        <stp/>
        <stp/>
        <stp/>
        <stp>T</stp>
        <tr r="CO8" s="8"/>
      </tp>
      <tp>
        <v>3.4882000000000001E-4</v>
        <stp/>
        <stp>StudyData</stp>
        <stp>DRGBPCHF</stp>
        <stp>VolBB^</stp>
        <stp/>
        <stp>c1</stp>
        <stp>5</stp>
        <stp>-4</stp>
        <stp/>
        <stp/>
        <stp/>
        <stp/>
        <stp>T</stp>
        <tr r="CQ5" s="8"/>
      </tp>
      <tp>
        <v>2.9003999999999998E-4</v>
        <stp/>
        <stp>StudyData</stp>
        <stp>DRGBPAUD</stp>
        <stp>VolBB^</stp>
        <stp/>
        <stp>c1</stp>
        <stp>5</stp>
        <stp>-6</stp>
        <stp/>
        <stp/>
        <stp/>
        <stp/>
        <stp>T</stp>
        <tr r="CO6" s="8"/>
      </tp>
      <tp>
        <v>5.2070000000000003E-4</v>
        <stp/>
        <stp>StudyData</stp>
        <stp>DRNZDJPY</stp>
        <stp>VolBB^</stp>
        <stp/>
        <stp>c1</stp>
        <stp>5</stp>
        <stp>-2</stp>
        <stp/>
        <stp/>
        <stp/>
        <stp/>
        <stp>T</stp>
        <tr r="CS6" s="10"/>
      </tp>
      <tp>
        <v>1.7687000000000001E-4</v>
        <stp/>
        <stp>StudyData</stp>
        <stp>DREURGBP</stp>
        <stp>VolBB^</stp>
        <stp/>
        <stp>c1</stp>
        <stp>5</stp>
        <stp>-4</stp>
        <stp/>
        <stp/>
        <stp/>
        <stp/>
        <stp>T</stp>
        <tr r="CQ6" s="5"/>
      </tp>
      <tp>
        <v>3.4067E-4</v>
        <stp/>
        <stp>StudyData</stp>
        <stp>DRGBPUSD</stp>
        <stp>VolBB^</stp>
        <stp/>
        <stp>c1</stp>
        <stp>5</stp>
        <stp>-7</stp>
        <stp/>
        <stp/>
        <stp/>
        <stp/>
        <stp>T</stp>
        <tr r="CN4" s="8"/>
      </tp>
      <tp>
        <v>7.8812999999999995E-4</v>
        <stp/>
        <stp>StudyData</stp>
        <stp>DRGBPCAD</stp>
        <stp>VolBB^</stp>
        <stp/>
        <stp>c1</stp>
        <stp>5</stp>
        <stp>-7</stp>
        <stp/>
        <stp/>
        <stp/>
        <stp/>
        <stp>T</stp>
        <tr r="CN8" s="8"/>
      </tp>
      <tp>
        <v>3.7261E-4</v>
        <stp/>
        <stp>StudyData</stp>
        <stp>DRGBPCHF</stp>
        <stp>VolBB^</stp>
        <stp/>
        <stp>c1</stp>
        <stp>5</stp>
        <stp>-5</stp>
        <stp/>
        <stp/>
        <stp/>
        <stp/>
        <stp>T</stp>
        <tr r="CP5" s="8"/>
      </tp>
      <tp>
        <v>3.0369000000000001E-4</v>
        <stp/>
        <stp>StudyData</stp>
        <stp>DRGBPAUD</stp>
        <stp>VolBB^</stp>
        <stp/>
        <stp>c1</stp>
        <stp>5</stp>
        <stp>-7</stp>
        <stp/>
        <stp/>
        <stp/>
        <stp/>
        <stp>T</stp>
        <tr r="CN6" s="8"/>
      </tp>
      <tp>
        <v>-1</v>
        <stp/>
        <stp>ContractData</stp>
        <stp>DREURCHF</stp>
        <stp>NetLastQuoteToday</stp>
        <stp/>
        <stp>D</stp>
        <tr r="D9" s="6"/>
      </tp>
      <tp>
        <v>1.8306999999999999E-4</v>
        <stp/>
        <stp>StudyData</stp>
        <stp>DREURUSD</stp>
        <stp>VolBB^</stp>
        <stp/>
        <stp>c1</stp>
        <stp>5</stp>
        <stp>0</stp>
        <stp/>
        <stp/>
        <stp/>
        <stp/>
        <stp>T</stp>
        <tr r="CU4" s="5"/>
      </tp>
      <tp>
        <v>5.1694999999999996E-4</v>
        <stp/>
        <stp>StudyData</stp>
        <stp>DRUSDJPY</stp>
        <stp>VolBB^</stp>
        <stp/>
        <stp>c1</stp>
        <stp>5</stp>
        <stp>-4</stp>
        <stp/>
        <stp/>
        <stp/>
        <stp/>
        <stp>T</stp>
        <tr r="CQ7" s="7"/>
      </tp>
      <tp>
        <v>3.8939999999999998E-4</v>
        <stp/>
        <stp>StudyData</stp>
        <stp>DREURJPY</stp>
        <stp>VolBB^</stp>
        <stp/>
        <stp>c1</stp>
        <stp>5</stp>
        <stp>-2</stp>
        <stp/>
        <stp/>
        <stp/>
        <stp/>
        <stp>T</stp>
        <tr r="CS7" s="5"/>
      </tp>
      <tp>
        <v>3.8573999999999998E-4</v>
        <stp/>
        <stp>StudyData</stp>
        <stp>DRGBPUSD</stp>
        <stp>VolBB^</stp>
        <stp/>
        <stp>c1</stp>
        <stp>5</stp>
        <stp>-8</stp>
        <stp/>
        <stp/>
        <stp/>
        <stp/>
        <stp>T</stp>
        <tr r="CM4" s="8"/>
      </tp>
      <tp>
        <v>8.2202000000000002E-4</v>
        <stp/>
        <stp>StudyData</stp>
        <stp>DRGBPCAD</stp>
        <stp>VolBB^</stp>
        <stp/>
        <stp>c1</stp>
        <stp>5</stp>
        <stp>-8</stp>
        <stp/>
        <stp/>
        <stp/>
        <stp/>
        <stp>T</stp>
        <tr r="CM8" s="8"/>
      </tp>
      <tp>
        <v>3.1632999999999997E-4</v>
        <stp/>
        <stp>StudyData</stp>
        <stp>DRGBPAUD</stp>
        <stp>VolBB^</stp>
        <stp/>
        <stp>c1</stp>
        <stp>5</stp>
        <stp>-8</stp>
        <stp/>
        <stp/>
        <stp/>
        <stp/>
        <stp>T</stp>
        <tr r="CM6" s="8"/>
      </tp>
      <tp>
        <v>133833</v>
        <stp/>
        <stp>ContractData</stp>
        <stp>DREURUSD</stp>
        <stp>OpenPrice</stp>
        <stp/>
        <stp>D</stp>
        <tr r="G8" s="6"/>
      </tp>
      <tp>
        <v>79736</v>
        <stp/>
        <stp>ContractData</stp>
        <stp>DREURGBP</stp>
        <stp>LastPrice</stp>
        <stp/>
        <stp>D</stp>
        <tr r="C10" s="6"/>
      </tp>
      <tp>
        <v>1.092438</v>
        <stp/>
        <stp>StudyData</stp>
        <stp>DRUSDCAD</stp>
        <stp>BBnds</stp>
        <stp>MAType=Sim,InputChoice=Close,Period1=20,Percent=2,Divisor=0</stp>
        <stp>BMA</stp>
        <stp>5</stp>
        <stp>-1</stp>
        <stp>ALL</stp>
        <stp/>
        <stp/>
        <stp>TRUE</stp>
        <stp>T</stp>
        <tr r="B33" s="7"/>
      </tp>
      <tp>
        <v>0.90662350000000003</v>
        <stp/>
        <stp>StudyData</stp>
        <stp>DRUSDCHF</stp>
        <stp>BBnds</stp>
        <stp>MAType=Sim,InputChoice=Close,Period1=20,Percent=2,Divisor=0</stp>
        <stp>BMA</stp>
        <stp>5</stp>
        <stp>-1</stp>
        <stp>ALL</stp>
        <stp/>
        <stp/>
        <stp>TRUE</stp>
        <stp>T</stp>
        <tr r="B34" s="7"/>
      </tp>
      <tp>
        <v>1.8341495000000001</v>
        <stp/>
        <stp>StudyData</stp>
        <stp>DRGBPCAD</stp>
        <stp>BBnds</stp>
        <stp>MAType=Sim,InputChoice=Close,Period1=20,Percent=2,Divisor=0</stp>
        <stp>BMA</stp>
        <stp>5</stp>
        <stp>-1</stp>
        <stp>ALL</stp>
        <stp/>
        <stp/>
        <stp>TRUE</stp>
        <stp>T</stp>
        <tr r="B34" s="8"/>
      </tp>
      <tp>
        <v>1.4622325</v>
        <stp/>
        <stp>StudyData</stp>
        <stp>DREURCAD</stp>
        <stp>BBnds</stp>
        <stp>MAType=Sim,InputChoice=Close,Period1=20,Percent=2,Divisor=0</stp>
        <stp>BMA</stp>
        <stp>5</stp>
        <stp>-1</stp>
        <stp>ALL</stp>
        <stp/>
        <stp/>
        <stp>TRUE</stp>
        <stp>T</stp>
        <tr r="B34" s="5"/>
      </tp>
      <tp>
        <v>1.5221395</v>
        <stp/>
        <stp>StudyData</stp>
        <stp>DRGBPCHF</stp>
        <stp>BBnds</stp>
        <stp>MAType=Sim,InputChoice=Close,Period1=20,Percent=2,Divisor=0</stp>
        <stp>BMA</stp>
        <stp>5</stp>
        <stp>-1</stp>
        <stp>ALL</stp>
        <stp/>
        <stp/>
        <stp>TRUE</stp>
        <stp>T</stp>
        <tr r="B35" s="8"/>
      </tp>
      <tp>
        <v>0.92433050000000005</v>
        <stp/>
        <stp>StudyData</stp>
        <stp>DRNZDCAD</stp>
        <stp>BBnds</stp>
        <stp>MAType=Sim,InputChoice=Close,Period1=20,Percent=2,Divisor=0</stp>
        <stp>BMA</stp>
        <stp>5</stp>
        <stp>-1</stp>
        <stp>ALL</stp>
        <stp/>
        <stp/>
        <stp>TRUE</stp>
        <stp>T</stp>
        <tr r="B36" s="10"/>
      </tp>
      <tp>
        <v>1.2134590000000001</v>
        <stp/>
        <stp>StudyData</stp>
        <stp>DREURCHF</stp>
        <stp>BBnds</stp>
        <stp>MAType=Sim,InputChoice=Close,Period1=20,Percent=2,Divisor=0</stp>
        <stp>BMA</stp>
        <stp>5</stp>
        <stp>-1</stp>
        <stp>ALL</stp>
        <stp/>
        <stp/>
        <stp>TRUE</stp>
        <stp>T</stp>
        <tr r="B35" s="5"/>
      </tp>
      <tp>
        <v>84556</v>
        <stp/>
        <stp>ContractData</stp>
        <stp>DRNZDUSD</stp>
        <stp>LOwprice</stp>
        <stp/>
        <stp>D</stp>
        <tr r="I33" s="6"/>
      </tp>
      <tp>
        <v>92608</v>
        <stp/>
        <stp>ContractData</stp>
        <stp>DRAUDUSD</stp>
        <stp>LOwprice</stp>
        <stp/>
        <stp>D</stp>
        <tr r="I28" s="6"/>
      </tp>
      <tp>
        <v>4.1870999999999998E-4</v>
        <stp/>
        <stp>StudyData</stp>
        <stp>DRGBPJPY</stp>
        <stp>VolBB^</stp>
        <stp/>
        <stp>c1</stp>
        <stp>5</stp>
        <stp>0</stp>
        <stp/>
        <stp/>
        <stp/>
        <stp/>
        <stp>T</stp>
        <tr r="CU7" s="8"/>
      </tp>
      <tp>
        <v>133831</v>
        <stp/>
        <stp>ContractData</stp>
        <stp>DREURUSD</stp>
        <stp>LOwprice</stp>
        <stp/>
        <stp>D</stp>
        <tr r="I8" s="6"/>
      </tp>
      <tp>
        <v>167865</v>
        <stp/>
        <stp>ContractData</stp>
        <stp>DRGBPUSD</stp>
        <stp>LOwprice</stp>
        <stp/>
        <stp>D</stp>
        <tr r="I22" s="6"/>
      </tp>
      <tp>
        <v>5.0900999999999995E-4</v>
        <stp/>
        <stp>StudyData</stp>
        <stp>DRUSDJPY</stp>
        <stp>VolBB^</stp>
        <stp/>
        <stp>c1</stp>
        <stp>5</stp>
        <stp>-5</stp>
        <stp/>
        <stp/>
        <stp/>
        <stp/>
        <stp>T</stp>
        <tr r="CP7" s="7"/>
      </tp>
      <tp>
        <v>3.9626E-4</v>
        <stp/>
        <stp>StudyData</stp>
        <stp>DREURJPY</stp>
        <stp>VolBB^</stp>
        <stp/>
        <stp>c1</stp>
        <stp>5</stp>
        <stp>-3</stp>
        <stp/>
        <stp/>
        <stp/>
        <stp/>
        <stp>T</stp>
        <tr r="CR7" s="5"/>
      </tp>
      <tp>
        <v>4.2038999999999998E-4</v>
        <stp/>
        <stp>StudyData</stp>
        <stp>DRGBPUSD</stp>
        <stp>VolBB^</stp>
        <stp/>
        <stp>c1</stp>
        <stp>5</stp>
        <stp>-9</stp>
        <stp/>
        <stp/>
        <stp/>
        <stp/>
        <stp>T</stp>
        <tr r="CL4" s="8"/>
      </tp>
      <tp>
        <v>8.3144000000000002E-4</v>
        <stp/>
        <stp>StudyData</stp>
        <stp>DRGBPCAD</stp>
        <stp>VolBB^</stp>
        <stp/>
        <stp>c1</stp>
        <stp>5</stp>
        <stp>-9</stp>
        <stp/>
        <stp/>
        <stp/>
        <stp/>
        <stp>T</stp>
        <tr r="CL8" s="8"/>
      </tp>
      <tp>
        <v>3.7973E-4</v>
        <stp/>
        <stp>StudyData</stp>
        <stp>DRGBPAUD</stp>
        <stp>VolBB^</stp>
        <stp/>
        <stp>c1</stp>
        <stp>5</stp>
        <stp>-9</stp>
        <stp/>
        <stp/>
        <stp/>
        <stp/>
        <stp>T</stp>
        <tr r="CL6" s="8"/>
      </tp>
      <tp>
        <v>183410</v>
        <stp/>
        <stp>ContractData</stp>
        <stp>DRGBPCAD</stp>
        <stp>LastPrice</stp>
        <stp/>
        <stp>D</stp>
        <tr r="C26" s="6"/>
      </tp>
      <tp>
        <v>171535</v>
        <stp/>
        <stp>ContractData</stp>
        <stp>DRGBPJPY</stp>
        <stp>OpenPrice</stp>
        <stp/>
        <stp>D</stp>
        <tr r="G25" s="6"/>
      </tp>
      <tp>
        <v>7.3074999999999995E-4</v>
        <stp/>
        <stp>StudyData</stp>
        <stp>DRUSDCAD</stp>
        <stp>VolBB^</stp>
        <stp/>
        <stp>c1</stp>
        <stp>5</stp>
        <stp>0</stp>
        <stp/>
        <stp/>
        <stp/>
        <stp/>
        <stp>T</stp>
        <tr r="CU8" s="7"/>
      </tp>
      <tp>
        <v>4.9744999999999998E-4</v>
        <stp/>
        <stp>StudyData</stp>
        <stp>DRUSDJPY</stp>
        <stp>VolBB^</stp>
        <stp/>
        <stp>c1</stp>
        <stp>5</stp>
        <stp>-6</stp>
        <stp/>
        <stp/>
        <stp/>
        <stp/>
        <stp>T</stp>
        <tr r="CO7" s="7"/>
      </tp>
      <tp>
        <v>3.1588999999999999E-4</v>
        <stp/>
        <stp>StudyData</stp>
        <stp>DRGBPUSD</stp>
        <stp>VolBB^</stp>
        <stp/>
        <stp>c1</stp>
        <stp>5</stp>
        <stp>0</stp>
        <stp/>
        <stp/>
        <stp/>
        <stp/>
        <stp>T</stp>
        <tr r="CU4" s="8"/>
      </tp>
      <tp>
        <v>2.1897999999999999E-4</v>
        <stp/>
        <stp>StudyData</stp>
        <stp>DREURGBP</stp>
        <stp>VolBB^</stp>
        <stp/>
        <stp>c1</stp>
        <stp>5</stp>
        <stp>-9</stp>
        <stp/>
        <stp/>
        <stp/>
        <stp/>
        <stp>T</stp>
        <tr r="CL6" s="5"/>
      </tp>
      <tp>
        <v>4.9547999999999997E-4</v>
        <stp/>
        <stp>StudyData</stp>
        <stp>DRGBPCHF</stp>
        <stp>VolBB^</stp>
        <stp/>
        <stp>c1</stp>
        <stp>5</stp>
        <stp>-8</stp>
        <stp/>
        <stp/>
        <stp/>
        <stp/>
        <stp>T</stp>
        <tr r="CM5" s="8"/>
      </tp>
      <tp>
        <v>1.8124899999999999</v>
        <stp/>
        <stp>StudyData</stp>
        <stp>DRGBPAUD</stp>
        <stp>BBnds</stp>
        <stp>MAType=Sim,InputChoice=Close,Period1=20,Percent=2,Divisor=0</stp>
        <stp>BMA</stp>
        <stp>5</stp>
        <stp>-1</stp>
        <stp>ALL</stp>
        <stp/>
        <stp/>
        <stp>TRUE</stp>
        <stp>T</stp>
        <tr r="B33" s="8"/>
      </tp>
      <tp>
        <v>109221</v>
        <stp/>
        <stp>ContractData</stp>
        <stp>DRUSDCAD</stp>
        <stp>OpenPrice</stp>
        <stp/>
        <stp>D</stp>
        <tr r="G20" s="6"/>
      </tp>
      <tp>
        <v>1.4449654999999999</v>
        <stp/>
        <stp>StudyData</stp>
        <stp>DREURAUD</stp>
        <stp>BBnds</stp>
        <stp>MAType=Sim,InputChoice=Close,Period1=20,Percent=2,Divisor=0</stp>
        <stp>BMA</stp>
        <stp>5</stp>
        <stp>-1</stp>
        <stp>ALL</stp>
        <stp/>
        <stp/>
        <stp>TRUE</stp>
        <stp>T</stp>
        <tr r="B33" s="5"/>
      </tp>
      <tp>
        <v>102201</v>
        <stp/>
        <stp>ContractData</stp>
        <stp>DRUSDJPY</stp>
        <stp>LastPrice</stp>
        <stp/>
        <stp>D</stp>
        <tr r="C19" s="6"/>
      </tp>
      <tp>
        <v>167869</v>
        <stp/>
        <stp>ContractData</stp>
        <stp>DRGBPUSD</stp>
        <stp>OpenPrice</stp>
        <stp/>
        <stp>D</stp>
        <tr r="G22" s="6"/>
      </tp>
      <tp>
        <v>4.9916000000000001E-4</v>
        <stp/>
        <stp>StudyData</stp>
        <stp>DRUSDJPY</stp>
        <stp>VolBB^</stp>
        <stp/>
        <stp>c1</stp>
        <stp>5</stp>
        <stp>-7</stp>
        <stp/>
        <stp/>
        <stp/>
        <stp/>
        <stp>T</stp>
        <tr r="CN7" s="7"/>
      </tp>
      <tp>
        <v>3.8555000000000002E-4</v>
        <stp/>
        <stp>StudyData</stp>
        <stp>DREURJPY</stp>
        <stp>VolBB^</stp>
        <stp/>
        <stp>c1</stp>
        <stp>5</stp>
        <stp>-1</stp>
        <stp/>
        <stp/>
        <stp/>
        <stp/>
        <stp>T</stp>
        <tr r="CT7" s="5"/>
      </tp>
      <tp>
        <v>1.9777999999999999E-4</v>
        <stp/>
        <stp>StudyData</stp>
        <stp>DREURGBP</stp>
        <stp>VolBB^</stp>
        <stp/>
        <stp>c1</stp>
        <stp>5</stp>
        <stp>-8</stp>
        <stp/>
        <stp/>
        <stp/>
        <stp/>
        <stp>T</stp>
        <tr r="CM6" s="5"/>
      </tp>
      <tp>
        <v>3.6318E-4</v>
        <stp/>
        <stp>StudyData</stp>
        <stp>DREURJPY</stp>
        <stp>VolBB^</stp>
        <stp/>
        <stp>c1</stp>
        <stp>5</stp>
        <stp>0</stp>
        <stp/>
        <stp/>
        <stp/>
        <stp/>
        <stp>T</stp>
        <tr r="CU7" s="5"/>
      </tp>
      <tp>
        <v>5.7346000000000003E-4</v>
        <stp/>
        <stp>StudyData</stp>
        <stp>DRGBPCHF</stp>
        <stp>VolBB^</stp>
        <stp/>
        <stp>c1</stp>
        <stp>5</stp>
        <stp>-9</stp>
        <stp/>
        <stp/>
        <stp/>
        <stp/>
        <stp>T</stp>
        <tr r="CL5" s="8"/>
      </tp>
      <tp>
        <v>146243</v>
        <stp/>
        <stp>ContractData</stp>
        <stp>DREURCAD</stp>
        <stp>LastPrice</stp>
        <stp/>
        <stp>D</stp>
        <tr r="C13" s="6"/>
      </tp>
      <tp>
        <v>136754</v>
        <stp/>
        <stp>ContractData</stp>
        <stp>DREURJPY</stp>
        <stp>OpenPrice</stp>
        <stp/>
        <stp>D</stp>
        <tr r="G11" s="6"/>
      </tp>
      <tp>
        <v>4.2685999999999999E-4</v>
        <stp/>
        <stp>StudyData</stp>
        <stp>DRUSDSGD</stp>
        <stp>VolBB^</stp>
        <stp/>
        <stp>c1</stp>
        <stp>5</stp>
        <stp>0</stp>
        <stp/>
        <stp/>
        <stp/>
        <stp/>
        <stp>T</stp>
        <tr r="CU6" s="7"/>
      </tp>
      <tp>
        <v>4.2095000000000001E-4</v>
        <stp/>
        <stp>StudyData</stp>
        <stp>DRAUDUSD</stp>
        <stp>VolBB^</stp>
        <stp/>
        <stp>c1</stp>
        <stp>5</stp>
        <stp>0</stp>
        <stp/>
        <stp/>
        <stp/>
        <stp/>
        <stp>T</stp>
        <tr r="CU5" s="10"/>
      </tp>
      <tp>
        <v>7.8846000000000005E-4</v>
        <stp/>
        <stp>StudyData</stp>
        <stp>DRNZDJPY</stp>
        <stp>VolBB^</stp>
        <stp/>
        <stp>c1</stp>
        <stp>5</stp>
        <stp>-9</stp>
        <stp/>
        <stp/>
        <stp/>
        <stp/>
        <stp>T</stp>
        <tr r="CL6" s="10"/>
      </tp>
      <tp>
        <v>3.6786000000000002E-4</v>
        <stp/>
        <stp>StudyData</stp>
        <stp>DRGBPAUD</stp>
        <stp>VolBB^</stp>
        <stp/>
        <stp>c1</stp>
        <stp>5</stp>
        <stp>0</stp>
        <stp/>
        <stp/>
        <stp/>
        <stp/>
        <stp>T</stp>
        <tr r="CU6" s="8"/>
      </tp>
      <tp>
        <v>4.9127999999999997E-4</v>
        <stp/>
        <stp>StudyData</stp>
        <stp>DREURJPY</stp>
        <stp>VolBB^</stp>
        <stp/>
        <stp>c1</stp>
        <stp>5</stp>
        <stp>-6</stp>
        <stp/>
        <stp/>
        <stp/>
        <stp/>
        <stp>T</stp>
        <tr r="CO7" s="5"/>
      </tp>
      <tp>
        <v>125011</v>
        <stp/>
        <stp>ContractData</stp>
        <stp>DRUSDSGD</stp>
        <stp>OpenPrice</stp>
        <stp/>
        <stp>D</stp>
        <tr r="G18" s="6"/>
      </tp>
      <tp>
        <v>92621</v>
        <stp/>
        <stp>ContractData</stp>
        <stp>DRAUDUSD</stp>
        <stp>OpenPrice</stp>
        <stp/>
        <stp>D</stp>
        <tr r="G28" s="6"/>
      </tp>
      <tp>
        <v>21</v>
        <stp/>
        <stp>ContractData</stp>
        <stp>DRGBPCAD</stp>
        <stp>NetLastQuoteToday</stp>
        <stp/>
        <stp>D</stp>
        <tr r="D26" s="6"/>
      </tp>
      <tp>
        <v>181222</v>
        <stp/>
        <stp>ContractData</stp>
        <stp>DRGBPAUD</stp>
        <stp>OpenPrice</stp>
        <stp/>
        <stp>D</stp>
        <tr r="G24" s="6"/>
      </tp>
      <tp>
        <v>0.79726799999999998</v>
        <stp/>
        <stp>StudyData</stp>
        <stp>DREURGBP</stp>
        <stp>BBnds</stp>
        <stp>MAType=Sim,InputChoice=Close,Period1=20,Percent=2,Divisor=0</stp>
        <stp>BMA</stp>
        <stp>5</stp>
        <stp>-1</stp>
        <stp>ALL</stp>
        <stp/>
        <stp/>
        <stp>TRUE</stp>
        <stp>T</stp>
        <tr r="B36" s="5"/>
      </tp>
      <tp>
        <v>112.673</v>
        <stp/>
        <stp>ContractData</stp>
        <stp>DRCHFJPY</stp>
        <stp>Low</stp>
        <stp/>
        <stp>T</stp>
        <tr r="K26" s="3"/>
      </tp>
      <tp>
        <v>5.8734E-4</v>
        <stp/>
        <stp>StudyData</stp>
        <stp>DRCHFJPY</stp>
        <stp>VolBB^</stp>
        <stp/>
        <stp>c1</stp>
        <stp>5</stp>
        <stp>0</stp>
        <stp/>
        <stp/>
        <stp/>
        <stp/>
        <stp>T</stp>
        <tr r="CU7" s="10"/>
      </tp>
      <tp>
        <v>6.2790999999999997E-4</v>
        <stp/>
        <stp>StudyData</stp>
        <stp>DRCADJPY</stp>
        <stp>VolBB^</stp>
        <stp/>
        <stp>c1</stp>
        <stp>5</stp>
        <stp>0</stp>
        <stp/>
        <stp/>
        <stp/>
        <stp/>
        <stp>T</stp>
        <tr r="CU8" s="10"/>
      </tp>
      <tp>
        <v>4.8343000000000003E-4</v>
        <stp/>
        <stp>StudyData</stp>
        <stp>DRUSDJPY</stp>
        <stp>VolBB^</stp>
        <stp/>
        <stp>c1</stp>
        <stp>5</stp>
        <stp>-1</stp>
        <stp/>
        <stp/>
        <stp/>
        <stp/>
        <stp>T</stp>
        <tr r="CT7" s="7"/>
      </tp>
      <tp>
        <v>7.0536999999999998E-4</v>
        <stp/>
        <stp>StudyData</stp>
        <stp>DRNZDJPY</stp>
        <stp>VolBB^</stp>
        <stp/>
        <stp>c1</stp>
        <stp>5</stp>
        <stp>-8</stp>
        <stp/>
        <stp/>
        <stp/>
        <stp/>
        <stp>T</stp>
        <tr r="CM6" s="10"/>
      </tp>
      <tp>
        <v>5.3706999999999995E-4</v>
        <stp/>
        <stp>StudyData</stp>
        <stp>DREURJPY</stp>
        <stp>VolBB^</stp>
        <stp/>
        <stp>c1</stp>
        <stp>5</stp>
        <stp>-7</stp>
        <stp/>
        <stp/>
        <stp/>
        <stp/>
        <stp>T</stp>
        <tr r="CN7" s="5"/>
      </tp>
      <tp>
        <v>112690</v>
        <stp/>
        <stp>ContractData</stp>
        <stp>DRCHFJPY</stp>
        <stp>OpenPrice</stp>
        <stp/>
        <stp>D</stp>
        <tr r="G30" s="6"/>
      </tp>
      <tp>
        <v>-6</v>
        <stp/>
        <stp>ContractData</stp>
        <stp>DREURGBP</stp>
        <stp>NetLastQuoteToday</stp>
        <stp/>
        <stp>D</stp>
        <tr r="D10" s="6"/>
      </tp>
      <tp>
        <v>93523</v>
        <stp/>
        <stp>ContractData</stp>
        <stp>DRCADJPY</stp>
        <stp>OpenPrice</stp>
        <stp/>
        <stp>D</stp>
        <tr r="G31" s="6"/>
      </tp>
      <tp>
        <v>4.6565000000000002E-4</v>
        <stp/>
        <stp>StudyData</stp>
        <stp>DREURAUD</stp>
        <stp>VolBB^</stp>
        <stp/>
        <stp>c1</stp>
        <stp>5</stp>
        <stp>0</stp>
        <stp/>
        <stp/>
        <stp/>
        <stp/>
        <stp>T</stp>
        <tr r="CU8" s="5"/>
      </tp>
      <tp>
        <v>4.9832999999999995E-4</v>
        <stp/>
        <stp>StudyData</stp>
        <stp>DRUSDJPY</stp>
        <stp>VolBB^</stp>
        <stp/>
        <stp>c1</stp>
        <stp>5</stp>
        <stp>-2</stp>
        <stp/>
        <stp/>
        <stp/>
        <stp/>
        <stp>T</stp>
        <tr r="CS7" s="7"/>
      </tp>
      <tp>
        <v>4.4177000000000002E-4</v>
        <stp/>
        <stp>StudyData</stp>
        <stp>DREURJPY</stp>
        <stp>VolBB^</stp>
        <stp/>
        <stp>c1</stp>
        <stp>5</stp>
        <stp>-4</stp>
        <stp/>
        <stp/>
        <stp/>
        <stp/>
        <stp>T</stp>
        <tr r="CQ7" s="5"/>
      </tp>
      <tp>
        <v>144479</v>
        <stp/>
        <stp>ContractData</stp>
        <stp>DREURAUD</stp>
        <stp>OpenPrice</stp>
        <stp/>
        <stp>D</stp>
        <tr r="G12" s="6"/>
      </tp>
      <tp>
        <v>32</v>
        <stp/>
        <stp>ContractData</stp>
        <stp>DREURCAD</stp>
        <stp>NetLastQuoteToday</stp>
        <stp/>
        <stp>D</stp>
        <tr r="D13" s="6"/>
      </tp>
      <tp>
        <v>102.178</v>
        <stp/>
        <stp>ContractData</stp>
        <stp>DRUSDJPY</stp>
        <stp>Low</stp>
        <stp/>
        <stp>T</stp>
        <tr r="K15" s="3"/>
      </tp>
      <tp>
        <v>93.522999999999996</v>
        <stp/>
        <stp>ContractData</stp>
        <stp>DRCADJPY</stp>
        <stp>Low</stp>
        <stp/>
        <stp>T</stp>
        <tr r="K27" s="3"/>
      </tp>
      <tp>
        <v>86.403999999999996</v>
        <stp/>
        <stp>ContractData</stp>
        <stp>DRNZDJPY</stp>
        <stp>Low</stp>
        <stp/>
        <stp>T</stp>
        <tr r="K25" s="3"/>
      </tp>
      <tp>
        <v>7.7510900000000005</v>
        <stp/>
        <stp>ContractData</stp>
        <stp>DRUSDHKD</stp>
        <stp>Low</stp>
        <stp/>
        <stp>T</stp>
        <tr r="K12" s="3"/>
      </tp>
      <tp>
        <v>0.92323000000000011</v>
        <stp/>
        <stp>ContractData</stp>
        <stp>DRNZDCAD</stp>
        <stp>Low</stp>
        <stp/>
        <stp>T</stp>
        <tr r="K28" s="3"/>
      </tp>
      <tp>
        <v>1.0921400000000001</v>
        <stp/>
        <stp>ContractData</stp>
        <stp>DRUSDCAD</stp>
        <stp>Low</stp>
        <stp/>
        <stp>T</stp>
        <tr r="K16" s="3"/>
      </tp>
      <tp>
        <v>0.90647000000000011</v>
        <stp/>
        <stp>ContractData</stp>
        <stp>DRUSDCHF</stp>
        <stp>Low</stp>
        <stp/>
        <stp>T</stp>
        <tr r="K13" s="3"/>
      </tp>
      <tp>
        <v>0.92608000000000013</v>
        <stp/>
        <stp>ContractData</stp>
        <stp>DRAUDUSD</stp>
        <stp>Low</stp>
        <stp/>
        <stp>T</stp>
        <tr r="K24" s="3"/>
      </tp>
      <tp>
        <v>0.84556000000000009</v>
        <stp/>
        <stp>ContractData</stp>
        <stp>DRNZDUSD</stp>
        <stp>Low</stp>
        <stp/>
        <stp>T</stp>
        <tr r="K29" s="3"/>
      </tp>
      <tp>
        <v>1.2497</v>
        <stp/>
        <stp>ContractData</stp>
        <stp>DRUSDSGD</stp>
        <stp>Low</stp>
        <stp/>
        <stp>T</stp>
        <tr r="K14" s="3"/>
      </tp>
      <tp>
        <v>124970</v>
        <stp/>
        <stp>ContractData</stp>
        <stp>DRUSDSGD</stp>
        <stp>LOwprice</stp>
        <stp/>
        <stp>D</stp>
        <tr r="I18" s="6"/>
      </tp>
      <tp>
        <v>5.0115000000000001E-4</v>
        <stp/>
        <stp>StudyData</stp>
        <stp>DRUSDJPY</stp>
        <stp>VolBB^</stp>
        <stp/>
        <stp>c1</stp>
        <stp>5</stp>
        <stp>-3</stp>
        <stp/>
        <stp/>
        <stp/>
        <stp/>
        <stp>T</stp>
        <tr r="CR7" s="7"/>
      </tp>
      <tp>
        <v>4.6861E-4</v>
        <stp/>
        <stp>StudyData</stp>
        <stp>DREURJPY</stp>
        <stp>VolBB^</stp>
        <stp/>
        <stp>c1</stp>
        <stp>5</stp>
        <stp>-5</stp>
        <stp/>
        <stp/>
        <stp/>
        <stp/>
        <stp>T</stp>
        <tr r="CP7" s="5"/>
      </tp>
      <tp>
        <v>4</v>
        <stp/>
        <stp>ContractData</stp>
        <stp>DRUSDJPY</stp>
        <stp>NetLastQuoteToday</stp>
        <stp/>
        <stp>D</stp>
        <tr r="D19" s="6"/>
      </tp>
      <tp>
        <v>6.3893999999999995E-4</v>
        <stp/>
        <stp>StudyData</stp>
        <stp>DRCHFJPY</stp>
        <stp>VolBB^</stp>
        <stp/>
        <stp>c1</stp>
        <stp>5</stp>
        <stp>-7</stp>
        <stp/>
        <stp/>
        <stp/>
        <stp/>
        <stp>T</stp>
        <tr r="CN7" s="10"/>
      </tp>
      <tp>
        <v>4.3179999999999998E-4</v>
        <stp/>
        <stp>StudyData</stp>
        <stp>DRUSDSGD</stp>
        <stp>VolBB^</stp>
        <stp/>
        <stp>c1</stp>
        <stp>5</stp>
        <stp>-1</stp>
        <stp/>
        <stp/>
        <stp/>
        <stp/>
        <stp>T</stp>
        <tr r="CT6" s="7"/>
      </tp>
      <tp>
        <v>4.9275999999999996E-4</v>
        <stp/>
        <stp>StudyData</stp>
        <stp>DRAUDUSD</stp>
        <stp>VolBB^</stp>
        <stp/>
        <stp>c1</stp>
        <stp>5</stp>
        <stp>-7</stp>
        <stp/>
        <stp/>
        <stp/>
        <stp/>
        <stp>T</stp>
        <tr r="CN5" s="10"/>
      </tp>
      <tp>
        <v>8.6173E-4</v>
        <stp/>
        <stp>StudyData</stp>
        <stp>DRNZDUSD</stp>
        <stp>VolBB^</stp>
        <stp/>
        <stp>c1</stp>
        <stp>5</stp>
        <stp>-8</stp>
        <stp/>
        <stp/>
        <stp/>
        <stp/>
        <stp>T</stp>
        <tr r="CM10" s="10"/>
      </tp>
      <tp>
        <v>5.3170000000000001E-5</v>
        <stp/>
        <stp>StudyData</stp>
        <stp>DRUSDHKD</stp>
        <stp>VolBB^</stp>
        <stp/>
        <stp>c1</stp>
        <stp>5</stp>
        <stp>-1</stp>
        <stp/>
        <stp/>
        <stp/>
        <stp/>
        <stp>T</stp>
        <tr r="CT4" s="7"/>
      </tp>
      <tp>
        <v>5.3817000000000003E-4</v>
        <stp/>
        <stp>StudyData</stp>
        <stp>DRNZDCAD</stp>
        <stp>VolBB^</stp>
        <stp/>
        <stp>c1</stp>
        <stp>5</stp>
        <stp>-8</stp>
        <stp/>
        <stp/>
        <stp/>
        <stp/>
        <stp>T</stp>
        <tr r="CM9" s="10"/>
      </tp>
      <tp>
        <v>8.3949000000000003E-4</v>
        <stp/>
        <stp>StudyData</stp>
        <stp>DRUSDCAD</stp>
        <stp>VolBB^</stp>
        <stp/>
        <stp>c1</stp>
        <stp>5</stp>
        <stp>-1</stp>
        <stp/>
        <stp/>
        <stp/>
        <stp/>
        <stp>T</stp>
        <tr r="CT8" s="7"/>
      </tp>
      <tp>
        <v>2.5279000000000002E-4</v>
        <stp/>
        <stp>StudyData</stp>
        <stp>DRUSDCHF</stp>
        <stp>VolBB^</stp>
        <stp/>
        <stp>c1</stp>
        <stp>5</stp>
        <stp>-3</stp>
        <stp/>
        <stp/>
        <stp/>
        <stp/>
        <stp>T</stp>
        <tr r="CR5" s="7"/>
      </tp>
      <tp>
        <v>2.8966000000000002E-4</v>
        <stp/>
        <stp>StudyData</stp>
        <stp>DREURUSD</stp>
        <stp>VolBB^</stp>
        <stp/>
        <stp>c1</stp>
        <stp>5</stp>
        <stp>-7</stp>
        <stp/>
        <stp/>
        <stp/>
        <stp/>
        <stp>T</stp>
        <tr r="CN4" s="5"/>
      </tp>
      <tp>
        <v>6.9844000000000004E-4</v>
        <stp/>
        <stp>StudyData</stp>
        <stp>DREURNZD</stp>
        <stp>VolBB^</stp>
        <stp/>
        <stp>c1</stp>
        <stp>5</stp>
        <stp>-7</stp>
        <stp/>
        <stp/>
        <stp/>
        <stp/>
        <stp>T</stp>
        <tr r="CN10" s="5"/>
      </tp>
      <tp>
        <v>8.1012E-4</v>
        <stp/>
        <stp>StudyData</stp>
        <stp>DREURCAD</stp>
        <stp>VolBB^</stp>
        <stp/>
        <stp>c1</stp>
        <stp>5</stp>
        <stp>-7</stp>
        <stp/>
        <stp/>
        <stp/>
        <stp/>
        <stp>T</stp>
        <tr r="CN9" s="5"/>
      </tp>
      <tp>
        <v>3.0664000000000001E-4</v>
        <stp/>
        <stp>StudyData</stp>
        <stp>DREURCHF</stp>
        <stp>VolBB^</stp>
        <stp/>
        <stp>c1</stp>
        <stp>5</stp>
        <stp>-5</stp>
        <stp/>
        <stp/>
        <stp/>
        <stp/>
        <stp>T</stp>
        <tr r="CP5" s="5"/>
      </tp>
      <tp>
        <v>3.1828E-4</v>
        <stp/>
        <stp>StudyData</stp>
        <stp>DREURAUD</stp>
        <stp>VolBB^</stp>
        <stp/>
        <stp>c1</stp>
        <stp>5</stp>
        <stp>-7</stp>
        <stp/>
        <stp/>
        <stp/>
        <stp/>
        <stp>T</stp>
        <tr r="CN8" s="5"/>
      </tp>
      <tp>
        <v>158279</v>
        <stp/>
        <stp>ContractData</stp>
        <stp>DREURNZD</stp>
        <stp>LastPrice</stp>
        <stp/>
        <stp>D</stp>
        <tr r="C14" s="6"/>
      </tp>
      <tp>
        <v>7.3388999999999995E-4</v>
        <stp/>
        <stp>StudyData</stp>
        <stp>DRNZDCAD</stp>
        <stp>VolBB^</stp>
        <stp/>
        <stp>c1</stp>
        <stp>5</stp>
        <stp>0</stp>
        <stp/>
        <stp/>
        <stp/>
        <stp/>
        <stp>T</stp>
        <tr r="CU9" s="10"/>
      </tp>
      <tp>
        <v>6.4734999999999999E-4</v>
        <stp/>
        <stp>StudyData</stp>
        <stp>DRCHFJPY</stp>
        <stp>VolBB^</stp>
        <stp/>
        <stp>c1</stp>
        <stp>5</stp>
        <stp>-6</stp>
        <stp/>
        <stp/>
        <stp/>
        <stp/>
        <stp>T</stp>
        <tr r="CO7" s="10"/>
      </tp>
      <tp>
        <v>4.2203E-4</v>
        <stp/>
        <stp>StudyData</stp>
        <stp>DRAUDUSD</stp>
        <stp>VolBB^</stp>
        <stp/>
        <stp>c1</stp>
        <stp>5</stp>
        <stp>-6</stp>
        <stp/>
        <stp/>
        <stp/>
        <stp/>
        <stp>T</stp>
        <tr r="CO5" s="10"/>
      </tp>
      <tp>
        <v>8.3586000000000001E-4</v>
        <stp/>
        <stp>StudyData</stp>
        <stp>DRNZDUSD</stp>
        <stp>VolBB^</stp>
        <stp/>
        <stp>c1</stp>
        <stp>5</stp>
        <stp>-9</stp>
        <stp/>
        <stp/>
        <stp/>
        <stp/>
        <stp>T</stp>
        <tr r="CL10" s="10"/>
      </tp>
      <tp>
        <v>5.4370999999999998E-4</v>
        <stp/>
        <stp>StudyData</stp>
        <stp>DRNZDCAD</stp>
        <stp>VolBB^</stp>
        <stp/>
        <stp>c1</stp>
        <stp>5</stp>
        <stp>-9</stp>
        <stp/>
        <stp/>
        <stp/>
        <stp/>
        <stp>T</stp>
        <tr r="CL9" s="10"/>
      </tp>
      <tp>
        <v>2.4426E-4</v>
        <stp/>
        <stp>StudyData</stp>
        <stp>DRUSDCHF</stp>
        <stp>VolBB^</stp>
        <stp/>
        <stp>c1</stp>
        <stp>5</stp>
        <stp>-2</stp>
        <stp/>
        <stp/>
        <stp/>
        <stp/>
        <stp>T</stp>
        <tr r="CS5" s="7"/>
      </tp>
      <tp>
        <v>3.2425999999999999E-4</v>
        <stp/>
        <stp>StudyData</stp>
        <stp>DRGBPCHF</stp>
        <stp>VolBB^</stp>
        <stp/>
        <stp>c1</stp>
        <stp>5</stp>
        <stp>0</stp>
        <stp/>
        <stp/>
        <stp/>
        <stp/>
        <stp>T</stp>
        <tr r="CU5" s="8"/>
      </tp>
      <tp>
        <v>2.273E-4</v>
        <stp/>
        <stp>StudyData</stp>
        <stp>DREURUSD</stp>
        <stp>VolBB^</stp>
        <stp/>
        <stp>c1</stp>
        <stp>5</stp>
        <stp>-6</stp>
        <stp/>
        <stp/>
        <stp/>
        <stp/>
        <stp>T</stp>
        <tr r="CO4" s="5"/>
      </tp>
      <tp>
        <v>7.0220999999999999E-4</v>
        <stp/>
        <stp>StudyData</stp>
        <stp>DREURNZD</stp>
        <stp>VolBB^</stp>
        <stp/>
        <stp>c1</stp>
        <stp>5</stp>
        <stp>-6</stp>
        <stp/>
        <stp/>
        <stp/>
        <stp/>
        <stp>T</stp>
        <tr r="CO10" s="5"/>
      </tp>
      <tp>
        <v>8.1696999999999998E-4</v>
        <stp/>
        <stp>StudyData</stp>
        <stp>DREURCAD</stp>
        <stp>VolBB^</stp>
        <stp/>
        <stp>c1</stp>
        <stp>5</stp>
        <stp>-6</stp>
        <stp/>
        <stp/>
        <stp/>
        <stp/>
        <stp>T</stp>
        <tr r="CO9" s="5"/>
      </tp>
      <tp>
        <v>2.8726000000000001E-4</v>
        <stp/>
        <stp>StudyData</stp>
        <stp>DREURCHF</stp>
        <stp>VolBB^</stp>
        <stp/>
        <stp>c1</stp>
        <stp>5</stp>
        <stp>-4</stp>
        <stp/>
        <stp/>
        <stp/>
        <stp/>
        <stp>T</stp>
        <tr r="CQ5" s="5"/>
      </tp>
      <tp>
        <v>3.1374000000000001E-4</v>
        <stp/>
        <stp>StudyData</stp>
        <stp>DREURAUD</stp>
        <stp>VolBB^</stp>
        <stp/>
        <stp>c1</stp>
        <stp>5</stp>
        <stp>-6</stp>
        <stp/>
        <stp/>
        <stp/>
        <stp/>
        <stp>T</stp>
        <tr r="CO8" s="5"/>
      </tp>
      <tp>
        <v>86453</v>
        <stp/>
        <stp>ContractData</stp>
        <stp>DRNZDJPY</stp>
        <stp>LastPrice</stp>
        <stp/>
        <stp>D</stp>
        <tr r="C29" s="6"/>
      </tp>
      <tp>
        <v>92339</v>
        <stp/>
        <stp>ContractData</stp>
        <stp>DRNZDCAD</stp>
        <stp>OpenPrice</stp>
        <stp/>
        <stp>D</stp>
        <tr r="G32" s="6"/>
      </tp>
      <tp>
        <v>152168</v>
        <stp/>
        <stp>ContractData</stp>
        <stp>DRGBPCHF</stp>
        <stp>OpenPrice</stp>
        <stp/>
        <stp>D</stp>
        <tr r="G23" s="6"/>
      </tp>
      <tp>
        <v>775136</v>
        <stp/>
        <stp>ContractData</stp>
        <stp>DRUSDHKD</stp>
        <stp>LastPrice</stp>
        <stp/>
        <stp>D</stp>
        <tr r="C16" s="6"/>
      </tp>
      <tp>
        <v>158173</v>
        <stp/>
        <stp>ContractData</stp>
        <stp>DREURNZD</stp>
        <stp>LOwprice</stp>
        <stp/>
        <stp>D</stp>
        <tr r="I14" s="6"/>
      </tp>
      <tp>
        <v>6.4722E-4</v>
        <stp/>
        <stp>StudyData</stp>
        <stp>DRCHFJPY</stp>
        <stp>VolBB^</stp>
        <stp/>
        <stp>c1</stp>
        <stp>5</stp>
        <stp>-5</stp>
        <stp/>
        <stp/>
        <stp/>
        <stp/>
        <stp>T</stp>
        <tr r="CP7" s="10"/>
      </tp>
      <tp>
        <v>3.6592999999999999E-4</v>
        <stp/>
        <stp>StudyData</stp>
        <stp>DRUSDSGD</stp>
        <stp>VolBB^</stp>
        <stp/>
        <stp>c1</stp>
        <stp>5</stp>
        <stp>-3</stp>
        <stp/>
        <stp/>
        <stp/>
        <stp/>
        <stp>T</stp>
        <tr r="CR6" s="7"/>
      </tp>
      <tp>
        <v>4.0571999999999998E-4</v>
        <stp/>
        <stp>StudyData</stp>
        <stp>DRAUDUSD</stp>
        <stp>VolBB^</stp>
        <stp/>
        <stp>c1</stp>
        <stp>5</stp>
        <stp>-5</stp>
        <stp/>
        <stp/>
        <stp/>
        <stp/>
        <stp>T</stp>
        <tr r="CP5" s="10"/>
      </tp>
      <tp>
        <v>3.2719999999999998E-5</v>
        <stp/>
        <stp>StudyData</stp>
        <stp>DRUSDHKD</stp>
        <stp>VolBB^</stp>
        <stp/>
        <stp>c1</stp>
        <stp>5</stp>
        <stp>-3</stp>
        <stp/>
        <stp/>
        <stp/>
        <stp/>
        <stp>T</stp>
        <tr r="CR4" s="7"/>
      </tp>
      <tp>
        <v>8.5590000000000004E-4</v>
        <stp/>
        <stp>StudyData</stp>
        <stp>DRUSDCAD</stp>
        <stp>VolBB^</stp>
        <stp/>
        <stp>c1</stp>
        <stp>5</stp>
        <stp>-3</stp>
        <stp/>
        <stp/>
        <stp/>
        <stp/>
        <stp>T</stp>
        <tr r="CR8" s="7"/>
      </tp>
      <tp>
        <v>2.6111999999999999E-4</v>
        <stp/>
        <stp>StudyData</stp>
        <stp>DRUSDCHF</stp>
        <stp>VolBB^</stp>
        <stp/>
        <stp>c1</stp>
        <stp>5</stp>
        <stp>-1</stp>
        <stp/>
        <stp/>
        <stp/>
        <stp/>
        <stp>T</stp>
        <tr r="CT5" s="7"/>
      </tp>
      <tp>
        <v>1.9902E-4</v>
        <stp/>
        <stp>StudyData</stp>
        <stp>DREURUSD</stp>
        <stp>VolBB^</stp>
        <stp/>
        <stp>c1</stp>
        <stp>5</stp>
        <stp>-5</stp>
        <stp/>
        <stp/>
        <stp/>
        <stp/>
        <stp>T</stp>
        <tr r="CP4" s="5"/>
      </tp>
      <tp>
        <v>7.1608999999999996E-4</v>
        <stp/>
        <stp>StudyData</stp>
        <stp>DREURNZD</stp>
        <stp>VolBB^</stp>
        <stp/>
        <stp>c1</stp>
        <stp>5</stp>
        <stp>-5</stp>
        <stp/>
        <stp/>
        <stp/>
        <stp/>
        <stp>T</stp>
        <tr r="CP10" s="5"/>
      </tp>
      <tp>
        <v>8.206E-4</v>
        <stp/>
        <stp>StudyData</stp>
        <stp>DREURCAD</stp>
        <stp>VolBB^</stp>
        <stp/>
        <stp>c1</stp>
        <stp>5</stp>
        <stp>-5</stp>
        <stp/>
        <stp/>
        <stp/>
        <stp/>
        <stp>T</stp>
        <tr r="CP9" s="5"/>
      </tp>
      <tp>
        <v>3.7212999999999998E-4</v>
        <stp/>
        <stp>StudyData</stp>
        <stp>DREURCHF</stp>
        <stp>VolBB^</stp>
        <stp/>
        <stp>c1</stp>
        <stp>5</stp>
        <stp>-7</stp>
        <stp/>
        <stp/>
        <stp/>
        <stp/>
        <stp>T</stp>
        <tr r="CN5" s="5"/>
      </tp>
      <tp>
        <v>3.1381999999999997E-4</v>
        <stp/>
        <stp>StudyData</stp>
        <stp>DREURAUD</stp>
        <stp>VolBB^</stp>
        <stp/>
        <stp>c1</stp>
        <stp>5</stp>
        <stp>-5</stp>
        <stp/>
        <stp/>
        <stp/>
        <stp/>
        <stp>T</stp>
        <tr r="CP8" s="5"/>
      </tp>
      <tp>
        <v>90667</v>
        <stp/>
        <stp>ContractData</stp>
        <stp>DRUSDCHF</stp>
        <stp>LastPrice</stp>
        <stp/>
        <stp>D</stp>
        <tr r="C17" s="6"/>
      </tp>
      <tp>
        <v>84593</v>
        <stp/>
        <stp>ContractData</stp>
        <stp>DRNZDUSD</stp>
        <stp>LastPrice</stp>
        <stp/>
        <stp>D</stp>
        <tr r="C33" s="6"/>
      </tp>
      <tp>
        <v>2.1552E-4</v>
        <stp/>
        <stp>StudyData</stp>
        <stp>DREURCHF</stp>
        <stp>VolBB^</stp>
        <stp/>
        <stp>c1</stp>
        <stp>5</stp>
        <stp>0</stp>
        <stp/>
        <stp/>
        <stp/>
        <stp/>
        <stp>T</stp>
        <tr r="CU5" s="5"/>
      </tp>
      <tp>
        <v>6.5985000000000002E-4</v>
        <stp/>
        <stp>StudyData</stp>
        <stp>DRCHFJPY</stp>
        <stp>VolBB^</stp>
        <stp/>
        <stp>c1</stp>
        <stp>5</stp>
        <stp>-4</stp>
        <stp/>
        <stp/>
        <stp/>
        <stp/>
        <stp>T</stp>
        <tr r="CQ7" s="10"/>
      </tp>
      <tp>
        <v>4.2837000000000002E-4</v>
        <stp/>
        <stp>StudyData</stp>
        <stp>DRUSDSGD</stp>
        <stp>VolBB^</stp>
        <stp/>
        <stp>c1</stp>
        <stp>5</stp>
        <stp>-2</stp>
        <stp/>
        <stp/>
        <stp/>
        <stp/>
        <stp>T</stp>
        <tr r="CS6" s="7"/>
      </tp>
      <tp>
        <v>4.1213000000000003E-4</v>
        <stp/>
        <stp>StudyData</stp>
        <stp>DRAUDUSD</stp>
        <stp>VolBB^</stp>
        <stp/>
        <stp>c1</stp>
        <stp>5</stp>
        <stp>-4</stp>
        <stp/>
        <stp/>
        <stp/>
        <stp/>
        <stp>T</stp>
        <tr r="CQ5" s="10"/>
      </tp>
      <tp>
        <v>4.867E-5</v>
        <stp/>
        <stp>StudyData</stp>
        <stp>DRUSDHKD</stp>
        <stp>VolBB^</stp>
        <stp/>
        <stp>c1</stp>
        <stp>5</stp>
        <stp>-2</stp>
        <stp/>
        <stp/>
        <stp/>
        <stp/>
        <stp>T</stp>
        <tr r="CS4" s="7"/>
      </tp>
      <tp>
        <v>8.5592000000000003E-4</v>
        <stp/>
        <stp>StudyData</stp>
        <stp>DRUSDCAD</stp>
        <stp>VolBB^</stp>
        <stp/>
        <stp>c1</stp>
        <stp>5</stp>
        <stp>-2</stp>
        <stp/>
        <stp/>
        <stp/>
        <stp/>
        <stp>T</stp>
        <tr r="CS8" s="7"/>
      </tp>
      <tp>
        <v>2.0091999999999999E-4</v>
        <stp/>
        <stp>StudyData</stp>
        <stp>DREURUSD</stp>
        <stp>VolBB^</stp>
        <stp/>
        <stp>c1</stp>
        <stp>5</stp>
        <stp>-4</stp>
        <stp/>
        <stp/>
        <stp/>
        <stp/>
        <stp>T</stp>
        <tr r="CQ4" s="5"/>
      </tp>
      <tp>
        <v>7.1776000000000001E-4</v>
        <stp/>
        <stp>StudyData</stp>
        <stp>DREURNZD</stp>
        <stp>VolBB^</stp>
        <stp/>
        <stp>c1</stp>
        <stp>5</stp>
        <stp>-4</stp>
        <stp/>
        <stp/>
        <stp/>
        <stp/>
        <stp>T</stp>
        <tr r="CQ10" s="5"/>
      </tp>
      <tp>
        <v>8.2784999999999998E-4</v>
        <stp/>
        <stp>StudyData</stp>
        <stp>DREURCAD</stp>
        <stp>VolBB^</stp>
        <stp/>
        <stp>c1</stp>
        <stp>5</stp>
        <stp>-4</stp>
        <stp/>
        <stp/>
        <stp/>
        <stp/>
        <stp>T</stp>
        <tr r="CQ9" s="5"/>
      </tp>
      <tp>
        <v>3.4085000000000002E-4</v>
        <stp/>
        <stp>StudyData</stp>
        <stp>DREURCHF</stp>
        <stp>VolBB^</stp>
        <stp/>
        <stp>c1</stp>
        <stp>5</stp>
        <stp>-6</stp>
        <stp/>
        <stp/>
        <stp/>
        <stp/>
        <stp>T</stp>
        <tr r="CO5" s="5"/>
      </tp>
      <tp>
        <v>3.1178999999999999E-4</v>
        <stp/>
        <stp>StudyData</stp>
        <stp>DREURAUD</stp>
        <stp>VolBB^</stp>
        <stp/>
        <stp>c1</stp>
        <stp>5</stp>
        <stp>-4</stp>
        <stp/>
        <stp/>
        <stp/>
        <stp/>
        <stp>T</stp>
        <tr r="CQ8" s="5"/>
      </tp>
      <tp>
        <v>121330</v>
        <stp/>
        <stp>ContractData</stp>
        <stp>DREURCHF</stp>
        <stp>OpenPrice</stp>
        <stp/>
        <stp>D</stp>
        <tr r="G9" s="6"/>
      </tp>
      <tp>
        <v>775109</v>
        <stp/>
        <stp>ContractData</stp>
        <stp>DRUSDHKD</stp>
        <stp>LOwprice</stp>
        <stp/>
        <stp>D</stp>
        <tr r="I16" s="6"/>
      </tp>
      <tp>
        <v>6.4948000000000002E-4</v>
        <stp/>
        <stp>StudyData</stp>
        <stp>DRCHFJPY</stp>
        <stp>VolBB^</stp>
        <stp/>
        <stp>c1</stp>
        <stp>5</stp>
        <stp>-3</stp>
        <stp/>
        <stp/>
        <stp/>
        <stp/>
        <stp>T</stp>
        <tr r="CR7" s="10"/>
      </tp>
      <tp>
        <v>2.5583000000000002E-4</v>
        <stp/>
        <stp>StudyData</stp>
        <stp>DRUSDSGD</stp>
        <stp>VolBB^</stp>
        <stp/>
        <stp>c1</stp>
        <stp>5</stp>
        <stp>-5</stp>
        <stp/>
        <stp/>
        <stp/>
        <stp/>
        <stp>T</stp>
        <tr r="CP6" s="7"/>
      </tp>
      <tp>
        <v>4.0832999999999999E-4</v>
        <stp/>
        <stp>StudyData</stp>
        <stp>DRAUDUSD</stp>
        <stp>VolBB^</stp>
        <stp/>
        <stp>c1</stp>
        <stp>5</stp>
        <stp>-3</stp>
        <stp/>
        <stp/>
        <stp/>
        <stp/>
        <stp>T</stp>
        <tr r="CR5" s="10"/>
      </tp>
      <tp>
        <v>2.5360000000000001E-5</v>
        <stp/>
        <stp>StudyData</stp>
        <stp>DRUSDHKD</stp>
        <stp>VolBB^</stp>
        <stp/>
        <stp>c1</stp>
        <stp>5</stp>
        <stp>-5</stp>
        <stp/>
        <stp/>
        <stp/>
        <stp/>
        <stp>T</stp>
        <tr r="CP4" s="7"/>
      </tp>
      <tp>
        <v>8.4409000000000003E-4</v>
        <stp/>
        <stp>StudyData</stp>
        <stp>DRUSDCAD</stp>
        <stp>VolBB^</stp>
        <stp/>
        <stp>c1</stp>
        <stp>5</stp>
        <stp>-5</stp>
        <stp/>
        <stp/>
        <stp/>
        <stp/>
        <stp>T</stp>
        <tr r="CP8" s="7"/>
      </tp>
      <tp>
        <v>2.0184000000000001E-4</v>
        <stp/>
        <stp>StudyData</stp>
        <stp>DRUSDCHF</stp>
        <stp>VolBB^</stp>
        <stp/>
        <stp>c1</stp>
        <stp>5</stp>
        <stp>-7</stp>
        <stp/>
        <stp/>
        <stp/>
        <stp/>
        <stp>T</stp>
        <tr r="CN5" s="7"/>
      </tp>
      <tp>
        <v>1.8756E-4</v>
        <stp/>
        <stp>StudyData</stp>
        <stp>DREURUSD</stp>
        <stp>VolBB^</stp>
        <stp/>
        <stp>c1</stp>
        <stp>5</stp>
        <stp>-3</stp>
        <stp/>
        <stp/>
        <stp/>
        <stp/>
        <stp>T</stp>
        <tr r="CR4" s="5"/>
      </tp>
      <tp>
        <v>7.1549000000000005E-4</v>
        <stp/>
        <stp>StudyData</stp>
        <stp>DREURNZD</stp>
        <stp>VolBB^</stp>
        <stp/>
        <stp>c1</stp>
        <stp>5</stp>
        <stp>-3</stp>
        <stp/>
        <stp/>
        <stp/>
        <stp/>
        <stp>T</stp>
        <tr r="CR10" s="5"/>
      </tp>
      <tp>
        <v>8.2954000000000003E-4</v>
        <stp/>
        <stp>StudyData</stp>
        <stp>DREURCAD</stp>
        <stp>VolBB^</stp>
        <stp/>
        <stp>c1</stp>
        <stp>5</stp>
        <stp>-3</stp>
        <stp/>
        <stp/>
        <stp/>
        <stp/>
        <stp>T</stp>
        <tr r="CR9" s="5"/>
      </tp>
      <tp>
        <v>2.4266000000000001E-4</v>
        <stp/>
        <stp>StudyData</stp>
        <stp>DREURCHF</stp>
        <stp>VolBB^</stp>
        <stp/>
        <stp>c1</stp>
        <stp>5</stp>
        <stp>-1</stp>
        <stp/>
        <stp/>
        <stp/>
        <stp/>
        <stp>T</stp>
        <tr r="CT5" s="5"/>
      </tp>
      <tp>
        <v>3.2092999999999998E-4</v>
        <stp/>
        <stp>StudyData</stp>
        <stp>DREURAUD</stp>
        <stp>VolBB^</stp>
        <stp/>
        <stp>c1</stp>
        <stp>5</stp>
        <stp>-3</stp>
        <stp/>
        <stp/>
        <stp/>
        <stp/>
        <stp>T</stp>
        <tr r="CR8" s="5"/>
      </tp>
      <tp>
        <v>8.0997999999999997E-4</v>
        <stp/>
        <stp>StudyData</stp>
        <stp>DRGBPJPY</stp>
        <stp>VolBB^</stp>
        <stp/>
        <stp>c1</stp>
        <stp>5</stp>
        <stp>-9</stp>
        <stp/>
        <stp/>
        <stp/>
        <stp/>
        <stp>T</stp>
        <tr r="CL7" s="8"/>
      </tp>
      <tp>
        <v>-3</v>
        <stp/>
        <stp>ContractData</stp>
        <stp>DRNZDJPY</stp>
        <stp>NetLastQuoteToday</stp>
        <stp/>
        <stp>D</stp>
        <tr r="D29" s="6"/>
      </tp>
      <tp>
        <v>-21</v>
        <stp/>
        <stp>ContractData</stp>
        <stp>DRUSDHKD</stp>
        <stp>NetLastQuoteToday</stp>
        <stp/>
        <stp>D</stp>
        <tr r="D16" s="6"/>
      </tp>
      <tp>
        <v>6.5043000000000002E-4</v>
        <stp/>
        <stp>StudyData</stp>
        <stp>DRCHFJPY</stp>
        <stp>VolBB^</stp>
        <stp/>
        <stp>c1</stp>
        <stp>5</stp>
        <stp>-2</stp>
        <stp/>
        <stp/>
        <stp/>
        <stp/>
        <stp>T</stp>
        <tr r="CS7" s="10"/>
      </tp>
      <tp>
        <v>3.1713999999999999E-4</v>
        <stp/>
        <stp>StudyData</stp>
        <stp>DRUSDSGD</stp>
        <stp>VolBB^</stp>
        <stp/>
        <stp>c1</stp>
        <stp>5</stp>
        <stp>-4</stp>
        <stp/>
        <stp/>
        <stp/>
        <stp/>
        <stp>T</stp>
        <tr r="CQ6" s="7"/>
      </tp>
      <tp>
        <v>4.1145E-4</v>
        <stp/>
        <stp>StudyData</stp>
        <stp>DRAUDUSD</stp>
        <stp>VolBB^</stp>
        <stp/>
        <stp>c1</stp>
        <stp>5</stp>
        <stp>-2</stp>
        <stp/>
        <stp/>
        <stp/>
        <stp/>
        <stp>T</stp>
        <tr r="CS5" s="10"/>
      </tp>
      <tp>
        <v>2.5599999999999999E-5</v>
        <stp/>
        <stp>StudyData</stp>
        <stp>DRUSDHKD</stp>
        <stp>VolBB^</stp>
        <stp/>
        <stp>c1</stp>
        <stp>5</stp>
        <stp>-4</stp>
        <stp/>
        <stp/>
        <stp/>
        <stp/>
        <stp>T</stp>
        <tr r="CQ4" s="7"/>
      </tp>
      <tp>
        <v>8.4597000000000003E-4</v>
        <stp/>
        <stp>StudyData</stp>
        <stp>DRUSDCAD</stp>
        <stp>VolBB^</stp>
        <stp/>
        <stp>c1</stp>
        <stp>5</stp>
        <stp>-4</stp>
        <stp/>
        <stp/>
        <stp/>
        <stp/>
        <stp>T</stp>
        <tr r="CQ8" s="7"/>
      </tp>
      <tp>
        <v>2.3566E-4</v>
        <stp/>
        <stp>StudyData</stp>
        <stp>DRUSDCHF</stp>
        <stp>VolBB^</stp>
        <stp/>
        <stp>c1</stp>
        <stp>5</stp>
        <stp>-6</stp>
        <stp/>
        <stp/>
        <stp/>
        <stp/>
        <stp>T</stp>
        <tr r="CO5" s="7"/>
      </tp>
      <tp>
        <v>1.8992E-4</v>
        <stp/>
        <stp>StudyData</stp>
        <stp>DREURUSD</stp>
        <stp>VolBB^</stp>
        <stp/>
        <stp>c1</stp>
        <stp>5</stp>
        <stp>-2</stp>
        <stp/>
        <stp/>
        <stp/>
        <stp/>
        <stp>T</stp>
        <tr r="CS4" s="5"/>
      </tp>
      <tp>
        <v>7.7488000000000003E-4</v>
        <stp/>
        <stp>StudyData</stp>
        <stp>DREURNZD</stp>
        <stp>VolBB^</stp>
        <stp/>
        <stp>c1</stp>
        <stp>5</stp>
        <stp>-2</stp>
        <stp/>
        <stp/>
        <stp/>
        <stp/>
        <stp>T</stp>
        <tr r="CS10" s="5"/>
      </tp>
      <tp>
        <v>8.1862000000000005E-4</v>
        <stp/>
        <stp>StudyData</stp>
        <stp>DREURCAD</stp>
        <stp>VolBB^</stp>
        <stp/>
        <stp>c1</stp>
        <stp>5</stp>
        <stp>-2</stp>
        <stp/>
        <stp/>
        <stp/>
        <stp/>
        <stp>T</stp>
        <tr r="CS9" s="5"/>
      </tp>
      <tp>
        <v>3.6531999999999998E-4</v>
        <stp/>
        <stp>StudyData</stp>
        <stp>DREURAUD</stp>
        <stp>VolBB^</stp>
        <stp/>
        <stp>c1</stp>
        <stp>5</stp>
        <stp>-2</stp>
        <stp/>
        <stp/>
        <stp/>
        <stp/>
        <stp>T</stp>
        <tr r="CS8" s="5"/>
      </tp>
      <tp>
        <v>6.9552999999999998E-4</v>
        <stp/>
        <stp>StudyData</stp>
        <stp>DRGBPJPY</stp>
        <stp>VolBB^</stp>
        <stp/>
        <stp>c1</stp>
        <stp>5</stp>
        <stp>-8</stp>
        <stp/>
        <stp/>
        <stp/>
        <stp/>
        <stp>T</stp>
        <tr r="CM7" s="8"/>
      </tp>
      <tp>
        <v>5</v>
        <stp/>
        <stp>ContractData</stp>
        <stp>DREURNZD</stp>
        <stp>NetLastQuoteToday</stp>
        <stp/>
        <stp>D</stp>
        <tr r="D14" s="6"/>
      </tp>
      <tp>
        <v>86404</v>
        <stp/>
        <stp>ContractData</stp>
        <stp>DRNZDJPY</stp>
        <stp>LOwprice</stp>
        <stp/>
        <stp>D</stp>
        <tr r="I29" s="6"/>
      </tp>
      <tp>
        <v>93523</v>
        <stp/>
        <stp>ContractData</stp>
        <stp>DRCADJPY</stp>
        <stp>LOwprice</stp>
        <stp/>
        <stp>D</stp>
        <tr r="I31" s="6"/>
      </tp>
      <tp>
        <v>112673</v>
        <stp/>
        <stp>ContractData</stp>
        <stp>DRCHFJPY</stp>
        <stp>LOwprice</stp>
        <stp/>
        <stp>D</stp>
        <tr r="I30" s="6"/>
      </tp>
      <tp>
        <v>171530</v>
        <stp/>
        <stp>ContractData</stp>
        <stp>DRGBPJPY</stp>
        <stp>LOwprice</stp>
        <stp/>
        <stp>D</stp>
        <tr r="I25" s="6"/>
      </tp>
      <tp>
        <v>6.2974999999999999E-4</v>
        <stp/>
        <stp>StudyData</stp>
        <stp>DRCHFJPY</stp>
        <stp>VolBB^</stp>
        <stp/>
        <stp>c1</stp>
        <stp>5</stp>
        <stp>-1</stp>
        <stp/>
        <stp/>
        <stp/>
        <stp/>
        <stp>T</stp>
        <tr r="CT7" s="10"/>
      </tp>
      <tp>
        <v>136744</v>
        <stp/>
        <stp>ContractData</stp>
        <stp>DREURJPY</stp>
        <stp>LOwprice</stp>
        <stp/>
        <stp>D</stp>
        <tr r="I11" s="6"/>
      </tp>
      <tp>
        <v>1.8829E-4</v>
        <stp/>
        <stp>StudyData</stp>
        <stp>DRUSDSGD</stp>
        <stp>VolBB^</stp>
        <stp/>
        <stp>c1</stp>
        <stp>5</stp>
        <stp>-7</stp>
        <stp/>
        <stp/>
        <stp/>
        <stp/>
        <stp>T</stp>
        <tr r="CN6" s="7"/>
      </tp>
      <tp>
        <v>4.1586999999999999E-4</v>
        <stp/>
        <stp>StudyData</stp>
        <stp>DRAUDUSD</stp>
        <stp>VolBB^</stp>
        <stp/>
        <stp>c1</stp>
        <stp>5</stp>
        <stp>-1</stp>
        <stp/>
        <stp/>
        <stp/>
        <stp/>
        <stp>T</stp>
        <tr r="CT5" s="10"/>
      </tp>
      <tp>
        <v>8.8853999999999995E-4</v>
        <stp/>
        <stp>StudyData</stp>
        <stp>DRCADJPY</stp>
        <stp>VolBB^</stp>
        <stp/>
        <stp>c1</stp>
        <stp>5</stp>
        <stp>-8</stp>
        <stp/>
        <stp/>
        <stp/>
        <stp/>
        <stp>T</stp>
        <tr r="CM8" s="10"/>
      </tp>
      <tp>
        <v>3.2620000000000003E-5</v>
        <stp/>
        <stp>StudyData</stp>
        <stp>DRUSDHKD</stp>
        <stp>VolBB^</stp>
        <stp/>
        <stp>c1</stp>
        <stp>5</stp>
        <stp>-7</stp>
        <stp/>
        <stp/>
        <stp/>
        <stp/>
        <stp>T</stp>
        <tr r="CN4" s="7"/>
      </tp>
      <tp>
        <v>9.1761999999999996E-4</v>
        <stp/>
        <stp>StudyData</stp>
        <stp>DRUSDCAD</stp>
        <stp>VolBB^</stp>
        <stp/>
        <stp>c1</stp>
        <stp>5</stp>
        <stp>-7</stp>
        <stp/>
        <stp/>
        <stp/>
        <stp/>
        <stp>T</stp>
        <tr r="CN8" s="7"/>
      </tp>
      <tp>
        <v>2.5881E-4</v>
        <stp/>
        <stp>StudyData</stp>
        <stp>DRUSDCHF</stp>
        <stp>VolBB^</stp>
        <stp/>
        <stp>c1</stp>
        <stp>5</stp>
        <stp>-5</stp>
        <stp/>
        <stp/>
        <stp/>
        <stp/>
        <stp>T</stp>
        <tr r="CP5" s="7"/>
      </tp>
      <tp>
        <v>1.8347E-4</v>
        <stp/>
        <stp>StudyData</stp>
        <stp>DREURUSD</stp>
        <stp>VolBB^</stp>
        <stp/>
        <stp>c1</stp>
        <stp>5</stp>
        <stp>-1</stp>
        <stp/>
        <stp/>
        <stp/>
        <stp/>
        <stp>T</stp>
        <tr r="CT4" s="5"/>
      </tp>
      <tp>
        <v>8.6008999999999999E-4</v>
        <stp/>
        <stp>StudyData</stp>
        <stp>DREURNZD</stp>
        <stp>VolBB^</stp>
        <stp/>
        <stp>c1</stp>
        <stp>5</stp>
        <stp>-1</stp>
        <stp/>
        <stp/>
        <stp/>
        <stp/>
        <stp>T</stp>
        <tr r="CT10" s="5"/>
      </tp>
      <tp>
        <v>8.0672000000000003E-4</v>
        <stp/>
        <stp>StudyData</stp>
        <stp>DREURCAD</stp>
        <stp>VolBB^</stp>
        <stp/>
        <stp>c1</stp>
        <stp>5</stp>
        <stp>-1</stp>
        <stp/>
        <stp/>
        <stp/>
        <stp/>
        <stp>T</stp>
        <tr r="CT9" s="5"/>
      </tp>
      <tp>
        <v>2.6266000000000001E-4</v>
        <stp/>
        <stp>StudyData</stp>
        <stp>DREURCHF</stp>
        <stp>VolBB^</stp>
        <stp/>
        <stp>c1</stp>
        <stp>5</stp>
        <stp>-3</stp>
        <stp/>
        <stp/>
        <stp/>
        <stp/>
        <stp>T</stp>
        <tr r="CR5" s="5"/>
      </tp>
      <tp>
        <v>4.2853999999999999E-4</v>
        <stp/>
        <stp>StudyData</stp>
        <stp>DREURAUD</stp>
        <stp>VolBB^</stp>
        <stp/>
        <stp>c1</stp>
        <stp>5</stp>
        <stp>-1</stp>
        <stp/>
        <stp/>
        <stp/>
        <stp/>
        <stp>T</stp>
        <tr r="CT8" s="5"/>
      </tp>
      <tp>
        <v>102178</v>
        <stp/>
        <stp>ContractData</stp>
        <stp>DRUSDJPY</stp>
        <stp>LOwprice</stp>
        <stp/>
        <stp>D</stp>
        <tr r="I19" s="6"/>
      </tp>
      <tp>
        <v>2.1609999999999999E-4</v>
        <stp/>
        <stp>StudyData</stp>
        <stp>DRUSDSGD</stp>
        <stp>VolBB^</stp>
        <stp/>
        <stp>c1</stp>
        <stp>5</stp>
        <stp>-6</stp>
        <stp/>
        <stp/>
        <stp/>
        <stp/>
        <stp>T</stp>
        <tr r="CO6" s="7"/>
      </tp>
      <tp>
        <v>1.0426599999999999E-3</v>
        <stp/>
        <stp>StudyData</stp>
        <stp>DRCADJPY</stp>
        <stp>VolBB^</stp>
        <stp/>
        <stp>c1</stp>
        <stp>5</stp>
        <stp>-9</stp>
        <stp/>
        <stp/>
        <stp/>
        <stp/>
        <stp>T</stp>
        <tr r="CL8" s="10"/>
      </tp>
      <tp>
        <v>2.525E-5</v>
        <stp/>
        <stp>StudyData</stp>
        <stp>DRUSDHKD</stp>
        <stp>VolBB^</stp>
        <stp/>
        <stp>c1</stp>
        <stp>5</stp>
        <stp>-6</stp>
        <stp/>
        <stp/>
        <stp/>
        <stp/>
        <stp>T</stp>
        <tr r="CO4" s="7"/>
      </tp>
      <tp>
        <v>8.7014999999999998E-4</v>
        <stp/>
        <stp>StudyData</stp>
        <stp>DRUSDCAD</stp>
        <stp>VolBB^</stp>
        <stp/>
        <stp>c1</stp>
        <stp>5</stp>
        <stp>-6</stp>
        <stp/>
        <stp/>
        <stp/>
        <stp/>
        <stp>T</stp>
        <tr r="CO8" s="7"/>
      </tp>
      <tp>
        <v>2.5426000000000002E-4</v>
        <stp/>
        <stp>StudyData</stp>
        <stp>DRUSDCHF</stp>
        <stp>VolBB^</stp>
        <stp/>
        <stp>c1</stp>
        <stp>5</stp>
        <stp>-4</stp>
        <stp/>
        <stp/>
        <stp/>
        <stp/>
        <stp>T</stp>
        <tr r="CQ5" s="7"/>
      </tp>
      <tp>
        <v>2.5007000000000002E-4</v>
        <stp/>
        <stp>StudyData</stp>
        <stp>DREURCHF</stp>
        <stp>VolBB^</stp>
        <stp/>
        <stp>c1</stp>
        <stp>5</stp>
        <stp>-2</stp>
        <stp/>
        <stp/>
        <stp/>
        <stp/>
        <stp>T</stp>
        <tr r="CS5" s="5"/>
      </tp>
      <tp>
        <v>-1</v>
        <stp/>
        <stp>ContractData</stp>
        <stp>DRNZDUSD</stp>
        <stp>NetLastQuoteToday</stp>
        <stp/>
        <stp>D</stp>
        <tr r="D33" s="6"/>
      </tp>
      <tp>
        <v>1</v>
        <stp/>
        <stp>ContractData</stp>
        <stp>DRUSDCHF</stp>
        <stp>NetLastQuoteToday</stp>
        <stp/>
        <stp>D</stp>
        <tr r="D17" s="6"/>
      </tp>
      <tp>
        <v>2.2703999999999999E-4</v>
        <stp/>
        <stp>StudyData</stp>
        <stp>DRUSDSGD</stp>
        <stp>VolBB^</stp>
        <stp/>
        <stp>c1</stp>
        <stp>5</stp>
        <stp>-9</stp>
        <stp/>
        <stp/>
        <stp/>
        <stp/>
        <stp>T</stp>
        <tr r="CL6" s="7"/>
      </tp>
      <tp>
        <v>5.9473999999999996E-4</v>
        <stp/>
        <stp>StudyData</stp>
        <stp>DRCADJPY</stp>
        <stp>VolBB^</stp>
        <stp/>
        <stp>c1</stp>
        <stp>5</stp>
        <stp>-6</stp>
        <stp/>
        <stp/>
        <stp/>
        <stp/>
        <stp>T</stp>
        <tr r="CO8" s="10"/>
      </tp>
      <tp>
        <v>4.1600000000000002E-5</v>
        <stp/>
        <stp>StudyData</stp>
        <stp>DRUSDHKD</stp>
        <stp>VolBB^</stp>
        <stp/>
        <stp>c1</stp>
        <stp>5</stp>
        <stp>-9</stp>
        <stp/>
        <stp/>
        <stp/>
        <stp/>
        <stp>T</stp>
        <tr r="CL4" s="7"/>
      </tp>
      <tp>
        <v>1.0524E-3</v>
        <stp/>
        <stp>StudyData</stp>
        <stp>DRUSDCAD</stp>
        <stp>VolBB^</stp>
        <stp/>
        <stp>c1</stp>
        <stp>5</stp>
        <stp>-9</stp>
        <stp/>
        <stp/>
        <stp/>
        <stp/>
        <stp>T</stp>
        <tr r="CL8" s="7"/>
      </tp>
      <tp>
        <v>7.0821999999999997E-4</v>
        <stp/>
        <stp>StudyData</stp>
        <stp>DRGBPCAD</stp>
        <stp>VolBB^</stp>
        <stp/>
        <stp>c1</stp>
        <stp>5</stp>
        <stp>0</stp>
        <stp/>
        <stp/>
        <stp/>
        <stp/>
        <stp>T</stp>
        <tr r="CU8" s="8"/>
      </tp>
      <tp>
        <v>5.6570000000000004E-4</v>
        <stp/>
        <stp>StudyData</stp>
        <stp>DRGBPJPY</stp>
        <stp>VolBB^</stp>
        <stp/>
        <stp>c1</stp>
        <stp>5</stp>
        <stp>-5</stp>
        <stp/>
        <stp/>
        <stp/>
        <stp/>
        <stp>T</stp>
        <tr r="CP7" s="8"/>
      </tp>
      <tp>
        <v>1.2501515000000001</v>
        <stp/>
        <stp>StudyData</stp>
        <stp>DRUSDSGD</stp>
        <stp>BBnds</stp>
        <stp>MAType=Sim,InputChoice=Close,Period1=20,Percent=2,Divisor=0</stp>
        <stp>BMA</stp>
        <stp>5</stp>
        <stp>-1</stp>
        <stp>ALL</stp>
        <stp/>
        <stp/>
        <stp>TRUE</stp>
        <stp>T</stp>
        <tr r="B36" s="7"/>
      </tp>
      <tp>
        <v>11</v>
        <stp/>
        <stp>ContractData</stp>
        <stp>DRGBPAUD</stp>
        <stp>NetLastQuoteToday</stp>
        <stp/>
        <stp>D</stp>
        <tr r="D24" s="6"/>
      </tp>
      <tp>
        <v>183333</v>
        <stp/>
        <stp>ContractData</stp>
        <stp>DRGBPCAD</stp>
        <stp>OpenPrice</stp>
        <stp/>
        <stp>D</stp>
        <tr r="G26" s="6"/>
      </tp>
      <tp>
        <v>-2</v>
        <stp/>
        <stp>ContractData</stp>
        <stp>DRAUDUSD</stp>
        <stp>NetLastQuoteToday</stp>
        <stp/>
        <stp>D</stp>
        <tr r="D28" s="6"/>
      </tp>
      <tp>
        <v>171575</v>
        <stp/>
        <stp>ContractData</stp>
        <stp>DRGBPJPY</stp>
        <stp>LastPrice</stp>
        <stp/>
        <stp>D</stp>
        <tr r="C25" s="6"/>
      </tp>
      <tp>
        <v>-27</v>
        <stp/>
        <stp>ContractData</stp>
        <stp>DRUSDSGD</stp>
        <stp>NetLastQuoteToday</stp>
        <stp/>
        <stp>D</stp>
        <tr r="D18" s="6"/>
      </tp>
      <tp>
        <v>1.5817300000000001</v>
        <stp/>
        <stp>ContractData</stp>
        <stp>DREURNZD</stp>
        <stp>Low</stp>
        <stp/>
        <stp>T</stp>
        <tr r="K10" s="3"/>
      </tp>
      <tp>
        <v>136.744</v>
        <stp/>
        <stp>ContractData</stp>
        <stp>DREURJPY</stp>
        <stp>Low</stp>
        <stp/>
        <stp>T</stp>
        <tr r="K7" s="3"/>
      </tp>
      <tp>
        <v>0.79713000000000012</v>
        <stp/>
        <stp>ContractData</stp>
        <stp>DREURGBP</stp>
        <stp>Low</stp>
        <stp/>
        <stp>T</stp>
        <tr r="K6" s="3"/>
      </tp>
      <tp>
        <v>1.4616400000000001</v>
        <stp/>
        <stp>ContractData</stp>
        <stp>DREURCAD</stp>
        <stp>Low</stp>
        <stp/>
        <stp>T</stp>
        <tr r="K9" s="3"/>
      </tp>
      <tp>
        <v>1.21319</v>
        <stp/>
        <stp>ContractData</stp>
        <stp>DREURCHF</stp>
        <stp>Low</stp>
        <stp/>
        <stp>T</stp>
        <tr r="K5" s="3"/>
      </tp>
      <tp>
        <v>1.44479</v>
        <stp/>
        <stp>ContractData</stp>
        <stp>DREURAUD</stp>
        <stp>Low</stp>
        <stp/>
        <stp>T</stp>
        <tr r="K8" s="3"/>
      </tp>
      <tp>
        <v>1.3383100000000001</v>
        <stp/>
        <stp>ContractData</stp>
        <stp>DREURUSD</stp>
        <stp>Low</stp>
        <stp/>
        <stp>T</stp>
        <tr r="K4" s="3"/>
      </tp>
      <tp>
        <v>1.996E-4</v>
        <stp/>
        <stp>StudyData</stp>
        <stp>DRUSDSGD</stp>
        <stp>VolBB^</stp>
        <stp/>
        <stp>c1</stp>
        <stp>5</stp>
        <stp>-8</stp>
        <stp/>
        <stp/>
        <stp/>
        <stp/>
        <stp>T</stp>
        <tr r="CM6" s="7"/>
      </tp>
      <tp>
        <v>8.2653999999999996E-4</v>
        <stp/>
        <stp>StudyData</stp>
        <stp>DRNZDUSD</stp>
        <stp>VolBB^</stp>
        <stp/>
        <stp>c1</stp>
        <stp>5</stp>
        <stp>-1</stp>
        <stp/>
        <stp/>
        <stp/>
        <stp/>
        <stp>T</stp>
        <tr r="CT10" s="10"/>
      </tp>
      <tp>
        <v>6.8729999999999996E-4</v>
        <stp/>
        <stp>StudyData</stp>
        <stp>DRCADJPY</stp>
        <stp>VolBB^</stp>
        <stp/>
        <stp>c1</stp>
        <stp>5</stp>
        <stp>-7</stp>
        <stp/>
        <stp/>
        <stp/>
        <stp/>
        <stp>T</stp>
        <tr r="CN8" s="10"/>
      </tp>
      <tp>
        <v>3.8349999999999997E-5</v>
        <stp/>
        <stp>StudyData</stp>
        <stp>DRUSDHKD</stp>
        <stp>VolBB^</stp>
        <stp/>
        <stp>c1</stp>
        <stp>5</stp>
        <stp>-8</stp>
        <stp/>
        <stp/>
        <stp/>
        <stp/>
        <stp>T</stp>
        <tr r="CM4" s="7"/>
      </tp>
      <tp>
        <v>7.4708999999999995E-4</v>
        <stp/>
        <stp>StudyData</stp>
        <stp>DRNZDCAD</stp>
        <stp>VolBB^</stp>
        <stp/>
        <stp>c1</stp>
        <stp>5</stp>
        <stp>-1</stp>
        <stp/>
        <stp/>
        <stp/>
        <stp/>
        <stp>T</stp>
        <tr r="CT9" s="10"/>
      </tp>
      <tp>
        <v>9.993999999999999E-4</v>
        <stp/>
        <stp>StudyData</stp>
        <stp>DRUSDCAD</stp>
        <stp>VolBB^</stp>
        <stp/>
        <stp>c1</stp>
        <stp>5</stp>
        <stp>-8</stp>
        <stp/>
        <stp/>
        <stp/>
        <stp/>
        <stp>T</stp>
        <tr r="CM8" s="7"/>
      </tp>
      <tp>
        <v>3.1295999999999999E-4</v>
        <stp/>
        <stp>StudyData</stp>
        <stp>DREURGBP</stp>
        <stp>VolBB^</stp>
        <stp/>
        <stp>c1</stp>
        <stp>5</stp>
        <stp>0</stp>
        <stp/>
        <stp/>
        <stp/>
        <stp/>
        <stp>T</stp>
        <tr r="CU6" s="5"/>
      </tp>
      <tp>
        <v>4.9337999999999997E-4</v>
        <stp/>
        <stp>StudyData</stp>
        <stp>DRGBPJPY</stp>
        <stp>VolBB^</stp>
        <stp/>
        <stp>c1</stp>
        <stp>5</stp>
        <stp>-4</stp>
        <stp/>
        <stp/>
        <stp/>
        <stp/>
        <stp>T</stp>
        <tr r="CQ7" s="8"/>
      </tp>
      <tp>
        <v>79713</v>
        <stp/>
        <stp>ContractData</stp>
        <stp>DREURGBP</stp>
        <stp>OpenPrice</stp>
        <stp/>
        <stp>D</stp>
        <tr r="G10" s="6"/>
      </tp>
      <tp>
        <v>-16</v>
        <stp/>
        <stp>ContractData</stp>
        <stp>DRCADJPY</stp>
        <stp>NetLastQuoteToday</stp>
        <stp/>
        <stp>D</stp>
        <tr r="D31" s="6"/>
      </tp>
      <tp>
        <v>133849</v>
        <stp/>
        <stp>ContractData</stp>
        <stp>DREURUSD</stp>
        <stp>LastPrice</stp>
        <stp/>
        <stp>D</stp>
        <tr r="C8" s="6"/>
      </tp>
      <tp>
        <v>5</v>
        <stp/>
        <stp>ContractData</stp>
        <stp>DRCHFJPY</stp>
        <stp>NetLastQuoteToday</stp>
        <stp/>
        <stp>D</stp>
        <tr r="D30" s="6"/>
      </tp>
      <tp>
        <v>6.9954000000000001E-4</v>
        <stp/>
        <stp>StudyData</stp>
        <stp>DREURCAD</stp>
        <stp>VolBB^</stp>
        <stp/>
        <stp>c1</stp>
        <stp>5</stp>
        <stp>0</stp>
        <stp/>
        <stp/>
        <stp/>
        <stp/>
        <stp>T</stp>
        <tr r="CU9" s="5"/>
      </tp>
      <tp>
        <v>8.5079999999999997E-4</v>
        <stp/>
        <stp>StudyData</stp>
        <stp>DRNZDUSD</stp>
        <stp>VolBB^</stp>
        <stp/>
        <stp>c1</stp>
        <stp>5</stp>
        <stp>-2</stp>
        <stp/>
        <stp/>
        <stp/>
        <stp/>
        <stp>T</stp>
        <tr r="CS10" s="10"/>
      </tp>
      <tp>
        <v>5.9102999999999998E-4</v>
        <stp/>
        <stp>StudyData</stp>
        <stp>DRCADJPY</stp>
        <stp>VolBB^</stp>
        <stp/>
        <stp>c1</stp>
        <stp>5</stp>
        <stp>-4</stp>
        <stp/>
        <stp/>
        <stp/>
        <stp/>
        <stp>T</stp>
        <tr r="CQ8" s="10"/>
      </tp>
      <tp>
        <v>6.9390999999999995E-4</v>
        <stp/>
        <stp>StudyData</stp>
        <stp>DRNZDCAD</stp>
        <stp>VolBB^</stp>
        <stp/>
        <stp>c1</stp>
        <stp>5</stp>
        <stp>-2</stp>
        <stp/>
        <stp/>
        <stp/>
        <stp/>
        <stp>T</stp>
        <tr r="CS9" s="10"/>
      </tp>
      <tp>
        <v>2.298E-4</v>
        <stp/>
        <stp>StudyData</stp>
        <stp>DRUSDCHF</stp>
        <stp>VolBB^</stp>
        <stp/>
        <stp>c1</stp>
        <stp>5</stp>
        <stp>-9</stp>
        <stp/>
        <stp/>
        <stp/>
        <stp/>
        <stp>T</stp>
        <tr r="CL5" s="7"/>
      </tp>
      <tp>
        <v>6.0767999999999998E-4</v>
        <stp/>
        <stp>StudyData</stp>
        <stp>DRGBPJPY</stp>
        <stp>VolBB^</stp>
        <stp/>
        <stp>c1</stp>
        <stp>5</stp>
        <stp>-7</stp>
        <stp/>
        <stp/>
        <stp/>
        <stp/>
        <stp>T</stp>
        <tr r="CN7" s="8"/>
      </tp>
      <tp>
        <v>146181</v>
        <stp/>
        <stp>ContractData</stp>
        <stp>DREURCAD</stp>
        <stp>OpenPrice</stp>
        <stp/>
        <stp>D</stp>
        <tr r="G13" s="6"/>
      </tp>
      <tp>
        <v>136792</v>
        <stp/>
        <stp>ContractData</stp>
        <stp>DREURJPY</stp>
        <stp>LastPrice</stp>
        <stp/>
        <stp>D</stp>
        <tr r="C11" s="6"/>
      </tp>
      <tp>
        <v>5</v>
        <stp/>
        <stp>ContractData</stp>
        <stp>DREURAUD</stp>
        <stp>NetLastQuoteToday</stp>
        <stp/>
        <stp>D</stp>
        <tr r="D12" s="6"/>
      </tp>
      <tp>
        <v>171.53</v>
        <stp/>
        <stp>ContractData</stp>
        <stp>DRGBPJPY</stp>
        <stp>Low</stp>
        <stp/>
        <stp>T</stp>
        <tr r="K21" s="3"/>
      </tp>
      <tp>
        <v>1.8333300000000001</v>
        <stp/>
        <stp>ContractData</stp>
        <stp>DRGBPCAD</stp>
        <stp>Low</stp>
        <stp/>
        <stp>T</stp>
        <tr r="K22" s="3"/>
      </tp>
      <tp>
        <v>1.5216000000000001</v>
        <stp/>
        <stp>ContractData</stp>
        <stp>DRGBPCHF</stp>
        <stp>Low</stp>
        <stp/>
        <stp>T</stp>
        <tr r="K19" s="3"/>
      </tp>
      <tp>
        <v>1.8120600000000002</v>
        <stp/>
        <stp>ContractData</stp>
        <stp>DRGBPAUD</stp>
        <stp>Low</stp>
        <stp/>
        <stp>T</stp>
        <tr r="K20" s="3"/>
      </tp>
      <tp>
        <v>1.6786500000000002</v>
        <stp/>
        <stp>ContractData</stp>
        <stp>DRGBPUSD</stp>
        <stp>Low</stp>
        <stp/>
        <stp>T</stp>
        <tr r="K18" s="3"/>
      </tp>
      <tp>
        <v>8.5433999999999998E-4</v>
        <stp/>
        <stp>StudyData</stp>
        <stp>DRNZDUSD</stp>
        <stp>VolBB^</stp>
        <stp/>
        <stp>c1</stp>
        <stp>5</stp>
        <stp>-3</stp>
        <stp/>
        <stp/>
        <stp/>
        <stp/>
        <stp>T</stp>
        <tr r="CR10" s="10"/>
      </tp>
      <tp>
        <v>5.6274999999999999E-4</v>
        <stp/>
        <stp>StudyData</stp>
        <stp>DRCADJPY</stp>
        <stp>VolBB^</stp>
        <stp/>
        <stp>c1</stp>
        <stp>5</stp>
        <stp>-5</stp>
        <stp/>
        <stp/>
        <stp/>
        <stp/>
        <stp>T</stp>
        <tr r="CP8" s="10"/>
      </tp>
      <tp>
        <v>6.6441000000000004E-4</v>
        <stp/>
        <stp>StudyData</stp>
        <stp>DRNZDCAD</stp>
        <stp>VolBB^</stp>
        <stp/>
        <stp>c1</stp>
        <stp>5</stp>
        <stp>-3</stp>
        <stp/>
        <stp/>
        <stp/>
        <stp/>
        <stp>T</stp>
        <tr r="CR9" s="10"/>
      </tp>
      <tp>
        <v>2.1164999999999999E-4</v>
        <stp/>
        <stp>StudyData</stp>
        <stp>DRUSDCHF</stp>
        <stp>VolBB^</stp>
        <stp/>
        <stp>c1</stp>
        <stp>5</stp>
        <stp>-8</stp>
        <stp/>
        <stp/>
        <stp/>
        <stp/>
        <stp>T</stp>
        <tr r="CM5" s="7"/>
      </tp>
      <tp>
        <v>5.8549000000000003E-4</v>
        <stp/>
        <stp>StudyData</stp>
        <stp>DRGBPJPY</stp>
        <stp>VolBB^</stp>
        <stp/>
        <stp>c1</stp>
        <stp>5</stp>
        <stp>-6</stp>
        <stp/>
        <stp/>
        <stp/>
        <stp/>
        <stp>T</stp>
        <tr r="CO7" s="8"/>
      </tp>
      <tp>
        <v>79713</v>
        <stp/>
        <stp>ContractData</stp>
        <stp>DREURGBP</stp>
        <stp>LOwprice</stp>
        <stp/>
        <stp>D</stp>
        <tr r="I10" s="6"/>
      </tp>
      <tp>
        <v>4.7004000000000002E-4</v>
        <stp/>
        <stp>StudyData</stp>
        <stp>DRUSDJPY</stp>
        <stp>VolBB^</stp>
        <stp/>
        <stp>c1</stp>
        <stp>5</stp>
        <stp>0</stp>
        <stp/>
        <stp/>
        <stp/>
        <stp/>
        <stp>T</stp>
        <tr r="CU7" s="7"/>
      </tp>
      <tp>
        <v>167884</v>
        <stp/>
        <stp>ContractData</stp>
        <stp>DRGBPUSD</stp>
        <stp>LastPrice</stp>
        <stp/>
        <stp>D</stp>
        <tr r="C22" s="6"/>
      </tp>
      <tp>
        <v>109242</v>
        <stp/>
        <stp>ContractData</stp>
        <stp>DRUSDCAD</stp>
        <stp>LastPrice</stp>
        <stp/>
        <stp>D</stp>
        <tr r="C20" s="6"/>
      </tp>
      <tp>
        <v>102181</v>
        <stp/>
        <stp>ContractData</stp>
        <stp>DRUSDJPY</stp>
        <stp>OpenPrice</stp>
        <stp/>
        <stp>D</stp>
        <tr r="G19" s="6"/>
      </tp>
      <tp>
        <v>8.5167000000000001E-4</v>
        <stp/>
        <stp>StudyData</stp>
        <stp>DRNZDUSD</stp>
        <stp>VolBB^</stp>
        <stp/>
        <stp>c1</stp>
        <stp>5</stp>
        <stp>-4</stp>
        <stp/>
        <stp/>
        <stp/>
        <stp/>
        <stp>T</stp>
        <tr r="CQ10" s="10"/>
      </tp>
      <tp>
        <v>6.4081999999999995E-4</v>
        <stp/>
        <stp>StudyData</stp>
        <stp>DRCADJPY</stp>
        <stp>VolBB^</stp>
        <stp/>
        <stp>c1</stp>
        <stp>5</stp>
        <stp>-2</stp>
        <stp/>
        <stp/>
        <stp/>
        <stp/>
        <stp>T</stp>
        <tr r="CS8" s="10"/>
      </tp>
      <tp>
        <v>6.3969000000000005E-4</v>
        <stp/>
        <stp>StudyData</stp>
        <stp>DRNZDCAD</stp>
        <stp>VolBB^</stp>
        <stp/>
        <stp>c1</stp>
        <stp>5</stp>
        <stp>-4</stp>
        <stp/>
        <stp/>
        <stp/>
        <stp/>
        <stp>T</stp>
        <tr r="CQ9" s="10"/>
      </tp>
      <tp>
        <v>4.2860000000000001E-4</v>
        <stp/>
        <stp>StudyData</stp>
        <stp>DREURCHF</stp>
        <stp>VolBB^</stp>
        <stp/>
        <stp>c1</stp>
        <stp>5</stp>
        <stp>-9</stp>
        <stp/>
        <stp/>
        <stp/>
        <stp/>
        <stp>T</stp>
        <tr r="CL5" s="5"/>
      </tp>
      <tp>
        <v>4.4272000000000002E-4</v>
        <stp/>
        <stp>StudyData</stp>
        <stp>DRGBPJPY</stp>
        <stp>VolBB^</stp>
        <stp/>
        <stp>c1</stp>
        <stp>5</stp>
        <stp>-1</stp>
        <stp/>
        <stp/>
        <stp/>
        <stp/>
        <stp>T</stp>
        <tr r="CT7" s="8"/>
      </tp>
      <tp>
        <v>112742</v>
        <stp/>
        <stp>ContractData</stp>
        <stp>DRCHFJPY</stp>
        <stp>LastPrice</stp>
        <stp/>
        <stp>D</stp>
        <tr r="C30" s="6"/>
      </tp>
      <tp>
        <v>-4</v>
        <stp/>
        <stp>ContractData</stp>
        <stp>DREURUSD</stp>
        <stp>NetLastQuoteToday</stp>
        <stp/>
        <stp>D</stp>
        <tr r="D8" s="6"/>
      </tp>
      <tp>
        <v>93568</v>
        <stp/>
        <stp>ContractData</stp>
        <stp>DRCADJPY</stp>
        <stp>LastPrice</stp>
        <stp/>
        <stp>D</stp>
        <tr r="C31" s="6"/>
      </tp>
      <tp>
        <v>181206</v>
        <stp/>
        <stp>ContractData</stp>
        <stp>DRGBPAUD</stp>
        <stp>LOwprice</stp>
        <stp/>
        <stp>D</stp>
        <tr r="I24" s="6"/>
      </tp>
      <tp>
        <v>144479</v>
        <stp/>
        <stp>ContractData</stp>
        <stp>DREURAUD</stp>
        <stp>LOwprice</stp>
        <stp/>
        <stp>D</stp>
        <tr r="I12" s="6"/>
      </tp>
      <tp>
        <v>8.3662000000000005E-4</v>
        <stp/>
        <stp>StudyData</stp>
        <stp>DRNZDUSD</stp>
        <stp>VolBB^</stp>
        <stp/>
        <stp>c1</stp>
        <stp>5</stp>
        <stp>-5</stp>
        <stp/>
        <stp/>
        <stp/>
        <stp/>
        <stp>T</stp>
        <tr r="CP10" s="10"/>
      </tp>
      <tp>
        <v>6.1293000000000003E-4</v>
        <stp/>
        <stp>StudyData</stp>
        <stp>DRCADJPY</stp>
        <stp>VolBB^</stp>
        <stp/>
        <stp>c1</stp>
        <stp>5</stp>
        <stp>-3</stp>
        <stp/>
        <stp/>
        <stp/>
        <stp/>
        <stp>T</stp>
        <tr r="CR8" s="10"/>
      </tp>
      <tp>
        <v>5.9630999999999996E-4</v>
        <stp/>
        <stp>StudyData</stp>
        <stp>DRNZDCAD</stp>
        <stp>VolBB^</stp>
        <stp/>
        <stp>c1</stp>
        <stp>5</stp>
        <stp>-5</stp>
        <stp/>
        <stp/>
        <stp/>
        <stp/>
        <stp>T</stp>
        <tr r="CP9" s="10"/>
      </tp>
      <tp>
        <v>3.9617999999999999E-4</v>
        <stp/>
        <stp>StudyData</stp>
        <stp>DREURCHF</stp>
        <stp>VolBB^</stp>
        <stp/>
        <stp>c1</stp>
        <stp>5</stp>
        <stp>-8</stp>
        <stp/>
        <stp/>
        <stp/>
        <stp/>
        <stp>T</stp>
        <tr r="CM5" s="5"/>
      </tp>
      <tp>
        <v>181276</v>
        <stp/>
        <stp>ContractData</stp>
        <stp>DRGBPAUD</stp>
        <stp>LastPrice</stp>
        <stp/>
        <stp>D</stp>
        <tr r="C24" s="6"/>
      </tp>
      <tp>
        <v>16</v>
        <stp/>
        <stp>ContractData</stp>
        <stp>DRGBPJPY</stp>
        <stp>NetLastQuoteToday</stp>
        <stp/>
        <stp>D</stp>
        <tr r="D25" s="6"/>
      </tp>
      <tp>
        <v>92629</v>
        <stp/>
        <stp>ContractData</stp>
        <stp>DRAUDUSD</stp>
        <stp>LastPrice</stp>
        <stp/>
        <stp>D</stp>
        <tr r="C28" s="6"/>
      </tp>
      <tp>
        <v>125018</v>
        <stp/>
        <stp>ContractData</stp>
        <stp>DRUSDSGD</stp>
        <stp>LastPrice</stp>
        <stp/>
        <stp>D</stp>
        <tr r="C18" s="6"/>
      </tp>
      <tp>
        <v>6.3522000000000003E-4</v>
        <stp/>
        <stp>StudyData</stp>
        <stp>DRCHFJPY</stp>
        <stp>VolBB^</stp>
        <stp/>
        <stp>c1</stp>
        <stp>5</stp>
        <stp>-9</stp>
        <stp/>
        <stp/>
        <stp/>
        <stp/>
        <stp>T</stp>
        <tr r="CL7" s="10"/>
      </tp>
      <tp>
        <v>4.6283000000000001E-4</v>
        <stp/>
        <stp>StudyData</stp>
        <stp>DRAUDUSD</stp>
        <stp>VolBB^</stp>
        <stp/>
        <stp>c1</stp>
        <stp>5</stp>
        <stp>-9</stp>
        <stp/>
        <stp/>
        <stp/>
        <stp/>
        <stp>T</stp>
        <tr r="CL5" s="10"/>
      </tp>
      <tp>
        <v>8.3244999999999999E-4</v>
        <stp/>
        <stp>StudyData</stp>
        <stp>DRNZDUSD</stp>
        <stp>VolBB^</stp>
        <stp/>
        <stp>c1</stp>
        <stp>5</stp>
        <stp>-6</stp>
        <stp/>
        <stp/>
        <stp/>
        <stp/>
        <stp>T</stp>
        <tr r="CO10" s="10"/>
      </tp>
      <tp>
        <v>5.4984000000000001E-4</v>
        <stp/>
        <stp>StudyData</stp>
        <stp>DRNZDCAD</stp>
        <stp>VolBB^</stp>
        <stp/>
        <stp>c1</stp>
        <stp>5</stp>
        <stp>-6</stp>
        <stp/>
        <stp/>
        <stp/>
        <stp/>
        <stp>T</stp>
        <tr r="CO9" s="10"/>
      </tp>
      <tp>
        <v>3.0057E-4</v>
        <stp/>
        <stp>StudyData</stp>
        <stp>DREURUSD</stp>
        <stp>VolBB^</stp>
        <stp/>
        <stp>c1</stp>
        <stp>5</stp>
        <stp>-9</stp>
        <stp/>
        <stp/>
        <stp/>
        <stp/>
        <stp>T</stp>
        <tr r="CL4" s="5"/>
      </tp>
      <tp>
        <v>6.7115000000000002E-4</v>
        <stp/>
        <stp>StudyData</stp>
        <stp>DREURNZD</stp>
        <stp>VolBB^</stp>
        <stp/>
        <stp>c1</stp>
        <stp>5</stp>
        <stp>-9</stp>
        <stp/>
        <stp/>
        <stp/>
        <stp/>
        <stp>T</stp>
        <tr r="CL10" s="5"/>
      </tp>
      <tp>
        <v>9.1823999999999996E-4</v>
        <stp/>
        <stp>StudyData</stp>
        <stp>DREURCAD</stp>
        <stp>VolBB^</stp>
        <stp/>
        <stp>c1</stp>
        <stp>5</stp>
        <stp>-9</stp>
        <stp/>
        <stp/>
        <stp/>
        <stp/>
        <stp>T</stp>
        <tr r="CL9" s="5"/>
      </tp>
      <tp>
        <v>2.9127999999999999E-4</v>
        <stp/>
        <stp>StudyData</stp>
        <stp>DREURAUD</stp>
        <stp>VolBB^</stp>
        <stp/>
        <stp>c1</stp>
        <stp>5</stp>
        <stp>-9</stp>
        <stp/>
        <stp/>
        <stp/>
        <stp/>
        <stp>T</stp>
        <tr r="CL8" s="5"/>
      </tp>
      <tp>
        <v>4.4758999999999999E-4</v>
        <stp/>
        <stp>StudyData</stp>
        <stp>DRGBPJPY</stp>
        <stp>VolBB^</stp>
        <stp/>
        <stp>c1</stp>
        <stp>5</stp>
        <stp>-3</stp>
        <stp/>
        <stp/>
        <stp/>
        <stp/>
        <stp>T</stp>
        <tr r="CR7" s="8"/>
      </tp>
      <tp>
        <v>0.92636799999999997</v>
        <stp/>
        <stp>StudyData</stp>
        <stp>DRAUDUSD</stp>
        <stp>BBnds</stp>
        <stp>MAType=Sim,InputChoice=Close,Period1=20,Percent=2,Divisor=0</stp>
        <stp>BMA</stp>
        <stp>5</stp>
        <stp>-1</stp>
        <stp>ALL</stp>
        <stp/>
        <stp/>
        <stp>TRUE</stp>
        <stp>T</stp>
        <tr r="B33" s="10"/>
      </tp>
      <tp>
        <v>1.338479</v>
        <stp/>
        <stp>StudyData</stp>
        <stp>DREURUSD</stp>
        <stp>BBnds</stp>
        <stp>MAType=Sim,InputChoice=Close,Period1=20,Percent=2,Divisor=0</stp>
        <stp>BMA</stp>
        <stp>5</stp>
        <stp>-1</stp>
        <stp>ALL</stp>
        <stp/>
        <stp/>
        <stp>TRUE</stp>
        <stp>T</stp>
        <tr r="B39" s="5"/>
      </tp>
      <tp>
        <v>1.6789145000000001</v>
        <stp/>
        <stp>StudyData</stp>
        <stp>DRGBPUSD</stp>
        <stp>BBnds</stp>
        <stp>MAType=Sim,InputChoice=Close,Period1=20,Percent=2,Divisor=0</stp>
        <stp>BMA</stp>
        <stp>5</stp>
        <stp>-1</stp>
        <stp>ALL</stp>
        <stp/>
        <stp/>
        <stp>TRUE</stp>
        <stp>T</stp>
        <tr r="B37" s="8"/>
      </tp>
      <tp>
        <v>9</v>
        <stp/>
        <stp>ContractData</stp>
        <stp>DRGBPUSD</stp>
        <stp>NetLastQuoteToday</stp>
        <stp/>
        <stp>D</stp>
        <tr r="D22" s="6"/>
      </tp>
      <tp>
        <v>0.84606950000000003</v>
        <stp/>
        <stp>StudyData</stp>
        <stp>DRNZDUSD</stp>
        <stp>BBnds</stp>
        <stp>MAType=Sim,InputChoice=Close,Period1=20,Percent=2,Divisor=0</stp>
        <stp>BMA</stp>
        <stp>5</stp>
        <stp>-1</stp>
        <stp>ALL</stp>
        <stp/>
        <stp/>
        <stp>TRUE</stp>
        <stp>T</stp>
        <tr r="B38" s="10"/>
      </tp>
      <tp>
        <v>19</v>
        <stp/>
        <stp>ContractData</stp>
        <stp>DRUSDCAD</stp>
        <stp>NetLastQuoteToday</stp>
        <stp/>
        <stp>D</stp>
        <tr r="D20" s="6"/>
      </tp>
      <tp>
        <v>90647</v>
        <stp/>
        <stp>ContractData</stp>
        <stp>DRUSDCHF</stp>
        <stp>LOwprice</stp>
        <stp/>
        <stp>D</stp>
        <tr r="I17" s="6"/>
      </tp>
      <tp>
        <v>6.3893999999999995E-4</v>
        <stp/>
        <stp>StudyData</stp>
        <stp>DRCHFJPY</stp>
        <stp>VolBB^</stp>
        <stp/>
        <stp>c1</stp>
        <stp>5</stp>
        <stp>-8</stp>
        <stp/>
        <stp/>
        <stp/>
        <stp/>
        <stp>T</stp>
        <tr r="CM7" s="10"/>
      </tp>
      <tp>
        <v>4.8795000000000002E-4</v>
        <stp/>
        <stp>StudyData</stp>
        <stp>DRAUDUSD</stp>
        <stp>VolBB^</stp>
        <stp/>
        <stp>c1</stp>
        <stp>5</stp>
        <stp>-8</stp>
        <stp/>
        <stp/>
        <stp/>
        <stp/>
        <stp>T</stp>
        <tr r="CM5" s="10"/>
      </tp>
      <tp>
        <v>8.6742000000000004E-4</v>
        <stp/>
        <stp>StudyData</stp>
        <stp>DRNZDUSD</stp>
        <stp>VolBB^</stp>
        <stp/>
        <stp>c1</stp>
        <stp>5</stp>
        <stp>-7</stp>
        <stp/>
        <stp/>
        <stp/>
        <stp/>
        <stp>T</stp>
        <tr r="CN10" s="10"/>
      </tp>
      <tp>
        <v>6.8581000000000002E-4</v>
        <stp/>
        <stp>StudyData</stp>
        <stp>DRCADJPY</stp>
        <stp>VolBB^</stp>
        <stp/>
        <stp>c1</stp>
        <stp>5</stp>
        <stp>-1</stp>
        <stp/>
        <stp/>
        <stp/>
        <stp/>
        <stp>T</stp>
        <tr r="CT8" s="10"/>
      </tp>
      <tp>
        <v>5.0250000000000002E-4</v>
        <stp/>
        <stp>StudyData</stp>
        <stp>DRNZDCAD</stp>
        <stp>VolBB^</stp>
        <stp/>
        <stp>c1</stp>
        <stp>5</stp>
        <stp>-7</stp>
        <stp/>
        <stp/>
        <stp/>
        <stp/>
        <stp>T</stp>
        <tr r="CN9" s="10"/>
      </tp>
      <tp>
        <v>109214</v>
        <stp/>
        <stp>ContractData</stp>
        <stp>DRUSDCAD</stp>
        <stp>LOwprice</stp>
        <stp/>
        <stp>D</stp>
        <tr r="I20" s="6"/>
      </tp>
      <tp>
        <v>152160</v>
        <stp/>
        <stp>ContractData</stp>
        <stp>DRGBPCHF</stp>
        <stp>LOwprice</stp>
        <stp/>
        <stp>D</stp>
        <tr r="I23" s="6"/>
      </tp>
      <tp>
        <v>92323</v>
        <stp/>
        <stp>ContractData</stp>
        <stp>DRNZDCAD</stp>
        <stp>LOwprice</stp>
        <stp/>
        <stp>D</stp>
        <tr r="I32" s="6"/>
      </tp>
      <tp>
        <v>121319</v>
        <stp/>
        <stp>ContractData</stp>
        <stp>DREURCHF</stp>
        <stp>LOwprice</stp>
        <stp/>
        <stp>D</stp>
        <tr r="I9" s="6"/>
      </tp>
      <tp>
        <v>2.9516999999999998E-4</v>
        <stp/>
        <stp>StudyData</stp>
        <stp>DREURUSD</stp>
        <stp>VolBB^</stp>
        <stp/>
        <stp>c1</stp>
        <stp>5</stp>
        <stp>-8</stp>
        <stp/>
        <stp/>
        <stp/>
        <stp/>
        <stp>T</stp>
        <tr r="CM4" s="5"/>
      </tp>
      <tp>
        <v>6.9256000000000005E-4</v>
        <stp/>
        <stp>StudyData</stp>
        <stp>DREURNZD</stp>
        <stp>VolBB^</stp>
        <stp/>
        <stp>c1</stp>
        <stp>5</stp>
        <stp>-8</stp>
        <stp/>
        <stp/>
        <stp/>
        <stp/>
        <stp>T</stp>
        <tr r="CM10" s="5"/>
      </tp>
      <tp>
        <v>8.8060999999999999E-4</v>
        <stp/>
        <stp>StudyData</stp>
        <stp>DREURCAD</stp>
        <stp>VolBB^</stp>
        <stp/>
        <stp>c1</stp>
        <stp>5</stp>
        <stp>-8</stp>
        <stp/>
        <stp/>
        <stp/>
        <stp/>
        <stp>T</stp>
        <tr r="CM9" s="5"/>
      </tp>
      <tp>
        <v>2.8871000000000002E-4</v>
        <stp/>
        <stp>StudyData</stp>
        <stp>DREURAUD</stp>
        <stp>VolBB^</stp>
        <stp/>
        <stp>c1</stp>
        <stp>5</stp>
        <stp>-8</stp>
        <stp/>
        <stp/>
        <stp/>
        <stp/>
        <stp>T</stp>
        <tr r="CM8" s="5"/>
      </tp>
      <tp>
        <v>4.5308000000000002E-4</v>
        <stp/>
        <stp>StudyData</stp>
        <stp>DRGBPJPY</stp>
        <stp>VolBB^</stp>
        <stp/>
        <stp>c1</stp>
        <stp>5</stp>
        <stp>-2</stp>
        <stp/>
        <stp/>
        <stp/>
        <stp/>
        <stp>T</stp>
        <tr r="CS7" s="8"/>
      </tp>
      <tp>
        <v>183333</v>
        <stp/>
        <stp>ContractData</stp>
        <stp>DRGBPCAD</stp>
        <stp>LOwprice</stp>
        <stp/>
        <stp>D</stp>
        <tr r="I26" s="6"/>
      </tp>
      <tp>
        <v>146164</v>
        <stp/>
        <stp>ContractData</stp>
        <stp>DREURCAD</stp>
        <stp>LOwprice</stp>
        <stp/>
        <stp>D</stp>
        <tr r="I13" s="6"/>
      </tp>
      <tp>
        <v>0</v>
        <stp/>
        <stp>ContractData</stp>
        <stp>DREURJPY</stp>
        <stp>NetLastQuoteToday</stp>
        <stp/>
        <stp>D</stp>
        <tr r="D11" s="6"/>
      </tp>
      <tp>
        <v>144527</v>
        <stp/>
        <stp>ContractData</stp>
        <stp>DREURAUD</stp>
        <stp>LastPrice</stp>
        <stp/>
        <stp>D</stp>
        <tr r="C12" s="6"/>
      </tp>
    </main>
  </volType>
</volTypes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volatileDependencies" Target="volatileDependencies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image" Target="../media/image8.png"/><Relationship Id="rId3" Type="http://schemas.openxmlformats.org/officeDocument/2006/relationships/image" Target="../media/image3.png"/><Relationship Id="rId7" Type="http://schemas.openxmlformats.org/officeDocument/2006/relationships/image" Target="../media/image7.png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6" Type="http://schemas.openxmlformats.org/officeDocument/2006/relationships/image" Target="../media/image6.png"/><Relationship Id="rId5" Type="http://schemas.openxmlformats.org/officeDocument/2006/relationships/image" Target="../media/image5.png"/><Relationship Id="rId4" Type="http://schemas.openxmlformats.org/officeDocument/2006/relationships/image" Target="../media/image4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22538</xdr:colOff>
      <xdr:row>33</xdr:row>
      <xdr:rowOff>58826</xdr:rowOff>
    </xdr:from>
    <xdr:to>
      <xdr:col>2</xdr:col>
      <xdr:colOff>422538</xdr:colOff>
      <xdr:row>33</xdr:row>
      <xdr:rowOff>151684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112198" y="7015886"/>
          <a:ext cx="400000" cy="92858"/>
        </a:xfrm>
        <a:prstGeom prst="rect">
          <a:avLst/>
        </a:prstGeom>
      </xdr:spPr>
    </xdr:pic>
    <xdr:clientData/>
  </xdr:twoCellAnchor>
  <xdr:twoCellAnchor editAs="oneCell">
    <xdr:from>
      <xdr:col>1</xdr:col>
      <xdr:colOff>253998</xdr:colOff>
      <xdr:row>14</xdr:row>
      <xdr:rowOff>50800</xdr:rowOff>
    </xdr:from>
    <xdr:to>
      <xdr:col>1</xdr:col>
      <xdr:colOff>520664</xdr:colOff>
      <xdr:row>14</xdr:row>
      <xdr:rowOff>187943</xdr:rowOff>
    </xdr:to>
    <xdr:pic>
      <xdr:nvPicPr>
        <xdr:cNvPr id="8" name="Picture 7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457198" y="3164114"/>
          <a:ext cx="266666" cy="137143"/>
        </a:xfrm>
        <a:prstGeom prst="rect">
          <a:avLst/>
        </a:prstGeom>
      </xdr:spPr>
    </xdr:pic>
    <xdr:clientData/>
  </xdr:twoCellAnchor>
  <xdr:twoCellAnchor editAs="oneCell">
    <xdr:from>
      <xdr:col>12</xdr:col>
      <xdr:colOff>283027</xdr:colOff>
      <xdr:row>14</xdr:row>
      <xdr:rowOff>50800</xdr:rowOff>
    </xdr:from>
    <xdr:to>
      <xdr:col>12</xdr:col>
      <xdr:colOff>549693</xdr:colOff>
      <xdr:row>14</xdr:row>
      <xdr:rowOff>187943</xdr:rowOff>
    </xdr:to>
    <xdr:pic>
      <xdr:nvPicPr>
        <xdr:cNvPr id="9" name="Picture 8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9768113" y="3164114"/>
          <a:ext cx="266666" cy="137143"/>
        </a:xfrm>
        <a:prstGeom prst="rect">
          <a:avLst/>
        </a:prstGeom>
      </xdr:spPr>
    </xdr:pic>
    <xdr:clientData/>
  </xdr:twoCellAnchor>
  <xdr:twoCellAnchor editAs="oneCell">
    <xdr:from>
      <xdr:col>1</xdr:col>
      <xdr:colOff>279217</xdr:colOff>
      <xdr:row>6</xdr:row>
      <xdr:rowOff>35923</xdr:rowOff>
    </xdr:from>
    <xdr:to>
      <xdr:col>1</xdr:col>
      <xdr:colOff>519217</xdr:colOff>
      <xdr:row>6</xdr:row>
      <xdr:rowOff>193638</xdr:rowOff>
    </xdr:to>
    <xdr:pic>
      <xdr:nvPicPr>
        <xdr:cNvPr id="10" name="Picture 9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408757" y="1277983"/>
          <a:ext cx="240000" cy="157715"/>
        </a:xfrm>
        <a:prstGeom prst="rect">
          <a:avLst/>
        </a:prstGeom>
      </xdr:spPr>
    </xdr:pic>
    <xdr:clientData/>
  </xdr:twoCellAnchor>
  <xdr:twoCellAnchor editAs="oneCell">
    <xdr:from>
      <xdr:col>12</xdr:col>
      <xdr:colOff>297542</xdr:colOff>
      <xdr:row>6</xdr:row>
      <xdr:rowOff>32839</xdr:rowOff>
    </xdr:from>
    <xdr:to>
      <xdr:col>12</xdr:col>
      <xdr:colOff>537542</xdr:colOff>
      <xdr:row>6</xdr:row>
      <xdr:rowOff>190554</xdr:rowOff>
    </xdr:to>
    <xdr:pic>
      <xdr:nvPicPr>
        <xdr:cNvPr id="11" name="Picture 10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9472022" y="1274899"/>
          <a:ext cx="240000" cy="157715"/>
        </a:xfrm>
        <a:prstGeom prst="rect">
          <a:avLst/>
        </a:prstGeom>
      </xdr:spPr>
    </xdr:pic>
    <xdr:clientData/>
  </xdr:twoCellAnchor>
  <xdr:twoCellAnchor editAs="oneCell">
    <xdr:from>
      <xdr:col>1</xdr:col>
      <xdr:colOff>253999</xdr:colOff>
      <xdr:row>20</xdr:row>
      <xdr:rowOff>50799</xdr:rowOff>
    </xdr:from>
    <xdr:to>
      <xdr:col>1</xdr:col>
      <xdr:colOff>520665</xdr:colOff>
      <xdr:row>20</xdr:row>
      <xdr:rowOff>187942</xdr:rowOff>
    </xdr:to>
    <xdr:pic>
      <xdr:nvPicPr>
        <xdr:cNvPr id="13" name="Picture 12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457199" y="4557485"/>
          <a:ext cx="266666" cy="137143"/>
        </a:xfrm>
        <a:prstGeom prst="rect">
          <a:avLst/>
        </a:prstGeom>
      </xdr:spPr>
    </xdr:pic>
    <xdr:clientData/>
  </xdr:twoCellAnchor>
  <xdr:twoCellAnchor editAs="oneCell">
    <xdr:from>
      <xdr:col>12</xdr:col>
      <xdr:colOff>297542</xdr:colOff>
      <xdr:row>20</xdr:row>
      <xdr:rowOff>50800</xdr:rowOff>
    </xdr:from>
    <xdr:to>
      <xdr:col>12</xdr:col>
      <xdr:colOff>564208</xdr:colOff>
      <xdr:row>20</xdr:row>
      <xdr:rowOff>187943</xdr:rowOff>
    </xdr:to>
    <xdr:pic>
      <xdr:nvPicPr>
        <xdr:cNvPr id="14" name="Picture 13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9782628" y="4557486"/>
          <a:ext cx="266666" cy="137143"/>
        </a:xfrm>
        <a:prstGeom prst="rect">
          <a:avLst/>
        </a:prstGeom>
      </xdr:spPr>
    </xdr:pic>
    <xdr:clientData/>
  </xdr:twoCellAnchor>
  <xdr:twoCellAnchor editAs="oneCell">
    <xdr:from>
      <xdr:col>1</xdr:col>
      <xdr:colOff>104867</xdr:colOff>
      <xdr:row>26</xdr:row>
      <xdr:rowOff>44268</xdr:rowOff>
    </xdr:from>
    <xdr:to>
      <xdr:col>1</xdr:col>
      <xdr:colOff>246581</xdr:colOff>
      <xdr:row>26</xdr:row>
      <xdr:rowOff>185982</xdr:rowOff>
    </xdr:to>
    <xdr:pic>
      <xdr:nvPicPr>
        <xdr:cNvPr id="15" name="Picture 14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234407" y="5858328"/>
          <a:ext cx="141714" cy="141714"/>
        </a:xfrm>
        <a:prstGeom prst="rect">
          <a:avLst/>
        </a:prstGeom>
      </xdr:spPr>
    </xdr:pic>
    <xdr:clientData/>
  </xdr:twoCellAnchor>
  <xdr:twoCellAnchor editAs="oneCell">
    <xdr:from>
      <xdr:col>1</xdr:col>
      <xdr:colOff>287384</xdr:colOff>
      <xdr:row>26</xdr:row>
      <xdr:rowOff>50437</xdr:rowOff>
    </xdr:from>
    <xdr:to>
      <xdr:col>1</xdr:col>
      <xdr:colOff>554050</xdr:colOff>
      <xdr:row>26</xdr:row>
      <xdr:rowOff>187580</xdr:rowOff>
    </xdr:to>
    <xdr:pic>
      <xdr:nvPicPr>
        <xdr:cNvPr id="16" name="Picture 15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>
          <a:off x="416924" y="5864497"/>
          <a:ext cx="266666" cy="137143"/>
        </a:xfrm>
        <a:prstGeom prst="rect">
          <a:avLst/>
        </a:prstGeom>
      </xdr:spPr>
    </xdr:pic>
    <xdr:clientData/>
  </xdr:twoCellAnchor>
  <xdr:twoCellAnchor editAs="oneCell">
    <xdr:from>
      <xdr:col>1</xdr:col>
      <xdr:colOff>589464</xdr:colOff>
      <xdr:row>26</xdr:row>
      <xdr:rowOff>61867</xdr:rowOff>
    </xdr:from>
    <xdr:to>
      <xdr:col>1</xdr:col>
      <xdr:colOff>839464</xdr:colOff>
      <xdr:row>26</xdr:row>
      <xdr:rowOff>190439</xdr:rowOff>
    </xdr:to>
    <xdr:pic>
      <xdr:nvPicPr>
        <xdr:cNvPr id="17" name="Picture 16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>
          <a:off x="719004" y="5875927"/>
          <a:ext cx="250000" cy="128572"/>
        </a:xfrm>
        <a:prstGeom prst="rect">
          <a:avLst/>
        </a:prstGeom>
      </xdr:spPr>
    </xdr:pic>
    <xdr:clientData/>
  </xdr:twoCellAnchor>
  <xdr:twoCellAnchor editAs="oneCell">
    <xdr:from>
      <xdr:col>2</xdr:col>
      <xdr:colOff>1090</xdr:colOff>
      <xdr:row>26</xdr:row>
      <xdr:rowOff>61867</xdr:rowOff>
    </xdr:from>
    <xdr:to>
      <xdr:col>2</xdr:col>
      <xdr:colOff>241090</xdr:colOff>
      <xdr:row>26</xdr:row>
      <xdr:rowOff>185296</xdr:rowOff>
    </xdr:to>
    <xdr:pic>
      <xdr:nvPicPr>
        <xdr:cNvPr id="18" name="Picture 17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>
          <a:off x="1014550" y="5875927"/>
          <a:ext cx="240000" cy="123429"/>
        </a:xfrm>
        <a:prstGeom prst="rect">
          <a:avLst/>
        </a:prstGeom>
      </xdr:spPr>
    </xdr:pic>
    <xdr:clientData/>
  </xdr:twoCellAnchor>
  <xdr:twoCellAnchor editAs="oneCell">
    <xdr:from>
      <xdr:col>12</xdr:col>
      <xdr:colOff>537028</xdr:colOff>
      <xdr:row>26</xdr:row>
      <xdr:rowOff>43543</xdr:rowOff>
    </xdr:from>
    <xdr:to>
      <xdr:col>12</xdr:col>
      <xdr:colOff>803694</xdr:colOff>
      <xdr:row>26</xdr:row>
      <xdr:rowOff>180686</xdr:rowOff>
    </xdr:to>
    <xdr:pic>
      <xdr:nvPicPr>
        <xdr:cNvPr id="20" name="Picture 19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>
          <a:off x="10022114" y="5943600"/>
          <a:ext cx="266666" cy="137143"/>
        </a:xfrm>
        <a:prstGeom prst="rect">
          <a:avLst/>
        </a:prstGeom>
      </xdr:spPr>
    </xdr:pic>
    <xdr:clientData/>
  </xdr:twoCellAnchor>
  <xdr:twoCellAnchor editAs="oneCell">
    <xdr:from>
      <xdr:col>12</xdr:col>
      <xdr:colOff>237852</xdr:colOff>
      <xdr:row>26</xdr:row>
      <xdr:rowOff>40096</xdr:rowOff>
    </xdr:from>
    <xdr:to>
      <xdr:col>12</xdr:col>
      <xdr:colOff>504518</xdr:colOff>
      <xdr:row>26</xdr:row>
      <xdr:rowOff>177239</xdr:rowOff>
    </xdr:to>
    <xdr:pic>
      <xdr:nvPicPr>
        <xdr:cNvPr id="21" name="Picture 20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>
          <a:off x="9412332" y="5854156"/>
          <a:ext cx="266666" cy="137143"/>
        </a:xfrm>
        <a:prstGeom prst="rect">
          <a:avLst/>
        </a:prstGeom>
      </xdr:spPr>
    </xdr:pic>
    <xdr:clientData/>
  </xdr:twoCellAnchor>
  <xdr:twoCellAnchor editAs="oneCell">
    <xdr:from>
      <xdr:col>11</xdr:col>
      <xdr:colOff>661670</xdr:colOff>
      <xdr:row>26</xdr:row>
      <xdr:rowOff>39733</xdr:rowOff>
    </xdr:from>
    <xdr:to>
      <xdr:col>12</xdr:col>
      <xdr:colOff>195364</xdr:colOff>
      <xdr:row>26</xdr:row>
      <xdr:rowOff>176876</xdr:rowOff>
    </xdr:to>
    <xdr:pic>
      <xdr:nvPicPr>
        <xdr:cNvPr id="22" name="Picture 21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>
          <a:off x="9104630" y="5853793"/>
          <a:ext cx="265214" cy="137143"/>
        </a:xfrm>
        <a:prstGeom prst="rect">
          <a:avLst/>
        </a:prstGeom>
      </xdr:spPr>
    </xdr:pic>
    <xdr:clientData/>
  </xdr:twoCellAnchor>
  <xdr:twoCellAnchor editAs="oneCell">
    <xdr:from>
      <xdr:col>11</xdr:col>
      <xdr:colOff>477521</xdr:colOff>
      <xdr:row>26</xdr:row>
      <xdr:rowOff>32840</xdr:rowOff>
    </xdr:from>
    <xdr:to>
      <xdr:col>11</xdr:col>
      <xdr:colOff>626092</xdr:colOff>
      <xdr:row>26</xdr:row>
      <xdr:rowOff>181411</xdr:rowOff>
    </xdr:to>
    <xdr:pic>
      <xdr:nvPicPr>
        <xdr:cNvPr id="23" name="Picture 22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8920481" y="5846900"/>
          <a:ext cx="148571" cy="148571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34"/>
  <sheetViews>
    <sheetView showRowColHeaders="0" tabSelected="1" zoomScaleNormal="100" workbookViewId="0">
      <selection activeCell="H5" sqref="H5:J5"/>
    </sheetView>
  </sheetViews>
  <sheetFormatPr defaultColWidth="8.69921875" defaultRowHeight="13.8" x14ac:dyDescent="0.25"/>
  <cols>
    <col min="1" max="1" width="1.69921875" style="9" customWidth="1"/>
    <col min="2" max="3" width="11.59765625" style="1" customWidth="1"/>
    <col min="4" max="4" width="9.59765625" style="1" customWidth="1"/>
    <col min="5" max="5" width="11.59765625" style="1" customWidth="1"/>
    <col min="6" max="6" width="8.69921875" style="1" customWidth="1"/>
    <col min="7" max="10" width="11.59765625" style="1" customWidth="1"/>
    <col min="11" max="12" width="9.59765625" style="1" customWidth="1"/>
    <col min="13" max="13" width="11.59765625" style="1" customWidth="1"/>
    <col min="14" max="16384" width="8.69921875" style="1"/>
  </cols>
  <sheetData>
    <row r="1" spans="1:14" ht="4.2" customHeight="1" x14ac:dyDescent="0.25"/>
    <row r="2" spans="1:14" ht="19.95" customHeight="1" x14ac:dyDescent="0.25">
      <c r="B2" s="40" t="s">
        <v>39</v>
      </c>
      <c r="C2" s="41"/>
      <c r="D2" s="41"/>
      <c r="E2" s="41"/>
      <c r="F2" s="41"/>
      <c r="G2" s="41"/>
      <c r="H2" s="41"/>
      <c r="I2" s="41"/>
      <c r="J2" s="41"/>
      <c r="K2" s="41"/>
      <c r="L2" s="41"/>
      <c r="M2" s="42"/>
    </row>
    <row r="3" spans="1:14" ht="19.95" customHeight="1" x14ac:dyDescent="0.25">
      <c r="B3" s="43"/>
      <c r="C3" s="44"/>
      <c r="D3" s="44"/>
      <c r="E3" s="44"/>
      <c r="F3" s="44"/>
      <c r="G3" s="44"/>
      <c r="H3" s="44"/>
      <c r="I3" s="44"/>
      <c r="J3" s="44"/>
      <c r="K3" s="44"/>
      <c r="L3" s="44"/>
      <c r="M3" s="45"/>
    </row>
    <row r="4" spans="1:14" ht="18" customHeight="1" x14ac:dyDescent="0.25">
      <c r="B4" s="46" t="s">
        <v>7</v>
      </c>
      <c r="C4" s="47"/>
      <c r="D4" s="48" t="s">
        <v>8</v>
      </c>
      <c r="E4" s="48"/>
      <c r="F4" s="48"/>
      <c r="G4" s="48"/>
      <c r="H4" s="48" t="s">
        <v>9</v>
      </c>
      <c r="I4" s="48"/>
      <c r="J4" s="48"/>
      <c r="K4" s="17"/>
      <c r="L4" s="15"/>
      <c r="M4" s="18"/>
    </row>
    <row r="5" spans="1:14" ht="18" customHeight="1" x14ac:dyDescent="0.25">
      <c r="B5" s="49">
        <v>5</v>
      </c>
      <c r="C5" s="50"/>
      <c r="D5" s="51">
        <v>20</v>
      </c>
      <c r="E5" s="51"/>
      <c r="F5" s="51"/>
      <c r="G5" s="51"/>
      <c r="H5" s="51">
        <v>2</v>
      </c>
      <c r="I5" s="51"/>
      <c r="J5" s="51"/>
      <c r="K5" s="13"/>
      <c r="L5" s="14"/>
      <c r="M5" s="11"/>
    </row>
    <row r="6" spans="1:14" ht="18" customHeight="1" x14ac:dyDescent="0.25">
      <c r="B6" s="19" t="s">
        <v>0</v>
      </c>
      <c r="C6" s="19" t="s">
        <v>2</v>
      </c>
      <c r="D6" s="19" t="s">
        <v>5</v>
      </c>
      <c r="E6" s="19" t="s">
        <v>14</v>
      </c>
      <c r="F6" s="19" t="s">
        <v>14</v>
      </c>
      <c r="G6" s="19" t="s">
        <v>1</v>
      </c>
      <c r="H6" s="19" t="s">
        <v>3</v>
      </c>
      <c r="I6" s="19" t="s">
        <v>4</v>
      </c>
      <c r="J6" s="52" t="s">
        <v>6</v>
      </c>
      <c r="K6" s="53"/>
      <c r="L6" s="54"/>
      <c r="M6" s="19" t="s">
        <v>0</v>
      </c>
    </row>
    <row r="7" spans="1:14" ht="18" customHeight="1" x14ac:dyDescent="0.25">
      <c r="B7" s="37" t="s">
        <v>40</v>
      </c>
      <c r="C7" s="38"/>
      <c r="D7" s="38"/>
      <c r="E7" s="38"/>
      <c r="F7" s="38"/>
      <c r="G7" s="38"/>
      <c r="H7" s="38"/>
      <c r="I7" s="38"/>
      <c r="J7" s="38"/>
      <c r="K7" s="38"/>
      <c r="L7" s="38"/>
      <c r="M7" s="39"/>
    </row>
    <row r="8" spans="1:14" ht="18" customHeight="1" x14ac:dyDescent="0.25">
      <c r="A8" s="9" t="str">
        <f>Euro!CE4</f>
        <v>DREURUSD</v>
      </c>
      <c r="B8" s="6" t="str">
        <f>RTD("cqg.rtd", ,"ContractData", A8, "LongDescription",,"D")</f>
        <v>EUR/USD</v>
      </c>
      <c r="C8" s="2">
        <f>RTD("cqg.rtd", ,"ContractData", A8, "LastPrice",,"D")</f>
        <v>133849</v>
      </c>
      <c r="D8" s="2">
        <f>RTD("cqg.rtd", ,"ContractData", A8, "NetLastQuoteToday",,"D")</f>
        <v>-4</v>
      </c>
      <c r="E8" s="4">
        <f>RTD("cqg.rtd", ,"ContractData",A8, "PerCentNetLastQuote")/100</f>
        <v>-2.9883528945933228E-5</v>
      </c>
      <c r="F8" s="4">
        <f>RTD("cqg.rtd", ,"ContractData",A8, "PerCentNetLastQuote")/100</f>
        <v>-2.9883528945933228E-5</v>
      </c>
      <c r="G8" s="2">
        <f>RTD("cqg.rtd", ,"ContractData", A8, "OpenPrice",,"D")</f>
        <v>133833</v>
      </c>
      <c r="H8" s="2">
        <f>RTD("cqg.rtd", ,"ContractData", A8, "HIgh",,"D")</f>
        <v>133853</v>
      </c>
      <c r="I8" s="2">
        <f>RTD("cqg.rtd", ,"ContractData", A8, "LOwprice",,"D")</f>
        <v>133831</v>
      </c>
      <c r="J8" s="20">
        <f>Euro!CF4</f>
        <v>1.8307354208528566E-4</v>
      </c>
      <c r="K8" s="55"/>
      <c r="L8" s="56"/>
      <c r="M8" s="7" t="str">
        <f>B8</f>
        <v>EUR/USD</v>
      </c>
      <c r="N8" s="9"/>
    </row>
    <row r="9" spans="1:14" ht="18" customHeight="1" x14ac:dyDescent="0.25">
      <c r="A9" s="9" t="str">
        <f>Euro!CE5</f>
        <v>DREURCHF</v>
      </c>
      <c r="B9" s="6" t="str">
        <f>RTD("cqg.rtd", ,"ContractData", A9, "LongDescription",,"D")</f>
        <v>EUR/CHF</v>
      </c>
      <c r="C9" s="2">
        <f>RTD("cqg.rtd", ,"ContractData", A9, "LastPrice",,"D")</f>
        <v>121353</v>
      </c>
      <c r="D9" s="3">
        <f>RTD("cqg.rtd", ,"ContractData", A9, "NetLastQuoteToday",,"D")</f>
        <v>-1</v>
      </c>
      <c r="E9" s="4">
        <f>RTD("cqg.rtd", ,"ContractData",A9, "PerCentNetLastQuote")/100</f>
        <v>-8.2403546648647755E-6</v>
      </c>
      <c r="F9" s="4">
        <f>RTD("cqg.rtd", ,"ContractData",A9, "PerCentNetLastQuote")/100</f>
        <v>-8.2403546648647755E-6</v>
      </c>
      <c r="G9" s="3">
        <f>RTD("cqg.rtd", ,"ContractData", A9, "OpenPrice",,"D")</f>
        <v>121330</v>
      </c>
      <c r="H9" s="3">
        <f>RTD("cqg.rtd", ,"ContractData", A9, "HIgh",,"D")</f>
        <v>121369</v>
      </c>
      <c r="I9" s="3">
        <f>RTD("cqg.rtd", ,"ContractData", A9, "LOwprice",,"D")</f>
        <v>121319</v>
      </c>
      <c r="J9" s="5">
        <f>Euro!CF5</f>
        <v>2.155223386147418E-4</v>
      </c>
      <c r="K9" s="35"/>
      <c r="L9" s="36"/>
      <c r="M9" s="8" t="str">
        <f t="shared" ref="M9:M33" si="0">B9</f>
        <v>EUR/CHF</v>
      </c>
      <c r="N9" s="9"/>
    </row>
    <row r="10" spans="1:14" ht="18" customHeight="1" x14ac:dyDescent="0.25">
      <c r="A10" s="9" t="str">
        <f>Euro!CE6</f>
        <v>DREURGBP</v>
      </c>
      <c r="B10" s="6" t="str">
        <f>RTD("cqg.rtd", ,"ContractData", A10, "LongDescription",,"D")</f>
        <v>EUR/GBP</v>
      </c>
      <c r="C10" s="2">
        <f>RTD("cqg.rtd", ,"ContractData", A10, "LastPrice",,"D")</f>
        <v>79736</v>
      </c>
      <c r="D10" s="3">
        <f>RTD("cqg.rtd", ,"ContractData", A10, "NetLastQuoteToday",,"D")</f>
        <v>-6</v>
      </c>
      <c r="E10" s="4">
        <f>RTD("cqg.rtd", ,"ContractData",A10, "PerCentNetLastQuote")/100</f>
        <v>-7.5242657570665395E-5</v>
      </c>
      <c r="F10" s="4">
        <f>RTD("cqg.rtd", ,"ContractData",A10, "PerCentNetLastQuote")/100</f>
        <v>-7.5242657570665395E-5</v>
      </c>
      <c r="G10" s="3">
        <f>RTD("cqg.rtd", ,"ContractData", A10, "OpenPrice",,"D")</f>
        <v>79713</v>
      </c>
      <c r="H10" s="3">
        <f>RTD("cqg.rtd", ,"ContractData", A10, "HIgh",,"D")</f>
        <v>79739</v>
      </c>
      <c r="I10" s="3">
        <f>RTD("cqg.rtd", ,"ContractData", A10, "LOwprice",,"D")</f>
        <v>79713</v>
      </c>
      <c r="J10" s="5">
        <f>Euro!CF6</f>
        <v>3.1295428291187584E-4</v>
      </c>
      <c r="K10" s="35"/>
      <c r="L10" s="36"/>
      <c r="M10" s="8" t="str">
        <f t="shared" si="0"/>
        <v>EUR/GBP</v>
      </c>
      <c r="N10" s="9"/>
    </row>
    <row r="11" spans="1:14" ht="18" customHeight="1" x14ac:dyDescent="0.25">
      <c r="A11" s="9" t="str">
        <f>Euro!CE7</f>
        <v>DREURJPY</v>
      </c>
      <c r="B11" s="6" t="str">
        <f>RTD("cqg.rtd", ,"ContractData", A11, "LongDescription",,"D")</f>
        <v>EUR/JPY</v>
      </c>
      <c r="C11" s="2">
        <f>RTD("cqg.rtd", ,"ContractData", A11, "LastPrice",,"D")</f>
        <v>136792</v>
      </c>
      <c r="D11" s="3">
        <f>RTD("cqg.rtd", ,"ContractData", A11, "NetLastQuoteToday",,"D")</f>
        <v>0</v>
      </c>
      <c r="E11" s="4">
        <f>RTD("cqg.rtd", ,"ContractData",A11, "PerCentNetLastQuote")/100</f>
        <v>0</v>
      </c>
      <c r="F11" s="4">
        <f>RTD("cqg.rtd", ,"ContractData",A11, "PerCentNetLastQuote")/100</f>
        <v>0</v>
      </c>
      <c r="G11" s="3">
        <f>RTD("cqg.rtd", ,"ContractData", A11, "OpenPrice",,"D")</f>
        <v>136754</v>
      </c>
      <c r="H11" s="3">
        <f>RTD("cqg.rtd", ,"ContractData", A11, "HIgh",,"D")</f>
        <v>136801</v>
      </c>
      <c r="I11" s="3">
        <f>RTD("cqg.rtd", ,"ContractData", A11, "LOwprice",,"D")</f>
        <v>136744</v>
      </c>
      <c r="J11" s="5">
        <f>Euro!CF7</f>
        <v>3.6317783908082951E-4</v>
      </c>
      <c r="K11" s="35"/>
      <c r="L11" s="36"/>
      <c r="M11" s="8" t="str">
        <f t="shared" si="0"/>
        <v>EUR/JPY</v>
      </c>
      <c r="N11" s="9"/>
    </row>
    <row r="12" spans="1:14" ht="18" customHeight="1" x14ac:dyDescent="0.25">
      <c r="A12" s="9" t="str">
        <f>Euro!CE8</f>
        <v>DREURAUD</v>
      </c>
      <c r="B12" s="6" t="str">
        <f>RTD("cqg.rtd", ,"ContractData", A12, "LongDescription",,"D")</f>
        <v>EUR/AUD</v>
      </c>
      <c r="C12" s="2">
        <f>RTD("cqg.rtd", ,"ContractData", A12, "LastPrice",,"D")</f>
        <v>144527</v>
      </c>
      <c r="D12" s="3">
        <f>RTD("cqg.rtd", ,"ContractData", A12, "NetLastQuoteToday",,"D")</f>
        <v>5</v>
      </c>
      <c r="E12" s="4">
        <f>RTD("cqg.rtd", ,"ContractData",A12, "PerCentNetLastQuote")/100</f>
        <v>3.4596808790357176E-5</v>
      </c>
      <c r="F12" s="4">
        <f>RTD("cqg.rtd", ,"ContractData",A12, "PerCentNetLastQuote")/100</f>
        <v>3.4596808790357176E-5</v>
      </c>
      <c r="G12" s="3">
        <f>RTD("cqg.rtd", ,"ContractData", A12, "OpenPrice",,"D")</f>
        <v>144479</v>
      </c>
      <c r="H12" s="3">
        <f>RTD("cqg.rtd", ,"ContractData", A12, "HIgh",,"D")</f>
        <v>144534</v>
      </c>
      <c r="I12" s="3">
        <f>RTD("cqg.rtd", ,"ContractData", A12, "LOwprice",,"D")</f>
        <v>144479</v>
      </c>
      <c r="J12" s="5">
        <f>Euro!CF8</f>
        <v>4.6565414836765673E-4</v>
      </c>
      <c r="K12" s="35"/>
      <c r="L12" s="36"/>
      <c r="M12" s="8" t="str">
        <f t="shared" si="0"/>
        <v>EUR/AUD</v>
      </c>
      <c r="N12" s="9"/>
    </row>
    <row r="13" spans="1:14" ht="18" customHeight="1" x14ac:dyDescent="0.25">
      <c r="A13" s="9" t="str">
        <f>Euro!CE9</f>
        <v>DREURCAD</v>
      </c>
      <c r="B13" s="6" t="str">
        <f>RTD("cqg.rtd", ,"ContractData", A13, "LongDescription",,"D")</f>
        <v>EUR/CAD</v>
      </c>
      <c r="C13" s="2">
        <f>RTD("cqg.rtd", ,"ContractData", A13, "LastPrice",,"D")</f>
        <v>146243</v>
      </c>
      <c r="D13" s="3">
        <f>RTD("cqg.rtd", ,"ContractData", A13, "NetLastQuoteToday",,"D")</f>
        <v>32</v>
      </c>
      <c r="E13" s="4">
        <f>RTD("cqg.rtd", ,"ContractData",A13, "PerCentNetLastQuote")/100</f>
        <v>2.1886178194527089E-4</v>
      </c>
      <c r="F13" s="4">
        <f>RTD("cqg.rtd", ,"ContractData",A13, "PerCentNetLastQuote")/100</f>
        <v>2.1886178194527089E-4</v>
      </c>
      <c r="G13" s="3">
        <f>RTD("cqg.rtd", ,"ContractData", A13, "OpenPrice",,"D")</f>
        <v>146181</v>
      </c>
      <c r="H13" s="3">
        <f>RTD("cqg.rtd", ,"ContractData", A13, "HIgh",,"D")</f>
        <v>146245</v>
      </c>
      <c r="I13" s="3">
        <f>RTD("cqg.rtd", ,"ContractData", A13, "LOwprice",,"D")</f>
        <v>146164</v>
      </c>
      <c r="J13" s="5">
        <f>Euro!CF9</f>
        <v>6.9954455879582154E-4</v>
      </c>
      <c r="K13" s="35"/>
      <c r="L13" s="36"/>
      <c r="M13" s="8" t="str">
        <f t="shared" si="0"/>
        <v>EUR/CAD</v>
      </c>
      <c r="N13" s="9"/>
    </row>
    <row r="14" spans="1:14" ht="18" customHeight="1" x14ac:dyDescent="0.25">
      <c r="A14" s="9" t="str">
        <f>Euro!CE10</f>
        <v>DREURNZD</v>
      </c>
      <c r="B14" s="6" t="str">
        <f>RTD("cqg.rtd", ,"ContractData", A14, "LongDescription",,"D")</f>
        <v>EUR/NZD</v>
      </c>
      <c r="C14" s="2">
        <f>RTD("cqg.rtd", ,"ContractData", A14, "LastPrice",,"D")</f>
        <v>158279</v>
      </c>
      <c r="D14" s="3">
        <f>RTD("cqg.rtd", ,"ContractData", A14, "NetLastQuoteToday",,"D")</f>
        <v>5</v>
      </c>
      <c r="E14" s="4">
        <f>RTD("cqg.rtd", ,"ContractData",A14, "PerCentNetLastQuote")/100</f>
        <v>3.1590785599656292E-5</v>
      </c>
      <c r="F14" s="4">
        <f>RTD("cqg.rtd", ,"ContractData",A14, "PerCentNetLastQuote")/100</f>
        <v>3.1590785599656292E-5</v>
      </c>
      <c r="G14" s="3">
        <f>RTD("cqg.rtd", ,"ContractData", A14, "OpenPrice",,"D")</f>
        <v>158173</v>
      </c>
      <c r="H14" s="3">
        <f>RTD("cqg.rtd", ,"ContractData", A14, "HIgh",,"D")</f>
        <v>158306</v>
      </c>
      <c r="I14" s="3">
        <f>RTD("cqg.rtd", ,"ContractData", A14, "LOwprice",,"D")</f>
        <v>158173</v>
      </c>
      <c r="J14" s="21">
        <f>Euro!CF10</f>
        <v>8.8262006382167839E-4</v>
      </c>
      <c r="K14" s="35"/>
      <c r="L14" s="36"/>
      <c r="M14" s="8" t="str">
        <f t="shared" si="0"/>
        <v>EUR/NZD</v>
      </c>
      <c r="N14" s="9"/>
    </row>
    <row r="15" spans="1:14" ht="18" customHeight="1" x14ac:dyDescent="0.25">
      <c r="B15" s="37" t="s">
        <v>42</v>
      </c>
      <c r="C15" s="38"/>
      <c r="D15" s="38"/>
      <c r="E15" s="38"/>
      <c r="F15" s="38"/>
      <c r="G15" s="38"/>
      <c r="H15" s="38"/>
      <c r="I15" s="38"/>
      <c r="J15" s="38"/>
      <c r="K15" s="38"/>
      <c r="L15" s="38"/>
      <c r="M15" s="39"/>
      <c r="N15" s="9"/>
    </row>
    <row r="16" spans="1:14" ht="18" customHeight="1" x14ac:dyDescent="0.25">
      <c r="A16" s="9" t="str">
        <f>USA!CE4</f>
        <v>DRUSDHKD</v>
      </c>
      <c r="B16" s="6" t="str">
        <f>RTD("cqg.rtd", ,"ContractData", A16, "LongDescription",,"D")</f>
        <v>USD/HKD</v>
      </c>
      <c r="C16" s="2">
        <f>RTD("cqg.rtd", ,"ContractData", A16, "LastPrice",,"D")</f>
        <v>775136</v>
      </c>
      <c r="D16" s="3">
        <f>RTD("cqg.rtd", ,"ContractData", A16, "NetLastQuoteToday",,"D")</f>
        <v>-21</v>
      </c>
      <c r="E16" s="4">
        <f>RTD("cqg.rtd", ,"ContractData",A16, "PerCentNetLastQuote")/100</f>
        <v>-2.7091286023347526E-5</v>
      </c>
      <c r="F16" s="4">
        <f>RTD("cqg.rtd", ,"ContractData",A16, "PerCentNetLastQuote")/100</f>
        <v>-2.7091286023347526E-5</v>
      </c>
      <c r="G16" s="3">
        <f>RTD("cqg.rtd", ,"ContractData", A16, "OpenPrice",,"D")</f>
        <v>775114</v>
      </c>
      <c r="H16" s="3">
        <f>RTD("cqg.rtd", ,"ContractData", A16, "HIgh",,"D")</f>
        <v>775159</v>
      </c>
      <c r="I16" s="3">
        <f>RTD("cqg.rtd", ,"ContractData", A16, "LOwprice",,"D")</f>
        <v>775109</v>
      </c>
      <c r="J16" s="5">
        <f>USA!CF4</f>
        <v>5.3792392019797506E-5</v>
      </c>
      <c r="K16" s="35"/>
      <c r="L16" s="36"/>
      <c r="M16" s="8" t="str">
        <f t="shared" si="0"/>
        <v>USD/HKD</v>
      </c>
      <c r="N16" s="9"/>
    </row>
    <row r="17" spans="1:14" ht="18" customHeight="1" x14ac:dyDescent="0.25">
      <c r="A17" s="9" t="str">
        <f>USA!CE5</f>
        <v>DRUSDCHF</v>
      </c>
      <c r="B17" s="6" t="str">
        <f>RTD("cqg.rtd", ,"ContractData", A17, "LongDescription",,"D")</f>
        <v>USD/CHF</v>
      </c>
      <c r="C17" s="2">
        <f>RTD("cqg.rtd", ,"ContractData", A17, "LastPrice",,"D")</f>
        <v>90667</v>
      </c>
      <c r="D17" s="3">
        <f>RTD("cqg.rtd", ,"ContractData", A17, "NetLastQuoteToday",,"D")</f>
        <v>1</v>
      </c>
      <c r="E17" s="4">
        <f>RTD("cqg.rtd", ,"ContractData",A17, "PerCentNetLastQuote")/100</f>
        <v>1.1029492863918117E-5</v>
      </c>
      <c r="F17" s="4">
        <f>RTD("cqg.rtd", ,"ContractData",A17, "PerCentNetLastQuote")/100</f>
        <v>1.1029492863918117E-5</v>
      </c>
      <c r="G17" s="3">
        <f>RTD("cqg.rtd", ,"ContractData", A17, "OpenPrice",,"D")</f>
        <v>90647</v>
      </c>
      <c r="H17" s="3">
        <f>RTD("cqg.rtd", ,"ContractData", A17, "HIgh",,"D")</f>
        <v>90695</v>
      </c>
      <c r="I17" s="3">
        <f>RTD("cqg.rtd", ,"ContractData", A17, "LOwprice",,"D")</f>
        <v>90647</v>
      </c>
      <c r="J17" s="5">
        <f>USA!CF5</f>
        <v>2.2664089363661681E-4</v>
      </c>
      <c r="K17" s="35"/>
      <c r="L17" s="36"/>
      <c r="M17" s="8" t="str">
        <f t="shared" si="0"/>
        <v>USD/CHF</v>
      </c>
      <c r="N17" s="9"/>
    </row>
    <row r="18" spans="1:14" ht="18" customHeight="1" x14ac:dyDescent="0.25">
      <c r="A18" s="9" t="str">
        <f>USA!CE6</f>
        <v>DRUSDSGD</v>
      </c>
      <c r="B18" s="6" t="str">
        <f>RTD("cqg.rtd", ,"ContractData", A18, "LongDescription",,"D")</f>
        <v>USD/SGD</v>
      </c>
      <c r="C18" s="2">
        <f>RTD("cqg.rtd", ,"ContractData", A18, "LastPrice",,"D")</f>
        <v>125018</v>
      </c>
      <c r="D18" s="3">
        <f>RTD("cqg.rtd", ,"ContractData", A18, "NetLastQuoteToday",,"D")</f>
        <v>-27</v>
      </c>
      <c r="E18" s="4">
        <f>RTD("cqg.rtd", ,"ContractData",A18, "PerCentNetLastQuote")/100</f>
        <v>-2.1592226798352592E-4</v>
      </c>
      <c r="F18" s="4">
        <f>RTD("cqg.rtd", ,"ContractData",A18, "PerCentNetLastQuote")/100</f>
        <v>-2.1592226798352592E-4</v>
      </c>
      <c r="G18" s="3">
        <f>RTD("cqg.rtd", ,"ContractData", A18, "OpenPrice",,"D")</f>
        <v>125011</v>
      </c>
      <c r="H18" s="3">
        <f>RTD("cqg.rtd", ,"ContractData", A18, "HIgh",,"D")</f>
        <v>125050</v>
      </c>
      <c r="I18" s="3">
        <f>RTD("cqg.rtd", ,"ContractData", A18, "LOwprice",,"D")</f>
        <v>124970</v>
      </c>
      <c r="J18" s="5">
        <f>USA!CF6</f>
        <v>4.2686621485692801E-4</v>
      </c>
      <c r="K18" s="35"/>
      <c r="L18" s="36"/>
      <c r="M18" s="8" t="str">
        <f t="shared" si="0"/>
        <v>USD/SGD</v>
      </c>
      <c r="N18" s="9"/>
    </row>
    <row r="19" spans="1:14" ht="18" customHeight="1" x14ac:dyDescent="0.25">
      <c r="A19" s="9" t="str">
        <f>USA!CE7</f>
        <v>DRUSDJPY</v>
      </c>
      <c r="B19" s="6" t="str">
        <f>RTD("cqg.rtd", ,"ContractData", A19, "LongDescription",,"D")</f>
        <v>USD/JPY</v>
      </c>
      <c r="C19" s="2">
        <f>RTD("cqg.rtd", ,"ContractData", A19, "LastPrice",,"D")</f>
        <v>102201</v>
      </c>
      <c r="D19" s="3">
        <f>RTD("cqg.rtd", ,"ContractData", A19, "NetLastQuoteToday",,"D")</f>
        <v>4</v>
      </c>
      <c r="E19" s="4">
        <f>RTD("cqg.rtd", ,"ContractData",A19, "PerCentNetLastQuote")/100</f>
        <v>3.9140092174917074E-5</v>
      </c>
      <c r="F19" s="4">
        <f>RTD("cqg.rtd", ,"ContractData",A19, "PerCentNetLastQuote")/100</f>
        <v>3.9140092174917074E-5</v>
      </c>
      <c r="G19" s="3">
        <f>RTD("cqg.rtd", ,"ContractData", A19, "OpenPrice",,"D")</f>
        <v>102181</v>
      </c>
      <c r="H19" s="3">
        <f>RTD("cqg.rtd", ,"ContractData", A19, "HIgh",,"D")</f>
        <v>102205</v>
      </c>
      <c r="I19" s="3">
        <f>RTD("cqg.rtd", ,"ContractData", A19, "LOwprice",,"D")</f>
        <v>102178</v>
      </c>
      <c r="J19" s="5">
        <f>USA!CF7</f>
        <v>4.7004436947063391E-4</v>
      </c>
      <c r="K19" s="35"/>
      <c r="L19" s="36"/>
      <c r="M19" s="8" t="str">
        <f t="shared" si="0"/>
        <v>USD/JPY</v>
      </c>
      <c r="N19" s="9"/>
    </row>
    <row r="20" spans="1:14" ht="18" customHeight="1" x14ac:dyDescent="0.25">
      <c r="A20" s="9" t="str">
        <f>USA!CE8</f>
        <v>DRUSDCAD</v>
      </c>
      <c r="B20" s="6" t="str">
        <f>RTD("cqg.rtd", ,"ContractData", A20, "LongDescription",,"D")</f>
        <v>USD/CAD</v>
      </c>
      <c r="C20" s="2">
        <f>RTD("cqg.rtd", ,"ContractData", A20, "LastPrice",,"D")</f>
        <v>109242</v>
      </c>
      <c r="D20" s="3">
        <f>RTD("cqg.rtd", ,"ContractData", A20, "NetLastQuoteToday",,"D")</f>
        <v>19</v>
      </c>
      <c r="E20" s="4">
        <f>RTD("cqg.rtd", ,"ContractData",A20, "PerCentNetLastQuote")/100</f>
        <v>1.7395603490107396E-4</v>
      </c>
      <c r="F20" s="4">
        <f>RTD("cqg.rtd", ,"ContractData",A20, "PerCentNetLastQuote")/100</f>
        <v>1.7395603490107396E-4</v>
      </c>
      <c r="G20" s="3">
        <f>RTD("cqg.rtd", ,"ContractData", A20, "OpenPrice",,"D")</f>
        <v>109221</v>
      </c>
      <c r="H20" s="3">
        <f>RTD("cqg.rtd", ,"ContractData", A20, "HIgh",,"D")</f>
        <v>109248</v>
      </c>
      <c r="I20" s="3">
        <f>RTD("cqg.rtd", ,"ContractData", A20, "LOwprice",,"D")</f>
        <v>109214</v>
      </c>
      <c r="J20" s="5">
        <f>USA!CF8</f>
        <v>7.3075875642213909E-4</v>
      </c>
      <c r="K20" s="35"/>
      <c r="L20" s="36"/>
      <c r="M20" s="8" t="str">
        <f t="shared" si="0"/>
        <v>USD/CAD</v>
      </c>
      <c r="N20" s="9"/>
    </row>
    <row r="21" spans="1:14" ht="18" customHeight="1" x14ac:dyDescent="0.25">
      <c r="B21" s="37" t="s">
        <v>43</v>
      </c>
      <c r="C21" s="38"/>
      <c r="D21" s="38"/>
      <c r="E21" s="38"/>
      <c r="F21" s="38"/>
      <c r="G21" s="38"/>
      <c r="H21" s="38"/>
      <c r="I21" s="38"/>
      <c r="J21" s="38"/>
      <c r="K21" s="38"/>
      <c r="L21" s="38"/>
      <c r="M21" s="39"/>
      <c r="N21" s="9"/>
    </row>
    <row r="22" spans="1:14" ht="18" customHeight="1" x14ac:dyDescent="0.25">
      <c r="A22" s="9" t="str">
        <f>GBP!CE4</f>
        <v>DRGBPUSD</v>
      </c>
      <c r="B22" s="6" t="str">
        <f>RTD("cqg.rtd", ,"ContractData", A22, "LongDescription",,"D")</f>
        <v>GBP/USD</v>
      </c>
      <c r="C22" s="2">
        <f>RTD("cqg.rtd", ,"ContractData", A22, "LastPrice",,"D")</f>
        <v>167884</v>
      </c>
      <c r="D22" s="3">
        <f>RTD("cqg.rtd", ,"ContractData", A22, "NetLastQuoteToday",,"D")</f>
        <v>9</v>
      </c>
      <c r="E22" s="4">
        <f>RTD("cqg.rtd", ,"ContractData",A22, "PerCentNetLastQuote")/100</f>
        <v>5.3611317944899479E-5</v>
      </c>
      <c r="F22" s="4">
        <f>RTD("cqg.rtd", ,"ContractData",A22, "PerCentNetLastQuote")/100</f>
        <v>5.3611317944899479E-5</v>
      </c>
      <c r="G22" s="3">
        <f>RTD("cqg.rtd", ,"ContractData", A22, "OpenPrice",,"D")</f>
        <v>167869</v>
      </c>
      <c r="H22" s="3">
        <f>RTD("cqg.rtd", ,"ContractData", A22, "HIgh",,"D")</f>
        <v>167897</v>
      </c>
      <c r="I22" s="3">
        <f>RTD("cqg.rtd", ,"ContractData", A22, "LOwprice",,"D")</f>
        <v>167865</v>
      </c>
      <c r="J22" s="5">
        <f>GBP!CF4</f>
        <v>3.1588370781263309E-4</v>
      </c>
      <c r="K22" s="35"/>
      <c r="L22" s="36"/>
      <c r="M22" s="8" t="str">
        <f t="shared" si="0"/>
        <v>GBP/USD</v>
      </c>
      <c r="N22" s="9"/>
    </row>
    <row r="23" spans="1:14" ht="18" customHeight="1" x14ac:dyDescent="0.25">
      <c r="A23" s="9" t="str">
        <f>GBP!CE5</f>
        <v>DRGBPCHF</v>
      </c>
      <c r="B23" s="6" t="str">
        <f>RTD("cqg.rtd", ,"ContractData", A23, "LongDescription",,"D")</f>
        <v>GBP/CHF</v>
      </c>
      <c r="C23" s="2">
        <f>RTD("cqg.rtd", ,"ContractData", A23, "LastPrice",,"D")</f>
        <v>152232</v>
      </c>
      <c r="D23" s="3">
        <f>RTD("cqg.rtd", ,"ContractData", A23, "NetLastQuoteToday",,"D")</f>
        <v>8</v>
      </c>
      <c r="E23" s="4">
        <f>RTD("cqg.rtd", ,"ContractData",A23, "PerCentNetLastQuote")/100</f>
        <v>5.2554130754677314E-5</v>
      </c>
      <c r="F23" s="4">
        <f>RTD("cqg.rtd", ,"ContractData",A23, "PerCentNetLastQuote")/100</f>
        <v>5.2554130754677314E-5</v>
      </c>
      <c r="G23" s="3">
        <f>RTD("cqg.rtd", ,"ContractData", A23, "OpenPrice",,"D")</f>
        <v>152168</v>
      </c>
      <c r="H23" s="3">
        <f>RTD("cqg.rtd", ,"ContractData", A23, "HIgh",,"D")</f>
        <v>152246</v>
      </c>
      <c r="I23" s="3">
        <f>RTD("cqg.rtd", ,"ContractData", A23, "LOwprice",,"D")</f>
        <v>152160</v>
      </c>
      <c r="J23" s="5">
        <f>GBP!CF5</f>
        <v>3.2425674601453994E-4</v>
      </c>
      <c r="K23" s="35"/>
      <c r="L23" s="36"/>
      <c r="M23" s="8" t="str">
        <f t="shared" si="0"/>
        <v>GBP/CHF</v>
      </c>
      <c r="N23" s="9"/>
    </row>
    <row r="24" spans="1:14" ht="18" customHeight="1" x14ac:dyDescent="0.25">
      <c r="A24" s="9" t="str">
        <f>GBP!CE6</f>
        <v>DRGBPAUD</v>
      </c>
      <c r="B24" s="6" t="str">
        <f>RTD("cqg.rtd", ,"ContractData", A24, "LongDescription",,"D")</f>
        <v>GBP/AUD</v>
      </c>
      <c r="C24" s="2">
        <f>RTD("cqg.rtd", ,"ContractData", A24, "LastPrice",,"D")</f>
        <v>181276</v>
      </c>
      <c r="D24" s="3">
        <f>RTD("cqg.rtd", ,"ContractData", A24, "NetLastQuoteToday",,"D")</f>
        <v>11</v>
      </c>
      <c r="E24" s="4">
        <f>RTD("cqg.rtd", ,"ContractData",A24, "PerCentNetLastQuote")/100</f>
        <v>6.0684632995890002E-5</v>
      </c>
      <c r="F24" s="4">
        <f>RTD("cqg.rtd", ,"ContractData",A24, "PerCentNetLastQuote")/100</f>
        <v>6.0684632995890002E-5</v>
      </c>
      <c r="G24" s="3">
        <f>RTD("cqg.rtd", ,"ContractData", A24, "OpenPrice",,"D")</f>
        <v>181222</v>
      </c>
      <c r="H24" s="3">
        <f>RTD("cqg.rtd", ,"ContractData", A24, "HIgh",,"D")</f>
        <v>181302</v>
      </c>
      <c r="I24" s="3">
        <f>RTD("cqg.rtd", ,"ContractData", A24, "LOwprice",,"D")</f>
        <v>181206</v>
      </c>
      <c r="J24" s="5">
        <f>GBP!CF6</f>
        <v>3.6786217044473672E-4</v>
      </c>
      <c r="K24" s="35"/>
      <c r="L24" s="36"/>
      <c r="M24" s="8" t="str">
        <f t="shared" si="0"/>
        <v>GBP/AUD</v>
      </c>
      <c r="N24" s="9"/>
    </row>
    <row r="25" spans="1:14" ht="18" customHeight="1" x14ac:dyDescent="0.25">
      <c r="A25" s="9" t="str">
        <f>GBP!CE7</f>
        <v>DRGBPJPY</v>
      </c>
      <c r="B25" s="6" t="str">
        <f>RTD("cqg.rtd", ,"ContractData", A25, "LongDescription",,"D")</f>
        <v>GBP/JPY</v>
      </c>
      <c r="C25" s="2">
        <f>RTD("cqg.rtd", ,"ContractData", A25, "LastPrice",,"D")</f>
        <v>171575</v>
      </c>
      <c r="D25" s="3">
        <f>RTD("cqg.rtd", ,"ContractData", A25, "NetLastQuoteToday",,"D")</f>
        <v>16</v>
      </c>
      <c r="E25" s="4">
        <f>RTD("cqg.rtd", ,"ContractData",A25, "PerCentNetLastQuote")/100</f>
        <v>9.3262376208767836E-5</v>
      </c>
      <c r="F25" s="4">
        <f>RTD("cqg.rtd", ,"ContractData",A25, "PerCentNetLastQuote")/100</f>
        <v>9.3262376208767836E-5</v>
      </c>
      <c r="G25" s="3">
        <f>RTD("cqg.rtd", ,"ContractData", A25, "OpenPrice",,"D")</f>
        <v>171535</v>
      </c>
      <c r="H25" s="3">
        <f>RTD("cqg.rtd", ,"ContractData", A25, "HIgh",,"D")</f>
        <v>171588</v>
      </c>
      <c r="I25" s="3">
        <f>RTD("cqg.rtd", ,"ContractData", A25, "LOwprice",,"D")</f>
        <v>171530</v>
      </c>
      <c r="J25" s="5">
        <f>GBP!CF7</f>
        <v>4.1871177273674351E-4</v>
      </c>
      <c r="K25" s="35"/>
      <c r="L25" s="36"/>
      <c r="M25" s="8" t="str">
        <f t="shared" si="0"/>
        <v>GBP/JPY</v>
      </c>
      <c r="N25" s="9"/>
    </row>
    <row r="26" spans="1:14" ht="18" customHeight="1" x14ac:dyDescent="0.25">
      <c r="A26" s="9" t="str">
        <f>GBP!CE8</f>
        <v>DRGBPCAD</v>
      </c>
      <c r="B26" s="6" t="str">
        <f>RTD("cqg.rtd", ,"ContractData", A26, "LongDescription",,"D")</f>
        <v>GBP/CAD</v>
      </c>
      <c r="C26" s="2">
        <f>RTD("cqg.rtd", ,"ContractData", A26, "LastPrice",,"D")</f>
        <v>183410</v>
      </c>
      <c r="D26" s="3">
        <f>RTD("cqg.rtd", ,"ContractData", A26, "NetLastQuoteToday",,"D")</f>
        <v>21</v>
      </c>
      <c r="E26" s="4">
        <f>RTD("cqg.rtd", ,"ContractData",A26, "PerCentNetLastQuote")/100</f>
        <v>1.1451068493748261E-4</v>
      </c>
      <c r="F26" s="4">
        <f>RTD("cqg.rtd", ,"ContractData",A26, "PerCentNetLastQuote")/100</f>
        <v>1.1451068493748261E-4</v>
      </c>
      <c r="G26" s="3">
        <f>RTD("cqg.rtd", ,"ContractData", A26, "OpenPrice",,"D")</f>
        <v>183333</v>
      </c>
      <c r="H26" s="3">
        <f>RTD("cqg.rtd", ,"ContractData", A26, "HIgh",,"D")</f>
        <v>183428</v>
      </c>
      <c r="I26" s="3">
        <f>RTD("cqg.rtd", ,"ContractData", A26, "LOwprice",,"D")</f>
        <v>183333</v>
      </c>
      <c r="J26" s="5">
        <f>GBP!CF8</f>
        <v>7.0822008554581118E-4</v>
      </c>
      <c r="K26" s="35"/>
      <c r="L26" s="36"/>
      <c r="M26" s="8" t="str">
        <f t="shared" si="0"/>
        <v>GBP/CAD</v>
      </c>
      <c r="N26" s="9"/>
    </row>
    <row r="27" spans="1:14" ht="18" customHeight="1" x14ac:dyDescent="0.25">
      <c r="B27" s="37" t="s">
        <v>41</v>
      </c>
      <c r="C27" s="38"/>
      <c r="D27" s="38"/>
      <c r="E27" s="38"/>
      <c r="F27" s="38"/>
      <c r="G27" s="38"/>
      <c r="H27" s="38"/>
      <c r="I27" s="38"/>
      <c r="J27" s="38"/>
      <c r="K27" s="38"/>
      <c r="L27" s="38"/>
      <c r="M27" s="39"/>
      <c r="N27" s="9"/>
    </row>
    <row r="28" spans="1:14" ht="18" customHeight="1" x14ac:dyDescent="0.25">
      <c r="A28" s="9" t="str">
        <f>Misc!CE5</f>
        <v>DRAUDUSD</v>
      </c>
      <c r="B28" s="6" t="str">
        <f>RTD("cqg.rtd", ,"ContractData", A28, "LongDescription",,"D")</f>
        <v>AUD/USD</v>
      </c>
      <c r="C28" s="2">
        <f>RTD("cqg.rtd", ,"ContractData", A28, "LastPrice",,"D")</f>
        <v>92629</v>
      </c>
      <c r="D28" s="3">
        <f>RTD("cqg.rtd", ,"ContractData", A28, "NetLastQuoteToday",,"D")</f>
        <v>-2</v>
      </c>
      <c r="E28" s="4">
        <f>RTD("cqg.rtd", ,"ContractData",A28, "PerCentNetLastQuote")/100</f>
        <v>-2.1591044034934306E-5</v>
      </c>
      <c r="F28" s="4">
        <f>RTD("cqg.rtd", ,"ContractData",A28, "PerCentNetLastQuote")/100</f>
        <v>-2.1591044034934306E-5</v>
      </c>
      <c r="G28" s="3">
        <f>RTD("cqg.rtd", ,"ContractData", A28, "OpenPrice",,"D")</f>
        <v>92621</v>
      </c>
      <c r="H28" s="3">
        <f>RTD("cqg.rtd", ,"ContractData", A28, "HIgh",,"D")</f>
        <v>92642</v>
      </c>
      <c r="I28" s="3">
        <f>RTD("cqg.rtd", ,"ContractData", A28, "LOwprice",,"D")</f>
        <v>92608</v>
      </c>
      <c r="J28" s="5">
        <f>Misc!CF5</f>
        <v>4.209459328170507E-4</v>
      </c>
      <c r="K28" s="35"/>
      <c r="L28" s="36"/>
      <c r="M28" s="8" t="str">
        <f t="shared" si="0"/>
        <v>AUD/USD</v>
      </c>
      <c r="N28" s="9"/>
    </row>
    <row r="29" spans="1:14" ht="18" customHeight="1" x14ac:dyDescent="0.25">
      <c r="A29" s="9" t="str">
        <f>Misc!CE6</f>
        <v>DRNZDJPY</v>
      </c>
      <c r="B29" s="6" t="str">
        <f>RTD("cqg.rtd", ,"ContractData", A29, "LongDescription",,"D")</f>
        <v>NZD/JPY</v>
      </c>
      <c r="C29" s="2">
        <f>RTD("cqg.rtd", ,"ContractData", A29, "LastPrice",,"D")</f>
        <v>86453</v>
      </c>
      <c r="D29" s="3">
        <f>RTD("cqg.rtd", ,"ContractData", A29, "NetLastQuoteToday",,"D")</f>
        <v>-3</v>
      </c>
      <c r="E29" s="4">
        <f>RTD("cqg.rtd", ,"ContractData",A29, "PerCentNetLastQuote")/100</f>
        <v>-3.4699731655408528E-5</v>
      </c>
      <c r="F29" s="4">
        <f>RTD("cqg.rtd", ,"ContractData",A29, "PerCentNetLastQuote")/100</f>
        <v>-3.4699731655408528E-5</v>
      </c>
      <c r="G29" s="3">
        <f>RTD("cqg.rtd", ,"ContractData", A29, "OpenPrice",,"D")</f>
        <v>86417</v>
      </c>
      <c r="H29" s="3">
        <f>RTD("cqg.rtd", ,"ContractData", A29, "HIgh",,"D")</f>
        <v>86469</v>
      </c>
      <c r="I29" s="3">
        <f>RTD("cqg.rtd", ,"ContractData", A29, "LOwprice",,"D")</f>
        <v>86404</v>
      </c>
      <c r="J29" s="5">
        <f>Misc!CF6</f>
        <v>5.0824518591337535E-4</v>
      </c>
      <c r="K29" s="35"/>
      <c r="L29" s="36"/>
      <c r="M29" s="8" t="str">
        <f t="shared" si="0"/>
        <v>NZD/JPY</v>
      </c>
      <c r="N29" s="9"/>
    </row>
    <row r="30" spans="1:14" ht="18" customHeight="1" x14ac:dyDescent="0.25">
      <c r="A30" s="9" t="str">
        <f>Misc!CE7</f>
        <v>DRCHFJPY</v>
      </c>
      <c r="B30" s="6" t="str">
        <f>RTD("cqg.rtd", ,"ContractData", A30, "LongDescription",,"D")</f>
        <v>CHF/JPY</v>
      </c>
      <c r="C30" s="2">
        <f>RTD("cqg.rtd", ,"ContractData", A30, "LastPrice",,"D")</f>
        <v>112742</v>
      </c>
      <c r="D30" s="3">
        <f>RTD("cqg.rtd", ,"ContractData", A30, "NetLastQuoteToday",,"D")</f>
        <v>5</v>
      </c>
      <c r="E30" s="4">
        <f>RTD("cqg.rtd", ,"ContractData",A30, "PerCentNetLastQuote")/100</f>
        <v>4.4351011646575654E-5</v>
      </c>
      <c r="F30" s="4">
        <f>RTD("cqg.rtd", ,"ContractData",A30, "PerCentNetLastQuote")/100</f>
        <v>4.4351011646575654E-5</v>
      </c>
      <c r="G30" s="3">
        <f>RTD("cqg.rtd", ,"ContractData", A30, "OpenPrice",,"D")</f>
        <v>112690</v>
      </c>
      <c r="H30" s="3">
        <f>RTD("cqg.rtd", ,"ContractData", A30, "HIgh",,"D")</f>
        <v>112757</v>
      </c>
      <c r="I30" s="3">
        <f>RTD("cqg.rtd", ,"ContractData", A30, "LOwprice",,"D")</f>
        <v>112673</v>
      </c>
      <c r="J30" s="5">
        <f>Misc!CF7</f>
        <v>5.8734314429926106E-4</v>
      </c>
      <c r="K30" s="35"/>
      <c r="L30" s="36"/>
      <c r="M30" s="8" t="str">
        <f t="shared" si="0"/>
        <v>CHF/JPY</v>
      </c>
      <c r="N30" s="9"/>
    </row>
    <row r="31" spans="1:14" ht="18" customHeight="1" x14ac:dyDescent="0.25">
      <c r="A31" s="9" t="str">
        <f>Misc!CE8</f>
        <v>DRCADJPY</v>
      </c>
      <c r="B31" s="6" t="str">
        <f>RTD("cqg.rtd", ,"ContractData", A31, "LongDescription",,"D")</f>
        <v>CAD/JPY</v>
      </c>
      <c r="C31" s="2">
        <f>RTD("cqg.rtd", ,"ContractData", A31, "LastPrice",,"D")</f>
        <v>93568</v>
      </c>
      <c r="D31" s="3">
        <f>RTD("cqg.rtd", ,"ContractData", A31, "NetLastQuoteToday",,"D")</f>
        <v>-16</v>
      </c>
      <c r="E31" s="4">
        <f>RTD("cqg.rtd", ,"ContractData",A31, "PerCentNetLastQuote")/100</f>
        <v>-1.7096939647803043E-4</v>
      </c>
      <c r="F31" s="4">
        <f>RTD("cqg.rtd", ,"ContractData",A31, "PerCentNetLastQuote")/100</f>
        <v>-1.7096939647803043E-4</v>
      </c>
      <c r="G31" s="3">
        <f>RTD("cqg.rtd", ,"ContractData", A31, "OpenPrice",,"D")</f>
        <v>93523</v>
      </c>
      <c r="H31" s="3">
        <f>RTD("cqg.rtd", ,"ContractData", A31, "HIgh",,"D")</f>
        <v>93589</v>
      </c>
      <c r="I31" s="3">
        <f>RTD("cqg.rtd", ,"ContractData", A31, "LOwprice",,"D")</f>
        <v>93523</v>
      </c>
      <c r="J31" s="5">
        <f>Misc!CF8</f>
        <v>6.2790654919848542E-4</v>
      </c>
      <c r="K31" s="35"/>
      <c r="L31" s="36"/>
      <c r="M31" s="8" t="str">
        <f t="shared" si="0"/>
        <v>CAD/JPY</v>
      </c>
      <c r="N31" s="9"/>
    </row>
    <row r="32" spans="1:14" ht="18" customHeight="1" x14ac:dyDescent="0.25">
      <c r="A32" s="9" t="str">
        <f>Misc!CE9</f>
        <v>DRNZDCAD</v>
      </c>
      <c r="B32" s="6" t="str">
        <f>RTD("cqg.rtd", ,"ContractData", A32, "LongDescription",,"D")</f>
        <v>NZD/CAD</v>
      </c>
      <c r="C32" s="2">
        <f>RTD("cqg.rtd", ,"ContractData", A32, "LastPrice",,"D")</f>
        <v>92427</v>
      </c>
      <c r="D32" s="3">
        <f>RTD("cqg.rtd", ,"ContractData", A32, "NetLastQuoteToday",,"D")</f>
        <v>14</v>
      </c>
      <c r="E32" s="4">
        <f>RTD("cqg.rtd", ,"ContractData",A32, "PerCentNetLastQuote")/100</f>
        <v>1.5149383744711241E-4</v>
      </c>
      <c r="F32" s="4">
        <f>RTD("cqg.rtd", ,"ContractData",A32, "PerCentNetLastQuote")/100</f>
        <v>1.5149383744711241E-4</v>
      </c>
      <c r="G32" s="3">
        <f>RTD("cqg.rtd", ,"ContractData", A32, "OpenPrice",,"D")</f>
        <v>92339</v>
      </c>
      <c r="H32" s="3">
        <f>RTD("cqg.rtd", ,"ContractData", A32, "HIgh",,"D")</f>
        <v>92458</v>
      </c>
      <c r="I32" s="3">
        <f>RTD("cqg.rtd", ,"ContractData", A32, "LOwprice",,"D")</f>
        <v>92323</v>
      </c>
      <c r="J32" s="5">
        <f>Misc!CF9</f>
        <v>7.3389086030811832E-4</v>
      </c>
      <c r="K32" s="35"/>
      <c r="L32" s="36"/>
      <c r="M32" s="8" t="str">
        <f t="shared" si="0"/>
        <v>NZD/CAD</v>
      </c>
      <c r="N32" s="9"/>
    </row>
    <row r="33" spans="1:14" ht="18" customHeight="1" x14ac:dyDescent="0.25">
      <c r="A33" s="9" t="str">
        <f>Misc!CE10</f>
        <v>DRNZDUSD</v>
      </c>
      <c r="B33" s="6" t="str">
        <f>RTD("cqg.rtd", ,"ContractData", A33, "LongDescription",,"D")</f>
        <v>NZD/USD</v>
      </c>
      <c r="C33" s="2">
        <f>RTD("cqg.rtd", ,"ContractData", A33, "LastPrice",,"D")</f>
        <v>84593</v>
      </c>
      <c r="D33" s="3">
        <f>RTD("cqg.rtd", ,"ContractData", A33, "NetLastQuoteToday",,"D")</f>
        <v>-1</v>
      </c>
      <c r="E33" s="4">
        <f>RTD("cqg.rtd", ,"ContractData",A33, "PerCentNetLastQuote")/100</f>
        <v>-1.182116935007211E-5</v>
      </c>
      <c r="F33" s="4">
        <f>RTD("cqg.rtd", ,"ContractData",A33, "PerCentNetLastQuote")/100</f>
        <v>-1.182116935007211E-5</v>
      </c>
      <c r="G33" s="3">
        <f>RTD("cqg.rtd", ,"ContractData", A33, "OpenPrice",,"D")</f>
        <v>84569</v>
      </c>
      <c r="H33" s="3">
        <f>RTD("cqg.rtd", ,"ContractData", A33, "HIgh",,"D")</f>
        <v>84606</v>
      </c>
      <c r="I33" s="3">
        <f>RTD("cqg.rtd", ,"ContractData", A33, "LOwprice",,"D")</f>
        <v>84556</v>
      </c>
      <c r="J33" s="5">
        <f>Misc!CF10</f>
        <v>8.001541235434942E-4</v>
      </c>
      <c r="K33" s="35"/>
      <c r="L33" s="36"/>
      <c r="M33" s="8" t="str">
        <f t="shared" si="0"/>
        <v>NZD/USD</v>
      </c>
      <c r="N33" s="9"/>
    </row>
    <row r="34" spans="1:14" x14ac:dyDescent="0.25">
      <c r="B34" s="32" t="s">
        <v>45</v>
      </c>
      <c r="C34" s="33"/>
      <c r="D34" s="33"/>
      <c r="E34" s="33"/>
      <c r="F34" s="33"/>
      <c r="G34" s="33"/>
      <c r="H34" s="12"/>
      <c r="I34" s="12" t="s">
        <v>16</v>
      </c>
      <c r="J34" s="34">
        <f>RTD("cqg.rtd", ,"SystemInfo", "Linetime")</f>
        <v>41862.671446759254</v>
      </c>
      <c r="K34" s="34"/>
      <c r="L34" s="34"/>
      <c r="M34" s="16"/>
    </row>
  </sheetData>
  <sheetProtection algorithmName="SHA-512" hashValue="RAUJ9nMe6o3dTMHbuoEkknPuQJh29QfEdy/XsAS9YNbUfILe7tsqby3YCxb/TtqUKYttPbLAkbEV3bE/Ng4wtQ==" saltValue="E+BjqlD73nUZJcisCKJ0fw==" spinCount="100000" sheet="1" objects="1" scenarios="1" selectLockedCells="1"/>
  <mergeCells count="37">
    <mergeCell ref="K12:L12"/>
    <mergeCell ref="B2:M3"/>
    <mergeCell ref="B4:C4"/>
    <mergeCell ref="D4:G4"/>
    <mergeCell ref="H4:J4"/>
    <mergeCell ref="B5:C5"/>
    <mergeCell ref="D5:G5"/>
    <mergeCell ref="H5:J5"/>
    <mergeCell ref="J6:L6"/>
    <mergeCell ref="K8:L8"/>
    <mergeCell ref="K9:L9"/>
    <mergeCell ref="K10:L10"/>
    <mergeCell ref="K11:L11"/>
    <mergeCell ref="B7:M7"/>
    <mergeCell ref="B27:M27"/>
    <mergeCell ref="K26:L26"/>
    <mergeCell ref="K13:L13"/>
    <mergeCell ref="K14:L14"/>
    <mergeCell ref="K16:L16"/>
    <mergeCell ref="K17:L17"/>
    <mergeCell ref="K18:L18"/>
    <mergeCell ref="K19:L19"/>
    <mergeCell ref="K20:L20"/>
    <mergeCell ref="K22:L22"/>
    <mergeCell ref="K23:L23"/>
    <mergeCell ref="K24:L24"/>
    <mergeCell ref="K25:L25"/>
    <mergeCell ref="B15:M15"/>
    <mergeCell ref="B21:M21"/>
    <mergeCell ref="B34:G34"/>
    <mergeCell ref="J34:L34"/>
    <mergeCell ref="K28:L28"/>
    <mergeCell ref="K29:L29"/>
    <mergeCell ref="K30:L30"/>
    <mergeCell ref="K31:L31"/>
    <mergeCell ref="K32:L32"/>
    <mergeCell ref="K33:L33"/>
  </mergeCells>
  <conditionalFormatting sqref="E8:E14">
    <cfRule type="colorScale" priority="780">
      <colorScale>
        <cfvo type="min"/>
        <cfvo type="num" val="0"/>
        <cfvo type="max"/>
        <color rgb="FFFF0000"/>
        <color theme="1"/>
        <color rgb="FF00B050"/>
      </colorScale>
    </cfRule>
  </conditionalFormatting>
  <conditionalFormatting sqref="F22:F26">
    <cfRule type="dataBar" priority="781">
      <dataBar showValue="0">
        <cfvo type="min"/>
        <cfvo type="max"/>
        <color rgb="FF638EC6"/>
      </dataBar>
      <extLst>
        <ext xmlns:x14="http://schemas.microsoft.com/office/spreadsheetml/2009/9/main" uri="{B025F937-C7B1-47D3-B67F-A62EFF666E3E}">
          <x14:id>{282AAE90-BBCE-41C3-86B3-E83ACF9AC10B}</x14:id>
        </ext>
      </extLst>
    </cfRule>
  </conditionalFormatting>
  <conditionalFormatting sqref="F8:F14">
    <cfRule type="dataBar" priority="78">
      <dataBar showValue="0">
        <cfvo type="min"/>
        <cfvo type="max"/>
        <color rgb="FF638EC6"/>
      </dataBar>
      <extLst>
        <ext xmlns:x14="http://schemas.microsoft.com/office/spreadsheetml/2009/9/main" uri="{B025F937-C7B1-47D3-B67F-A62EFF666E3E}">
          <x14:id>{3FEDA749-D17F-4415-9C2C-61DCE6FA5F79}</x14:id>
        </ext>
      </extLst>
    </cfRule>
  </conditionalFormatting>
  <conditionalFormatting sqref="E16:E20">
    <cfRule type="colorScale" priority="77">
      <colorScale>
        <cfvo type="min"/>
        <cfvo type="num" val="0"/>
        <cfvo type="max"/>
        <color rgb="FFFF0000"/>
        <color theme="1"/>
        <color rgb="FF00B050"/>
      </colorScale>
    </cfRule>
  </conditionalFormatting>
  <conditionalFormatting sqref="F16:F20">
    <cfRule type="dataBar" priority="76">
      <dataBar showValue="0">
        <cfvo type="min"/>
        <cfvo type="max"/>
        <color rgb="FF638EC6"/>
      </dataBar>
      <extLst>
        <ext xmlns:x14="http://schemas.microsoft.com/office/spreadsheetml/2009/9/main" uri="{B025F937-C7B1-47D3-B67F-A62EFF666E3E}">
          <x14:id>{327BDE56-F397-47D5-B034-D72C7FB6FA03}</x14:id>
        </ext>
      </extLst>
    </cfRule>
  </conditionalFormatting>
  <conditionalFormatting sqref="E22:E26">
    <cfRule type="colorScale" priority="75">
      <colorScale>
        <cfvo type="min"/>
        <cfvo type="num" val="0"/>
        <cfvo type="max"/>
        <color rgb="FFFF0000"/>
        <color theme="1"/>
        <color rgb="FF00B050"/>
      </colorScale>
    </cfRule>
  </conditionalFormatting>
  <conditionalFormatting sqref="E28:E33">
    <cfRule type="colorScale" priority="74">
      <colorScale>
        <cfvo type="min"/>
        <cfvo type="num" val="0"/>
        <cfvo type="max"/>
        <color rgb="FFFF0000"/>
        <color theme="1"/>
        <color rgb="FF00B050"/>
      </colorScale>
    </cfRule>
  </conditionalFormatting>
  <conditionalFormatting sqref="F28:F33">
    <cfRule type="dataBar" priority="73">
      <dataBar showValue="0">
        <cfvo type="min"/>
        <cfvo type="max"/>
        <color rgb="FF638EC6"/>
      </dataBar>
      <extLst>
        <ext xmlns:x14="http://schemas.microsoft.com/office/spreadsheetml/2009/9/main" uri="{B025F937-C7B1-47D3-B67F-A62EFF666E3E}">
          <x14:id>{0DA105D0-8060-42BF-A7BD-150822DBAE4A}</x14:id>
        </ext>
      </extLst>
    </cfRule>
  </conditionalFormatting>
  <pageMargins left="0.7" right="0.7" top="0.75" bottom="0.75" header="0.3" footer="0.3"/>
  <pageSetup orientation="portrait" r:id="rId1"/>
  <drawing r:id="rId2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dataBar" id="{282AAE90-BBCE-41C3-86B3-E83ACF9AC10B}">
            <x14:dataBar minLength="0" maxLength="100" border="1" negativeBarBorderColorSameAsPositive="0">
              <x14:cfvo type="autoMin"/>
              <x14:cfvo type="autoMax"/>
              <x14:borderColor rgb="FF638EC6"/>
              <x14:negativeFillColor rgb="FFFF0000"/>
              <x14:negativeBorderColor rgb="FFFF0000"/>
              <x14:axisColor rgb="FF000000"/>
            </x14:dataBar>
          </x14:cfRule>
          <xm:sqref>F22:F26</xm:sqref>
        </x14:conditionalFormatting>
        <x14:conditionalFormatting xmlns:xm="http://schemas.microsoft.com/office/excel/2006/main">
          <x14:cfRule type="dataBar" id="{3FEDA749-D17F-4415-9C2C-61DCE6FA5F79}">
            <x14:dataBar minLength="0" maxLength="100" border="1" negativeBarBorderColorSameAsPositive="0">
              <x14:cfvo type="autoMin"/>
              <x14:cfvo type="autoMax"/>
              <x14:borderColor rgb="FF638EC6"/>
              <x14:negativeFillColor rgb="FFFF0000"/>
              <x14:negativeBorderColor rgb="FFFF0000"/>
              <x14:axisColor rgb="FF000000"/>
            </x14:dataBar>
          </x14:cfRule>
          <xm:sqref>F8:F14</xm:sqref>
        </x14:conditionalFormatting>
        <x14:conditionalFormatting xmlns:xm="http://schemas.microsoft.com/office/excel/2006/main">
          <x14:cfRule type="dataBar" id="{327BDE56-F397-47D5-B034-D72C7FB6FA03}">
            <x14:dataBar minLength="0" maxLength="100" border="1" negativeBarBorderColorSameAsPositive="0">
              <x14:cfvo type="autoMin"/>
              <x14:cfvo type="autoMax"/>
              <x14:borderColor rgb="FF638EC6"/>
              <x14:negativeFillColor rgb="FFFF0000"/>
              <x14:negativeBorderColor rgb="FFFF0000"/>
              <x14:axisColor rgb="FF000000"/>
            </x14:dataBar>
          </x14:cfRule>
          <xm:sqref>F16:F20</xm:sqref>
        </x14:conditionalFormatting>
        <x14:conditionalFormatting xmlns:xm="http://schemas.microsoft.com/office/excel/2006/main">
          <x14:cfRule type="dataBar" id="{0DA105D0-8060-42BF-A7BD-150822DBAE4A}">
            <x14:dataBar minLength="0" maxLength="100" border="1" negativeBarBorderColorSameAsPositive="0">
              <x14:cfvo type="autoMin"/>
              <x14:cfvo type="autoMax"/>
              <x14:borderColor rgb="FF638EC6"/>
              <x14:negativeFillColor rgb="FFFF0000"/>
              <x14:negativeBorderColor rgb="FFFF0000"/>
              <x14:axisColor rgb="FF000000"/>
            </x14:dataBar>
          </x14:cfRule>
          <xm:sqref>F28:F33</xm:sqref>
        </x14:conditionalFormatting>
        <x14:conditionalFormatting xmlns:xm="http://schemas.microsoft.com/office/excel/2006/main">
          <x14:cfRule type="expression" priority="130" id="{587D025E-E531-4564-83E6-68BD90AD1FBA}">
            <xm:f>HiLo!M4=1</xm:f>
            <x14:dxf>
              <font>
                <color theme="0"/>
              </font>
              <fill>
                <gradientFill degree="90">
                  <stop position="0">
                    <color theme="1"/>
                  </stop>
                  <stop position="0.5">
                    <color rgb="FFFF0000"/>
                  </stop>
                  <stop position="1">
                    <color theme="1"/>
                  </stop>
                </gradientFill>
              </fill>
            </x14:dxf>
          </x14:cfRule>
          <xm:sqref>H8:H14</xm:sqref>
        </x14:conditionalFormatting>
        <x14:conditionalFormatting xmlns:xm="http://schemas.microsoft.com/office/excel/2006/main">
          <x14:cfRule type="expression" priority="129" id="{CAD53A26-CDF5-41C9-8ADF-2B62AC99F798}">
            <xm:f>HiLo!N4=1</xm:f>
            <x14:dxf>
              <font>
                <color theme="0"/>
              </font>
              <fill>
                <gradientFill degree="90">
                  <stop position="0">
                    <color theme="1"/>
                  </stop>
                  <stop position="0.5">
                    <color rgb="FF00B050"/>
                  </stop>
                  <stop position="1">
                    <color theme="1"/>
                  </stop>
                </gradientFill>
              </fill>
            </x14:dxf>
          </x14:cfRule>
          <xm:sqref>I8:I14</xm:sqref>
        </x14:conditionalFormatting>
        <x14:conditionalFormatting xmlns:xm="http://schemas.microsoft.com/office/excel/2006/main">
          <x14:cfRule type="expression" priority="131" id="{3D35D8DB-F81C-4CFC-809B-E0E647F06B1E}">
            <xm:f>HiLo!G4=1</xm:f>
            <x14:dxf>
              <font>
                <color theme="0"/>
              </font>
              <fill>
                <gradientFill degree="90">
                  <stop position="0">
                    <color theme="1"/>
                  </stop>
                  <stop position="0.5">
                    <color rgb="FF00B050"/>
                  </stop>
                  <stop position="1">
                    <color theme="1"/>
                  </stop>
                </gradientFill>
              </fill>
            </x14:dxf>
          </x14:cfRule>
          <x14:cfRule type="expression" priority="132" id="{BA868A9A-6D62-4DFD-B0EC-FB0F7069AB12}">
            <xm:f>HiLo!D4=1</xm:f>
            <x14:dxf>
              <font>
                <color theme="0"/>
              </font>
              <fill>
                <gradientFill degree="90">
                  <stop position="0">
                    <color theme="1"/>
                  </stop>
                  <stop position="0.5">
                    <color rgb="FFFF0000"/>
                  </stop>
                  <stop position="1">
                    <color theme="1"/>
                  </stop>
                </gradientFill>
              </fill>
            </x14:dxf>
          </x14:cfRule>
          <xm:sqref>C8:C14</xm:sqref>
        </x14:conditionalFormatting>
        <x14:conditionalFormatting xmlns:xm="http://schemas.microsoft.com/office/excel/2006/main">
          <x14:cfRule type="expression" priority="113" id="{39856A1A-8968-4090-BF46-09D0FE122384}">
            <xm:f>HiLo!G11=1</xm:f>
            <x14:dxf>
              <font>
                <color theme="0"/>
              </font>
              <fill>
                <gradientFill degree="90">
                  <stop position="0">
                    <color theme="1"/>
                  </stop>
                  <stop position="0.5">
                    <color rgb="FF00B050"/>
                  </stop>
                  <stop position="1">
                    <color theme="1"/>
                  </stop>
                </gradientFill>
              </fill>
            </x14:dxf>
          </x14:cfRule>
          <x14:cfRule type="expression" priority="114" id="{034A2FE5-620F-4C3A-AA33-150C50BA7694}">
            <xm:f>HiLo!D11=1</xm:f>
            <x14:dxf>
              <font>
                <color theme="0"/>
              </font>
              <fill>
                <gradientFill degree="90">
                  <stop position="0">
                    <color theme="1"/>
                  </stop>
                  <stop position="0.5">
                    <color rgb="FFFF0000"/>
                  </stop>
                  <stop position="1">
                    <color theme="1"/>
                  </stop>
                </gradientFill>
              </fill>
            </x14:dxf>
          </x14:cfRule>
          <xm:sqref>C16:C20</xm:sqref>
        </x14:conditionalFormatting>
        <x14:conditionalFormatting xmlns:xm="http://schemas.microsoft.com/office/excel/2006/main">
          <x14:cfRule type="expression" priority="103" id="{A0A6734E-7FA3-41DA-BE97-651FAB9B3681}">
            <xm:f>HiLo!G16=1</xm:f>
            <x14:dxf>
              <font>
                <color theme="0"/>
              </font>
              <fill>
                <gradientFill degree="90">
                  <stop position="0">
                    <color theme="1"/>
                  </stop>
                  <stop position="0.5">
                    <color rgb="FF00B050"/>
                  </stop>
                  <stop position="1">
                    <color theme="1"/>
                  </stop>
                </gradientFill>
              </fill>
            </x14:dxf>
          </x14:cfRule>
          <x14:cfRule type="expression" priority="104" id="{8C0EE24F-E787-4FD3-A85C-52D1CF39C88D}">
            <xm:f>HiLo!D16=1</xm:f>
            <x14:dxf>
              <font>
                <color theme="0"/>
              </font>
              <fill>
                <gradientFill degree="90">
                  <stop position="0">
                    <color theme="1"/>
                  </stop>
                  <stop position="0.5">
                    <color rgb="FFFF0000"/>
                  </stop>
                  <stop position="1">
                    <color theme="1"/>
                  </stop>
                </gradientFill>
              </fill>
            </x14:dxf>
          </x14:cfRule>
          <xm:sqref>C22:C26</xm:sqref>
        </x14:conditionalFormatting>
        <x14:conditionalFormatting xmlns:xm="http://schemas.microsoft.com/office/excel/2006/main">
          <x14:cfRule type="expression" priority="93" id="{60319D5C-FE8C-408E-ADAF-1B138749B589}">
            <xm:f>HiLo!G21=1</xm:f>
            <x14:dxf>
              <font>
                <color theme="0"/>
              </font>
              <fill>
                <gradientFill degree="90">
                  <stop position="0">
                    <color theme="1"/>
                  </stop>
                  <stop position="0.5">
                    <color rgb="FF00B050"/>
                  </stop>
                  <stop position="1">
                    <color theme="1"/>
                  </stop>
                </gradientFill>
              </fill>
            </x14:dxf>
          </x14:cfRule>
          <x14:cfRule type="expression" priority="94" id="{9CEBA1ED-F1B6-4FCE-B486-9BA448087AC8}">
            <xm:f>HiLo!D21=1</xm:f>
            <x14:dxf>
              <font>
                <color theme="0"/>
              </font>
              <fill>
                <gradientFill degree="90">
                  <stop position="0">
                    <color theme="1"/>
                  </stop>
                  <stop position="0.5">
                    <color rgb="FFFF0000"/>
                  </stop>
                  <stop position="1">
                    <color theme="1"/>
                  </stop>
                </gradientFill>
              </fill>
            </x14:dxf>
          </x14:cfRule>
          <xm:sqref>C28:C33</xm:sqref>
        </x14:conditionalFormatting>
        <x14:conditionalFormatting xmlns:xm="http://schemas.microsoft.com/office/excel/2006/main">
          <x14:cfRule type="expression" priority="709" id="{587D025E-E531-4564-83E6-68BD90AD1FBA}">
            <xm:f>HiLo!M11=1</xm:f>
            <x14:dxf>
              <font>
                <color theme="0"/>
              </font>
              <fill>
                <gradientFill degree="90">
                  <stop position="0">
                    <color theme="1"/>
                  </stop>
                  <stop position="0.5">
                    <color rgb="FFFF0000"/>
                  </stop>
                  <stop position="1">
                    <color theme="1"/>
                  </stop>
                </gradientFill>
              </fill>
            </x14:dxf>
          </x14:cfRule>
          <xm:sqref>H16:H20</xm:sqref>
        </x14:conditionalFormatting>
        <x14:conditionalFormatting xmlns:xm="http://schemas.microsoft.com/office/excel/2006/main">
          <x14:cfRule type="expression" priority="711" id="{CAD53A26-CDF5-41C9-8ADF-2B62AC99F798}">
            <xm:f>HiLo!N11=1</xm:f>
            <x14:dxf>
              <font>
                <color theme="0"/>
              </font>
              <fill>
                <gradientFill degree="90">
                  <stop position="0">
                    <color theme="1"/>
                  </stop>
                  <stop position="0.5">
                    <color rgb="FF00B050"/>
                  </stop>
                  <stop position="1">
                    <color theme="1"/>
                  </stop>
                </gradientFill>
              </fill>
            </x14:dxf>
          </x14:cfRule>
          <xm:sqref>I16:I20</xm:sqref>
        </x14:conditionalFormatting>
        <x14:conditionalFormatting xmlns:xm="http://schemas.microsoft.com/office/excel/2006/main">
          <x14:cfRule type="expression" priority="739" id="{587D025E-E531-4564-83E6-68BD90AD1FBA}">
            <xm:f>HiLo!M16=1</xm:f>
            <x14:dxf>
              <font>
                <color theme="0"/>
              </font>
              <fill>
                <gradientFill degree="90">
                  <stop position="0">
                    <color theme="1"/>
                  </stop>
                  <stop position="0.5">
                    <color rgb="FFFF0000"/>
                  </stop>
                  <stop position="1">
                    <color theme="1"/>
                  </stop>
                </gradientFill>
              </fill>
            </x14:dxf>
          </x14:cfRule>
          <xm:sqref>H22:H26</xm:sqref>
        </x14:conditionalFormatting>
        <x14:conditionalFormatting xmlns:xm="http://schemas.microsoft.com/office/excel/2006/main">
          <x14:cfRule type="expression" priority="741" id="{CAD53A26-CDF5-41C9-8ADF-2B62AC99F798}">
            <xm:f>HiLo!N16=1</xm:f>
            <x14:dxf>
              <font>
                <color theme="0"/>
              </font>
              <fill>
                <gradientFill degree="90">
                  <stop position="0">
                    <color theme="1"/>
                  </stop>
                  <stop position="0.5">
                    <color rgb="FF00B050"/>
                  </stop>
                  <stop position="1">
                    <color theme="1"/>
                  </stop>
                </gradientFill>
              </fill>
            </x14:dxf>
          </x14:cfRule>
          <xm:sqref>I22:I26</xm:sqref>
        </x14:conditionalFormatting>
        <x14:conditionalFormatting xmlns:xm="http://schemas.microsoft.com/office/excel/2006/main">
          <x14:cfRule type="expression" priority="777" id="{587D025E-E531-4564-83E6-68BD90AD1FBA}">
            <xm:f>HiLo!M21=1</xm:f>
            <x14:dxf>
              <font>
                <color theme="0"/>
              </font>
              <fill>
                <gradientFill degree="90">
                  <stop position="0">
                    <color theme="1"/>
                  </stop>
                  <stop position="0.5">
                    <color rgb="FFFF0000"/>
                  </stop>
                  <stop position="1">
                    <color theme="1"/>
                  </stop>
                </gradientFill>
              </fill>
            </x14:dxf>
          </x14:cfRule>
          <xm:sqref>H28:H33</xm:sqref>
        </x14:conditionalFormatting>
        <x14:conditionalFormatting xmlns:xm="http://schemas.microsoft.com/office/excel/2006/main">
          <x14:cfRule type="expression" priority="779" id="{CAD53A26-CDF5-41C9-8ADF-2B62AC99F798}">
            <xm:f>HiLo!N21=1</xm:f>
            <x14:dxf>
              <font>
                <color theme="0"/>
              </font>
              <fill>
                <gradientFill degree="90">
                  <stop position="0">
                    <color theme="1"/>
                  </stop>
                  <stop position="0.5">
                    <color rgb="FF00B050"/>
                  </stop>
                  <stop position="1">
                    <color theme="1"/>
                  </stop>
                </gradientFill>
              </fill>
            </x14:dxf>
          </x14:cfRule>
          <xm:sqref>I28:I33</xm:sqref>
        </x14:conditionalFormatting>
        <x14:conditionalFormatting xmlns:xm="http://schemas.microsoft.com/office/excel/2006/main">
          <x14:cfRule type="expression" priority="133" id="{7A0D6A1F-BA75-464E-BF0A-86592BEDE3C2}">
            <xm:f>Euro!CK4=2</xm:f>
            <x14:dxf>
              <font>
                <color theme="1"/>
              </font>
              <fill>
                <gradientFill degree="90">
                  <stop position="0">
                    <color rgb="FFFF0000"/>
                  </stop>
                  <stop position="0.5">
                    <color theme="0"/>
                  </stop>
                  <stop position="1">
                    <color rgb="FFFF0000"/>
                  </stop>
                </gradientFill>
              </fill>
            </x14:dxf>
          </x14:cfRule>
          <x14:cfRule type="expression" priority="134" id="{A32639DE-0CBC-40DF-8F3B-075723D44FF4}">
            <xm:f>Euro!CK4=1</xm:f>
            <x14:dxf>
              <font>
                <color rgb="FFFF0000"/>
              </font>
              <border>
                <left style="thin">
                  <color rgb="FFFF0000"/>
                </left>
                <right style="thin">
                  <color rgb="FFFF0000"/>
                </right>
                <top style="thin">
                  <color rgb="FFFF0000"/>
                </top>
                <bottom style="thin">
                  <color rgb="FFFF0000"/>
                </bottom>
                <vertical/>
                <horizontal/>
              </border>
            </x14:dxf>
          </x14:cfRule>
          <x14:cfRule type="expression" priority="135" id="{6B78E738-C3D6-44EA-B088-58DE0EC8B581}">
            <xm:f>Euro!CK4=-2</xm:f>
            <x14:dxf>
              <font>
                <color theme="1"/>
              </font>
              <fill>
                <gradientFill degree="90">
                  <stop position="0">
                    <color rgb="FF00B050"/>
                  </stop>
                  <stop position="0.5">
                    <color theme="0"/>
                  </stop>
                  <stop position="1">
                    <color rgb="FF00B050"/>
                  </stop>
                </gradientFill>
              </fill>
            </x14:dxf>
          </x14:cfRule>
          <x14:cfRule type="expression" priority="136" id="{9913945A-4FA8-40F0-B1A5-A756E8A65B23}">
            <xm:f>Euro!CK4=-1</xm:f>
            <x14:dxf>
              <font>
                <color rgb="FF00B050"/>
              </font>
              <border>
                <left style="thin">
                  <color rgb="FF00B050"/>
                </left>
                <right style="thin">
                  <color rgb="FF00B050"/>
                </right>
                <top style="thin">
                  <color rgb="FF00B050"/>
                </top>
                <bottom style="thin">
                  <color rgb="FF00B050"/>
                </bottom>
                <vertical/>
                <horizontal/>
              </border>
            </x14:dxf>
          </x14:cfRule>
          <xm:sqref>B8</xm:sqref>
        </x14:conditionalFormatting>
        <x14:conditionalFormatting xmlns:xm="http://schemas.microsoft.com/office/excel/2006/main">
          <x14:cfRule type="expression" priority="69" id="{D42E588E-61CF-4F95-95A9-08092913C92F}">
            <xm:f>Euro!CK5=2</xm:f>
            <x14:dxf>
              <font>
                <color theme="1"/>
              </font>
              <fill>
                <gradientFill degree="90">
                  <stop position="0">
                    <color rgb="FFFF0000"/>
                  </stop>
                  <stop position="0.5">
                    <color theme="0"/>
                  </stop>
                  <stop position="1">
                    <color rgb="FFFF0000"/>
                  </stop>
                </gradientFill>
              </fill>
            </x14:dxf>
          </x14:cfRule>
          <x14:cfRule type="expression" priority="70" id="{07BE4135-EAED-47F2-9D5C-9BF76870506F}">
            <xm:f>Euro!CK5=1</xm:f>
            <x14:dxf>
              <font>
                <color rgb="FFFF0000"/>
              </font>
              <border>
                <left style="thin">
                  <color rgb="FFFF0000"/>
                </left>
                <right style="thin">
                  <color rgb="FFFF0000"/>
                </right>
                <top style="thin">
                  <color rgb="FFFF0000"/>
                </top>
                <bottom style="thin">
                  <color rgb="FFFF0000"/>
                </bottom>
                <vertical/>
                <horizontal/>
              </border>
            </x14:dxf>
          </x14:cfRule>
          <x14:cfRule type="expression" priority="71" id="{F9DBBD17-C397-4A49-80AB-60C572F15522}">
            <xm:f>Euro!CK5=-2</xm:f>
            <x14:dxf>
              <font>
                <color theme="1"/>
              </font>
              <fill>
                <gradientFill degree="90">
                  <stop position="0">
                    <color rgb="FF00B050"/>
                  </stop>
                  <stop position="0.5">
                    <color theme="0"/>
                  </stop>
                  <stop position="1">
                    <color rgb="FF00B050"/>
                  </stop>
                </gradientFill>
              </fill>
            </x14:dxf>
          </x14:cfRule>
          <x14:cfRule type="expression" priority="72" id="{24C73383-E7A5-4F88-B2AD-1082F39981DD}">
            <xm:f>Euro!CK5=-1</xm:f>
            <x14:dxf>
              <font>
                <color rgb="FF00B050"/>
              </font>
              <border>
                <left style="thin">
                  <color rgb="FF00B050"/>
                </left>
                <right style="thin">
                  <color rgb="FF00B050"/>
                </right>
                <top style="thin">
                  <color rgb="FF00B050"/>
                </top>
                <bottom style="thin">
                  <color rgb="FF00B050"/>
                </bottom>
                <vertical/>
                <horizontal/>
              </border>
            </x14:dxf>
          </x14:cfRule>
          <xm:sqref>B9</xm:sqref>
        </x14:conditionalFormatting>
        <x14:conditionalFormatting xmlns:xm="http://schemas.microsoft.com/office/excel/2006/main">
          <x14:cfRule type="expression" priority="65" id="{6CCE9C7C-103A-42AA-8299-EEEB36618B10}">
            <xm:f>Euro!CK6=2</xm:f>
            <x14:dxf>
              <font>
                <color theme="1"/>
              </font>
              <fill>
                <gradientFill degree="90">
                  <stop position="0">
                    <color rgb="FFFF0000"/>
                  </stop>
                  <stop position="0.5">
                    <color theme="0"/>
                  </stop>
                  <stop position="1">
                    <color rgb="FFFF0000"/>
                  </stop>
                </gradientFill>
              </fill>
            </x14:dxf>
          </x14:cfRule>
          <x14:cfRule type="expression" priority="66" id="{9629BACD-B18F-4578-B22C-1A85A3875C18}">
            <xm:f>Euro!CK6=1</xm:f>
            <x14:dxf>
              <font>
                <color rgb="FFFF0000"/>
              </font>
              <border>
                <left style="thin">
                  <color rgb="FFFF0000"/>
                </left>
                <right style="thin">
                  <color rgb="FFFF0000"/>
                </right>
                <top style="thin">
                  <color rgb="FFFF0000"/>
                </top>
                <bottom style="thin">
                  <color rgb="FFFF0000"/>
                </bottom>
                <vertical/>
                <horizontal/>
              </border>
            </x14:dxf>
          </x14:cfRule>
          <x14:cfRule type="expression" priority="67" id="{8AE8736A-ED4E-4A06-A8A6-117649DEDA9D}">
            <xm:f>Euro!CK6=-2</xm:f>
            <x14:dxf>
              <font>
                <color theme="1"/>
              </font>
              <fill>
                <gradientFill degree="90">
                  <stop position="0">
                    <color rgb="FF00B050"/>
                  </stop>
                  <stop position="0.5">
                    <color theme="0"/>
                  </stop>
                  <stop position="1">
                    <color rgb="FF00B050"/>
                  </stop>
                </gradientFill>
              </fill>
            </x14:dxf>
          </x14:cfRule>
          <x14:cfRule type="expression" priority="68" id="{0663B960-3D47-48CE-8298-66E81BEE64D6}">
            <xm:f>Euro!CK6=-1</xm:f>
            <x14:dxf>
              <font>
                <color rgb="FF00B050"/>
              </font>
              <border>
                <left style="thin">
                  <color rgb="FF00B050"/>
                </left>
                <right style="thin">
                  <color rgb="FF00B050"/>
                </right>
                <top style="thin">
                  <color rgb="FF00B050"/>
                </top>
                <bottom style="thin">
                  <color rgb="FF00B050"/>
                </bottom>
                <vertical/>
                <horizontal/>
              </border>
            </x14:dxf>
          </x14:cfRule>
          <xm:sqref>B10</xm:sqref>
        </x14:conditionalFormatting>
        <x14:conditionalFormatting xmlns:xm="http://schemas.microsoft.com/office/excel/2006/main">
          <x14:cfRule type="expression" priority="61" id="{F8065EBE-231A-4115-AAC3-DF3551CAA379}">
            <xm:f>Euro!CK7=2</xm:f>
            <x14:dxf>
              <font>
                <color theme="1"/>
              </font>
              <fill>
                <gradientFill degree="90">
                  <stop position="0">
                    <color rgb="FFFF0000"/>
                  </stop>
                  <stop position="0.5">
                    <color theme="0"/>
                  </stop>
                  <stop position="1">
                    <color rgb="FFFF0000"/>
                  </stop>
                </gradientFill>
              </fill>
            </x14:dxf>
          </x14:cfRule>
          <x14:cfRule type="expression" priority="62" id="{66AA84DB-3BC2-4979-A44E-B2F9CE09963D}">
            <xm:f>Euro!CK7=1</xm:f>
            <x14:dxf>
              <font>
                <color rgb="FFFF0000"/>
              </font>
              <border>
                <left style="thin">
                  <color rgb="FFFF0000"/>
                </left>
                <right style="thin">
                  <color rgb="FFFF0000"/>
                </right>
                <top style="thin">
                  <color rgb="FFFF0000"/>
                </top>
                <bottom style="thin">
                  <color rgb="FFFF0000"/>
                </bottom>
                <vertical/>
                <horizontal/>
              </border>
            </x14:dxf>
          </x14:cfRule>
          <x14:cfRule type="expression" priority="63" id="{21EE0401-8553-4907-8715-9A9FEDD9F5DB}">
            <xm:f>Euro!CK7=-2</xm:f>
            <x14:dxf>
              <font>
                <color theme="1"/>
              </font>
              <fill>
                <gradientFill degree="90">
                  <stop position="0">
                    <color rgb="FF00B050"/>
                  </stop>
                  <stop position="0.5">
                    <color theme="0"/>
                  </stop>
                  <stop position="1">
                    <color rgb="FF00B050"/>
                  </stop>
                </gradientFill>
              </fill>
            </x14:dxf>
          </x14:cfRule>
          <x14:cfRule type="expression" priority="64" id="{C8A9EDC2-49F2-4CC0-ADC9-C0AD25226EAF}">
            <xm:f>Euro!CK7=-1</xm:f>
            <x14:dxf>
              <font>
                <color rgb="FF00B050"/>
              </font>
              <border>
                <left style="thin">
                  <color rgb="FF00B050"/>
                </left>
                <right style="thin">
                  <color rgb="FF00B050"/>
                </right>
                <top style="thin">
                  <color rgb="FF00B050"/>
                </top>
                <bottom style="thin">
                  <color rgb="FF00B050"/>
                </bottom>
                <vertical/>
                <horizontal/>
              </border>
            </x14:dxf>
          </x14:cfRule>
          <xm:sqref>B11</xm:sqref>
        </x14:conditionalFormatting>
        <x14:conditionalFormatting xmlns:xm="http://schemas.microsoft.com/office/excel/2006/main">
          <x14:cfRule type="expression" priority="57" id="{6C55D2A7-EE99-43F9-AE64-13FBFE89B9C6}">
            <xm:f>Euro!CK8=2</xm:f>
            <x14:dxf>
              <font>
                <color theme="1"/>
              </font>
              <fill>
                <gradientFill degree="90">
                  <stop position="0">
                    <color rgb="FFFF0000"/>
                  </stop>
                  <stop position="0.5">
                    <color theme="0"/>
                  </stop>
                  <stop position="1">
                    <color rgb="FFFF0000"/>
                  </stop>
                </gradientFill>
              </fill>
            </x14:dxf>
          </x14:cfRule>
          <x14:cfRule type="expression" priority="58" id="{E7CB6455-D1D7-487A-B072-DE563D54292D}">
            <xm:f>Euro!CK8=1</xm:f>
            <x14:dxf>
              <font>
                <color rgb="FFFF0000"/>
              </font>
              <border>
                <left style="thin">
                  <color rgb="FFFF0000"/>
                </left>
                <right style="thin">
                  <color rgb="FFFF0000"/>
                </right>
                <top style="thin">
                  <color rgb="FFFF0000"/>
                </top>
                <bottom style="thin">
                  <color rgb="FFFF0000"/>
                </bottom>
                <vertical/>
                <horizontal/>
              </border>
            </x14:dxf>
          </x14:cfRule>
          <x14:cfRule type="expression" priority="59" id="{65ABB40B-FECE-4986-951A-6444DD7FB204}">
            <xm:f>Euro!CK8=-2</xm:f>
            <x14:dxf>
              <font>
                <color theme="1"/>
              </font>
              <fill>
                <gradientFill degree="90">
                  <stop position="0">
                    <color rgb="FF00B050"/>
                  </stop>
                  <stop position="0.5">
                    <color theme="0"/>
                  </stop>
                  <stop position="1">
                    <color rgb="FF00B050"/>
                  </stop>
                </gradientFill>
              </fill>
            </x14:dxf>
          </x14:cfRule>
          <x14:cfRule type="expression" priority="60" id="{68D33F56-A286-41CF-BFCB-342A8B8B298C}">
            <xm:f>Euro!CK8=-1</xm:f>
            <x14:dxf>
              <font>
                <color rgb="FF00B050"/>
              </font>
              <border>
                <left style="thin">
                  <color rgb="FF00B050"/>
                </left>
                <right style="thin">
                  <color rgb="FF00B050"/>
                </right>
                <top style="thin">
                  <color rgb="FF00B050"/>
                </top>
                <bottom style="thin">
                  <color rgb="FF00B050"/>
                </bottom>
                <vertical/>
                <horizontal/>
              </border>
            </x14:dxf>
          </x14:cfRule>
          <xm:sqref>B12</xm:sqref>
        </x14:conditionalFormatting>
        <x14:conditionalFormatting xmlns:xm="http://schemas.microsoft.com/office/excel/2006/main">
          <x14:cfRule type="expression" priority="53" id="{663DD42A-1A02-4E75-A0F1-5A8D8699CB22}">
            <xm:f>Euro!CK9=2</xm:f>
            <x14:dxf>
              <font>
                <color theme="1"/>
              </font>
              <fill>
                <gradientFill degree="90">
                  <stop position="0">
                    <color rgb="FFFF0000"/>
                  </stop>
                  <stop position="0.5">
                    <color theme="0"/>
                  </stop>
                  <stop position="1">
                    <color rgb="FFFF0000"/>
                  </stop>
                </gradientFill>
              </fill>
            </x14:dxf>
          </x14:cfRule>
          <x14:cfRule type="expression" priority="54" id="{54D70457-9A27-4F2F-B76F-23B3FE2980EC}">
            <xm:f>Euro!CK9=1</xm:f>
            <x14:dxf>
              <font>
                <color rgb="FFFF0000"/>
              </font>
              <border>
                <left style="thin">
                  <color rgb="FFFF0000"/>
                </left>
                <right style="thin">
                  <color rgb="FFFF0000"/>
                </right>
                <top style="thin">
                  <color rgb="FFFF0000"/>
                </top>
                <bottom style="thin">
                  <color rgb="FFFF0000"/>
                </bottom>
                <vertical/>
                <horizontal/>
              </border>
            </x14:dxf>
          </x14:cfRule>
          <x14:cfRule type="expression" priority="55" id="{5BA6E406-54E4-4D3D-AD2A-A2BDF69661C0}">
            <xm:f>Euro!CK9=-2</xm:f>
            <x14:dxf>
              <font>
                <color theme="1"/>
              </font>
              <fill>
                <gradientFill degree="90">
                  <stop position="0">
                    <color rgb="FF00B050"/>
                  </stop>
                  <stop position="0.5">
                    <color theme="0"/>
                  </stop>
                  <stop position="1">
                    <color rgb="FF00B050"/>
                  </stop>
                </gradientFill>
              </fill>
            </x14:dxf>
          </x14:cfRule>
          <x14:cfRule type="expression" priority="56" id="{D8CB31FF-B70C-4D4B-A7CB-F58A4CE82DA5}">
            <xm:f>Euro!CK9=-1</xm:f>
            <x14:dxf>
              <font>
                <color rgb="FF00B050"/>
              </font>
              <border>
                <left style="thin">
                  <color rgb="FF00B050"/>
                </left>
                <right style="thin">
                  <color rgb="FF00B050"/>
                </right>
                <top style="thin">
                  <color rgb="FF00B050"/>
                </top>
                <bottom style="thin">
                  <color rgb="FF00B050"/>
                </bottom>
                <vertical/>
                <horizontal/>
              </border>
            </x14:dxf>
          </x14:cfRule>
          <xm:sqref>B13</xm:sqref>
        </x14:conditionalFormatting>
        <x14:conditionalFormatting xmlns:xm="http://schemas.microsoft.com/office/excel/2006/main">
          <x14:cfRule type="expression" priority="49" id="{55228E6E-F9AD-482C-9A55-6DC28137E9C7}">
            <xm:f>Euro!CK10=2</xm:f>
            <x14:dxf>
              <font>
                <color theme="1"/>
              </font>
              <fill>
                <gradientFill degree="90">
                  <stop position="0">
                    <color rgb="FFFF0000"/>
                  </stop>
                  <stop position="0.5">
                    <color theme="0"/>
                  </stop>
                  <stop position="1">
                    <color rgb="FFFF0000"/>
                  </stop>
                </gradientFill>
              </fill>
            </x14:dxf>
          </x14:cfRule>
          <x14:cfRule type="expression" priority="50" id="{54C71D04-C0DD-4547-B85D-E6DEC18A8DEF}">
            <xm:f>Euro!CK10=1</xm:f>
            <x14:dxf>
              <font>
                <color rgb="FFFF0000"/>
              </font>
              <border>
                <left style="thin">
                  <color rgb="FFFF0000"/>
                </left>
                <right style="thin">
                  <color rgb="FFFF0000"/>
                </right>
                <top style="thin">
                  <color rgb="FFFF0000"/>
                </top>
                <bottom style="thin">
                  <color rgb="FFFF0000"/>
                </bottom>
                <vertical/>
                <horizontal/>
              </border>
            </x14:dxf>
          </x14:cfRule>
          <x14:cfRule type="expression" priority="51" id="{73F78147-F7B1-4A4C-8972-C481EF15239C}">
            <xm:f>Euro!CK10=-2</xm:f>
            <x14:dxf>
              <font>
                <color theme="1"/>
              </font>
              <fill>
                <gradientFill degree="90">
                  <stop position="0">
                    <color rgb="FF00B050"/>
                  </stop>
                  <stop position="0.5">
                    <color theme="0"/>
                  </stop>
                  <stop position="1">
                    <color rgb="FF00B050"/>
                  </stop>
                </gradientFill>
              </fill>
            </x14:dxf>
          </x14:cfRule>
          <x14:cfRule type="expression" priority="52" id="{1C66FF7A-1CB3-4DA2-B355-8B008DDA823B}">
            <xm:f>Euro!CK10=-1</xm:f>
            <x14:dxf>
              <font>
                <color rgb="FF00B050"/>
              </font>
              <border>
                <left style="thin">
                  <color rgb="FF00B050"/>
                </left>
                <right style="thin">
                  <color rgb="FF00B050"/>
                </right>
                <top style="thin">
                  <color rgb="FF00B050"/>
                </top>
                <bottom style="thin">
                  <color rgb="FF00B050"/>
                </bottom>
                <vertical/>
                <horizontal/>
              </border>
            </x14:dxf>
          </x14:cfRule>
          <xm:sqref>B14</xm:sqref>
        </x14:conditionalFormatting>
        <x14:conditionalFormatting xmlns:xm="http://schemas.microsoft.com/office/excel/2006/main">
          <x14:cfRule type="expression" priority="45" id="{5526A30A-E36C-43AA-BA97-8B0F39C3D9B5}">
            <xm:f>USA!CK4=2</xm:f>
            <x14:dxf>
              <font>
                <color theme="1"/>
              </font>
              <fill>
                <gradientFill degree="90">
                  <stop position="0">
                    <color rgb="FFFF0000"/>
                  </stop>
                  <stop position="0.5">
                    <color theme="0"/>
                  </stop>
                  <stop position="1">
                    <color rgb="FFFF0000"/>
                  </stop>
                </gradientFill>
              </fill>
            </x14:dxf>
          </x14:cfRule>
          <x14:cfRule type="expression" priority="46" id="{E8107161-E639-48AE-A428-DE50C0472871}">
            <xm:f>USA!CK4=1</xm:f>
            <x14:dxf>
              <font>
                <color rgb="FFFF0000"/>
              </font>
              <border>
                <left style="thin">
                  <color rgb="FFFF0000"/>
                </left>
                <right style="thin">
                  <color rgb="FFFF0000"/>
                </right>
                <top style="thin">
                  <color rgb="FFFF0000"/>
                </top>
                <bottom style="thin">
                  <color rgb="FFFF0000"/>
                </bottom>
                <vertical/>
                <horizontal/>
              </border>
            </x14:dxf>
          </x14:cfRule>
          <x14:cfRule type="expression" priority="47" id="{4A53D6C9-DD66-40C4-B1D9-F123A2508884}">
            <xm:f>USA!CK4=-2</xm:f>
            <x14:dxf>
              <font>
                <color theme="1"/>
              </font>
              <fill>
                <gradientFill degree="90">
                  <stop position="0">
                    <color rgb="FF00B050"/>
                  </stop>
                  <stop position="0.5">
                    <color theme="0"/>
                  </stop>
                  <stop position="1">
                    <color rgb="FF00B050"/>
                  </stop>
                </gradientFill>
              </fill>
            </x14:dxf>
          </x14:cfRule>
          <x14:cfRule type="expression" priority="48" id="{2869096B-DBD9-470C-8E87-F2F4EC0C95A2}">
            <xm:f>USA!CK4=-1</xm:f>
            <x14:dxf>
              <font>
                <color rgb="FF00B050"/>
              </font>
              <border>
                <left style="thin">
                  <color rgb="FF00B050"/>
                </left>
                <right style="thin">
                  <color rgb="FF00B050"/>
                </right>
                <top style="thin">
                  <color rgb="FF00B050"/>
                </top>
                <bottom style="thin">
                  <color rgb="FF00B050"/>
                </bottom>
                <vertical/>
                <horizontal/>
              </border>
            </x14:dxf>
          </x14:cfRule>
          <xm:sqref>B16</xm:sqref>
        </x14:conditionalFormatting>
        <x14:conditionalFormatting xmlns:xm="http://schemas.microsoft.com/office/excel/2006/main">
          <x14:cfRule type="expression" priority="41" id="{0676B640-04C7-4881-B683-D1B0317A8B54}">
            <xm:f>USA!CK5=2</xm:f>
            <x14:dxf>
              <font>
                <color theme="1"/>
              </font>
              <fill>
                <gradientFill degree="90">
                  <stop position="0">
                    <color rgb="FFFF0000"/>
                  </stop>
                  <stop position="0.5">
                    <color theme="0"/>
                  </stop>
                  <stop position="1">
                    <color rgb="FFFF0000"/>
                  </stop>
                </gradientFill>
              </fill>
            </x14:dxf>
          </x14:cfRule>
          <x14:cfRule type="expression" priority="42" id="{C8ECB10C-B476-406B-81FB-357E1114216A}">
            <xm:f>USA!CK5=1</xm:f>
            <x14:dxf>
              <font>
                <color rgb="FFFF0000"/>
              </font>
              <border>
                <left style="thin">
                  <color rgb="FFFF0000"/>
                </left>
                <right style="thin">
                  <color rgb="FFFF0000"/>
                </right>
                <top style="thin">
                  <color rgb="FFFF0000"/>
                </top>
                <bottom style="thin">
                  <color rgb="FFFF0000"/>
                </bottom>
                <vertical/>
                <horizontal/>
              </border>
            </x14:dxf>
          </x14:cfRule>
          <x14:cfRule type="expression" priority="43" id="{1AAF1B7B-5C2D-463A-8257-EBBC1AB680F3}">
            <xm:f>USA!CK5=-2</xm:f>
            <x14:dxf>
              <font>
                <color theme="1"/>
              </font>
              <fill>
                <gradientFill degree="90">
                  <stop position="0">
                    <color rgb="FF00B050"/>
                  </stop>
                  <stop position="0.5">
                    <color theme="0"/>
                  </stop>
                  <stop position="1">
                    <color rgb="FF00B050"/>
                  </stop>
                </gradientFill>
              </fill>
            </x14:dxf>
          </x14:cfRule>
          <x14:cfRule type="expression" priority="44" id="{6AD4F1F2-B1CE-47C0-823D-65984B24C7CA}">
            <xm:f>USA!CK5=-1</xm:f>
            <x14:dxf>
              <font>
                <color rgb="FF00B050"/>
              </font>
              <border>
                <left style="thin">
                  <color rgb="FF00B050"/>
                </left>
                <right style="thin">
                  <color rgb="FF00B050"/>
                </right>
                <top style="thin">
                  <color rgb="FF00B050"/>
                </top>
                <bottom style="thin">
                  <color rgb="FF00B050"/>
                </bottom>
                <vertical/>
                <horizontal/>
              </border>
            </x14:dxf>
          </x14:cfRule>
          <xm:sqref>B17</xm:sqref>
        </x14:conditionalFormatting>
        <x14:conditionalFormatting xmlns:xm="http://schemas.microsoft.com/office/excel/2006/main">
          <x14:cfRule type="expression" priority="37" id="{E8AB58B9-47DA-4489-B6C9-D5C8A843C9F5}">
            <xm:f>USA!CK6=2</xm:f>
            <x14:dxf>
              <font>
                <color theme="1"/>
              </font>
              <fill>
                <gradientFill degree="90">
                  <stop position="0">
                    <color rgb="FFFF0000"/>
                  </stop>
                  <stop position="0.5">
                    <color theme="0"/>
                  </stop>
                  <stop position="1">
                    <color rgb="FFFF0000"/>
                  </stop>
                </gradientFill>
              </fill>
            </x14:dxf>
          </x14:cfRule>
          <x14:cfRule type="expression" priority="38" id="{7873CBC2-DC42-4A9D-B346-A6D78579149B}">
            <xm:f>USA!CK6=1</xm:f>
            <x14:dxf>
              <font>
                <color rgb="FFFF0000"/>
              </font>
              <border>
                <left style="thin">
                  <color rgb="FFFF0000"/>
                </left>
                <right style="thin">
                  <color rgb="FFFF0000"/>
                </right>
                <top style="thin">
                  <color rgb="FFFF0000"/>
                </top>
                <bottom style="thin">
                  <color rgb="FFFF0000"/>
                </bottom>
                <vertical/>
                <horizontal/>
              </border>
            </x14:dxf>
          </x14:cfRule>
          <x14:cfRule type="expression" priority="39" id="{096EC0DD-245B-427B-A509-CFDD7F50BAC7}">
            <xm:f>USA!CK6=-2</xm:f>
            <x14:dxf>
              <font>
                <color theme="1"/>
              </font>
              <fill>
                <gradientFill degree="90">
                  <stop position="0">
                    <color rgb="FF00B050"/>
                  </stop>
                  <stop position="0.5">
                    <color theme="0"/>
                  </stop>
                  <stop position="1">
                    <color rgb="FF00B050"/>
                  </stop>
                </gradientFill>
              </fill>
            </x14:dxf>
          </x14:cfRule>
          <x14:cfRule type="expression" priority="40" id="{BB05928D-BE09-4487-9FAA-27BDAD224B35}">
            <xm:f>USA!CK6=-1</xm:f>
            <x14:dxf>
              <font>
                <color rgb="FF00B050"/>
              </font>
              <border>
                <left style="thin">
                  <color rgb="FF00B050"/>
                </left>
                <right style="thin">
                  <color rgb="FF00B050"/>
                </right>
                <top style="thin">
                  <color rgb="FF00B050"/>
                </top>
                <bottom style="thin">
                  <color rgb="FF00B050"/>
                </bottom>
                <vertical/>
                <horizontal/>
              </border>
            </x14:dxf>
          </x14:cfRule>
          <xm:sqref>B18</xm:sqref>
        </x14:conditionalFormatting>
        <x14:conditionalFormatting xmlns:xm="http://schemas.microsoft.com/office/excel/2006/main">
          <x14:cfRule type="expression" priority="33" id="{B9B9741F-59C8-4FAA-830C-D6BEF6A3AA25}">
            <xm:f>USA!CK7=2</xm:f>
            <x14:dxf>
              <font>
                <color theme="1"/>
              </font>
              <fill>
                <gradientFill degree="90">
                  <stop position="0">
                    <color rgb="FFFF0000"/>
                  </stop>
                  <stop position="0.5">
                    <color theme="0"/>
                  </stop>
                  <stop position="1">
                    <color rgb="FFFF0000"/>
                  </stop>
                </gradientFill>
              </fill>
            </x14:dxf>
          </x14:cfRule>
          <x14:cfRule type="expression" priority="34" id="{3FCC1E98-9F39-4858-B3D6-7FC4CB6F9DE9}">
            <xm:f>USA!CK7=1</xm:f>
            <x14:dxf>
              <font>
                <color rgb="FFFF0000"/>
              </font>
              <border>
                <left style="thin">
                  <color rgb="FFFF0000"/>
                </left>
                <right style="thin">
                  <color rgb="FFFF0000"/>
                </right>
                <top style="thin">
                  <color rgb="FFFF0000"/>
                </top>
                <bottom style="thin">
                  <color rgb="FFFF0000"/>
                </bottom>
                <vertical/>
                <horizontal/>
              </border>
            </x14:dxf>
          </x14:cfRule>
          <x14:cfRule type="expression" priority="35" id="{53AF55F0-010F-409C-80B6-DF148014E868}">
            <xm:f>USA!CK7=-2</xm:f>
            <x14:dxf>
              <font>
                <color theme="1"/>
              </font>
              <fill>
                <gradientFill degree="90">
                  <stop position="0">
                    <color rgb="FF00B050"/>
                  </stop>
                  <stop position="0.5">
                    <color theme="0"/>
                  </stop>
                  <stop position="1">
                    <color rgb="FF00B050"/>
                  </stop>
                </gradientFill>
              </fill>
            </x14:dxf>
          </x14:cfRule>
          <x14:cfRule type="expression" priority="36" id="{76B2FA85-8E5E-4DC0-B2BC-0BF3877A8A70}">
            <xm:f>USA!CK7=-1</xm:f>
            <x14:dxf>
              <font>
                <color rgb="FF00B050"/>
              </font>
              <border>
                <left style="thin">
                  <color rgb="FF00B050"/>
                </left>
                <right style="thin">
                  <color rgb="FF00B050"/>
                </right>
                <top style="thin">
                  <color rgb="FF00B050"/>
                </top>
                <bottom style="thin">
                  <color rgb="FF00B050"/>
                </bottom>
                <vertical/>
                <horizontal/>
              </border>
            </x14:dxf>
          </x14:cfRule>
          <xm:sqref>B19</xm:sqref>
        </x14:conditionalFormatting>
        <x14:conditionalFormatting xmlns:xm="http://schemas.microsoft.com/office/excel/2006/main">
          <x14:cfRule type="expression" priority="29" id="{D5EB8286-33BA-4CF3-B0F6-73659743AFB8}">
            <xm:f>USA!CK8=2</xm:f>
            <x14:dxf>
              <font>
                <color theme="1"/>
              </font>
              <fill>
                <gradientFill degree="90">
                  <stop position="0">
                    <color rgb="FFFF0000"/>
                  </stop>
                  <stop position="0.5">
                    <color theme="0"/>
                  </stop>
                  <stop position="1">
                    <color rgb="FFFF0000"/>
                  </stop>
                </gradientFill>
              </fill>
            </x14:dxf>
          </x14:cfRule>
          <x14:cfRule type="expression" priority="30" id="{0E1E53D3-09DA-450F-8E69-C28C9B67A957}">
            <xm:f>USA!CK8=1</xm:f>
            <x14:dxf>
              <font>
                <color rgb="FFFF0000"/>
              </font>
              <border>
                <left style="thin">
                  <color rgb="FFFF0000"/>
                </left>
                <right style="thin">
                  <color rgb="FFFF0000"/>
                </right>
                <top style="thin">
                  <color rgb="FFFF0000"/>
                </top>
                <bottom style="thin">
                  <color rgb="FFFF0000"/>
                </bottom>
                <vertical/>
                <horizontal/>
              </border>
            </x14:dxf>
          </x14:cfRule>
          <x14:cfRule type="expression" priority="31" id="{1E4A673B-CD34-4A81-97D0-9B93A574E612}">
            <xm:f>USA!CK8=-2</xm:f>
            <x14:dxf>
              <font>
                <color theme="1"/>
              </font>
              <fill>
                <gradientFill degree="90">
                  <stop position="0">
                    <color rgb="FF00B050"/>
                  </stop>
                  <stop position="0.5">
                    <color theme="0"/>
                  </stop>
                  <stop position="1">
                    <color rgb="FF00B050"/>
                  </stop>
                </gradientFill>
              </fill>
            </x14:dxf>
          </x14:cfRule>
          <x14:cfRule type="expression" priority="32" id="{88CEF7F0-8040-4ED4-9D56-5FA49A37F116}">
            <xm:f>USA!CK8=-1</xm:f>
            <x14:dxf>
              <font>
                <color rgb="FF00B050"/>
              </font>
              <border>
                <left style="thin">
                  <color rgb="FF00B050"/>
                </left>
                <right style="thin">
                  <color rgb="FF00B050"/>
                </right>
                <top style="thin">
                  <color rgb="FF00B050"/>
                </top>
                <bottom style="thin">
                  <color rgb="FF00B050"/>
                </bottom>
                <vertical/>
                <horizontal/>
              </border>
            </x14:dxf>
          </x14:cfRule>
          <xm:sqref>B20</xm:sqref>
        </x14:conditionalFormatting>
        <x14:conditionalFormatting xmlns:xm="http://schemas.microsoft.com/office/excel/2006/main">
          <x14:cfRule type="expression" priority="25" id="{BF9C6CEF-B198-4D81-A882-A4F420046855}">
            <xm:f>GBP!CK4=2</xm:f>
            <x14:dxf>
              <font>
                <color theme="1"/>
              </font>
              <fill>
                <gradientFill degree="90">
                  <stop position="0">
                    <color rgb="FFFF0000"/>
                  </stop>
                  <stop position="0.5">
                    <color theme="0"/>
                  </stop>
                  <stop position="1">
                    <color rgb="FFFF0000"/>
                  </stop>
                </gradientFill>
              </fill>
            </x14:dxf>
          </x14:cfRule>
          <x14:cfRule type="expression" priority="26" id="{B1189915-424F-4562-BFC9-94E44E7F59C2}">
            <xm:f>GBP!CK4=1</xm:f>
            <x14:dxf>
              <font>
                <color rgb="FFFF0000"/>
              </font>
              <border>
                <left style="thin">
                  <color rgb="FFFF0000"/>
                </left>
                <right style="thin">
                  <color rgb="FFFF0000"/>
                </right>
                <top style="thin">
                  <color rgb="FFFF0000"/>
                </top>
                <bottom style="thin">
                  <color rgb="FFFF0000"/>
                </bottom>
                <vertical/>
                <horizontal/>
              </border>
            </x14:dxf>
          </x14:cfRule>
          <x14:cfRule type="expression" priority="27" id="{64AB878F-849C-4D4B-A04E-BBCE84347E90}">
            <xm:f>GBP!CK4=-2</xm:f>
            <x14:dxf>
              <font>
                <color theme="1"/>
              </font>
              <fill>
                <gradientFill degree="90">
                  <stop position="0">
                    <color rgb="FF00B050"/>
                  </stop>
                  <stop position="0.5">
                    <color theme="0"/>
                  </stop>
                  <stop position="1">
                    <color rgb="FF00B050"/>
                  </stop>
                </gradientFill>
              </fill>
            </x14:dxf>
          </x14:cfRule>
          <x14:cfRule type="expression" priority="28" id="{C4711DC9-AC64-4A17-B7B4-BF8260C23237}">
            <xm:f>GBP!CK4=-1</xm:f>
            <x14:dxf>
              <font>
                <color rgb="FF00B050"/>
              </font>
              <border>
                <left style="thin">
                  <color rgb="FF00B050"/>
                </left>
                <right style="thin">
                  <color rgb="FF00B050"/>
                </right>
                <top style="thin">
                  <color rgb="FF00B050"/>
                </top>
                <bottom style="thin">
                  <color rgb="FF00B050"/>
                </bottom>
                <vertical/>
                <horizontal/>
              </border>
            </x14:dxf>
          </x14:cfRule>
          <xm:sqref>B22</xm:sqref>
        </x14:conditionalFormatting>
        <x14:conditionalFormatting xmlns:xm="http://schemas.microsoft.com/office/excel/2006/main">
          <x14:cfRule type="expression" priority="21" id="{F655DCCF-A05E-4F3D-9015-1E51BC2C1202}">
            <xm:f>GBP!CK5=2</xm:f>
            <x14:dxf>
              <font>
                <color theme="1"/>
              </font>
              <fill>
                <gradientFill degree="90">
                  <stop position="0">
                    <color rgb="FFFF0000"/>
                  </stop>
                  <stop position="0.5">
                    <color theme="0"/>
                  </stop>
                  <stop position="1">
                    <color rgb="FFFF0000"/>
                  </stop>
                </gradientFill>
              </fill>
            </x14:dxf>
          </x14:cfRule>
          <x14:cfRule type="expression" priority="22" id="{A019E597-2D9B-49E0-AC4F-FC61700D3E55}">
            <xm:f>GBP!CK5=1</xm:f>
            <x14:dxf>
              <font>
                <color rgb="FFFF0000"/>
              </font>
              <border>
                <left style="thin">
                  <color rgb="FFFF0000"/>
                </left>
                <right style="thin">
                  <color rgb="FFFF0000"/>
                </right>
                <top style="thin">
                  <color rgb="FFFF0000"/>
                </top>
                <bottom style="thin">
                  <color rgb="FFFF0000"/>
                </bottom>
                <vertical/>
                <horizontal/>
              </border>
            </x14:dxf>
          </x14:cfRule>
          <x14:cfRule type="expression" priority="23" id="{39199E33-EE31-48D1-BDB3-060B0661A084}">
            <xm:f>GBP!CK5=-2</xm:f>
            <x14:dxf>
              <font>
                <color theme="1"/>
              </font>
              <fill>
                <gradientFill degree="90">
                  <stop position="0">
                    <color rgb="FF00B050"/>
                  </stop>
                  <stop position="0.5">
                    <color theme="0"/>
                  </stop>
                  <stop position="1">
                    <color rgb="FF00B050"/>
                  </stop>
                </gradientFill>
              </fill>
            </x14:dxf>
          </x14:cfRule>
          <x14:cfRule type="expression" priority="24" id="{ABA3F599-02DF-422A-AB95-7463AAAD4782}">
            <xm:f>GBP!CK5=-1</xm:f>
            <x14:dxf>
              <font>
                <color rgb="FF00B050"/>
              </font>
              <border>
                <left style="thin">
                  <color rgb="FF00B050"/>
                </left>
                <right style="thin">
                  <color rgb="FF00B050"/>
                </right>
                <top style="thin">
                  <color rgb="FF00B050"/>
                </top>
                <bottom style="thin">
                  <color rgb="FF00B050"/>
                </bottom>
                <vertical/>
                <horizontal/>
              </border>
            </x14:dxf>
          </x14:cfRule>
          <xm:sqref>B23</xm:sqref>
        </x14:conditionalFormatting>
        <x14:conditionalFormatting xmlns:xm="http://schemas.microsoft.com/office/excel/2006/main">
          <x14:cfRule type="expression" priority="17" id="{F4424EEF-28EB-42AD-BEE8-436CA4E54EDD}">
            <xm:f>GBP!CK6=2</xm:f>
            <x14:dxf>
              <font>
                <color theme="1"/>
              </font>
              <fill>
                <gradientFill degree="90">
                  <stop position="0">
                    <color rgb="FFFF0000"/>
                  </stop>
                  <stop position="0.5">
                    <color theme="0"/>
                  </stop>
                  <stop position="1">
                    <color rgb="FFFF0000"/>
                  </stop>
                </gradientFill>
              </fill>
            </x14:dxf>
          </x14:cfRule>
          <x14:cfRule type="expression" priority="18" id="{7736C5E0-5BE7-436D-A412-284B8DE13A3F}">
            <xm:f>GBP!CK6=1</xm:f>
            <x14:dxf>
              <font>
                <color rgb="FFFF0000"/>
              </font>
              <border>
                <left style="thin">
                  <color rgb="FFFF0000"/>
                </left>
                <right style="thin">
                  <color rgb="FFFF0000"/>
                </right>
                <top style="thin">
                  <color rgb="FFFF0000"/>
                </top>
                <bottom style="thin">
                  <color rgb="FFFF0000"/>
                </bottom>
                <vertical/>
                <horizontal/>
              </border>
            </x14:dxf>
          </x14:cfRule>
          <x14:cfRule type="expression" priority="19" id="{CB679441-20EB-4A6B-93B2-687BD564DC2B}">
            <xm:f>GBP!CK6=-2</xm:f>
            <x14:dxf>
              <font>
                <color theme="1"/>
              </font>
              <fill>
                <gradientFill degree="90">
                  <stop position="0">
                    <color rgb="FF00B050"/>
                  </stop>
                  <stop position="0.5">
                    <color theme="0"/>
                  </stop>
                  <stop position="1">
                    <color rgb="FF00B050"/>
                  </stop>
                </gradientFill>
              </fill>
            </x14:dxf>
          </x14:cfRule>
          <x14:cfRule type="expression" priority="20" id="{FD6178AD-935B-4697-A527-092008583068}">
            <xm:f>GBP!CK6=-1</xm:f>
            <x14:dxf>
              <font>
                <color rgb="FF00B050"/>
              </font>
              <border>
                <left style="thin">
                  <color rgb="FF00B050"/>
                </left>
                <right style="thin">
                  <color rgb="FF00B050"/>
                </right>
                <top style="thin">
                  <color rgb="FF00B050"/>
                </top>
                <bottom style="thin">
                  <color rgb="FF00B050"/>
                </bottom>
                <vertical/>
                <horizontal/>
              </border>
            </x14:dxf>
          </x14:cfRule>
          <xm:sqref>B24</xm:sqref>
        </x14:conditionalFormatting>
        <x14:conditionalFormatting xmlns:xm="http://schemas.microsoft.com/office/excel/2006/main">
          <x14:cfRule type="expression" priority="13" id="{5EF6870F-74C7-4413-94D4-38D67FE033D1}">
            <xm:f>GBP!CK7=2</xm:f>
            <x14:dxf>
              <font>
                <color theme="1"/>
              </font>
              <fill>
                <gradientFill degree="90">
                  <stop position="0">
                    <color rgb="FFFF0000"/>
                  </stop>
                  <stop position="0.5">
                    <color theme="0"/>
                  </stop>
                  <stop position="1">
                    <color rgb="FFFF0000"/>
                  </stop>
                </gradientFill>
              </fill>
            </x14:dxf>
          </x14:cfRule>
          <x14:cfRule type="expression" priority="14" id="{99E80F0A-240A-431C-9490-DCFE44DB96BB}">
            <xm:f>GBP!CK7=1</xm:f>
            <x14:dxf>
              <font>
                <color rgb="FFFF0000"/>
              </font>
              <border>
                <left style="thin">
                  <color rgb="FFFF0000"/>
                </left>
                <right style="thin">
                  <color rgb="FFFF0000"/>
                </right>
                <top style="thin">
                  <color rgb="FFFF0000"/>
                </top>
                <bottom style="thin">
                  <color rgb="FFFF0000"/>
                </bottom>
                <vertical/>
                <horizontal/>
              </border>
            </x14:dxf>
          </x14:cfRule>
          <x14:cfRule type="expression" priority="15" id="{41286747-524D-4AAD-A283-3599C14464D0}">
            <xm:f>GBP!CK7=-2</xm:f>
            <x14:dxf>
              <font>
                <color theme="1"/>
              </font>
              <fill>
                <gradientFill degree="90">
                  <stop position="0">
                    <color rgb="FF00B050"/>
                  </stop>
                  <stop position="0.5">
                    <color theme="0"/>
                  </stop>
                  <stop position="1">
                    <color rgb="FF00B050"/>
                  </stop>
                </gradientFill>
              </fill>
            </x14:dxf>
          </x14:cfRule>
          <x14:cfRule type="expression" priority="16" id="{1E95E301-5623-4AFF-B57B-4641BD630964}">
            <xm:f>GBP!CK7=-1</xm:f>
            <x14:dxf>
              <font>
                <color rgb="FF00B050"/>
              </font>
              <border>
                <left style="thin">
                  <color rgb="FF00B050"/>
                </left>
                <right style="thin">
                  <color rgb="FF00B050"/>
                </right>
                <top style="thin">
                  <color rgb="FF00B050"/>
                </top>
                <bottom style="thin">
                  <color rgb="FF00B050"/>
                </bottom>
                <vertical/>
                <horizontal/>
              </border>
            </x14:dxf>
          </x14:cfRule>
          <xm:sqref>B25</xm:sqref>
        </x14:conditionalFormatting>
        <x14:conditionalFormatting xmlns:xm="http://schemas.microsoft.com/office/excel/2006/main">
          <x14:cfRule type="expression" priority="9" id="{096A0370-2AC6-4C2E-A7EA-CBD8F7F9BCBF}">
            <xm:f>GBP!CK8=2</xm:f>
            <x14:dxf>
              <font>
                <color theme="1"/>
              </font>
              <fill>
                <gradientFill degree="90">
                  <stop position="0">
                    <color rgb="FFFF0000"/>
                  </stop>
                  <stop position="0.5">
                    <color theme="0"/>
                  </stop>
                  <stop position="1">
                    <color rgb="FFFF0000"/>
                  </stop>
                </gradientFill>
              </fill>
            </x14:dxf>
          </x14:cfRule>
          <x14:cfRule type="expression" priority="10" id="{231F4F91-D171-48C4-AC87-5CBA383E4327}">
            <xm:f>GBP!CK8=1</xm:f>
            <x14:dxf>
              <font>
                <color rgb="FFFF0000"/>
              </font>
              <border>
                <left style="thin">
                  <color rgb="FFFF0000"/>
                </left>
                <right style="thin">
                  <color rgb="FFFF0000"/>
                </right>
                <top style="thin">
                  <color rgb="FFFF0000"/>
                </top>
                <bottom style="thin">
                  <color rgb="FFFF0000"/>
                </bottom>
                <vertical/>
                <horizontal/>
              </border>
            </x14:dxf>
          </x14:cfRule>
          <x14:cfRule type="expression" priority="11" id="{AA10CFC0-D4FE-48C7-9A80-F01FC6F7B455}">
            <xm:f>GBP!CK8=-2</xm:f>
            <x14:dxf>
              <font>
                <color theme="1"/>
              </font>
              <fill>
                <gradientFill degree="90">
                  <stop position="0">
                    <color rgb="FF00B050"/>
                  </stop>
                  <stop position="0.5">
                    <color theme="0"/>
                  </stop>
                  <stop position="1">
                    <color rgb="FF00B050"/>
                  </stop>
                </gradientFill>
              </fill>
            </x14:dxf>
          </x14:cfRule>
          <x14:cfRule type="expression" priority="12" id="{40C80C11-9FE7-4737-975B-0463E8D1EC92}">
            <xm:f>GBP!CK8=-1</xm:f>
            <x14:dxf>
              <font>
                <color rgb="FF00B050"/>
              </font>
              <border>
                <left style="thin">
                  <color rgb="FF00B050"/>
                </left>
                <right style="thin">
                  <color rgb="FF00B050"/>
                </right>
                <top style="thin">
                  <color rgb="FF00B050"/>
                </top>
                <bottom style="thin">
                  <color rgb="FF00B050"/>
                </bottom>
                <vertical/>
                <horizontal/>
              </border>
            </x14:dxf>
          </x14:cfRule>
          <xm:sqref>B26</xm:sqref>
        </x14:conditionalFormatting>
        <x14:conditionalFormatting xmlns:xm="http://schemas.microsoft.com/office/excel/2006/main">
          <x14:cfRule type="expression" priority="5" id="{9C1849E2-69BA-4780-9CE9-51A5A79DC182}">
            <xm:f>Misc!CK5=2</xm:f>
            <x14:dxf>
              <font>
                <color theme="1"/>
              </font>
              <fill>
                <gradientFill degree="90">
                  <stop position="0">
                    <color rgb="FFFF0000"/>
                  </stop>
                  <stop position="0.5">
                    <color theme="0"/>
                  </stop>
                  <stop position="1">
                    <color rgb="FFFF0000"/>
                  </stop>
                </gradientFill>
              </fill>
            </x14:dxf>
          </x14:cfRule>
          <x14:cfRule type="expression" priority="6" id="{1AFCD955-9907-49E1-9FC1-6188C38954F0}">
            <xm:f>Misc!CK5=1</xm:f>
            <x14:dxf>
              <font>
                <color rgb="FFFF0000"/>
              </font>
              <border>
                <left style="thin">
                  <color rgb="FFFF0000"/>
                </left>
                <right style="thin">
                  <color rgb="FFFF0000"/>
                </right>
                <top style="thin">
                  <color rgb="FFFF0000"/>
                </top>
                <bottom style="thin">
                  <color rgb="FFFF0000"/>
                </bottom>
                <vertical/>
                <horizontal/>
              </border>
            </x14:dxf>
          </x14:cfRule>
          <x14:cfRule type="expression" priority="7" id="{7F262F5B-193D-4EE3-8DFE-7E2F651F33EF}">
            <xm:f>Misc!CK5=-2</xm:f>
            <x14:dxf>
              <font>
                <color theme="1"/>
              </font>
              <fill>
                <gradientFill degree="90">
                  <stop position="0">
                    <color rgb="FF00B050"/>
                  </stop>
                  <stop position="0.5">
                    <color theme="0"/>
                  </stop>
                  <stop position="1">
                    <color rgb="FF00B050"/>
                  </stop>
                </gradientFill>
              </fill>
            </x14:dxf>
          </x14:cfRule>
          <x14:cfRule type="expression" priority="8" id="{1FF13BB1-59CB-49CE-8C1A-7FE93E6BE4C9}">
            <xm:f>Misc!CK5=-1</xm:f>
            <x14:dxf>
              <font>
                <color rgb="FF00B050"/>
              </font>
              <border>
                <left style="thin">
                  <color rgb="FF00B050"/>
                </left>
                <right style="thin">
                  <color rgb="FF00B050"/>
                </right>
                <top style="thin">
                  <color rgb="FF00B050"/>
                </top>
                <bottom style="thin">
                  <color rgb="FF00B050"/>
                </bottom>
                <vertical/>
                <horizontal/>
              </border>
            </x14:dxf>
          </x14:cfRule>
          <xm:sqref>B28</xm:sqref>
        </x14:conditionalFormatting>
        <x14:conditionalFormatting xmlns:xm="http://schemas.microsoft.com/office/excel/2006/main">
          <x14:cfRule type="expression" priority="1" id="{22659B87-2B2C-4266-92B7-CD8F6B8AC771}">
            <xm:f>Misc!CK6=2</xm:f>
            <x14:dxf>
              <font>
                <color theme="1"/>
              </font>
              <fill>
                <gradientFill degree="90">
                  <stop position="0">
                    <color rgb="FFFF0000"/>
                  </stop>
                  <stop position="0.5">
                    <color theme="0"/>
                  </stop>
                  <stop position="1">
                    <color rgb="FFFF0000"/>
                  </stop>
                </gradientFill>
              </fill>
            </x14:dxf>
          </x14:cfRule>
          <x14:cfRule type="expression" priority="2" id="{3B8412FD-7F39-40F2-87DA-37AD07D8BAA1}">
            <xm:f>Misc!CK6=1</xm:f>
            <x14:dxf>
              <font>
                <color rgb="FFFF0000"/>
              </font>
              <border>
                <left style="thin">
                  <color rgb="FFFF0000"/>
                </left>
                <right style="thin">
                  <color rgb="FFFF0000"/>
                </right>
                <top style="thin">
                  <color rgb="FFFF0000"/>
                </top>
                <bottom style="thin">
                  <color rgb="FFFF0000"/>
                </bottom>
                <vertical/>
                <horizontal/>
              </border>
            </x14:dxf>
          </x14:cfRule>
          <x14:cfRule type="expression" priority="3" id="{FE7C39B6-15CB-4E33-8081-A95B6C70302B}">
            <xm:f>Misc!CK6=-2</xm:f>
            <x14:dxf>
              <font>
                <color theme="1"/>
              </font>
              <fill>
                <gradientFill degree="90">
                  <stop position="0">
                    <color rgb="FF00B050"/>
                  </stop>
                  <stop position="0.5">
                    <color theme="0"/>
                  </stop>
                  <stop position="1">
                    <color rgb="FF00B050"/>
                  </stop>
                </gradientFill>
              </fill>
            </x14:dxf>
          </x14:cfRule>
          <x14:cfRule type="expression" priority="4" id="{0E258319-7C3B-4FB5-AEE3-FB0EEC1CB0FB}">
            <xm:f>Misc!CK6=-1</xm:f>
            <x14:dxf>
              <font>
                <color rgb="FF00B050"/>
              </font>
              <border>
                <left style="thin">
                  <color rgb="FF00B050"/>
                </left>
                <right style="thin">
                  <color rgb="FF00B050"/>
                </right>
                <top style="thin">
                  <color rgb="FF00B050"/>
                </top>
                <bottom style="thin">
                  <color rgb="FF00B050"/>
                </bottom>
                <vertical/>
                <horizontal/>
              </border>
            </x14:dxf>
          </x14:cfRule>
          <xm:sqref>B29:B33</xm:sqref>
        </x14:conditionalFormatting>
      </x14:conditionalFormattings>
    </ext>
    <ext xmlns:x14="http://schemas.microsoft.com/office/spreadsheetml/2009/9/main" uri="{05C60535-1F16-4fd2-B633-F4F36F0B64E0}">
      <x14:sparklineGroups xmlns:xm="http://schemas.microsoft.com/office/excel/2006/main">
        <x14:sparklineGroup type="column" displayEmptyCellsAs="gap">
          <x14:colorSeries theme="4" tint="0.39997558519241921"/>
          <x14:colorNegative theme="0" tint="-0.499984740745262"/>
          <x14:colorAxis rgb="FF000000"/>
          <x14:colorMarkers theme="4" tint="0.79998168889431442"/>
          <x14:colorFirst theme="4" tint="-0.249977111117893"/>
          <x14:colorLast theme="4" tint="-0.249977111117893"/>
          <x14:colorHigh theme="4" tint="-0.499984740745262"/>
          <x14:colorLow theme="4" tint="-0.499984740745262"/>
          <x14:sparklines>
            <x14:sparkline>
              <xm:f>Misc!CL10:CU10</xm:f>
              <xm:sqref>K33</xm:sqref>
            </x14:sparkline>
          </x14:sparklines>
        </x14:sparklineGroup>
        <x14:sparklineGroup type="column" displayEmptyCellsAs="gap">
          <x14:colorSeries theme="4" tint="0.39997558519241921"/>
          <x14:colorNegative theme="0" tint="-0.499984740745262"/>
          <x14:colorAxis rgb="FF000000"/>
          <x14:colorMarkers theme="4" tint="0.79998168889431442"/>
          <x14:colorFirst theme="4" tint="-0.249977111117893"/>
          <x14:colorLast theme="4" tint="-0.249977111117893"/>
          <x14:colorHigh theme="4" tint="-0.499984740745262"/>
          <x14:colorLow theme="4" tint="-0.499984740745262"/>
          <x14:sparklines>
            <x14:sparkline>
              <xm:f>Misc!CL9:CU9</xm:f>
              <xm:sqref>K32</xm:sqref>
            </x14:sparkline>
          </x14:sparklines>
        </x14:sparklineGroup>
        <x14:sparklineGroup type="column" displayEmptyCellsAs="gap">
          <x14:colorSeries theme="4" tint="0.39997558519241921"/>
          <x14:colorNegative theme="0" tint="-0.499984740745262"/>
          <x14:colorAxis rgb="FF000000"/>
          <x14:colorMarkers theme="4" tint="0.79998168889431442"/>
          <x14:colorFirst theme="4" tint="-0.249977111117893"/>
          <x14:colorLast theme="4" tint="-0.249977111117893"/>
          <x14:colorHigh theme="4" tint="-0.499984740745262"/>
          <x14:colorLow theme="4" tint="-0.499984740745262"/>
          <x14:sparklines>
            <x14:sparkline>
              <xm:f>Misc!CL8:CU8</xm:f>
              <xm:sqref>K31</xm:sqref>
            </x14:sparkline>
          </x14:sparklines>
        </x14:sparklineGroup>
        <x14:sparklineGroup type="column" displayEmptyCellsAs="gap">
          <x14:colorSeries theme="4" tint="0.39997558519241921"/>
          <x14:colorNegative theme="0" tint="-0.499984740745262"/>
          <x14:colorAxis rgb="FF000000"/>
          <x14:colorMarkers theme="4" tint="0.79998168889431442"/>
          <x14:colorFirst theme="4" tint="-0.249977111117893"/>
          <x14:colorLast theme="4" tint="-0.249977111117893"/>
          <x14:colorHigh theme="4" tint="-0.499984740745262"/>
          <x14:colorLow theme="4" tint="-0.499984740745262"/>
          <x14:sparklines>
            <x14:sparkline>
              <xm:f>Misc!CL7:CU7</xm:f>
              <xm:sqref>K30</xm:sqref>
            </x14:sparkline>
          </x14:sparklines>
        </x14:sparklineGroup>
        <x14:sparklineGroup type="column" displayEmptyCellsAs="gap">
          <x14:colorSeries theme="4" tint="0.39997558519241921"/>
          <x14:colorNegative theme="0" tint="-0.499984740745262"/>
          <x14:colorAxis rgb="FF000000"/>
          <x14:colorMarkers theme="4" tint="0.79998168889431442"/>
          <x14:colorFirst theme="4" tint="-0.249977111117893"/>
          <x14:colorLast theme="4" tint="-0.249977111117893"/>
          <x14:colorHigh theme="4" tint="-0.499984740745262"/>
          <x14:colorLow theme="4" tint="-0.499984740745262"/>
          <x14:sparklines>
            <x14:sparkline>
              <xm:f>Misc!CL6:CU6</xm:f>
              <xm:sqref>K29</xm:sqref>
            </x14:sparkline>
          </x14:sparklines>
        </x14:sparklineGroup>
        <x14:sparklineGroup type="column" displayEmptyCellsAs="gap">
          <x14:colorSeries theme="4" tint="0.39997558519241921"/>
          <x14:colorNegative theme="0" tint="-0.499984740745262"/>
          <x14:colorAxis rgb="FF000000"/>
          <x14:colorMarkers theme="4" tint="0.79998168889431442"/>
          <x14:colorFirst theme="4" tint="-0.249977111117893"/>
          <x14:colorLast theme="4" tint="-0.249977111117893"/>
          <x14:colorHigh theme="4" tint="-0.499984740745262"/>
          <x14:colorLow theme="4" tint="-0.499984740745262"/>
          <x14:sparklines>
            <x14:sparkline>
              <xm:f>Misc!CL5:CU5</xm:f>
              <xm:sqref>K28</xm:sqref>
            </x14:sparkline>
          </x14:sparklines>
        </x14:sparklineGroup>
        <x14:sparklineGroup type="column" displayEmptyCellsAs="gap">
          <x14:colorSeries theme="4" tint="0.39997558519241921"/>
          <x14:colorNegative theme="0" tint="-0.499984740745262"/>
          <x14:colorAxis rgb="FF000000"/>
          <x14:colorMarkers theme="4" tint="0.79998168889431442"/>
          <x14:colorFirst theme="4" tint="-0.249977111117893"/>
          <x14:colorLast theme="4" tint="-0.249977111117893"/>
          <x14:colorHigh theme="4" tint="-0.499984740745262"/>
          <x14:colorLow theme="4" tint="-0.499984740745262"/>
          <x14:sparklines>
            <x14:sparkline>
              <xm:f>GBP!CL8:CU8</xm:f>
              <xm:sqref>K26</xm:sqref>
            </x14:sparkline>
          </x14:sparklines>
        </x14:sparklineGroup>
        <x14:sparklineGroup type="column" displayEmptyCellsAs="gap">
          <x14:colorSeries theme="4" tint="0.39997558519241921"/>
          <x14:colorNegative theme="0" tint="-0.499984740745262"/>
          <x14:colorAxis rgb="FF000000"/>
          <x14:colorMarkers theme="4" tint="0.79998168889431442"/>
          <x14:colorFirst theme="4" tint="-0.249977111117893"/>
          <x14:colorLast theme="4" tint="-0.249977111117893"/>
          <x14:colorHigh theme="4" tint="-0.499984740745262"/>
          <x14:colorLow theme="4" tint="-0.499984740745262"/>
          <x14:sparklines>
            <x14:sparkline>
              <xm:f>GBP!CL7:CU7</xm:f>
              <xm:sqref>K25</xm:sqref>
            </x14:sparkline>
          </x14:sparklines>
        </x14:sparklineGroup>
        <x14:sparklineGroup type="column" displayEmptyCellsAs="gap">
          <x14:colorSeries theme="4" tint="0.39997558519241921"/>
          <x14:colorNegative theme="0" tint="-0.499984740745262"/>
          <x14:colorAxis rgb="FF000000"/>
          <x14:colorMarkers theme="4" tint="0.79998168889431442"/>
          <x14:colorFirst theme="4" tint="-0.249977111117893"/>
          <x14:colorLast theme="4" tint="-0.249977111117893"/>
          <x14:colorHigh theme="4" tint="-0.499984740745262"/>
          <x14:colorLow theme="4" tint="-0.499984740745262"/>
          <x14:sparklines>
            <x14:sparkline>
              <xm:f>GBP!CL6:CU6</xm:f>
              <xm:sqref>K24</xm:sqref>
            </x14:sparkline>
          </x14:sparklines>
        </x14:sparklineGroup>
        <x14:sparklineGroup type="column" displayEmptyCellsAs="gap">
          <x14:colorSeries theme="4" tint="0.39997558519241921"/>
          <x14:colorNegative theme="0" tint="-0.499984740745262"/>
          <x14:colorAxis rgb="FF000000"/>
          <x14:colorMarkers theme="4" tint="0.79998168889431442"/>
          <x14:colorFirst theme="4" tint="-0.249977111117893"/>
          <x14:colorLast theme="4" tint="-0.249977111117893"/>
          <x14:colorHigh theme="4" tint="-0.499984740745262"/>
          <x14:colorLow theme="4" tint="-0.499984740745262"/>
          <x14:sparklines>
            <x14:sparkline>
              <xm:f>GBP!CL5:CU5</xm:f>
              <xm:sqref>K23</xm:sqref>
            </x14:sparkline>
          </x14:sparklines>
        </x14:sparklineGroup>
        <x14:sparklineGroup type="column" displayEmptyCellsAs="gap">
          <x14:colorSeries theme="4" tint="0.39997558519241921"/>
          <x14:colorNegative theme="0" tint="-0.499984740745262"/>
          <x14:colorAxis rgb="FF000000"/>
          <x14:colorMarkers theme="4" tint="0.79998168889431442"/>
          <x14:colorFirst theme="4" tint="-0.249977111117893"/>
          <x14:colorLast theme="4" tint="-0.249977111117893"/>
          <x14:colorHigh theme="4" tint="-0.499984740745262"/>
          <x14:colorLow theme="4" tint="-0.499984740745262"/>
          <x14:sparklines>
            <x14:sparkline>
              <xm:f>GBP!CL4:CU4</xm:f>
              <xm:sqref>K22</xm:sqref>
            </x14:sparkline>
          </x14:sparklines>
        </x14:sparklineGroup>
        <x14:sparklineGroup type="column" displayEmptyCellsAs="gap">
          <x14:colorSeries theme="4" tint="0.39997558519241921"/>
          <x14:colorNegative theme="0" tint="-0.499984740745262"/>
          <x14:colorAxis rgb="FF000000"/>
          <x14:colorMarkers theme="4" tint="0.79998168889431442"/>
          <x14:colorFirst theme="4" tint="-0.249977111117893"/>
          <x14:colorLast theme="4" tint="-0.249977111117893"/>
          <x14:colorHigh theme="4" tint="-0.499984740745262"/>
          <x14:colorLow theme="4" tint="-0.499984740745262"/>
          <x14:sparklines>
            <x14:sparkline>
              <xm:f>USA!CL8:CU8</xm:f>
              <xm:sqref>K20</xm:sqref>
            </x14:sparkline>
          </x14:sparklines>
        </x14:sparklineGroup>
        <x14:sparklineGroup type="column" displayEmptyCellsAs="gap">
          <x14:colorSeries theme="4" tint="0.39997558519241921"/>
          <x14:colorNegative theme="0" tint="-0.499984740745262"/>
          <x14:colorAxis rgb="FF000000"/>
          <x14:colorMarkers theme="4" tint="0.79998168889431442"/>
          <x14:colorFirst theme="4" tint="-0.249977111117893"/>
          <x14:colorLast theme="4" tint="-0.249977111117893"/>
          <x14:colorHigh theme="4" tint="-0.499984740745262"/>
          <x14:colorLow theme="4" tint="-0.499984740745262"/>
          <x14:sparklines>
            <x14:sparkline>
              <xm:f>USA!CL7:CU7</xm:f>
              <xm:sqref>K19</xm:sqref>
            </x14:sparkline>
          </x14:sparklines>
        </x14:sparklineGroup>
        <x14:sparklineGroup type="column" displayEmptyCellsAs="gap">
          <x14:colorSeries theme="4" tint="0.39997558519241921"/>
          <x14:colorNegative theme="0" tint="-0.499984740745262"/>
          <x14:colorAxis rgb="FF000000"/>
          <x14:colorMarkers theme="4" tint="0.79998168889431442"/>
          <x14:colorFirst theme="4" tint="-0.249977111117893"/>
          <x14:colorLast theme="4" tint="-0.249977111117893"/>
          <x14:colorHigh theme="4" tint="-0.499984740745262"/>
          <x14:colorLow theme="4" tint="-0.499984740745262"/>
          <x14:sparklines>
            <x14:sparkline>
              <xm:f>USA!CL6:CU6</xm:f>
              <xm:sqref>K18</xm:sqref>
            </x14:sparkline>
          </x14:sparklines>
        </x14:sparklineGroup>
        <x14:sparklineGroup type="column" displayEmptyCellsAs="gap">
          <x14:colorSeries theme="4" tint="0.39997558519241921"/>
          <x14:colorNegative theme="0" tint="-0.499984740745262"/>
          <x14:colorAxis rgb="FF000000"/>
          <x14:colorMarkers theme="4" tint="0.79998168889431442"/>
          <x14:colorFirst theme="4" tint="-0.249977111117893"/>
          <x14:colorLast theme="4" tint="-0.249977111117893"/>
          <x14:colorHigh theme="4" tint="-0.499984740745262"/>
          <x14:colorLow theme="4" tint="-0.499984740745262"/>
          <x14:sparklines>
            <x14:sparkline>
              <xm:f>USA!CL5:CU5</xm:f>
              <xm:sqref>K17</xm:sqref>
            </x14:sparkline>
          </x14:sparklines>
        </x14:sparklineGroup>
        <x14:sparklineGroup type="column" displayEmptyCellsAs="gap">
          <x14:colorSeries theme="4" tint="0.39997558519241921"/>
          <x14:colorNegative theme="0" tint="-0.499984740745262"/>
          <x14:colorAxis rgb="FF000000"/>
          <x14:colorMarkers theme="4" tint="0.79998168889431442"/>
          <x14:colorFirst theme="4" tint="-0.249977111117893"/>
          <x14:colorLast theme="4" tint="-0.249977111117893"/>
          <x14:colorHigh theme="4" tint="-0.499984740745262"/>
          <x14:colorLow theme="4" tint="-0.499984740745262"/>
          <x14:sparklines>
            <x14:sparkline>
              <xm:f>USA!CL4:CU4</xm:f>
              <xm:sqref>K16</xm:sqref>
            </x14:sparkline>
          </x14:sparklines>
        </x14:sparklineGroup>
        <x14:sparklineGroup type="column" displayEmptyCellsAs="gap">
          <x14:colorSeries theme="4" tint="0.39997558519241921"/>
          <x14:colorNegative theme="0" tint="-0.499984740745262"/>
          <x14:colorAxis rgb="FF000000"/>
          <x14:colorMarkers theme="4" tint="0.79998168889431442"/>
          <x14:colorFirst theme="4" tint="-0.249977111117893"/>
          <x14:colorLast theme="4" tint="-0.249977111117893"/>
          <x14:colorHigh theme="4" tint="-0.499984740745262"/>
          <x14:colorLow theme="4" tint="-0.499984740745262"/>
          <x14:sparklines>
            <x14:sparkline>
              <xm:f>Euro!CL10:CU10</xm:f>
              <xm:sqref>K14</xm:sqref>
            </x14:sparkline>
          </x14:sparklines>
        </x14:sparklineGroup>
        <x14:sparklineGroup type="column" displayEmptyCellsAs="gap">
          <x14:colorSeries theme="4" tint="0.39997558519241921"/>
          <x14:colorNegative theme="0" tint="-0.499984740745262"/>
          <x14:colorAxis rgb="FF000000"/>
          <x14:colorMarkers theme="4" tint="0.79998168889431442"/>
          <x14:colorFirst theme="4" tint="-0.249977111117893"/>
          <x14:colorLast theme="4" tint="-0.249977111117893"/>
          <x14:colorHigh theme="4" tint="-0.499984740745262"/>
          <x14:colorLow theme="4" tint="-0.499984740745262"/>
          <x14:sparklines>
            <x14:sparkline>
              <xm:f>Euro!CL9:CU9</xm:f>
              <xm:sqref>K13</xm:sqref>
            </x14:sparkline>
          </x14:sparklines>
        </x14:sparklineGroup>
        <x14:sparklineGroup type="column" displayEmptyCellsAs="gap">
          <x14:colorSeries theme="4" tint="0.39997558519241921"/>
          <x14:colorNegative theme="0" tint="-0.499984740745262"/>
          <x14:colorAxis rgb="FF000000"/>
          <x14:colorMarkers theme="4" tint="0.79998168889431442"/>
          <x14:colorFirst theme="4" tint="-0.249977111117893"/>
          <x14:colorLast theme="4" tint="-0.249977111117893"/>
          <x14:colorHigh theme="4" tint="-0.499984740745262"/>
          <x14:colorLow theme="4" tint="-0.499984740745262"/>
          <x14:sparklines>
            <x14:sparkline>
              <xm:f>Euro!CL8:CU8</xm:f>
              <xm:sqref>K12</xm:sqref>
            </x14:sparkline>
          </x14:sparklines>
        </x14:sparklineGroup>
        <x14:sparklineGroup type="column" displayEmptyCellsAs="gap">
          <x14:colorSeries theme="4" tint="0.39997558519241921"/>
          <x14:colorNegative theme="0" tint="-0.499984740745262"/>
          <x14:colorAxis rgb="FF000000"/>
          <x14:colorMarkers theme="4" tint="0.79998168889431442"/>
          <x14:colorFirst theme="4" tint="-0.249977111117893"/>
          <x14:colorLast theme="4" tint="-0.249977111117893"/>
          <x14:colorHigh theme="4" tint="-0.499984740745262"/>
          <x14:colorLow theme="4" tint="-0.499984740745262"/>
          <x14:sparklines>
            <x14:sparkline>
              <xm:f>Euro!CL7:CU7</xm:f>
              <xm:sqref>K11</xm:sqref>
            </x14:sparkline>
          </x14:sparklines>
        </x14:sparklineGroup>
        <x14:sparklineGroup type="column" displayEmptyCellsAs="gap">
          <x14:colorSeries theme="4" tint="0.39997558519241921"/>
          <x14:colorNegative theme="0" tint="-0.499984740745262"/>
          <x14:colorAxis rgb="FF000000"/>
          <x14:colorMarkers theme="4" tint="0.79998168889431442"/>
          <x14:colorFirst theme="4" tint="-0.249977111117893"/>
          <x14:colorLast theme="4" tint="-0.249977111117893"/>
          <x14:colorHigh theme="4" tint="-0.499984740745262"/>
          <x14:colorLow theme="4" tint="-0.499984740745262"/>
          <x14:sparklines>
            <x14:sparkline>
              <xm:f>Euro!CL6:CU6</xm:f>
              <xm:sqref>K10</xm:sqref>
            </x14:sparkline>
          </x14:sparklines>
        </x14:sparklineGroup>
        <x14:sparklineGroup type="column" displayEmptyCellsAs="gap">
          <x14:colorSeries theme="4" tint="0.39997558519241921"/>
          <x14:colorNegative theme="0" tint="-0.499984740745262"/>
          <x14:colorAxis rgb="FF000000"/>
          <x14:colorMarkers theme="4" tint="0.79998168889431442"/>
          <x14:colorFirst theme="4" tint="-0.249977111117893"/>
          <x14:colorLast theme="4" tint="-0.249977111117893"/>
          <x14:colorHigh theme="4" tint="-0.499984740745262"/>
          <x14:colorLow theme="4" tint="-0.499984740745262"/>
          <x14:sparklines>
            <x14:sparkline>
              <xm:f>Euro!CL4:CU4</xm:f>
              <xm:sqref>K8</xm:sqref>
            </x14:sparkline>
          </x14:sparklines>
        </x14:sparklineGroup>
        <x14:sparklineGroup type="column" displayEmptyCellsAs="gap">
          <x14:colorSeries theme="4" tint="0.39997558519241921"/>
          <x14:colorNegative theme="0" tint="-0.499984740745262"/>
          <x14:colorAxis rgb="FF000000"/>
          <x14:colorMarkers theme="4" tint="0.79998168889431442"/>
          <x14:colorFirst theme="4" tint="-0.249977111117893"/>
          <x14:colorLast theme="4" tint="-0.249977111117893"/>
          <x14:colorHigh theme="4" tint="-0.499984740745262"/>
          <x14:colorLow theme="4" tint="-0.499984740745262"/>
          <x14:sparklines>
            <x14:sparkline>
              <xm:f>Euro!CL5:CU5</xm:f>
              <xm:sqref>K9</xm:sqref>
            </x14:sparkline>
          </x14:sparklines>
        </x14:sparklineGroup>
      </x14:sparklineGroup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U57"/>
  <sheetViews>
    <sheetView workbookViewId="0">
      <selection sqref="A1:XFD1048576"/>
    </sheetView>
  </sheetViews>
  <sheetFormatPr defaultColWidth="8.69921875" defaultRowHeight="13.8" x14ac:dyDescent="0.25"/>
  <cols>
    <col min="1" max="1" width="16.09765625" style="9" customWidth="1"/>
    <col min="2" max="4" width="8.69921875" style="9"/>
    <col min="5" max="57" width="0" style="9" hidden="1" customWidth="1"/>
    <col min="58" max="82" width="8.69921875" style="9"/>
    <col min="83" max="83" width="10.796875" style="9" customWidth="1"/>
    <col min="84" max="85" width="8.69921875" style="9"/>
    <col min="86" max="86" width="12.5" style="9" customWidth="1"/>
    <col min="87" max="89" width="8.69921875" style="9"/>
    <col min="90" max="90" width="10.8984375" style="9" bestFit="1" customWidth="1"/>
    <col min="91" max="16384" width="8.69921875" style="9"/>
  </cols>
  <sheetData>
    <row r="1" spans="1:99" x14ac:dyDescent="0.25">
      <c r="A1" s="57" t="s">
        <v>10</v>
      </c>
      <c r="B1" s="9">
        <f>'Rank (2)'!B5</f>
        <v>5</v>
      </c>
      <c r="C1" s="9">
        <f>'Rank (2)'!D5</f>
        <v>20</v>
      </c>
      <c r="D1" s="9">
        <f>'Rank (2)'!H5</f>
        <v>2</v>
      </c>
    </row>
    <row r="2" spans="1:99" x14ac:dyDescent="0.25">
      <c r="A2" s="57"/>
      <c r="BF2" s="9">
        <v>7</v>
      </c>
      <c r="BI2" s="9">
        <v>6</v>
      </c>
      <c r="BL2" s="9">
        <v>5</v>
      </c>
      <c r="BO2" s="9">
        <v>4</v>
      </c>
      <c r="BR2" s="9">
        <v>3</v>
      </c>
      <c r="BU2" s="9">
        <v>2</v>
      </c>
      <c r="BX2" s="9">
        <v>1</v>
      </c>
    </row>
    <row r="3" spans="1:99" x14ac:dyDescent="0.25">
      <c r="A3" s="57"/>
      <c r="BF3" s="9" t="s">
        <v>11</v>
      </c>
      <c r="BG3" s="9" t="s">
        <v>0</v>
      </c>
      <c r="BH3" s="9" t="s">
        <v>6</v>
      </c>
      <c r="BI3" s="9" t="s">
        <v>11</v>
      </c>
      <c r="BJ3" s="9" t="s">
        <v>0</v>
      </c>
      <c r="BK3" s="9" t="s">
        <v>6</v>
      </c>
      <c r="BL3" s="9" t="s">
        <v>11</v>
      </c>
      <c r="BM3" s="9" t="s">
        <v>0</v>
      </c>
      <c r="BN3" s="9" t="s">
        <v>6</v>
      </c>
      <c r="BO3" s="9" t="s">
        <v>11</v>
      </c>
      <c r="BP3" s="9" t="s">
        <v>0</v>
      </c>
      <c r="BQ3" s="9" t="s">
        <v>6</v>
      </c>
      <c r="BR3" s="9" t="s">
        <v>11</v>
      </c>
      <c r="BS3" s="9" t="s">
        <v>0</v>
      </c>
      <c r="BT3" s="9" t="s">
        <v>6</v>
      </c>
      <c r="BU3" s="9" t="s">
        <v>11</v>
      </c>
      <c r="BV3" s="9" t="s">
        <v>0</v>
      </c>
      <c r="BW3" s="9" t="s">
        <v>6</v>
      </c>
      <c r="BX3" s="9" t="s">
        <v>11</v>
      </c>
      <c r="BY3" s="9" t="s">
        <v>0</v>
      </c>
      <c r="BZ3" s="9" t="s">
        <v>6</v>
      </c>
      <c r="CH3" s="9" t="s">
        <v>12</v>
      </c>
    </row>
    <row r="4" spans="1:99" x14ac:dyDescent="0.25">
      <c r="A4" s="23" t="s">
        <v>23</v>
      </c>
      <c r="B4" s="24">
        <f xml:space="preserve"> RTD("cqg.rtd",,"StudyData", A4, "BDIF", "InputChoice=Close,MAType=Sim,Period1="&amp;$C$1&amp;",Percent="&amp;$D$1&amp;"", "BDIF",$B$1,,"all",,,,"T")/RTD("cqg.rtd",,"StudyData",A4, "BBnds", "MAType=Sim,InputChoice=Close,Period1="&amp;$C$1&amp;",Percent="&amp;$D$1&amp;",Divisor=0", "BMA",$B$1,"0","ALL",,,"TRUE","T")</f>
        <v>4.6565414836765673E-4</v>
      </c>
      <c r="C4" s="25">
        <f>RANK(B4,$B$4:$B$28,0)+COUNTIF($B$4:B4,B4)-1</f>
        <v>3</v>
      </c>
      <c r="D4" s="26"/>
      <c r="E4" s="27"/>
      <c r="F4" s="27"/>
      <c r="G4" s="27"/>
      <c r="H4" s="27"/>
      <c r="I4" s="27"/>
      <c r="J4" s="27"/>
      <c r="K4" s="27"/>
      <c r="L4" s="27"/>
      <c r="M4" s="27"/>
      <c r="N4" s="27"/>
      <c r="O4" s="27"/>
      <c r="P4" s="27"/>
      <c r="Q4" s="27"/>
      <c r="R4" s="27"/>
      <c r="S4" s="27"/>
      <c r="T4" s="27"/>
      <c r="U4" s="27"/>
      <c r="V4" s="27"/>
      <c r="W4" s="27"/>
      <c r="X4" s="27"/>
      <c r="Y4" s="27"/>
      <c r="Z4" s="27"/>
      <c r="AA4" s="27"/>
      <c r="AB4" s="27"/>
      <c r="AC4" s="27"/>
      <c r="AD4" s="27"/>
      <c r="AE4" s="27"/>
      <c r="AF4" s="27"/>
      <c r="AG4" s="27"/>
      <c r="AH4" s="27"/>
      <c r="AI4" s="27"/>
      <c r="AJ4" s="27"/>
      <c r="AK4" s="27"/>
      <c r="AL4" s="27"/>
      <c r="AM4" s="27"/>
      <c r="AN4" s="27"/>
      <c r="AO4" s="27"/>
      <c r="AP4" s="27"/>
      <c r="AQ4" s="27"/>
      <c r="AR4" s="27"/>
      <c r="AS4" s="27"/>
      <c r="AT4" s="27"/>
      <c r="AU4" s="27"/>
      <c r="AV4" s="27"/>
      <c r="AW4" s="27"/>
      <c r="AX4" s="27"/>
      <c r="AY4" s="27"/>
      <c r="AZ4" s="27"/>
      <c r="BA4" s="27"/>
      <c r="BB4" s="27"/>
      <c r="BC4" s="27"/>
      <c r="BD4" s="27"/>
      <c r="BE4" s="27"/>
      <c r="BF4" s="27">
        <f>IF($C4=$BF$2,$BF$2,0)</f>
        <v>0</v>
      </c>
      <c r="BG4" s="27">
        <f t="shared" ref="BG4:BG10" si="0">IF(BF4=$BF$2,$A4,0)</f>
        <v>0</v>
      </c>
      <c r="BH4" s="27">
        <f t="shared" ref="BH4:BH10" si="1">IF(BF4=$BF$2,$B4,0)</f>
        <v>0</v>
      </c>
      <c r="BI4" s="27">
        <f>IF($C4=$BI$2,$BI$2,0)</f>
        <v>0</v>
      </c>
      <c r="BJ4" s="27">
        <f t="shared" ref="BJ4:BJ10" si="2">IF(BI4=$BI$2,$A4,0)</f>
        <v>0</v>
      </c>
      <c r="BK4" s="27">
        <f t="shared" ref="BK4:BK10" si="3">IF(BI4=$BI$2,$B4,0)</f>
        <v>0</v>
      </c>
      <c r="BL4" s="27">
        <f>IF($C4=$BL$2,$BL$2,0)</f>
        <v>0</v>
      </c>
      <c r="BM4" s="27">
        <f t="shared" ref="BM4:BM10" si="4">IF(BL4=$BL$2,$A4,0)</f>
        <v>0</v>
      </c>
      <c r="BN4" s="27">
        <f t="shared" ref="BN4:BN10" si="5">IF(BL4=$BL$2,$B4,0)</f>
        <v>0</v>
      </c>
      <c r="BO4" s="27">
        <f>IF($C4=$BO$2,$BO$2,0)</f>
        <v>0</v>
      </c>
      <c r="BP4" s="27">
        <f t="shared" ref="BP4:BP10" si="6">IF(BO4=$BO$2,$A4,0)</f>
        <v>0</v>
      </c>
      <c r="BQ4" s="27">
        <f t="shared" ref="BQ4:BQ10" si="7">IF(BO4=$BO$2,$B4,0)</f>
        <v>0</v>
      </c>
      <c r="BR4" s="27">
        <f>IF($C4=$BR$2,$BR$2,0)</f>
        <v>3</v>
      </c>
      <c r="BS4" s="27" t="str">
        <f t="shared" ref="BS4:BS10" si="8">IF(BR4=$BR$2,$A4,0)</f>
        <v>DREURAUD</v>
      </c>
      <c r="BT4" s="27">
        <f t="shared" ref="BT4:BT10" si="9">IF(BR4=$BR$2,$B4,0)</f>
        <v>4.6565414836765673E-4</v>
      </c>
      <c r="BU4" s="27">
        <f>IF($C4=$BU$2,$BU$2,0)</f>
        <v>0</v>
      </c>
      <c r="BV4" s="27">
        <f t="shared" ref="BV4:BV10" si="10">IF(BU4=$BU$2,$A4,0)</f>
        <v>0</v>
      </c>
      <c r="BW4" s="27">
        <f t="shared" ref="BW4:BW10" si="11">IF(BU4=$BU$2,$B4,0)</f>
        <v>0</v>
      </c>
      <c r="BX4" s="27">
        <f>IF($C4=$BX$2,$BX$2,0)</f>
        <v>0</v>
      </c>
      <c r="BY4" s="27">
        <f t="shared" ref="BY4:BY10" si="12">IF(BX4=$BX$2,$A4,0)</f>
        <v>0</v>
      </c>
      <c r="BZ4" s="27">
        <f t="shared" ref="BZ4:BZ10" si="13">IF(BX4=$BX$2,$B4,0)</f>
        <v>0</v>
      </c>
      <c r="CA4" s="27"/>
      <c r="CB4" s="27"/>
      <c r="CC4" s="27"/>
      <c r="CD4" s="9">
        <v>7</v>
      </c>
      <c r="CE4" s="9" t="str">
        <f>LOOKUP(CD4,BF$4:BF$10,BG$4:BG$10)</f>
        <v>DREURUSD</v>
      </c>
      <c r="CF4" s="24">
        <f>LOOKUP(CD4,BF$4:BF$10,BH$4:BH$10)</f>
        <v>1.8307354208528566E-4</v>
      </c>
      <c r="CH4" s="25" t="str">
        <f>CE33</f>
        <v>DREURUSD</v>
      </c>
      <c r="CI4" s="9">
        <f>CD33</f>
        <v>7</v>
      </c>
      <c r="CJ4" s="25">
        <f t="shared" ref="CJ4:CJ10" si="14">IF(CE4=CH4,0,1)</f>
        <v>0</v>
      </c>
      <c r="CK4" s="28">
        <f>IF(CJ4=1,IF(CH5=CE4,-1,IF(CH6=CE4,-2,IF(CE4=CH3,1,IF(CE4=CH2,2,0)))),0)</f>
        <v>0</v>
      </c>
      <c r="CL4" s="29">
        <f xml:space="preserve"> RTD("cqg.rtd",,"StudyData",CE4, "VolBB^",,"c1",$B$1,"-9",,,,,"T")</f>
        <v>3.0057E-4</v>
      </c>
      <c r="CM4" s="24">
        <f xml:space="preserve"> RTD("cqg.rtd",,"StudyData",CE4, "VolBB^",,"c1",$B$1,"-8",,,,,"T")</f>
        <v>2.9516999999999998E-4</v>
      </c>
      <c r="CN4" s="24">
        <f xml:space="preserve"> RTD("cqg.rtd",,"StudyData",CE4, "VolBB^",,"c1",$B$1,"-7",,,,,"T")</f>
        <v>2.8966000000000002E-4</v>
      </c>
      <c r="CO4" s="24">
        <f xml:space="preserve"> RTD("cqg.rtd",,"StudyData",CE4, "VolBB^",,"c1",$B$1,"-6",,,,,"T")</f>
        <v>2.273E-4</v>
      </c>
      <c r="CP4" s="24">
        <f xml:space="preserve"> RTD("cqg.rtd",,"StudyData",CE4, "VolBB^",,"c1",$B$1,"-5",,,,,"T")</f>
        <v>1.9902E-4</v>
      </c>
      <c r="CQ4" s="24">
        <f xml:space="preserve"> RTD("cqg.rtd",,"StudyData",CE4, "VolBB^",,"c1",$B$1,"-4",,,,,"T")</f>
        <v>2.0091999999999999E-4</v>
      </c>
      <c r="CR4" s="24">
        <f xml:space="preserve"> RTD("cqg.rtd",,"StudyData",CE4, "VolBB^",,"c1",$B$1,"-3",,,,,"T")</f>
        <v>1.8756E-4</v>
      </c>
      <c r="CS4" s="24">
        <f xml:space="preserve"> RTD("cqg.rtd",,"StudyData",CE4, "VolBB^",,"c1",$B$1,"-2",,,,,"T")</f>
        <v>1.8992E-4</v>
      </c>
      <c r="CT4" s="24">
        <f xml:space="preserve"> RTD("cqg.rtd",,"StudyData",CE4, "VolBB^",,"c1",$B$1,"-1",,,,,"T")</f>
        <v>1.8347E-4</v>
      </c>
      <c r="CU4" s="24">
        <f xml:space="preserve"> RTD("cqg.rtd",,"StudyData",CE4, "VolBB^",,"c1",$B$1,"0",,,,,"T")</f>
        <v>1.8306999999999999E-4</v>
      </c>
    </row>
    <row r="5" spans="1:99" x14ac:dyDescent="0.25">
      <c r="A5" s="23" t="s">
        <v>27</v>
      </c>
      <c r="B5" s="24">
        <f xml:space="preserve"> RTD("cqg.rtd",,"StudyData", A5, "BDIF", "InputChoice=Close,MAType=Sim,Period1="&amp;$C$1&amp;",Percent="&amp;$D$1&amp;"", "BDIF",$B$1,,"all",,,,"T")/RTD("cqg.rtd",,"StudyData",A5, "BBnds", "MAType=Sim,InputChoice=Close,Period1="&amp;$C$1&amp;",Percent="&amp;$D$1&amp;",Divisor=0", "BMA",$B$1,"0","ALL",,,"TRUE","T")</f>
        <v>6.9954455879582154E-4</v>
      </c>
      <c r="C5" s="25">
        <f>RANK(B5,$B$4:$B$28,0)+COUNTIF($B$4:B5,B5)-1</f>
        <v>2</v>
      </c>
      <c r="D5" s="26"/>
      <c r="E5" s="27"/>
      <c r="F5" s="27"/>
      <c r="G5" s="27"/>
      <c r="H5" s="27"/>
      <c r="I5" s="27"/>
      <c r="J5" s="27"/>
      <c r="K5" s="27"/>
      <c r="L5" s="27"/>
      <c r="M5" s="27"/>
      <c r="N5" s="27"/>
      <c r="O5" s="27"/>
      <c r="P5" s="27"/>
      <c r="Q5" s="27"/>
      <c r="R5" s="27"/>
      <c r="S5" s="27"/>
      <c r="T5" s="27"/>
      <c r="U5" s="27"/>
      <c r="V5" s="27"/>
      <c r="W5" s="27"/>
      <c r="X5" s="27"/>
      <c r="Y5" s="27"/>
      <c r="Z5" s="27"/>
      <c r="AA5" s="27"/>
      <c r="AB5" s="27"/>
      <c r="AC5" s="27"/>
      <c r="AD5" s="27"/>
      <c r="AE5" s="27"/>
      <c r="AF5" s="27"/>
      <c r="AG5" s="27"/>
      <c r="AH5" s="27"/>
      <c r="AI5" s="27"/>
      <c r="AJ5" s="27"/>
      <c r="AK5" s="27"/>
      <c r="AL5" s="27"/>
      <c r="AM5" s="27"/>
      <c r="AN5" s="27"/>
      <c r="AO5" s="27"/>
      <c r="AP5" s="27"/>
      <c r="AQ5" s="27"/>
      <c r="AR5" s="27"/>
      <c r="AS5" s="27"/>
      <c r="AT5" s="27"/>
      <c r="AU5" s="27"/>
      <c r="AV5" s="27"/>
      <c r="AW5" s="27"/>
      <c r="AX5" s="27"/>
      <c r="AY5" s="27"/>
      <c r="AZ5" s="27"/>
      <c r="BA5" s="27"/>
      <c r="BB5" s="27"/>
      <c r="BC5" s="27"/>
      <c r="BD5" s="27"/>
      <c r="BE5" s="27"/>
      <c r="BF5" s="27">
        <f t="shared" ref="BF5:BF10" si="15">IF($C5=$BF$2,$BF$2,BF4+0.01)</f>
        <v>0.01</v>
      </c>
      <c r="BG5" s="27">
        <f t="shared" si="0"/>
        <v>0</v>
      </c>
      <c r="BH5" s="27">
        <f t="shared" si="1"/>
        <v>0</v>
      </c>
      <c r="BI5" s="27">
        <f t="shared" ref="BI5:BI10" si="16">IF($C5=$BI$2,$BI$2,BI4+0.01)</f>
        <v>0.01</v>
      </c>
      <c r="BJ5" s="27">
        <f t="shared" si="2"/>
        <v>0</v>
      </c>
      <c r="BK5" s="27">
        <f t="shared" si="3"/>
        <v>0</v>
      </c>
      <c r="BL5" s="27">
        <f t="shared" ref="BL5:BL10" si="17">IF($C5=$BL$2,$BL$2,BL4+0.01)</f>
        <v>0.01</v>
      </c>
      <c r="BM5" s="27">
        <f t="shared" si="4"/>
        <v>0</v>
      </c>
      <c r="BN5" s="27">
        <f t="shared" si="5"/>
        <v>0</v>
      </c>
      <c r="BO5" s="27">
        <f t="shared" ref="BO5:BO10" si="18">IF($C5=$BO$2,$BO$2,BO4+0.01)</f>
        <v>0.01</v>
      </c>
      <c r="BP5" s="27">
        <f t="shared" si="6"/>
        <v>0</v>
      </c>
      <c r="BQ5" s="27">
        <f t="shared" si="7"/>
        <v>0</v>
      </c>
      <c r="BR5" s="27">
        <f t="shared" ref="BR5:BR10" si="19">IF($C5=$BR$2,$BR$2,BR4+0.01)</f>
        <v>3.01</v>
      </c>
      <c r="BS5" s="27">
        <f t="shared" si="8"/>
        <v>0</v>
      </c>
      <c r="BT5" s="27">
        <f t="shared" si="9"/>
        <v>0</v>
      </c>
      <c r="BU5" s="27">
        <f t="shared" ref="BU5:BU10" si="20">IF($C5=$BU$2,$BU$2,BU4+0.01)</f>
        <v>2</v>
      </c>
      <c r="BV5" s="27" t="str">
        <f t="shared" si="10"/>
        <v>DREURCAD</v>
      </c>
      <c r="BW5" s="27">
        <f t="shared" si="11"/>
        <v>6.9954455879582154E-4</v>
      </c>
      <c r="BX5" s="27">
        <f t="shared" ref="BX5:BX10" si="21">IF($C5=$BX$2,$BX$2,BX4+0.01)</f>
        <v>0.01</v>
      </c>
      <c r="BY5" s="27">
        <f t="shared" si="12"/>
        <v>0</v>
      </c>
      <c r="BZ5" s="27">
        <f t="shared" si="13"/>
        <v>0</v>
      </c>
      <c r="CA5" s="27"/>
      <c r="CB5" s="27"/>
      <c r="CC5" s="27"/>
      <c r="CD5" s="9">
        <f>CD4-1</f>
        <v>6</v>
      </c>
      <c r="CE5" s="9" t="str">
        <f>LOOKUP(CD5,BI$4:BI$10,BJ$4:BJ$10)</f>
        <v>DREURCHF</v>
      </c>
      <c r="CF5" s="24">
        <f>LOOKUP(CD5,BI$4:BI$10,BK$4:BK$10)</f>
        <v>2.155223386147418E-4</v>
      </c>
      <c r="CH5" s="25" t="str">
        <f t="shared" ref="CH5:CH10" si="22">CE34</f>
        <v>DREURCHF</v>
      </c>
      <c r="CI5" s="9">
        <f t="shared" ref="CI5:CI10" si="23">CD34</f>
        <v>6</v>
      </c>
      <c r="CJ5" s="25">
        <f t="shared" si="14"/>
        <v>0</v>
      </c>
      <c r="CK5" s="28">
        <f t="shared" ref="CK5:CK10" si="24">IF(CJ5=1,IF(CH6=CE5,-1,IF(CH7=CE5,-2,IF(CE5=CH4,1,IF(CE5=CH3,2,0)))),0)</f>
        <v>0</v>
      </c>
      <c r="CL5" s="29">
        <f xml:space="preserve"> RTD("cqg.rtd",,"StudyData",CE5, "VolBB^",,"c1",$B$1,"-9",,,,,"T")</f>
        <v>4.2860000000000001E-4</v>
      </c>
      <c r="CM5" s="24">
        <f xml:space="preserve"> RTD("cqg.rtd",,"StudyData",CE5, "VolBB^",,"c1",$B$1,"-8",,,,,"T")</f>
        <v>3.9617999999999999E-4</v>
      </c>
      <c r="CN5" s="24">
        <f xml:space="preserve"> RTD("cqg.rtd",,"StudyData",CE5, "VolBB^",,"c1",$B$1,"-7",,,,,"T")</f>
        <v>3.7212999999999998E-4</v>
      </c>
      <c r="CO5" s="24">
        <f xml:space="preserve"> RTD("cqg.rtd",,"StudyData",CE5, "VolBB^",,"c1",$B$1,"-6",,,,,"T")</f>
        <v>3.4085000000000002E-4</v>
      </c>
      <c r="CP5" s="24">
        <f xml:space="preserve"> RTD("cqg.rtd",,"StudyData",CE5, "VolBB^",,"c1",$B$1,"-5",,,,,"T")</f>
        <v>3.0664000000000001E-4</v>
      </c>
      <c r="CQ5" s="24">
        <f xml:space="preserve"> RTD("cqg.rtd",,"StudyData",CE5, "VolBB^",,"c1",$B$1,"-4",,,,,"T")</f>
        <v>2.8726000000000001E-4</v>
      </c>
      <c r="CR5" s="24">
        <f xml:space="preserve"> RTD("cqg.rtd",,"StudyData",CE5, "VolBB^",,"c1",$B$1,"-3",,,,,"T")</f>
        <v>2.6266000000000001E-4</v>
      </c>
      <c r="CS5" s="24">
        <f xml:space="preserve"> RTD("cqg.rtd",,"StudyData",CE5, "VolBB^",,"c1",$B$1,"-2",,,,,"T")</f>
        <v>2.5007000000000002E-4</v>
      </c>
      <c r="CT5" s="24">
        <f xml:space="preserve"> RTD("cqg.rtd",,"StudyData",CE5, "VolBB^",,"c1",$B$1,"-1",,,,,"T")</f>
        <v>2.4266000000000001E-4</v>
      </c>
      <c r="CU5" s="24">
        <f xml:space="preserve"> RTD("cqg.rtd",,"StudyData",CE5, "VolBB^",,"c1",$B$1,"0",,,,,"T")</f>
        <v>2.1552E-4</v>
      </c>
    </row>
    <row r="6" spans="1:99" x14ac:dyDescent="0.25">
      <c r="A6" s="23" t="s">
        <v>24</v>
      </c>
      <c r="B6" s="24">
        <f xml:space="preserve"> RTD("cqg.rtd",,"StudyData", A6, "BDIF", "InputChoice=Close,MAType=Sim,Period1="&amp;$C$1&amp;",Percent="&amp;$D$1&amp;"", "BDIF",$B$1,,"all",,,,"T")/RTD("cqg.rtd",,"StudyData",A6, "BBnds", "MAType=Sim,InputChoice=Close,Period1="&amp;$C$1&amp;",Percent="&amp;$D$1&amp;",Divisor=0", "BMA",$B$1,"0","ALL",,,"TRUE","T")</f>
        <v>2.155223386147418E-4</v>
      </c>
      <c r="C6" s="25">
        <f>RANK(B6,$B$4:$B$28,0)+COUNTIF($B$4:B6,B6)-1</f>
        <v>6</v>
      </c>
      <c r="D6" s="26"/>
      <c r="E6" s="27"/>
      <c r="F6" s="27"/>
      <c r="G6" s="27"/>
      <c r="H6" s="27"/>
      <c r="I6" s="27"/>
      <c r="J6" s="27"/>
      <c r="K6" s="27"/>
      <c r="L6" s="27"/>
      <c r="M6" s="27"/>
      <c r="N6" s="27"/>
      <c r="O6" s="27"/>
      <c r="P6" s="27"/>
      <c r="Q6" s="27"/>
      <c r="R6" s="27"/>
      <c r="S6" s="27"/>
      <c r="T6" s="27"/>
      <c r="U6" s="27"/>
      <c r="V6" s="27"/>
      <c r="W6" s="27"/>
      <c r="X6" s="27"/>
      <c r="Y6" s="27"/>
      <c r="Z6" s="27"/>
      <c r="AA6" s="27"/>
      <c r="AB6" s="27"/>
      <c r="AC6" s="27"/>
      <c r="AD6" s="27"/>
      <c r="AE6" s="27"/>
      <c r="AF6" s="27"/>
      <c r="AG6" s="27"/>
      <c r="AH6" s="27"/>
      <c r="AI6" s="27"/>
      <c r="AJ6" s="27"/>
      <c r="AK6" s="27"/>
      <c r="AL6" s="27"/>
      <c r="AM6" s="27"/>
      <c r="AN6" s="27"/>
      <c r="AO6" s="27"/>
      <c r="AP6" s="27"/>
      <c r="AQ6" s="27"/>
      <c r="AR6" s="27"/>
      <c r="AS6" s="27"/>
      <c r="AT6" s="27"/>
      <c r="AU6" s="27"/>
      <c r="AV6" s="27"/>
      <c r="AW6" s="27"/>
      <c r="AX6" s="27"/>
      <c r="AY6" s="27"/>
      <c r="AZ6" s="27"/>
      <c r="BA6" s="27"/>
      <c r="BB6" s="27"/>
      <c r="BC6" s="27"/>
      <c r="BD6" s="27"/>
      <c r="BE6" s="27"/>
      <c r="BF6" s="27">
        <f t="shared" si="15"/>
        <v>0.02</v>
      </c>
      <c r="BG6" s="27">
        <f t="shared" si="0"/>
        <v>0</v>
      </c>
      <c r="BH6" s="27">
        <f t="shared" si="1"/>
        <v>0</v>
      </c>
      <c r="BI6" s="27">
        <f t="shared" si="16"/>
        <v>6</v>
      </c>
      <c r="BJ6" s="27" t="str">
        <f t="shared" si="2"/>
        <v>DREURCHF</v>
      </c>
      <c r="BK6" s="27">
        <f t="shared" si="3"/>
        <v>2.155223386147418E-4</v>
      </c>
      <c r="BL6" s="27">
        <f t="shared" si="17"/>
        <v>0.02</v>
      </c>
      <c r="BM6" s="27">
        <f t="shared" si="4"/>
        <v>0</v>
      </c>
      <c r="BN6" s="27">
        <f t="shared" si="5"/>
        <v>0</v>
      </c>
      <c r="BO6" s="27">
        <f t="shared" si="18"/>
        <v>0.02</v>
      </c>
      <c r="BP6" s="27">
        <f t="shared" si="6"/>
        <v>0</v>
      </c>
      <c r="BQ6" s="27">
        <f t="shared" si="7"/>
        <v>0</v>
      </c>
      <c r="BR6" s="27">
        <f t="shared" si="19"/>
        <v>3.0199999999999996</v>
      </c>
      <c r="BS6" s="27">
        <f t="shared" si="8"/>
        <v>0</v>
      </c>
      <c r="BT6" s="27">
        <f t="shared" si="9"/>
        <v>0</v>
      </c>
      <c r="BU6" s="27">
        <f t="shared" si="20"/>
        <v>2.0099999999999998</v>
      </c>
      <c r="BV6" s="27">
        <f t="shared" si="10"/>
        <v>0</v>
      </c>
      <c r="BW6" s="27">
        <f t="shared" si="11"/>
        <v>0</v>
      </c>
      <c r="BX6" s="27">
        <f t="shared" si="21"/>
        <v>0.02</v>
      </c>
      <c r="BY6" s="27">
        <f t="shared" si="12"/>
        <v>0</v>
      </c>
      <c r="BZ6" s="27">
        <f t="shared" si="13"/>
        <v>0</v>
      </c>
      <c r="CA6" s="27"/>
      <c r="CB6" s="27"/>
      <c r="CC6" s="27"/>
      <c r="CD6" s="9">
        <f t="shared" ref="CD6:CD10" si="25">CD5-1</f>
        <v>5</v>
      </c>
      <c r="CE6" s="9" t="str">
        <f>LOOKUP(CD6,BL$4:BL$10,BM$4:BM$10)</f>
        <v>DREURGBP</v>
      </c>
      <c r="CF6" s="24">
        <f>LOOKUP(CD6,BL$4:BL$10,BN$4:BN$10)</f>
        <v>3.1295428291187584E-4</v>
      </c>
      <c r="CH6" s="25" t="str">
        <f t="shared" si="22"/>
        <v>DREURGBP</v>
      </c>
      <c r="CI6" s="9">
        <f t="shared" si="23"/>
        <v>5</v>
      </c>
      <c r="CJ6" s="25">
        <f t="shared" si="14"/>
        <v>0</v>
      </c>
      <c r="CK6" s="28">
        <f t="shared" si="24"/>
        <v>0</v>
      </c>
      <c r="CL6" s="29">
        <f xml:space="preserve"> RTD("cqg.rtd",,"StudyData",CE6, "VolBB^",,"c1",$B$1,"-9",,,,,"T")</f>
        <v>2.1897999999999999E-4</v>
      </c>
      <c r="CM6" s="24">
        <f xml:space="preserve"> RTD("cqg.rtd",,"StudyData",CE6, "VolBB^",,"c1",$B$1,"-8",,,,,"T")</f>
        <v>1.9777999999999999E-4</v>
      </c>
      <c r="CN6" s="24">
        <f xml:space="preserve"> RTD("cqg.rtd",,"StudyData",CE6, "VolBB^",,"c1",$B$1,"-7",,,,,"T")</f>
        <v>1.5888E-4</v>
      </c>
      <c r="CO6" s="24">
        <f xml:space="preserve"> RTD("cqg.rtd",,"StudyData",CE6, "VolBB^",,"c1",$B$1,"-6",,,,,"T")</f>
        <v>1.6671000000000001E-4</v>
      </c>
      <c r="CP6" s="24">
        <f xml:space="preserve"> RTD("cqg.rtd",,"StudyData",CE6, "VolBB^",,"c1",$B$1,"-5",,,,,"T")</f>
        <v>1.8535000000000001E-4</v>
      </c>
      <c r="CQ6" s="24">
        <f xml:space="preserve"> RTD("cqg.rtd",,"StudyData",CE6, "VolBB^",,"c1",$B$1,"-4",,,,,"T")</f>
        <v>1.7687000000000001E-4</v>
      </c>
      <c r="CR6" s="24">
        <f xml:space="preserve"> RTD("cqg.rtd",,"StudyData",CE6, "VolBB^",,"c1",$B$1,"-3",,,,,"T")</f>
        <v>1.8764000000000001E-4</v>
      </c>
      <c r="CS6" s="24">
        <f xml:space="preserve"> RTD("cqg.rtd",,"StudyData",CE6, "VolBB^",,"c1",$B$1,"-2",,,,,"T")</f>
        <v>2.6237E-4</v>
      </c>
      <c r="CT6" s="24">
        <f xml:space="preserve"> RTD("cqg.rtd",,"StudyData",CE6, "VolBB^",,"c1",$B$1,"-1",,,,,"T")</f>
        <v>2.9664999999999997E-4</v>
      </c>
      <c r="CU6" s="24">
        <f xml:space="preserve"> RTD("cqg.rtd",,"StudyData",CE6, "VolBB^",,"c1",$B$1,"0",,,,,"T")</f>
        <v>3.1295999999999999E-4</v>
      </c>
    </row>
    <row r="7" spans="1:99" x14ac:dyDescent="0.25">
      <c r="A7" s="23" t="s">
        <v>22</v>
      </c>
      <c r="B7" s="24">
        <f xml:space="preserve"> RTD("cqg.rtd",,"StudyData", A7, "BDIF", "InputChoice=Close,MAType=Sim,Period1="&amp;$C$1&amp;",Percent="&amp;$D$1&amp;"", "BDIF",$B$1,,"all",,,,"T")/RTD("cqg.rtd",,"StudyData",A7, "BBnds", "MAType=Sim,InputChoice=Close,Period1="&amp;$C$1&amp;",Percent="&amp;$D$1&amp;",Divisor=0", "BMA",$B$1,"0","ALL",,,"TRUE","T")</f>
        <v>3.1295428291187584E-4</v>
      </c>
      <c r="C7" s="25">
        <f>RANK(B7,$B$4:$B$28,0)+COUNTIF($B$4:B7,B7)-1</f>
        <v>5</v>
      </c>
      <c r="D7" s="26"/>
      <c r="E7" s="27"/>
      <c r="F7" s="27"/>
      <c r="G7" s="27"/>
      <c r="H7" s="27"/>
      <c r="I7" s="27"/>
      <c r="J7" s="27"/>
      <c r="K7" s="27"/>
      <c r="L7" s="27"/>
      <c r="M7" s="27"/>
      <c r="N7" s="27"/>
      <c r="O7" s="27"/>
      <c r="P7" s="27"/>
      <c r="Q7" s="27"/>
      <c r="R7" s="27"/>
      <c r="S7" s="27"/>
      <c r="T7" s="27"/>
      <c r="U7" s="27"/>
      <c r="V7" s="27"/>
      <c r="W7" s="27"/>
      <c r="X7" s="27"/>
      <c r="Y7" s="27"/>
      <c r="Z7" s="27"/>
      <c r="AA7" s="27"/>
      <c r="AB7" s="27"/>
      <c r="AC7" s="27"/>
      <c r="AD7" s="27"/>
      <c r="AE7" s="27"/>
      <c r="AF7" s="27"/>
      <c r="AG7" s="27"/>
      <c r="AH7" s="27"/>
      <c r="AI7" s="27"/>
      <c r="AJ7" s="27"/>
      <c r="AK7" s="27"/>
      <c r="AL7" s="27"/>
      <c r="AM7" s="27"/>
      <c r="AN7" s="27"/>
      <c r="AO7" s="27"/>
      <c r="AP7" s="27"/>
      <c r="AQ7" s="27"/>
      <c r="AR7" s="27"/>
      <c r="AS7" s="27"/>
      <c r="AT7" s="27"/>
      <c r="AU7" s="27"/>
      <c r="AV7" s="27"/>
      <c r="AW7" s="27"/>
      <c r="AX7" s="27"/>
      <c r="AY7" s="27"/>
      <c r="AZ7" s="27"/>
      <c r="BA7" s="27"/>
      <c r="BB7" s="27"/>
      <c r="BC7" s="27"/>
      <c r="BD7" s="27"/>
      <c r="BE7" s="27"/>
      <c r="BF7" s="27">
        <f t="shared" si="15"/>
        <v>0.03</v>
      </c>
      <c r="BG7" s="27">
        <f t="shared" si="0"/>
        <v>0</v>
      </c>
      <c r="BH7" s="27">
        <f t="shared" si="1"/>
        <v>0</v>
      </c>
      <c r="BI7" s="27">
        <f t="shared" si="16"/>
        <v>6.01</v>
      </c>
      <c r="BJ7" s="27">
        <f t="shared" si="2"/>
        <v>0</v>
      </c>
      <c r="BK7" s="27">
        <f t="shared" si="3"/>
        <v>0</v>
      </c>
      <c r="BL7" s="27">
        <f t="shared" si="17"/>
        <v>5</v>
      </c>
      <c r="BM7" s="27" t="str">
        <f t="shared" si="4"/>
        <v>DREURGBP</v>
      </c>
      <c r="BN7" s="27">
        <f t="shared" si="5"/>
        <v>3.1295428291187584E-4</v>
      </c>
      <c r="BO7" s="27">
        <f t="shared" si="18"/>
        <v>0.03</v>
      </c>
      <c r="BP7" s="27">
        <f t="shared" si="6"/>
        <v>0</v>
      </c>
      <c r="BQ7" s="27">
        <f t="shared" si="7"/>
        <v>0</v>
      </c>
      <c r="BR7" s="27">
        <f t="shared" si="19"/>
        <v>3.0299999999999994</v>
      </c>
      <c r="BS7" s="27">
        <f t="shared" si="8"/>
        <v>0</v>
      </c>
      <c r="BT7" s="27">
        <f t="shared" si="9"/>
        <v>0</v>
      </c>
      <c r="BU7" s="27">
        <f t="shared" si="20"/>
        <v>2.0199999999999996</v>
      </c>
      <c r="BV7" s="27">
        <f t="shared" si="10"/>
        <v>0</v>
      </c>
      <c r="BW7" s="27">
        <f t="shared" si="11"/>
        <v>0</v>
      </c>
      <c r="BX7" s="27">
        <f t="shared" si="21"/>
        <v>0.03</v>
      </c>
      <c r="BY7" s="27">
        <f t="shared" si="12"/>
        <v>0</v>
      </c>
      <c r="BZ7" s="27">
        <f t="shared" si="13"/>
        <v>0</v>
      </c>
      <c r="CA7" s="27"/>
      <c r="CB7" s="27"/>
      <c r="CC7" s="27"/>
      <c r="CD7" s="9">
        <f t="shared" si="25"/>
        <v>4</v>
      </c>
      <c r="CE7" s="9" t="str">
        <f>LOOKUP(CD7,BO$4:BO$10,BP$4:BP$10)</f>
        <v>DREURJPY</v>
      </c>
      <c r="CF7" s="24">
        <f>LOOKUP(CD7,BO$4:BO$10,BQ$4:BQ$10)</f>
        <v>3.6317783908082951E-4</v>
      </c>
      <c r="CH7" s="25" t="str">
        <f t="shared" si="22"/>
        <v>DREURJPY</v>
      </c>
      <c r="CI7" s="9">
        <f t="shared" si="23"/>
        <v>4</v>
      </c>
      <c r="CJ7" s="25">
        <f t="shared" si="14"/>
        <v>0</v>
      </c>
      <c r="CK7" s="28">
        <f t="shared" si="24"/>
        <v>0</v>
      </c>
      <c r="CL7" s="29">
        <f xml:space="preserve"> RTD("cqg.rtd",,"StudyData",CE7, "VolBB^",,"c1",$B$1,"-9",,,,,"T")</f>
        <v>6.4473000000000004E-4</v>
      </c>
      <c r="CM7" s="24">
        <f xml:space="preserve"> RTD("cqg.rtd",,"StudyData",CE7, "VolBB^",,"c1",$B$1,"-8",,,,,"T")</f>
        <v>5.8359999999999998E-4</v>
      </c>
      <c r="CN7" s="24">
        <f xml:space="preserve"> RTD("cqg.rtd",,"StudyData",CE7, "VolBB^",,"c1",$B$1,"-7",,,,,"T")</f>
        <v>5.3706999999999995E-4</v>
      </c>
      <c r="CO7" s="24">
        <f xml:space="preserve"> RTD("cqg.rtd",,"StudyData",CE7, "VolBB^",,"c1",$B$1,"-6",,,,,"T")</f>
        <v>4.9127999999999997E-4</v>
      </c>
      <c r="CP7" s="24">
        <f xml:space="preserve"> RTD("cqg.rtd",,"StudyData",CE7, "VolBB^",,"c1",$B$1,"-5",,,,,"T")</f>
        <v>4.6861E-4</v>
      </c>
      <c r="CQ7" s="24">
        <f xml:space="preserve"> RTD("cqg.rtd",,"StudyData",CE7, "VolBB^",,"c1",$B$1,"-4",,,,,"T")</f>
        <v>4.4177000000000002E-4</v>
      </c>
      <c r="CR7" s="24">
        <f xml:space="preserve"> RTD("cqg.rtd",,"StudyData",CE7, "VolBB^",,"c1",$B$1,"-3",,,,,"T")</f>
        <v>3.9626E-4</v>
      </c>
      <c r="CS7" s="24">
        <f xml:space="preserve"> RTD("cqg.rtd",,"StudyData",CE7, "VolBB^",,"c1",$B$1,"-2",,,,,"T")</f>
        <v>3.8939999999999998E-4</v>
      </c>
      <c r="CT7" s="24">
        <f xml:space="preserve"> RTD("cqg.rtd",,"StudyData",CE7, "VolBB^",,"c1",$B$1,"-1",,,,,"T")</f>
        <v>3.8555000000000002E-4</v>
      </c>
      <c r="CU7" s="24">
        <f xml:space="preserve"> RTD("cqg.rtd",,"StudyData",CE7, "VolBB^",,"c1",$B$1,"0",,,,,"T")</f>
        <v>3.6318E-4</v>
      </c>
    </row>
    <row r="8" spans="1:99" x14ac:dyDescent="0.25">
      <c r="A8" s="23" t="s">
        <v>25</v>
      </c>
      <c r="B8" s="24">
        <f xml:space="preserve"> RTD("cqg.rtd",,"StudyData", A8, "BDIF", "InputChoice=Close,MAType=Sim,Period1="&amp;$C$1&amp;",Percent="&amp;$D$1&amp;"", "BDIF",$B$1,,"all",,,,"T")/RTD("cqg.rtd",,"StudyData",A8, "BBnds", "MAType=Sim,InputChoice=Close,Period1="&amp;$C$1&amp;",Percent="&amp;$D$1&amp;",Divisor=0", "BMA",$B$1,"0","ALL",,,"TRUE","T")</f>
        <v>3.6317783908082951E-4</v>
      </c>
      <c r="C8" s="25">
        <f>RANK(B8,$B$4:$B$28,0)+COUNTIF($B$4:B8,B8)-1</f>
        <v>4</v>
      </c>
      <c r="D8" s="26"/>
      <c r="E8" s="27"/>
      <c r="F8" s="27"/>
      <c r="G8" s="27"/>
      <c r="H8" s="27"/>
      <c r="I8" s="27"/>
      <c r="J8" s="27"/>
      <c r="K8" s="27"/>
      <c r="L8" s="27"/>
      <c r="M8" s="27"/>
      <c r="N8" s="27"/>
      <c r="O8" s="27"/>
      <c r="P8" s="27"/>
      <c r="Q8" s="27"/>
      <c r="R8" s="27"/>
      <c r="S8" s="27"/>
      <c r="T8" s="27"/>
      <c r="U8" s="27"/>
      <c r="V8" s="27"/>
      <c r="W8" s="27"/>
      <c r="X8" s="27"/>
      <c r="Y8" s="27"/>
      <c r="Z8" s="27"/>
      <c r="AA8" s="27"/>
      <c r="AB8" s="27"/>
      <c r="AC8" s="27"/>
      <c r="AD8" s="27"/>
      <c r="AE8" s="27"/>
      <c r="AF8" s="27"/>
      <c r="AG8" s="27"/>
      <c r="AH8" s="27"/>
      <c r="AI8" s="27"/>
      <c r="AJ8" s="27"/>
      <c r="AK8" s="27"/>
      <c r="AL8" s="27"/>
      <c r="AM8" s="27"/>
      <c r="AN8" s="27"/>
      <c r="AO8" s="27"/>
      <c r="AP8" s="27"/>
      <c r="AQ8" s="27"/>
      <c r="AR8" s="27"/>
      <c r="AS8" s="27"/>
      <c r="AT8" s="27"/>
      <c r="AU8" s="27"/>
      <c r="AV8" s="27"/>
      <c r="AW8" s="27"/>
      <c r="AX8" s="27"/>
      <c r="AY8" s="27"/>
      <c r="AZ8" s="27"/>
      <c r="BA8" s="27"/>
      <c r="BB8" s="27"/>
      <c r="BC8" s="27"/>
      <c r="BD8" s="27"/>
      <c r="BE8" s="27"/>
      <c r="BF8" s="27">
        <f t="shared" si="15"/>
        <v>0.04</v>
      </c>
      <c r="BG8" s="27">
        <f t="shared" si="0"/>
        <v>0</v>
      </c>
      <c r="BH8" s="27">
        <f t="shared" si="1"/>
        <v>0</v>
      </c>
      <c r="BI8" s="27">
        <f t="shared" si="16"/>
        <v>6.02</v>
      </c>
      <c r="BJ8" s="27">
        <f t="shared" si="2"/>
        <v>0</v>
      </c>
      <c r="BK8" s="27">
        <f t="shared" si="3"/>
        <v>0</v>
      </c>
      <c r="BL8" s="27">
        <f t="shared" si="17"/>
        <v>5.01</v>
      </c>
      <c r="BM8" s="27">
        <f t="shared" si="4"/>
        <v>0</v>
      </c>
      <c r="BN8" s="27">
        <f t="shared" si="5"/>
        <v>0</v>
      </c>
      <c r="BO8" s="27">
        <f t="shared" si="18"/>
        <v>4</v>
      </c>
      <c r="BP8" s="27" t="str">
        <f t="shared" si="6"/>
        <v>DREURJPY</v>
      </c>
      <c r="BQ8" s="27">
        <f t="shared" si="7"/>
        <v>3.6317783908082951E-4</v>
      </c>
      <c r="BR8" s="27">
        <f t="shared" si="19"/>
        <v>3.0399999999999991</v>
      </c>
      <c r="BS8" s="27">
        <f t="shared" si="8"/>
        <v>0</v>
      </c>
      <c r="BT8" s="27">
        <f t="shared" si="9"/>
        <v>0</v>
      </c>
      <c r="BU8" s="27">
        <f t="shared" si="20"/>
        <v>2.0299999999999994</v>
      </c>
      <c r="BV8" s="27">
        <f t="shared" si="10"/>
        <v>0</v>
      </c>
      <c r="BW8" s="27">
        <f t="shared" si="11"/>
        <v>0</v>
      </c>
      <c r="BX8" s="27">
        <f t="shared" si="21"/>
        <v>0.04</v>
      </c>
      <c r="BY8" s="27">
        <f t="shared" si="12"/>
        <v>0</v>
      </c>
      <c r="BZ8" s="27">
        <f t="shared" si="13"/>
        <v>0</v>
      </c>
      <c r="CA8" s="27"/>
      <c r="CB8" s="27"/>
      <c r="CC8" s="27"/>
      <c r="CD8" s="9">
        <f t="shared" si="25"/>
        <v>3</v>
      </c>
      <c r="CE8" s="9" t="str">
        <f>LOOKUP(CD8,BR$4:BR$10,BS$4:BS$10)</f>
        <v>DREURAUD</v>
      </c>
      <c r="CF8" s="24">
        <f>LOOKUP(CD8,BR$4:BR$10,BT$4:BT$10)</f>
        <v>4.6565414836765673E-4</v>
      </c>
      <c r="CH8" s="25" t="str">
        <f t="shared" si="22"/>
        <v>DREURAUD</v>
      </c>
      <c r="CI8" s="9">
        <f t="shared" si="23"/>
        <v>3</v>
      </c>
      <c r="CJ8" s="25">
        <f t="shared" si="14"/>
        <v>0</v>
      </c>
      <c r="CK8" s="28">
        <f t="shared" si="24"/>
        <v>0</v>
      </c>
      <c r="CL8" s="29">
        <f xml:space="preserve"> RTD("cqg.rtd",,"StudyData",CE8, "VolBB^",,"c1",$B$1,"-9",,,,,"T")</f>
        <v>2.9127999999999999E-4</v>
      </c>
      <c r="CM8" s="24">
        <f xml:space="preserve"> RTD("cqg.rtd",,"StudyData",CE8, "VolBB^",,"c1",$B$1,"-8",,,,,"T")</f>
        <v>2.8871000000000002E-4</v>
      </c>
      <c r="CN8" s="24">
        <f xml:space="preserve"> RTD("cqg.rtd",,"StudyData",CE8, "VolBB^",,"c1",$B$1,"-7",,,,,"T")</f>
        <v>3.1828E-4</v>
      </c>
      <c r="CO8" s="24">
        <f xml:space="preserve"> RTD("cqg.rtd",,"StudyData",CE8, "VolBB^",,"c1",$B$1,"-6",,,,,"T")</f>
        <v>3.1374000000000001E-4</v>
      </c>
      <c r="CP8" s="24">
        <f xml:space="preserve"> RTD("cqg.rtd",,"StudyData",CE8, "VolBB^",,"c1",$B$1,"-5",,,,,"T")</f>
        <v>3.1381999999999997E-4</v>
      </c>
      <c r="CQ8" s="24">
        <f xml:space="preserve"> RTD("cqg.rtd",,"StudyData",CE8, "VolBB^",,"c1",$B$1,"-4",,,,,"T")</f>
        <v>3.1178999999999999E-4</v>
      </c>
      <c r="CR8" s="24">
        <f xml:space="preserve"> RTD("cqg.rtd",,"StudyData",CE8, "VolBB^",,"c1",$B$1,"-3",,,,,"T")</f>
        <v>3.2092999999999998E-4</v>
      </c>
      <c r="CS8" s="24">
        <f xml:space="preserve"> RTD("cqg.rtd",,"StudyData",CE8, "VolBB^",,"c1",$B$1,"-2",,,,,"T")</f>
        <v>3.6531999999999998E-4</v>
      </c>
      <c r="CT8" s="24">
        <f xml:space="preserve"> RTD("cqg.rtd",,"StudyData",CE8, "VolBB^",,"c1",$B$1,"-1",,,,,"T")</f>
        <v>4.2853999999999999E-4</v>
      </c>
      <c r="CU8" s="24">
        <f xml:space="preserve"> RTD("cqg.rtd",,"StudyData",CE8, "VolBB^",,"c1",$B$1,"0",,,,,"T")</f>
        <v>4.6565000000000002E-4</v>
      </c>
    </row>
    <row r="9" spans="1:99" x14ac:dyDescent="0.25">
      <c r="A9" s="23" t="s">
        <v>38</v>
      </c>
      <c r="B9" s="24">
        <f xml:space="preserve"> RTD("cqg.rtd",,"StudyData", A9, "BDIF", "InputChoice=Close,MAType=Sim,Period1="&amp;$C$1&amp;",Percent="&amp;$D$1&amp;"", "BDIF",$B$1,,"all",,,,"T")/RTD("cqg.rtd",,"StudyData",A9, "BBnds", "MAType=Sim,InputChoice=Close,Period1="&amp;$C$1&amp;",Percent="&amp;$D$1&amp;",Divisor=0", "BMA",$B$1,"0","ALL",,,"TRUE","T")</f>
        <v>8.8262006382167839E-4</v>
      </c>
      <c r="C9" s="25">
        <f>RANK(B9,$B$4:$B$28,0)+COUNTIF($B$4:B9,B9)-1</f>
        <v>1</v>
      </c>
      <c r="D9" s="26"/>
      <c r="E9" s="27"/>
      <c r="F9" s="27"/>
      <c r="G9" s="27"/>
      <c r="H9" s="27"/>
      <c r="I9" s="27"/>
      <c r="J9" s="27"/>
      <c r="K9" s="27"/>
      <c r="L9" s="27"/>
      <c r="M9" s="27"/>
      <c r="N9" s="27"/>
      <c r="O9" s="27"/>
      <c r="P9" s="27"/>
      <c r="Q9" s="27"/>
      <c r="R9" s="27"/>
      <c r="S9" s="27"/>
      <c r="T9" s="27"/>
      <c r="U9" s="27"/>
      <c r="V9" s="27"/>
      <c r="W9" s="27"/>
      <c r="X9" s="27"/>
      <c r="Y9" s="27"/>
      <c r="Z9" s="27"/>
      <c r="AA9" s="27"/>
      <c r="AB9" s="27"/>
      <c r="AC9" s="27"/>
      <c r="AD9" s="27"/>
      <c r="AE9" s="27"/>
      <c r="AF9" s="27"/>
      <c r="AG9" s="27"/>
      <c r="AH9" s="27"/>
      <c r="AI9" s="27"/>
      <c r="AJ9" s="27"/>
      <c r="AK9" s="27"/>
      <c r="AL9" s="27"/>
      <c r="AM9" s="27"/>
      <c r="AN9" s="27"/>
      <c r="AO9" s="27"/>
      <c r="AP9" s="27"/>
      <c r="AQ9" s="27"/>
      <c r="AR9" s="27"/>
      <c r="AS9" s="27"/>
      <c r="AT9" s="27"/>
      <c r="AU9" s="27"/>
      <c r="AV9" s="27"/>
      <c r="AW9" s="27"/>
      <c r="AX9" s="27"/>
      <c r="AY9" s="27"/>
      <c r="AZ9" s="27"/>
      <c r="BA9" s="27"/>
      <c r="BB9" s="27"/>
      <c r="BC9" s="27"/>
      <c r="BD9" s="27"/>
      <c r="BE9" s="27"/>
      <c r="BF9" s="27">
        <f t="shared" si="15"/>
        <v>0.05</v>
      </c>
      <c r="BG9" s="27">
        <f t="shared" si="0"/>
        <v>0</v>
      </c>
      <c r="BH9" s="27">
        <f t="shared" si="1"/>
        <v>0</v>
      </c>
      <c r="BI9" s="27">
        <f t="shared" si="16"/>
        <v>6.0299999999999994</v>
      </c>
      <c r="BJ9" s="27">
        <f t="shared" si="2"/>
        <v>0</v>
      </c>
      <c r="BK9" s="27">
        <f t="shared" si="3"/>
        <v>0</v>
      </c>
      <c r="BL9" s="27">
        <f t="shared" si="17"/>
        <v>5.0199999999999996</v>
      </c>
      <c r="BM9" s="27">
        <f t="shared" si="4"/>
        <v>0</v>
      </c>
      <c r="BN9" s="27">
        <f t="shared" si="5"/>
        <v>0</v>
      </c>
      <c r="BO9" s="27">
        <f t="shared" si="18"/>
        <v>4.01</v>
      </c>
      <c r="BP9" s="27">
        <f t="shared" si="6"/>
        <v>0</v>
      </c>
      <c r="BQ9" s="27">
        <f t="shared" si="7"/>
        <v>0</v>
      </c>
      <c r="BR9" s="27">
        <f t="shared" si="19"/>
        <v>3.0499999999999989</v>
      </c>
      <c r="BS9" s="27">
        <f t="shared" si="8"/>
        <v>0</v>
      </c>
      <c r="BT9" s="27">
        <f t="shared" si="9"/>
        <v>0</v>
      </c>
      <c r="BU9" s="27">
        <f t="shared" si="20"/>
        <v>2.0399999999999991</v>
      </c>
      <c r="BV9" s="27">
        <f t="shared" si="10"/>
        <v>0</v>
      </c>
      <c r="BW9" s="27">
        <f t="shared" si="11"/>
        <v>0</v>
      </c>
      <c r="BX9" s="27">
        <f t="shared" si="21"/>
        <v>1</v>
      </c>
      <c r="BY9" s="27" t="str">
        <f t="shared" si="12"/>
        <v>DREURNZD</v>
      </c>
      <c r="BZ9" s="27">
        <f t="shared" si="13"/>
        <v>8.8262006382167839E-4</v>
      </c>
      <c r="CA9" s="27"/>
      <c r="CB9" s="27"/>
      <c r="CC9" s="27"/>
      <c r="CD9" s="9">
        <f t="shared" si="25"/>
        <v>2</v>
      </c>
      <c r="CE9" s="9" t="str">
        <f>LOOKUP(CD9,BU$4:BU$10,BV$4:BV$10)</f>
        <v>DREURCAD</v>
      </c>
      <c r="CF9" s="24">
        <f>LOOKUP(CD9,BU$4:BU$10,BW$4:BW$10)</f>
        <v>6.9954455879582154E-4</v>
      </c>
      <c r="CH9" s="25" t="str">
        <f t="shared" si="22"/>
        <v>DREURCAD</v>
      </c>
      <c r="CI9" s="9">
        <f t="shared" si="23"/>
        <v>2</v>
      </c>
      <c r="CJ9" s="25">
        <f t="shared" si="14"/>
        <v>0</v>
      </c>
      <c r="CK9" s="28">
        <f t="shared" si="24"/>
        <v>0</v>
      </c>
      <c r="CL9" s="29">
        <f xml:space="preserve"> RTD("cqg.rtd",,"StudyData",CE9, "VolBB^",,"c1",$B$1,"-9",,,,,"T")</f>
        <v>9.1823999999999996E-4</v>
      </c>
      <c r="CM9" s="24">
        <f xml:space="preserve"> RTD("cqg.rtd",,"StudyData",CE9, "VolBB^",,"c1",$B$1,"-8",,,,,"T")</f>
        <v>8.8060999999999999E-4</v>
      </c>
      <c r="CN9" s="24">
        <f xml:space="preserve"> RTD("cqg.rtd",,"StudyData",CE9, "VolBB^",,"c1",$B$1,"-7",,,,,"T")</f>
        <v>8.1012E-4</v>
      </c>
      <c r="CO9" s="24">
        <f xml:space="preserve"> RTD("cqg.rtd",,"StudyData",CE9, "VolBB^",,"c1",$B$1,"-6",,,,,"T")</f>
        <v>8.1696999999999998E-4</v>
      </c>
      <c r="CP9" s="24">
        <f xml:space="preserve"> RTD("cqg.rtd",,"StudyData",CE9, "VolBB^",,"c1",$B$1,"-5",,,,,"T")</f>
        <v>8.206E-4</v>
      </c>
      <c r="CQ9" s="24">
        <f xml:space="preserve"> RTD("cqg.rtd",,"StudyData",CE9, "VolBB^",,"c1",$B$1,"-4",,,,,"T")</f>
        <v>8.2784999999999998E-4</v>
      </c>
      <c r="CR9" s="24">
        <f xml:space="preserve"> RTD("cqg.rtd",,"StudyData",CE9, "VolBB^",,"c1",$B$1,"-3",,,,,"T")</f>
        <v>8.2954000000000003E-4</v>
      </c>
      <c r="CS9" s="24">
        <f xml:space="preserve"> RTD("cqg.rtd",,"StudyData",CE9, "VolBB^",,"c1",$B$1,"-2",,,,,"T")</f>
        <v>8.1862000000000005E-4</v>
      </c>
      <c r="CT9" s="24">
        <f xml:space="preserve"> RTD("cqg.rtd",,"StudyData",CE9, "VolBB^",,"c1",$B$1,"-1",,,,,"T")</f>
        <v>8.0672000000000003E-4</v>
      </c>
      <c r="CU9" s="24">
        <f xml:space="preserve"> RTD("cqg.rtd",,"StudyData",CE9, "VolBB^",,"c1",$B$1,"0",,,,,"T")</f>
        <v>6.9954000000000001E-4</v>
      </c>
    </row>
    <row r="10" spans="1:99" x14ac:dyDescent="0.25">
      <c r="A10" s="23" t="s">
        <v>18</v>
      </c>
      <c r="B10" s="24">
        <f xml:space="preserve"> RTD("cqg.rtd",,"StudyData", A10, "BDIF", "InputChoice=Close,MAType=Sim,Period1="&amp;$C$1&amp;",Percent="&amp;$D$1&amp;"", "BDIF",$B$1,,"all",,,,"T")/RTD("cqg.rtd",,"StudyData",A10, "BBnds", "MAType=Sim,InputChoice=Close,Period1="&amp;$C$1&amp;",Percent="&amp;$D$1&amp;",Divisor=0", "BMA",$B$1,"0","ALL",,,"TRUE","T")</f>
        <v>1.8307354208528566E-4</v>
      </c>
      <c r="C10" s="25">
        <f>RANK(B10,$B$4:$B$28,0)+COUNTIF($B$4:B10,B10)-1</f>
        <v>7</v>
      </c>
      <c r="D10" s="26"/>
      <c r="E10" s="27"/>
      <c r="F10" s="27"/>
      <c r="G10" s="27"/>
      <c r="H10" s="27"/>
      <c r="I10" s="27"/>
      <c r="J10" s="27"/>
      <c r="K10" s="27"/>
      <c r="L10" s="27"/>
      <c r="M10" s="27"/>
      <c r="N10" s="27"/>
      <c r="O10" s="27"/>
      <c r="P10" s="27"/>
      <c r="Q10" s="27"/>
      <c r="R10" s="27"/>
      <c r="S10" s="27"/>
      <c r="T10" s="27"/>
      <c r="U10" s="27"/>
      <c r="V10" s="27"/>
      <c r="W10" s="27"/>
      <c r="X10" s="27"/>
      <c r="Y10" s="27"/>
      <c r="Z10" s="27"/>
      <c r="AA10" s="27"/>
      <c r="AB10" s="27"/>
      <c r="AC10" s="27"/>
      <c r="AD10" s="27"/>
      <c r="AE10" s="27"/>
      <c r="AF10" s="27"/>
      <c r="AG10" s="27"/>
      <c r="AH10" s="27"/>
      <c r="AI10" s="27"/>
      <c r="AJ10" s="27"/>
      <c r="AK10" s="27"/>
      <c r="AL10" s="27"/>
      <c r="AM10" s="27"/>
      <c r="AN10" s="27"/>
      <c r="AO10" s="27"/>
      <c r="AP10" s="27"/>
      <c r="AQ10" s="27"/>
      <c r="AR10" s="27"/>
      <c r="AS10" s="27"/>
      <c r="AT10" s="27"/>
      <c r="AU10" s="27"/>
      <c r="AV10" s="27"/>
      <c r="AW10" s="27"/>
      <c r="AX10" s="27"/>
      <c r="AY10" s="27"/>
      <c r="AZ10" s="27"/>
      <c r="BA10" s="27"/>
      <c r="BB10" s="27"/>
      <c r="BC10" s="27"/>
      <c r="BD10" s="27"/>
      <c r="BE10" s="27"/>
      <c r="BF10" s="27">
        <f t="shared" si="15"/>
        <v>7</v>
      </c>
      <c r="BG10" s="27" t="str">
        <f t="shared" si="0"/>
        <v>DREURUSD</v>
      </c>
      <c r="BH10" s="27">
        <f t="shared" si="1"/>
        <v>1.8307354208528566E-4</v>
      </c>
      <c r="BI10" s="27">
        <f t="shared" si="16"/>
        <v>6.0399999999999991</v>
      </c>
      <c r="BJ10" s="27">
        <f t="shared" si="2"/>
        <v>0</v>
      </c>
      <c r="BK10" s="27">
        <f t="shared" si="3"/>
        <v>0</v>
      </c>
      <c r="BL10" s="27">
        <f t="shared" si="17"/>
        <v>5.0299999999999994</v>
      </c>
      <c r="BM10" s="27">
        <f t="shared" si="4"/>
        <v>0</v>
      </c>
      <c r="BN10" s="27">
        <f t="shared" si="5"/>
        <v>0</v>
      </c>
      <c r="BO10" s="27">
        <f t="shared" si="18"/>
        <v>4.0199999999999996</v>
      </c>
      <c r="BP10" s="27">
        <f t="shared" si="6"/>
        <v>0</v>
      </c>
      <c r="BQ10" s="27">
        <f t="shared" si="7"/>
        <v>0</v>
      </c>
      <c r="BR10" s="27">
        <f t="shared" si="19"/>
        <v>3.0599999999999987</v>
      </c>
      <c r="BS10" s="27">
        <f t="shared" si="8"/>
        <v>0</v>
      </c>
      <c r="BT10" s="27">
        <f t="shared" si="9"/>
        <v>0</v>
      </c>
      <c r="BU10" s="27">
        <f t="shared" si="20"/>
        <v>2.0499999999999989</v>
      </c>
      <c r="BV10" s="27">
        <f t="shared" si="10"/>
        <v>0</v>
      </c>
      <c r="BW10" s="27">
        <f t="shared" si="11"/>
        <v>0</v>
      </c>
      <c r="BX10" s="27">
        <f t="shared" si="21"/>
        <v>1.01</v>
      </c>
      <c r="BY10" s="27">
        <f t="shared" si="12"/>
        <v>0</v>
      </c>
      <c r="BZ10" s="27">
        <f t="shared" si="13"/>
        <v>0</v>
      </c>
      <c r="CA10" s="27"/>
      <c r="CB10" s="27"/>
      <c r="CC10" s="27"/>
      <c r="CD10" s="9">
        <f t="shared" si="25"/>
        <v>1</v>
      </c>
      <c r="CE10" s="9" t="str">
        <f>LOOKUP(CD10,BX$4:BX$10,BY$4:BY$10)</f>
        <v>DREURNZD</v>
      </c>
      <c r="CF10" s="24">
        <f>LOOKUP(CD10,BX$4:BX$10,BZ$4:BZ$10)</f>
        <v>8.8262006382167839E-4</v>
      </c>
      <c r="CH10" s="25" t="str">
        <f t="shared" si="22"/>
        <v>DREURNZD</v>
      </c>
      <c r="CI10" s="9">
        <f t="shared" si="23"/>
        <v>1</v>
      </c>
      <c r="CJ10" s="25">
        <f t="shared" si="14"/>
        <v>0</v>
      </c>
      <c r="CK10" s="28">
        <f t="shared" si="24"/>
        <v>0</v>
      </c>
      <c r="CL10" s="29">
        <f xml:space="preserve"> RTD("cqg.rtd",,"StudyData",CE10, "VolBB^",,"c1",$B$1,"-9",,,,,"T")</f>
        <v>6.7115000000000002E-4</v>
      </c>
      <c r="CM10" s="24">
        <f xml:space="preserve"> RTD("cqg.rtd",,"StudyData",CE10, "VolBB^",,"c1",$B$1,"-8",,,,,"T")</f>
        <v>6.9256000000000005E-4</v>
      </c>
      <c r="CN10" s="24">
        <f xml:space="preserve"> RTD("cqg.rtd",,"StudyData",CE10, "VolBB^",,"c1",$B$1,"-7",,,,,"T")</f>
        <v>6.9844000000000004E-4</v>
      </c>
      <c r="CO10" s="24">
        <f xml:space="preserve"> RTD("cqg.rtd",,"StudyData",CE10, "VolBB^",,"c1",$B$1,"-6",,,,,"T")</f>
        <v>7.0220999999999999E-4</v>
      </c>
      <c r="CP10" s="24">
        <f xml:space="preserve"> RTD("cqg.rtd",,"StudyData",CE10, "VolBB^",,"c1",$B$1,"-5",,,,,"T")</f>
        <v>7.1608999999999996E-4</v>
      </c>
      <c r="CQ10" s="24">
        <f xml:space="preserve"> RTD("cqg.rtd",,"StudyData",CE10, "VolBB^",,"c1",$B$1,"-4",,,,,"T")</f>
        <v>7.1776000000000001E-4</v>
      </c>
      <c r="CR10" s="24">
        <f xml:space="preserve"> RTD("cqg.rtd",,"StudyData",CE10, "VolBB^",,"c1",$B$1,"-3",,,,,"T")</f>
        <v>7.1549000000000005E-4</v>
      </c>
      <c r="CS10" s="24">
        <f xml:space="preserve"> RTD("cqg.rtd",,"StudyData",CE10, "VolBB^",,"c1",$B$1,"-2",,,,,"T")</f>
        <v>7.7488000000000003E-4</v>
      </c>
      <c r="CT10" s="24">
        <f xml:space="preserve"> RTD("cqg.rtd",,"StudyData",CE10, "VolBB^",,"c1",$B$1,"-1",,,,,"T")</f>
        <v>8.6008999999999999E-4</v>
      </c>
      <c r="CU10" s="24">
        <f xml:space="preserve"> RTD("cqg.rtd",,"StudyData",CE10, "VolBB^",,"c1",$B$1,"0",,,,,"T")</f>
        <v>8.8261999999999998E-4</v>
      </c>
    </row>
    <row r="11" spans="1:99" x14ac:dyDescent="0.25">
      <c r="A11" s="30"/>
      <c r="B11" s="24"/>
      <c r="C11" s="25"/>
      <c r="D11" s="26"/>
      <c r="E11" s="27"/>
      <c r="F11" s="27"/>
      <c r="G11" s="27"/>
      <c r="H11" s="27"/>
      <c r="I11" s="27"/>
      <c r="J11" s="27"/>
      <c r="K11" s="27"/>
      <c r="L11" s="27"/>
      <c r="M11" s="27"/>
      <c r="N11" s="27"/>
      <c r="O11" s="27"/>
      <c r="P11" s="27"/>
      <c r="Q11" s="27"/>
      <c r="R11" s="27"/>
      <c r="S11" s="27"/>
      <c r="T11" s="27"/>
      <c r="U11" s="27"/>
      <c r="V11" s="27"/>
      <c r="W11" s="27"/>
      <c r="X11" s="27"/>
      <c r="Y11" s="27"/>
      <c r="Z11" s="27"/>
      <c r="AA11" s="27"/>
      <c r="AB11" s="27"/>
      <c r="AC11" s="27"/>
      <c r="AD11" s="27"/>
      <c r="AE11" s="27"/>
      <c r="AF11" s="27"/>
      <c r="AG11" s="27"/>
      <c r="AH11" s="27"/>
      <c r="AI11" s="27"/>
      <c r="AJ11" s="27"/>
      <c r="AK11" s="27"/>
      <c r="AL11" s="27"/>
      <c r="AM11" s="27"/>
      <c r="AN11" s="27"/>
      <c r="AO11" s="27"/>
      <c r="AP11" s="27"/>
      <c r="AQ11" s="27"/>
      <c r="AR11" s="27"/>
      <c r="AS11" s="27"/>
      <c r="AT11" s="27"/>
      <c r="AU11" s="27"/>
      <c r="AV11" s="27"/>
      <c r="AW11" s="27"/>
      <c r="AX11" s="27"/>
      <c r="AY11" s="27"/>
      <c r="AZ11" s="27"/>
      <c r="BA11" s="27"/>
      <c r="BB11" s="27"/>
      <c r="BC11" s="27"/>
      <c r="BD11" s="27"/>
      <c r="BE11" s="27"/>
      <c r="BF11" s="27"/>
      <c r="BG11" s="27"/>
      <c r="BH11" s="27"/>
      <c r="BI11" s="27"/>
      <c r="BJ11" s="27"/>
      <c r="BK11" s="27"/>
      <c r="BL11" s="27"/>
      <c r="BM11" s="27"/>
      <c r="BN11" s="27"/>
      <c r="BO11" s="27"/>
      <c r="BP11" s="27"/>
      <c r="BQ11" s="27"/>
      <c r="BR11" s="27"/>
      <c r="BS11" s="27"/>
      <c r="BT11" s="27"/>
      <c r="BU11" s="27"/>
      <c r="BV11" s="27"/>
      <c r="BW11" s="27"/>
      <c r="BX11" s="27"/>
      <c r="BY11" s="27"/>
      <c r="BZ11" s="27"/>
      <c r="CA11" s="27"/>
      <c r="CB11" s="27"/>
      <c r="CC11" s="27"/>
      <c r="CF11" s="24"/>
      <c r="CH11" s="25"/>
      <c r="CJ11" s="25"/>
      <c r="CK11" s="28"/>
      <c r="CL11" s="29"/>
      <c r="CM11" s="24"/>
      <c r="CN11" s="24"/>
      <c r="CO11" s="24"/>
      <c r="CP11" s="24"/>
      <c r="CQ11" s="24"/>
      <c r="CR11" s="24"/>
      <c r="CS11" s="24"/>
      <c r="CT11" s="24"/>
      <c r="CU11" s="24"/>
    </row>
    <row r="12" spans="1:99" x14ac:dyDescent="0.25">
      <c r="A12" s="30"/>
      <c r="B12" s="24"/>
      <c r="C12" s="25"/>
      <c r="D12" s="26"/>
      <c r="E12" s="27"/>
      <c r="F12" s="27"/>
      <c r="G12" s="27"/>
      <c r="H12" s="27"/>
      <c r="I12" s="27"/>
      <c r="J12" s="27"/>
      <c r="K12" s="27"/>
      <c r="L12" s="27"/>
      <c r="M12" s="27"/>
      <c r="N12" s="27"/>
      <c r="O12" s="27"/>
      <c r="P12" s="27"/>
      <c r="Q12" s="27"/>
      <c r="R12" s="27"/>
      <c r="S12" s="27"/>
      <c r="T12" s="27"/>
      <c r="U12" s="27"/>
      <c r="V12" s="27"/>
      <c r="W12" s="27"/>
      <c r="X12" s="27"/>
      <c r="Y12" s="27"/>
      <c r="Z12" s="27"/>
      <c r="AA12" s="27"/>
      <c r="AB12" s="27"/>
      <c r="AC12" s="27"/>
      <c r="AD12" s="27"/>
      <c r="AE12" s="27"/>
      <c r="AF12" s="27"/>
      <c r="AG12" s="27"/>
      <c r="AH12" s="27"/>
      <c r="AI12" s="27"/>
      <c r="AJ12" s="27"/>
      <c r="AK12" s="27"/>
      <c r="AL12" s="27"/>
      <c r="AM12" s="27"/>
      <c r="AN12" s="27"/>
      <c r="AO12" s="27"/>
      <c r="AP12" s="27"/>
      <c r="AQ12" s="27"/>
      <c r="AR12" s="27"/>
      <c r="AS12" s="27"/>
      <c r="AT12" s="27"/>
      <c r="AU12" s="27"/>
      <c r="AV12" s="27"/>
      <c r="AW12" s="27"/>
      <c r="AX12" s="27"/>
      <c r="AY12" s="27"/>
      <c r="AZ12" s="27"/>
      <c r="BA12" s="27"/>
      <c r="BB12" s="27"/>
      <c r="BC12" s="27"/>
      <c r="BD12" s="27"/>
      <c r="BE12" s="27"/>
      <c r="BF12" s="27"/>
      <c r="BG12" s="27"/>
      <c r="BH12" s="27"/>
      <c r="BI12" s="27"/>
      <c r="BJ12" s="27"/>
      <c r="BK12" s="27"/>
      <c r="BL12" s="27"/>
      <c r="BM12" s="27"/>
      <c r="BN12" s="27"/>
      <c r="BO12" s="27"/>
      <c r="BP12" s="27"/>
      <c r="BQ12" s="27"/>
      <c r="BR12" s="27"/>
      <c r="BS12" s="27"/>
      <c r="BT12" s="27"/>
      <c r="BU12" s="27"/>
      <c r="BV12" s="27"/>
      <c r="BW12" s="27"/>
      <c r="BX12" s="27"/>
      <c r="BY12" s="27"/>
      <c r="BZ12" s="27"/>
      <c r="CA12" s="27"/>
      <c r="CB12" s="27"/>
      <c r="CC12" s="27"/>
      <c r="CF12" s="24"/>
      <c r="CH12" s="25"/>
      <c r="CJ12" s="25"/>
      <c r="CK12" s="28"/>
      <c r="CL12" s="29"/>
      <c r="CM12" s="24"/>
      <c r="CN12" s="24"/>
      <c r="CO12" s="24"/>
      <c r="CP12" s="24"/>
      <c r="CQ12" s="24"/>
      <c r="CR12" s="24"/>
      <c r="CS12" s="24"/>
      <c r="CT12" s="24"/>
      <c r="CU12" s="24"/>
    </row>
    <row r="13" spans="1:99" x14ac:dyDescent="0.25">
      <c r="A13" s="30"/>
      <c r="B13" s="24"/>
      <c r="C13" s="25"/>
      <c r="D13" s="26"/>
      <c r="E13" s="27"/>
      <c r="F13" s="27"/>
      <c r="G13" s="27"/>
      <c r="H13" s="27"/>
      <c r="I13" s="27"/>
      <c r="J13" s="27"/>
      <c r="K13" s="27"/>
      <c r="L13" s="27"/>
      <c r="M13" s="27"/>
      <c r="N13" s="27"/>
      <c r="O13" s="27"/>
      <c r="P13" s="27"/>
      <c r="Q13" s="27"/>
      <c r="R13" s="27"/>
      <c r="S13" s="27"/>
      <c r="T13" s="27"/>
      <c r="U13" s="27"/>
      <c r="V13" s="27"/>
      <c r="W13" s="27"/>
      <c r="X13" s="27"/>
      <c r="Y13" s="27"/>
      <c r="Z13" s="27"/>
      <c r="AA13" s="27"/>
      <c r="AB13" s="27"/>
      <c r="AC13" s="27"/>
      <c r="AD13" s="27"/>
      <c r="AE13" s="27"/>
      <c r="AF13" s="27"/>
      <c r="AG13" s="27"/>
      <c r="AH13" s="27"/>
      <c r="AI13" s="27"/>
      <c r="AJ13" s="27"/>
      <c r="AK13" s="27"/>
      <c r="AL13" s="27"/>
      <c r="AM13" s="27"/>
      <c r="AN13" s="27"/>
      <c r="AO13" s="27"/>
      <c r="AP13" s="27"/>
      <c r="AQ13" s="27"/>
      <c r="AR13" s="27"/>
      <c r="AS13" s="27"/>
      <c r="AT13" s="27"/>
      <c r="AU13" s="27"/>
      <c r="AV13" s="27"/>
      <c r="AW13" s="27"/>
      <c r="AX13" s="27"/>
      <c r="AY13" s="27"/>
      <c r="AZ13" s="27"/>
      <c r="BA13" s="27"/>
      <c r="BB13" s="27"/>
      <c r="BC13" s="27"/>
      <c r="BD13" s="27"/>
      <c r="BE13" s="27"/>
      <c r="BF13" s="27"/>
      <c r="BG13" s="27"/>
      <c r="BH13" s="27"/>
      <c r="BI13" s="27"/>
      <c r="BJ13" s="27"/>
      <c r="BK13" s="27"/>
      <c r="BL13" s="27"/>
      <c r="BM13" s="27"/>
      <c r="BN13" s="27"/>
      <c r="BO13" s="27"/>
      <c r="BP13" s="27"/>
      <c r="BQ13" s="27"/>
      <c r="BR13" s="27"/>
      <c r="BS13" s="27"/>
      <c r="BT13" s="27"/>
      <c r="BU13" s="27"/>
      <c r="BV13" s="27"/>
      <c r="BW13" s="27"/>
      <c r="BX13" s="27"/>
      <c r="BY13" s="27"/>
      <c r="BZ13" s="27"/>
      <c r="CA13" s="27"/>
      <c r="CB13" s="27"/>
      <c r="CC13" s="27"/>
      <c r="CF13" s="24"/>
      <c r="CH13" s="25"/>
      <c r="CJ13" s="25"/>
      <c r="CK13" s="28"/>
      <c r="CL13" s="29"/>
      <c r="CM13" s="24"/>
      <c r="CN13" s="24"/>
      <c r="CO13" s="24"/>
      <c r="CP13" s="24"/>
      <c r="CQ13" s="24"/>
      <c r="CR13" s="24"/>
      <c r="CS13" s="24"/>
      <c r="CT13" s="24"/>
      <c r="CU13" s="24"/>
    </row>
    <row r="14" spans="1:99" x14ac:dyDescent="0.25">
      <c r="A14" s="30"/>
      <c r="B14" s="24"/>
      <c r="C14" s="25"/>
      <c r="D14" s="26"/>
      <c r="E14" s="27"/>
      <c r="F14" s="27"/>
      <c r="G14" s="27"/>
      <c r="H14" s="27"/>
      <c r="I14" s="27"/>
      <c r="J14" s="27"/>
      <c r="K14" s="27"/>
      <c r="L14" s="27"/>
      <c r="M14" s="27"/>
      <c r="N14" s="27"/>
      <c r="O14" s="27"/>
      <c r="P14" s="27"/>
      <c r="Q14" s="27"/>
      <c r="R14" s="27"/>
      <c r="S14" s="27"/>
      <c r="T14" s="27"/>
      <c r="U14" s="27"/>
      <c r="V14" s="27"/>
      <c r="W14" s="27"/>
      <c r="X14" s="27"/>
      <c r="Y14" s="27"/>
      <c r="Z14" s="27"/>
      <c r="AA14" s="27"/>
      <c r="AB14" s="27"/>
      <c r="AC14" s="27"/>
      <c r="AD14" s="27"/>
      <c r="AE14" s="27"/>
      <c r="AF14" s="27"/>
      <c r="AG14" s="27"/>
      <c r="AH14" s="27"/>
      <c r="AI14" s="27"/>
      <c r="AJ14" s="27"/>
      <c r="AK14" s="27"/>
      <c r="AL14" s="27"/>
      <c r="AM14" s="27"/>
      <c r="AN14" s="27"/>
      <c r="AO14" s="27"/>
      <c r="AP14" s="27"/>
      <c r="AQ14" s="27"/>
      <c r="AR14" s="27"/>
      <c r="AS14" s="27"/>
      <c r="AT14" s="27"/>
      <c r="AU14" s="27"/>
      <c r="AV14" s="27"/>
      <c r="AW14" s="27"/>
      <c r="AX14" s="27"/>
      <c r="AY14" s="27"/>
      <c r="AZ14" s="27"/>
      <c r="BA14" s="27"/>
      <c r="BB14" s="27"/>
      <c r="BC14" s="27"/>
      <c r="BD14" s="27"/>
      <c r="BE14" s="27"/>
      <c r="BF14" s="27"/>
      <c r="BG14" s="27"/>
      <c r="BH14" s="27"/>
      <c r="BI14" s="27"/>
      <c r="BJ14" s="27"/>
      <c r="BK14" s="27"/>
      <c r="BL14" s="27"/>
      <c r="BM14" s="27"/>
      <c r="BN14" s="27"/>
      <c r="BO14" s="27"/>
      <c r="BP14" s="27"/>
      <c r="BQ14" s="27"/>
      <c r="BR14" s="27"/>
      <c r="BS14" s="27"/>
      <c r="BT14" s="27"/>
      <c r="BU14" s="27"/>
      <c r="BV14" s="27"/>
      <c r="BW14" s="27"/>
      <c r="BX14" s="27"/>
      <c r="BY14" s="27"/>
      <c r="BZ14" s="27"/>
      <c r="CA14" s="27"/>
      <c r="CB14" s="27"/>
      <c r="CC14" s="27"/>
      <c r="CF14" s="24"/>
      <c r="CH14" s="25"/>
      <c r="CJ14" s="25"/>
      <c r="CK14" s="28"/>
      <c r="CL14" s="29"/>
      <c r="CM14" s="24"/>
      <c r="CN14" s="24"/>
      <c r="CO14" s="24"/>
      <c r="CP14" s="24"/>
      <c r="CQ14" s="24"/>
      <c r="CR14" s="24"/>
      <c r="CS14" s="24"/>
      <c r="CT14" s="24"/>
      <c r="CU14" s="24"/>
    </row>
    <row r="15" spans="1:99" x14ac:dyDescent="0.25">
      <c r="A15" s="30"/>
      <c r="B15" s="24"/>
      <c r="C15" s="25"/>
      <c r="D15" s="26"/>
      <c r="E15" s="27"/>
      <c r="F15" s="27"/>
      <c r="G15" s="27"/>
      <c r="H15" s="27"/>
      <c r="I15" s="27"/>
      <c r="J15" s="27"/>
      <c r="K15" s="27"/>
      <c r="L15" s="27"/>
      <c r="M15" s="27"/>
      <c r="N15" s="27"/>
      <c r="O15" s="27"/>
      <c r="P15" s="27"/>
      <c r="Q15" s="27"/>
      <c r="R15" s="27"/>
      <c r="S15" s="27"/>
      <c r="T15" s="27"/>
      <c r="U15" s="27"/>
      <c r="V15" s="27"/>
      <c r="W15" s="27"/>
      <c r="X15" s="27"/>
      <c r="Y15" s="27"/>
      <c r="Z15" s="27"/>
      <c r="AA15" s="27"/>
      <c r="AB15" s="27"/>
      <c r="AC15" s="27"/>
      <c r="AD15" s="27"/>
      <c r="AE15" s="27"/>
      <c r="AF15" s="27"/>
      <c r="AG15" s="27"/>
      <c r="AH15" s="27"/>
      <c r="AI15" s="27"/>
      <c r="AJ15" s="27"/>
      <c r="AK15" s="27"/>
      <c r="AL15" s="27"/>
      <c r="AM15" s="27"/>
      <c r="AN15" s="27"/>
      <c r="AO15" s="27"/>
      <c r="AP15" s="27"/>
      <c r="AQ15" s="27"/>
      <c r="AR15" s="27"/>
      <c r="AS15" s="27"/>
      <c r="AT15" s="27"/>
      <c r="AU15" s="27"/>
      <c r="AV15" s="27"/>
      <c r="AW15" s="27"/>
      <c r="AX15" s="27"/>
      <c r="AY15" s="27"/>
      <c r="AZ15" s="27"/>
      <c r="BA15" s="27"/>
      <c r="BB15" s="27"/>
      <c r="BC15" s="27"/>
      <c r="BD15" s="27"/>
      <c r="BE15" s="27"/>
      <c r="BF15" s="27"/>
      <c r="BG15" s="27"/>
      <c r="BH15" s="27"/>
      <c r="BI15" s="27"/>
      <c r="BJ15" s="27"/>
      <c r="BK15" s="27"/>
      <c r="BL15" s="27"/>
      <c r="BM15" s="27"/>
      <c r="BN15" s="27"/>
      <c r="BO15" s="27"/>
      <c r="BP15" s="27"/>
      <c r="BQ15" s="27"/>
      <c r="BR15" s="27"/>
      <c r="BS15" s="27"/>
      <c r="BT15" s="27"/>
      <c r="BU15" s="27"/>
      <c r="BV15" s="27"/>
      <c r="BW15" s="27"/>
      <c r="BX15" s="27"/>
      <c r="BY15" s="27"/>
      <c r="BZ15" s="27"/>
      <c r="CA15" s="27"/>
      <c r="CB15" s="27"/>
      <c r="CC15" s="27"/>
      <c r="CF15" s="24"/>
      <c r="CH15" s="25"/>
      <c r="CJ15" s="25"/>
      <c r="CK15" s="28"/>
      <c r="CL15" s="29"/>
      <c r="CM15" s="24"/>
      <c r="CN15" s="24"/>
      <c r="CO15" s="24"/>
      <c r="CP15" s="24"/>
      <c r="CQ15" s="24"/>
      <c r="CR15" s="24"/>
      <c r="CS15" s="24"/>
      <c r="CT15" s="24"/>
      <c r="CU15" s="24"/>
    </row>
    <row r="16" spans="1:99" x14ac:dyDescent="0.25">
      <c r="A16" s="30"/>
      <c r="B16" s="24"/>
      <c r="C16" s="25"/>
      <c r="D16" s="26"/>
      <c r="E16" s="27"/>
      <c r="F16" s="27"/>
      <c r="G16" s="27"/>
      <c r="H16" s="27"/>
      <c r="I16" s="27"/>
      <c r="J16" s="27"/>
      <c r="K16" s="27"/>
      <c r="L16" s="27"/>
      <c r="M16" s="27"/>
      <c r="N16" s="27"/>
      <c r="O16" s="27"/>
      <c r="P16" s="27"/>
      <c r="Q16" s="27"/>
      <c r="R16" s="27"/>
      <c r="S16" s="27"/>
      <c r="T16" s="27"/>
      <c r="U16" s="27"/>
      <c r="V16" s="27"/>
      <c r="W16" s="27"/>
      <c r="X16" s="27"/>
      <c r="Y16" s="27"/>
      <c r="Z16" s="27"/>
      <c r="AA16" s="27"/>
      <c r="AB16" s="27"/>
      <c r="AC16" s="27"/>
      <c r="AD16" s="27"/>
      <c r="AE16" s="27"/>
      <c r="AF16" s="27"/>
      <c r="AG16" s="27"/>
      <c r="AH16" s="27"/>
      <c r="AI16" s="27"/>
      <c r="AJ16" s="27"/>
      <c r="AK16" s="27"/>
      <c r="AL16" s="27"/>
      <c r="AM16" s="27"/>
      <c r="AN16" s="27"/>
      <c r="AO16" s="27"/>
      <c r="AP16" s="27"/>
      <c r="AQ16" s="27"/>
      <c r="AR16" s="27"/>
      <c r="AS16" s="27"/>
      <c r="AT16" s="27"/>
      <c r="AU16" s="27"/>
      <c r="AV16" s="27"/>
      <c r="AW16" s="27"/>
      <c r="AX16" s="27"/>
      <c r="AY16" s="27"/>
      <c r="AZ16" s="27"/>
      <c r="BA16" s="27"/>
      <c r="BB16" s="27"/>
      <c r="BC16" s="27"/>
      <c r="BD16" s="27"/>
      <c r="BE16" s="27"/>
      <c r="BF16" s="27"/>
      <c r="BG16" s="27"/>
      <c r="BH16" s="27"/>
      <c r="BI16" s="27"/>
      <c r="BJ16" s="27"/>
      <c r="BK16" s="27"/>
      <c r="BL16" s="27"/>
      <c r="BM16" s="27"/>
      <c r="BN16" s="27"/>
      <c r="BO16" s="27"/>
      <c r="BP16" s="27"/>
      <c r="BQ16" s="27"/>
      <c r="BR16" s="27"/>
      <c r="BS16" s="27"/>
      <c r="BT16" s="27"/>
      <c r="BU16" s="27"/>
      <c r="BV16" s="27"/>
      <c r="BW16" s="27"/>
      <c r="BX16" s="27"/>
      <c r="BY16" s="27"/>
      <c r="BZ16" s="27"/>
      <c r="CA16" s="27"/>
      <c r="CB16" s="27"/>
      <c r="CC16" s="27"/>
      <c r="CF16" s="24"/>
      <c r="CH16" s="25"/>
      <c r="CJ16" s="25"/>
      <c r="CK16" s="28"/>
      <c r="CL16" s="29"/>
      <c r="CM16" s="24"/>
      <c r="CN16" s="24"/>
      <c r="CO16" s="24"/>
      <c r="CP16" s="24"/>
      <c r="CQ16" s="24"/>
      <c r="CR16" s="24"/>
      <c r="CS16" s="24"/>
      <c r="CT16" s="24"/>
      <c r="CU16" s="24"/>
    </row>
    <row r="17" spans="1:99" x14ac:dyDescent="0.25">
      <c r="A17" s="30"/>
      <c r="B17" s="24"/>
      <c r="C17" s="25"/>
      <c r="D17" s="26"/>
      <c r="E17" s="27"/>
      <c r="F17" s="27"/>
      <c r="G17" s="27"/>
      <c r="H17" s="27"/>
      <c r="I17" s="27"/>
      <c r="J17" s="27"/>
      <c r="K17" s="27"/>
      <c r="L17" s="27"/>
      <c r="M17" s="27"/>
      <c r="N17" s="27"/>
      <c r="O17" s="27"/>
      <c r="P17" s="27"/>
      <c r="Q17" s="27"/>
      <c r="R17" s="27"/>
      <c r="S17" s="27"/>
      <c r="T17" s="27"/>
      <c r="U17" s="27"/>
      <c r="V17" s="27"/>
      <c r="W17" s="27"/>
      <c r="X17" s="27"/>
      <c r="Y17" s="27"/>
      <c r="Z17" s="27"/>
      <c r="AA17" s="27"/>
      <c r="AB17" s="27"/>
      <c r="AC17" s="27"/>
      <c r="AD17" s="27"/>
      <c r="AE17" s="27"/>
      <c r="AF17" s="27"/>
      <c r="AG17" s="27"/>
      <c r="AH17" s="27"/>
      <c r="AI17" s="27"/>
      <c r="AJ17" s="27"/>
      <c r="AK17" s="27"/>
      <c r="AL17" s="27"/>
      <c r="AM17" s="27"/>
      <c r="AN17" s="27"/>
      <c r="AO17" s="27"/>
      <c r="AP17" s="27"/>
      <c r="AQ17" s="27"/>
      <c r="AR17" s="27"/>
      <c r="AS17" s="27"/>
      <c r="AT17" s="27"/>
      <c r="AU17" s="27"/>
      <c r="AV17" s="27"/>
      <c r="AW17" s="27"/>
      <c r="AX17" s="27"/>
      <c r="AY17" s="27"/>
      <c r="AZ17" s="27"/>
      <c r="BA17" s="27"/>
      <c r="BB17" s="27"/>
      <c r="BC17" s="27"/>
      <c r="BD17" s="27"/>
      <c r="BE17" s="27"/>
      <c r="BF17" s="27"/>
      <c r="BG17" s="27"/>
      <c r="BH17" s="27"/>
      <c r="BI17" s="27"/>
      <c r="BJ17" s="27"/>
      <c r="BK17" s="27"/>
      <c r="BL17" s="27"/>
      <c r="BM17" s="27"/>
      <c r="BN17" s="27"/>
      <c r="BO17" s="27"/>
      <c r="BP17" s="27"/>
      <c r="BQ17" s="27"/>
      <c r="BR17" s="27"/>
      <c r="BS17" s="27"/>
      <c r="BT17" s="27"/>
      <c r="BU17" s="27"/>
      <c r="BV17" s="27"/>
      <c r="BW17" s="27"/>
      <c r="BX17" s="27"/>
      <c r="BY17" s="27"/>
      <c r="BZ17" s="27"/>
      <c r="CA17" s="27"/>
      <c r="CB17" s="27"/>
      <c r="CC17" s="27"/>
      <c r="CF17" s="24"/>
      <c r="CH17" s="25"/>
      <c r="CJ17" s="25"/>
      <c r="CK17" s="28"/>
      <c r="CL17" s="29"/>
      <c r="CM17" s="24"/>
      <c r="CN17" s="24"/>
      <c r="CO17" s="24"/>
      <c r="CP17" s="24"/>
      <c r="CQ17" s="24"/>
      <c r="CR17" s="24"/>
      <c r="CS17" s="24"/>
      <c r="CT17" s="24"/>
      <c r="CU17" s="24"/>
    </row>
    <row r="18" spans="1:99" x14ac:dyDescent="0.25">
      <c r="A18" s="30"/>
      <c r="B18" s="24"/>
      <c r="C18" s="25"/>
      <c r="D18" s="26"/>
      <c r="E18" s="27"/>
      <c r="F18" s="27"/>
      <c r="G18" s="27"/>
      <c r="H18" s="27"/>
      <c r="I18" s="27"/>
      <c r="J18" s="27"/>
      <c r="K18" s="27"/>
      <c r="L18" s="27"/>
      <c r="M18" s="27"/>
      <c r="N18" s="27"/>
      <c r="O18" s="27"/>
      <c r="P18" s="27"/>
      <c r="Q18" s="27"/>
      <c r="R18" s="27"/>
      <c r="S18" s="27"/>
      <c r="T18" s="27"/>
      <c r="U18" s="27"/>
      <c r="V18" s="27"/>
      <c r="W18" s="27"/>
      <c r="X18" s="27"/>
      <c r="Y18" s="27"/>
      <c r="Z18" s="27"/>
      <c r="AA18" s="27"/>
      <c r="AB18" s="27"/>
      <c r="AC18" s="27"/>
      <c r="AD18" s="27"/>
      <c r="AE18" s="27"/>
      <c r="AF18" s="27"/>
      <c r="AG18" s="27"/>
      <c r="AH18" s="27"/>
      <c r="AI18" s="27"/>
      <c r="AJ18" s="27"/>
      <c r="AK18" s="27"/>
      <c r="AL18" s="27"/>
      <c r="AM18" s="27"/>
      <c r="AN18" s="27"/>
      <c r="AO18" s="27"/>
      <c r="AP18" s="27"/>
      <c r="AQ18" s="27"/>
      <c r="AR18" s="27"/>
      <c r="AS18" s="27"/>
      <c r="AT18" s="27"/>
      <c r="AU18" s="27"/>
      <c r="AV18" s="27"/>
      <c r="AW18" s="27"/>
      <c r="AX18" s="27"/>
      <c r="AY18" s="27"/>
      <c r="AZ18" s="27"/>
      <c r="BA18" s="27"/>
      <c r="BB18" s="27"/>
      <c r="BC18" s="27"/>
      <c r="BD18" s="27"/>
      <c r="BE18" s="27"/>
      <c r="BF18" s="27"/>
      <c r="BG18" s="27"/>
      <c r="BH18" s="27"/>
      <c r="BI18" s="27"/>
      <c r="BJ18" s="27"/>
      <c r="BK18" s="27"/>
      <c r="BL18" s="27"/>
      <c r="BM18" s="27"/>
      <c r="BN18" s="27"/>
      <c r="BO18" s="27"/>
      <c r="BP18" s="27"/>
      <c r="BQ18" s="27"/>
      <c r="BR18" s="27"/>
      <c r="BS18" s="27"/>
      <c r="BT18" s="27"/>
      <c r="BU18" s="27"/>
      <c r="BV18" s="27"/>
      <c r="BW18" s="27"/>
      <c r="BX18" s="27"/>
      <c r="BY18" s="27"/>
      <c r="BZ18" s="27"/>
      <c r="CA18" s="27"/>
      <c r="CB18" s="27"/>
      <c r="CC18" s="27"/>
      <c r="CF18" s="24"/>
      <c r="CH18" s="25"/>
      <c r="CJ18" s="25"/>
      <c r="CK18" s="28"/>
      <c r="CL18" s="29"/>
      <c r="CM18" s="24"/>
      <c r="CN18" s="24"/>
      <c r="CO18" s="24"/>
      <c r="CP18" s="24"/>
      <c r="CQ18" s="24"/>
      <c r="CR18" s="24"/>
      <c r="CS18" s="24"/>
      <c r="CT18" s="24"/>
      <c r="CU18" s="24"/>
    </row>
    <row r="19" spans="1:99" x14ac:dyDescent="0.25">
      <c r="A19" s="30"/>
      <c r="B19" s="24"/>
      <c r="C19" s="25"/>
      <c r="D19" s="26"/>
      <c r="E19" s="27"/>
      <c r="F19" s="27"/>
      <c r="G19" s="27"/>
      <c r="H19" s="27"/>
      <c r="I19" s="27"/>
      <c r="J19" s="27"/>
      <c r="K19" s="27"/>
      <c r="L19" s="27"/>
      <c r="M19" s="27"/>
      <c r="N19" s="27"/>
      <c r="O19" s="27"/>
      <c r="P19" s="27"/>
      <c r="Q19" s="27"/>
      <c r="R19" s="27"/>
      <c r="S19" s="27"/>
      <c r="T19" s="27"/>
      <c r="U19" s="27"/>
      <c r="V19" s="27"/>
      <c r="W19" s="27"/>
      <c r="X19" s="27"/>
      <c r="Y19" s="27"/>
      <c r="Z19" s="27"/>
      <c r="AA19" s="27"/>
      <c r="AB19" s="27"/>
      <c r="AC19" s="27"/>
      <c r="AD19" s="27"/>
      <c r="AE19" s="27"/>
      <c r="AF19" s="27"/>
      <c r="AG19" s="27"/>
      <c r="AH19" s="27"/>
      <c r="AI19" s="27"/>
      <c r="AJ19" s="27"/>
      <c r="AK19" s="27"/>
      <c r="AL19" s="27"/>
      <c r="AM19" s="27"/>
      <c r="AN19" s="27"/>
      <c r="AO19" s="27"/>
      <c r="AP19" s="27"/>
      <c r="AQ19" s="27"/>
      <c r="AR19" s="27"/>
      <c r="AS19" s="27"/>
      <c r="AT19" s="27"/>
      <c r="AU19" s="27"/>
      <c r="AV19" s="27"/>
      <c r="AW19" s="27"/>
      <c r="AX19" s="27"/>
      <c r="AY19" s="27"/>
      <c r="AZ19" s="27"/>
      <c r="BA19" s="27"/>
      <c r="BB19" s="27"/>
      <c r="BC19" s="27"/>
      <c r="BD19" s="27"/>
      <c r="BE19" s="27"/>
      <c r="BF19" s="27"/>
      <c r="BG19" s="27"/>
      <c r="BH19" s="27"/>
      <c r="BI19" s="27"/>
      <c r="BJ19" s="27"/>
      <c r="BK19" s="27"/>
      <c r="BL19" s="27"/>
      <c r="BM19" s="27"/>
      <c r="BN19" s="27"/>
      <c r="BO19" s="27"/>
      <c r="BP19" s="27"/>
      <c r="BQ19" s="27"/>
      <c r="BR19" s="27"/>
      <c r="BS19" s="27"/>
      <c r="BT19" s="27"/>
      <c r="BU19" s="27"/>
      <c r="BV19" s="27"/>
      <c r="BW19" s="27"/>
      <c r="BX19" s="27"/>
      <c r="BY19" s="27"/>
      <c r="BZ19" s="27"/>
      <c r="CA19" s="27"/>
      <c r="CB19" s="27"/>
      <c r="CC19" s="27"/>
      <c r="CF19" s="24"/>
      <c r="CH19" s="25"/>
      <c r="CJ19" s="25"/>
      <c r="CK19" s="28"/>
      <c r="CL19" s="29"/>
      <c r="CM19" s="24"/>
      <c r="CN19" s="24"/>
      <c r="CO19" s="24"/>
      <c r="CP19" s="24"/>
      <c r="CQ19" s="24"/>
      <c r="CR19" s="24"/>
      <c r="CS19" s="24"/>
      <c r="CT19" s="24"/>
      <c r="CU19" s="24"/>
    </row>
    <row r="20" spans="1:99" x14ac:dyDescent="0.25">
      <c r="A20" s="30"/>
      <c r="B20" s="24"/>
      <c r="C20" s="25"/>
      <c r="D20" s="26"/>
      <c r="E20" s="27"/>
      <c r="F20" s="27"/>
      <c r="G20" s="27"/>
      <c r="H20" s="27"/>
      <c r="I20" s="27"/>
      <c r="J20" s="27"/>
      <c r="K20" s="27"/>
      <c r="L20" s="27"/>
      <c r="M20" s="27"/>
      <c r="N20" s="27"/>
      <c r="O20" s="27"/>
      <c r="P20" s="27"/>
      <c r="Q20" s="27"/>
      <c r="R20" s="27"/>
      <c r="S20" s="27"/>
      <c r="T20" s="27"/>
      <c r="U20" s="27"/>
      <c r="V20" s="27"/>
      <c r="W20" s="27"/>
      <c r="X20" s="27"/>
      <c r="Y20" s="27"/>
      <c r="Z20" s="27"/>
      <c r="AA20" s="27"/>
      <c r="AB20" s="27"/>
      <c r="AC20" s="27"/>
      <c r="AD20" s="27"/>
      <c r="AE20" s="27"/>
      <c r="AF20" s="27"/>
      <c r="AG20" s="27"/>
      <c r="AH20" s="27"/>
      <c r="AI20" s="27"/>
      <c r="AJ20" s="27"/>
      <c r="AK20" s="27"/>
      <c r="AL20" s="27"/>
      <c r="AM20" s="27"/>
      <c r="AN20" s="27"/>
      <c r="AO20" s="27"/>
      <c r="AP20" s="27"/>
      <c r="AQ20" s="27"/>
      <c r="AR20" s="27"/>
      <c r="AS20" s="27"/>
      <c r="AT20" s="27"/>
      <c r="AU20" s="27"/>
      <c r="AV20" s="27"/>
      <c r="AW20" s="27"/>
      <c r="AX20" s="27"/>
      <c r="AY20" s="27"/>
      <c r="AZ20" s="27"/>
      <c r="BA20" s="27"/>
      <c r="BB20" s="27"/>
      <c r="BC20" s="27"/>
      <c r="BD20" s="27"/>
      <c r="BE20" s="27"/>
      <c r="BF20" s="27"/>
      <c r="BG20" s="27"/>
      <c r="BH20" s="27"/>
      <c r="BI20" s="27"/>
      <c r="BJ20" s="27"/>
      <c r="BK20" s="27"/>
      <c r="BL20" s="27"/>
      <c r="BM20" s="27"/>
      <c r="BN20" s="27"/>
      <c r="BO20" s="27"/>
      <c r="BP20" s="27"/>
      <c r="BQ20" s="27"/>
      <c r="BR20" s="27"/>
      <c r="BS20" s="27"/>
      <c r="BT20" s="27"/>
      <c r="BU20" s="27"/>
      <c r="BV20" s="27"/>
      <c r="BW20" s="27"/>
      <c r="BX20" s="27"/>
      <c r="BY20" s="27"/>
      <c r="BZ20" s="27"/>
      <c r="CA20" s="27"/>
      <c r="CB20" s="27"/>
      <c r="CC20" s="27"/>
      <c r="CF20" s="24"/>
      <c r="CH20" s="25"/>
      <c r="CJ20" s="25"/>
      <c r="CK20" s="28"/>
      <c r="CL20" s="29"/>
      <c r="CM20" s="24"/>
      <c r="CN20" s="24"/>
      <c r="CO20" s="24"/>
      <c r="CP20" s="24"/>
      <c r="CQ20" s="24"/>
      <c r="CR20" s="24"/>
      <c r="CS20" s="24"/>
      <c r="CT20" s="24"/>
      <c r="CU20" s="24"/>
    </row>
    <row r="21" spans="1:99" x14ac:dyDescent="0.25">
      <c r="A21" s="30"/>
      <c r="B21" s="24"/>
      <c r="C21" s="25"/>
      <c r="D21" s="26"/>
      <c r="E21" s="27"/>
      <c r="F21" s="27"/>
      <c r="G21" s="27"/>
      <c r="H21" s="27"/>
      <c r="I21" s="27"/>
      <c r="J21" s="27"/>
      <c r="K21" s="27"/>
      <c r="L21" s="27"/>
      <c r="M21" s="27"/>
      <c r="N21" s="27"/>
      <c r="O21" s="27"/>
      <c r="P21" s="27"/>
      <c r="Q21" s="27"/>
      <c r="R21" s="27"/>
      <c r="S21" s="27"/>
      <c r="T21" s="27"/>
      <c r="U21" s="27"/>
      <c r="V21" s="27"/>
      <c r="W21" s="27"/>
      <c r="X21" s="27"/>
      <c r="Y21" s="27"/>
      <c r="Z21" s="27"/>
      <c r="AA21" s="27"/>
      <c r="AB21" s="27"/>
      <c r="AC21" s="27"/>
      <c r="AD21" s="27"/>
      <c r="AE21" s="27"/>
      <c r="AF21" s="27"/>
      <c r="AG21" s="27"/>
      <c r="AH21" s="27"/>
      <c r="AI21" s="27"/>
      <c r="AJ21" s="27"/>
      <c r="AK21" s="27"/>
      <c r="AL21" s="27"/>
      <c r="AM21" s="27"/>
      <c r="AN21" s="27"/>
      <c r="AO21" s="27"/>
      <c r="AP21" s="27"/>
      <c r="AQ21" s="27"/>
      <c r="AR21" s="27"/>
      <c r="AS21" s="27"/>
      <c r="AT21" s="27"/>
      <c r="AU21" s="27"/>
      <c r="AV21" s="27"/>
      <c r="AW21" s="27"/>
      <c r="AX21" s="27"/>
      <c r="AY21" s="27"/>
      <c r="AZ21" s="27"/>
      <c r="BA21" s="27"/>
      <c r="BB21" s="27"/>
      <c r="BC21" s="27"/>
      <c r="BD21" s="27"/>
      <c r="BE21" s="27"/>
      <c r="BF21" s="27"/>
      <c r="BG21" s="27"/>
      <c r="BH21" s="27"/>
      <c r="BI21" s="27"/>
      <c r="BJ21" s="27"/>
      <c r="BK21" s="27"/>
      <c r="BL21" s="27"/>
      <c r="BM21" s="27"/>
      <c r="BN21" s="27"/>
      <c r="BO21" s="27"/>
      <c r="BP21" s="27"/>
      <c r="BQ21" s="27"/>
      <c r="BR21" s="27"/>
      <c r="BS21" s="27"/>
      <c r="BT21" s="27"/>
      <c r="BU21" s="27"/>
      <c r="BV21" s="27"/>
      <c r="BW21" s="27"/>
      <c r="BX21" s="27"/>
      <c r="BY21" s="27"/>
      <c r="BZ21" s="27"/>
      <c r="CA21" s="27"/>
      <c r="CB21" s="27"/>
      <c r="CC21" s="27"/>
      <c r="CF21" s="24"/>
      <c r="CH21" s="25"/>
      <c r="CJ21" s="25"/>
      <c r="CK21" s="28"/>
      <c r="CL21" s="29"/>
      <c r="CM21" s="24"/>
      <c r="CN21" s="24"/>
      <c r="CO21" s="24"/>
      <c r="CP21" s="24"/>
      <c r="CQ21" s="24"/>
      <c r="CR21" s="24"/>
      <c r="CS21" s="24"/>
      <c r="CT21" s="24"/>
      <c r="CU21" s="24"/>
    </row>
    <row r="22" spans="1:99" x14ac:dyDescent="0.25">
      <c r="A22" s="30"/>
      <c r="B22" s="24"/>
      <c r="C22" s="25"/>
      <c r="D22" s="26"/>
      <c r="E22" s="27"/>
      <c r="F22" s="27"/>
      <c r="G22" s="27"/>
      <c r="H22" s="27"/>
      <c r="I22" s="27"/>
      <c r="J22" s="27"/>
      <c r="K22" s="27"/>
      <c r="L22" s="27"/>
      <c r="M22" s="27"/>
      <c r="N22" s="27"/>
      <c r="O22" s="27"/>
      <c r="P22" s="27"/>
      <c r="Q22" s="27"/>
      <c r="R22" s="27"/>
      <c r="S22" s="27"/>
      <c r="T22" s="27"/>
      <c r="U22" s="27"/>
      <c r="V22" s="27"/>
      <c r="W22" s="27"/>
      <c r="X22" s="27"/>
      <c r="Y22" s="27"/>
      <c r="Z22" s="27"/>
      <c r="AA22" s="27"/>
      <c r="AB22" s="27"/>
      <c r="AC22" s="27"/>
      <c r="AD22" s="27"/>
      <c r="AE22" s="27"/>
      <c r="AF22" s="27"/>
      <c r="AG22" s="27"/>
      <c r="AH22" s="27"/>
      <c r="AI22" s="27"/>
      <c r="AJ22" s="27"/>
      <c r="AK22" s="27"/>
      <c r="AL22" s="27"/>
      <c r="AM22" s="27"/>
      <c r="AN22" s="27"/>
      <c r="AO22" s="27"/>
      <c r="AP22" s="27"/>
      <c r="AQ22" s="27"/>
      <c r="AR22" s="27"/>
      <c r="AS22" s="27"/>
      <c r="AT22" s="27"/>
      <c r="AU22" s="27"/>
      <c r="AV22" s="27"/>
      <c r="AW22" s="27"/>
      <c r="AX22" s="27"/>
      <c r="AY22" s="27"/>
      <c r="AZ22" s="27"/>
      <c r="BA22" s="27"/>
      <c r="BB22" s="27"/>
      <c r="BC22" s="27"/>
      <c r="BD22" s="27"/>
      <c r="BE22" s="27"/>
      <c r="BF22" s="27"/>
      <c r="BG22" s="27"/>
      <c r="BH22" s="27"/>
      <c r="BI22" s="27"/>
      <c r="BJ22" s="27"/>
      <c r="BK22" s="27"/>
      <c r="BL22" s="27"/>
      <c r="BM22" s="27"/>
      <c r="BN22" s="27"/>
      <c r="BO22" s="27"/>
      <c r="BP22" s="27"/>
      <c r="BQ22" s="27"/>
      <c r="BR22" s="27"/>
      <c r="BS22" s="27"/>
      <c r="BT22" s="27"/>
      <c r="BU22" s="27"/>
      <c r="BV22" s="27"/>
      <c r="BW22" s="27"/>
      <c r="BX22" s="27"/>
      <c r="BY22" s="27"/>
      <c r="BZ22" s="27"/>
      <c r="CA22" s="27"/>
      <c r="CB22" s="27"/>
      <c r="CC22" s="27"/>
      <c r="CF22" s="24"/>
      <c r="CH22" s="25"/>
      <c r="CJ22" s="25"/>
      <c r="CK22" s="28"/>
      <c r="CL22" s="29"/>
      <c r="CM22" s="24"/>
      <c r="CN22" s="24"/>
      <c r="CO22" s="24"/>
      <c r="CP22" s="24"/>
      <c r="CQ22" s="24"/>
      <c r="CR22" s="24"/>
      <c r="CS22" s="24"/>
      <c r="CT22" s="24"/>
      <c r="CU22" s="24"/>
    </row>
    <row r="23" spans="1:99" x14ac:dyDescent="0.25">
      <c r="A23" s="30"/>
      <c r="B23" s="24"/>
      <c r="C23" s="25"/>
      <c r="D23" s="26"/>
      <c r="E23" s="27"/>
      <c r="F23" s="27"/>
      <c r="G23" s="27"/>
      <c r="H23" s="27"/>
      <c r="I23" s="27"/>
      <c r="J23" s="27"/>
      <c r="K23" s="27"/>
      <c r="L23" s="27"/>
      <c r="M23" s="27"/>
      <c r="N23" s="27"/>
      <c r="O23" s="27"/>
      <c r="P23" s="27"/>
      <c r="Q23" s="27"/>
      <c r="R23" s="27"/>
      <c r="S23" s="27"/>
      <c r="T23" s="27"/>
      <c r="U23" s="27"/>
      <c r="V23" s="27"/>
      <c r="W23" s="27"/>
      <c r="X23" s="27"/>
      <c r="Y23" s="27"/>
      <c r="Z23" s="27"/>
      <c r="AA23" s="27"/>
      <c r="AB23" s="27"/>
      <c r="AC23" s="27"/>
      <c r="AD23" s="27"/>
      <c r="AE23" s="27"/>
      <c r="AF23" s="27"/>
      <c r="AG23" s="27"/>
      <c r="AH23" s="27"/>
      <c r="AI23" s="27"/>
      <c r="AJ23" s="27"/>
      <c r="AK23" s="27"/>
      <c r="AL23" s="27"/>
      <c r="AM23" s="27"/>
      <c r="AN23" s="27"/>
      <c r="AO23" s="27"/>
      <c r="AP23" s="27"/>
      <c r="AQ23" s="27"/>
      <c r="AR23" s="27"/>
      <c r="AS23" s="27"/>
      <c r="AT23" s="27"/>
      <c r="AU23" s="27"/>
      <c r="AV23" s="27"/>
      <c r="AW23" s="27"/>
      <c r="AX23" s="27"/>
      <c r="AY23" s="27"/>
      <c r="AZ23" s="27"/>
      <c r="BA23" s="27"/>
      <c r="BB23" s="27"/>
      <c r="BC23" s="27"/>
      <c r="BD23" s="27"/>
      <c r="BE23" s="27"/>
      <c r="BF23" s="27"/>
      <c r="BG23" s="27"/>
      <c r="BH23" s="27"/>
      <c r="BI23" s="27"/>
      <c r="BJ23" s="27"/>
      <c r="BK23" s="27"/>
      <c r="BL23" s="27"/>
      <c r="BM23" s="27"/>
      <c r="BN23" s="27"/>
      <c r="BO23" s="27"/>
      <c r="BP23" s="27"/>
      <c r="BQ23" s="27"/>
      <c r="BR23" s="27"/>
      <c r="BS23" s="27"/>
      <c r="BT23" s="27"/>
      <c r="BU23" s="27"/>
      <c r="BV23" s="27"/>
      <c r="BW23" s="27"/>
      <c r="BX23" s="27"/>
      <c r="BY23" s="27"/>
      <c r="BZ23" s="27"/>
      <c r="CA23" s="27"/>
      <c r="CB23" s="27"/>
      <c r="CC23" s="27"/>
      <c r="CF23" s="24"/>
      <c r="CH23" s="25"/>
      <c r="CJ23" s="25"/>
      <c r="CK23" s="28"/>
      <c r="CL23" s="29"/>
      <c r="CM23" s="24"/>
      <c r="CN23" s="24"/>
      <c r="CO23" s="24"/>
      <c r="CP23" s="24"/>
      <c r="CQ23" s="24"/>
      <c r="CR23" s="24"/>
      <c r="CS23" s="24"/>
      <c r="CT23" s="24"/>
      <c r="CU23" s="24"/>
    </row>
    <row r="24" spans="1:99" x14ac:dyDescent="0.25">
      <c r="A24" s="30"/>
      <c r="B24" s="24"/>
      <c r="C24" s="25"/>
      <c r="D24" s="26"/>
      <c r="E24" s="27"/>
      <c r="F24" s="27"/>
      <c r="G24" s="27"/>
      <c r="H24" s="27"/>
      <c r="I24" s="27"/>
      <c r="J24" s="27"/>
      <c r="K24" s="27"/>
      <c r="L24" s="27"/>
      <c r="M24" s="27"/>
      <c r="N24" s="27"/>
      <c r="O24" s="27"/>
      <c r="P24" s="27"/>
      <c r="Q24" s="27"/>
      <c r="R24" s="27"/>
      <c r="S24" s="27"/>
      <c r="T24" s="27"/>
      <c r="U24" s="27"/>
      <c r="V24" s="27"/>
      <c r="W24" s="27"/>
      <c r="X24" s="27"/>
      <c r="Y24" s="27"/>
      <c r="Z24" s="27"/>
      <c r="AA24" s="27"/>
      <c r="AB24" s="27"/>
      <c r="AC24" s="27"/>
      <c r="AD24" s="27"/>
      <c r="AE24" s="27"/>
      <c r="AF24" s="27"/>
      <c r="AG24" s="27"/>
      <c r="AH24" s="27"/>
      <c r="AI24" s="27"/>
      <c r="AJ24" s="27"/>
      <c r="AK24" s="27"/>
      <c r="AL24" s="27"/>
      <c r="AM24" s="27"/>
      <c r="AN24" s="27"/>
      <c r="AO24" s="27"/>
      <c r="AP24" s="27"/>
      <c r="AQ24" s="27"/>
      <c r="AR24" s="27"/>
      <c r="AS24" s="27"/>
      <c r="AT24" s="27"/>
      <c r="AU24" s="27"/>
      <c r="AV24" s="27"/>
      <c r="AW24" s="27"/>
      <c r="AX24" s="27"/>
      <c r="AY24" s="27"/>
      <c r="AZ24" s="27"/>
      <c r="BA24" s="27"/>
      <c r="BB24" s="27"/>
      <c r="BC24" s="27"/>
      <c r="BD24" s="27"/>
      <c r="BE24" s="27"/>
      <c r="BF24" s="27"/>
      <c r="BG24" s="27"/>
      <c r="BH24" s="27"/>
      <c r="BI24" s="27"/>
      <c r="BJ24" s="27"/>
      <c r="BK24" s="27"/>
      <c r="BL24" s="27"/>
      <c r="BM24" s="27"/>
      <c r="BN24" s="27"/>
      <c r="BO24" s="27"/>
      <c r="BP24" s="27"/>
      <c r="BQ24" s="27"/>
      <c r="BR24" s="27"/>
      <c r="BS24" s="27"/>
      <c r="BT24" s="27"/>
      <c r="BU24" s="27"/>
      <c r="BV24" s="27"/>
      <c r="BW24" s="27"/>
      <c r="BX24" s="27"/>
      <c r="BY24" s="27"/>
      <c r="BZ24" s="27"/>
      <c r="CA24" s="27"/>
      <c r="CB24" s="27"/>
      <c r="CC24" s="27"/>
      <c r="CF24" s="24"/>
      <c r="CH24" s="25"/>
      <c r="CJ24" s="25"/>
      <c r="CK24" s="28"/>
      <c r="CL24" s="29"/>
      <c r="CM24" s="24"/>
      <c r="CN24" s="24"/>
      <c r="CO24" s="24"/>
      <c r="CP24" s="24"/>
      <c r="CQ24" s="24"/>
      <c r="CR24" s="24"/>
      <c r="CS24" s="24"/>
      <c r="CT24" s="24"/>
      <c r="CU24" s="24"/>
    </row>
    <row r="25" spans="1:99" x14ac:dyDescent="0.25">
      <c r="A25" s="30"/>
      <c r="B25" s="24"/>
      <c r="C25" s="25"/>
      <c r="D25" s="26"/>
      <c r="E25" s="27"/>
      <c r="F25" s="27"/>
      <c r="G25" s="27"/>
      <c r="H25" s="27"/>
      <c r="I25" s="27"/>
      <c r="J25" s="27"/>
      <c r="K25" s="27"/>
      <c r="L25" s="27"/>
      <c r="M25" s="27"/>
      <c r="N25" s="27"/>
      <c r="O25" s="27"/>
      <c r="P25" s="27"/>
      <c r="Q25" s="27"/>
      <c r="R25" s="27"/>
      <c r="S25" s="27"/>
      <c r="T25" s="27"/>
      <c r="U25" s="27"/>
      <c r="V25" s="27"/>
      <c r="W25" s="27"/>
      <c r="X25" s="27"/>
      <c r="Y25" s="27"/>
      <c r="Z25" s="27"/>
      <c r="AA25" s="27"/>
      <c r="AB25" s="27"/>
      <c r="AC25" s="27"/>
      <c r="AD25" s="27"/>
      <c r="AE25" s="27"/>
      <c r="AF25" s="27"/>
      <c r="AG25" s="27"/>
      <c r="AH25" s="27"/>
      <c r="AI25" s="27"/>
      <c r="AJ25" s="27"/>
      <c r="AK25" s="27"/>
      <c r="AL25" s="27"/>
      <c r="AM25" s="27"/>
      <c r="AN25" s="27"/>
      <c r="AO25" s="27"/>
      <c r="AP25" s="27"/>
      <c r="AQ25" s="27"/>
      <c r="AR25" s="27"/>
      <c r="AS25" s="27"/>
      <c r="AT25" s="27"/>
      <c r="AU25" s="27"/>
      <c r="AV25" s="27"/>
      <c r="AW25" s="27"/>
      <c r="AX25" s="27"/>
      <c r="AY25" s="27"/>
      <c r="AZ25" s="27"/>
      <c r="BA25" s="27"/>
      <c r="BB25" s="27"/>
      <c r="BC25" s="27"/>
      <c r="BD25" s="27"/>
      <c r="BE25" s="27"/>
      <c r="BF25" s="27"/>
      <c r="BG25" s="27"/>
      <c r="BH25" s="27"/>
      <c r="BI25" s="27"/>
      <c r="BJ25" s="27"/>
      <c r="BK25" s="27"/>
      <c r="BL25" s="27"/>
      <c r="BM25" s="27"/>
      <c r="BN25" s="27"/>
      <c r="BO25" s="27"/>
      <c r="BP25" s="27"/>
      <c r="BQ25" s="27"/>
      <c r="BR25" s="27"/>
      <c r="BS25" s="27"/>
      <c r="BT25" s="27"/>
      <c r="BU25" s="27"/>
      <c r="BV25" s="27"/>
      <c r="BW25" s="27"/>
      <c r="BX25" s="27"/>
      <c r="BY25" s="27"/>
      <c r="BZ25" s="27"/>
      <c r="CA25" s="27"/>
      <c r="CB25" s="27"/>
      <c r="CC25" s="27"/>
      <c r="CF25" s="24"/>
      <c r="CH25" s="25"/>
      <c r="CJ25" s="25"/>
      <c r="CK25" s="28"/>
      <c r="CL25" s="29"/>
      <c r="CM25" s="24"/>
      <c r="CN25" s="24"/>
      <c r="CO25" s="24"/>
      <c r="CP25" s="24"/>
      <c r="CQ25" s="24"/>
      <c r="CR25" s="24"/>
      <c r="CS25" s="24"/>
      <c r="CT25" s="24"/>
      <c r="CU25" s="24"/>
    </row>
    <row r="26" spans="1:99" x14ac:dyDescent="0.25">
      <c r="A26" s="30"/>
      <c r="B26" s="24"/>
      <c r="C26" s="25"/>
      <c r="D26" s="26"/>
      <c r="E26" s="27"/>
      <c r="F26" s="27"/>
      <c r="G26" s="27"/>
      <c r="H26" s="27"/>
      <c r="I26" s="27"/>
      <c r="J26" s="27"/>
      <c r="K26" s="27"/>
      <c r="L26" s="27"/>
      <c r="M26" s="27"/>
      <c r="N26" s="27"/>
      <c r="O26" s="27"/>
      <c r="P26" s="27"/>
      <c r="Q26" s="27"/>
      <c r="R26" s="27"/>
      <c r="S26" s="27"/>
      <c r="T26" s="27"/>
      <c r="U26" s="27"/>
      <c r="V26" s="27"/>
      <c r="W26" s="27"/>
      <c r="X26" s="27"/>
      <c r="Y26" s="27"/>
      <c r="Z26" s="27"/>
      <c r="AA26" s="27"/>
      <c r="AB26" s="27"/>
      <c r="AC26" s="27"/>
      <c r="AD26" s="27"/>
      <c r="AE26" s="27"/>
      <c r="AF26" s="27"/>
      <c r="AG26" s="27"/>
      <c r="AH26" s="27"/>
      <c r="AI26" s="27"/>
      <c r="AJ26" s="27"/>
      <c r="AK26" s="27"/>
      <c r="AL26" s="27"/>
      <c r="AM26" s="27"/>
      <c r="AN26" s="27"/>
      <c r="AO26" s="27"/>
      <c r="AP26" s="27"/>
      <c r="AQ26" s="27"/>
      <c r="AR26" s="27"/>
      <c r="AS26" s="27"/>
      <c r="AT26" s="27"/>
      <c r="AU26" s="27"/>
      <c r="AV26" s="27"/>
      <c r="AW26" s="27"/>
      <c r="AX26" s="27"/>
      <c r="AY26" s="27"/>
      <c r="AZ26" s="27"/>
      <c r="BA26" s="27"/>
      <c r="BB26" s="27"/>
      <c r="BC26" s="27"/>
      <c r="BD26" s="27"/>
      <c r="BE26" s="27"/>
      <c r="BF26" s="27"/>
      <c r="BG26" s="27"/>
      <c r="BH26" s="27"/>
      <c r="BI26" s="27"/>
      <c r="BJ26" s="27"/>
      <c r="BK26" s="27"/>
      <c r="BL26" s="27"/>
      <c r="BM26" s="27"/>
      <c r="BN26" s="27"/>
      <c r="BO26" s="27"/>
      <c r="BP26" s="27"/>
      <c r="BQ26" s="27"/>
      <c r="BR26" s="27"/>
      <c r="BS26" s="27"/>
      <c r="BT26" s="27"/>
      <c r="BU26" s="27"/>
      <c r="BV26" s="27"/>
      <c r="BW26" s="27"/>
      <c r="BX26" s="27"/>
      <c r="BY26" s="27"/>
      <c r="BZ26" s="27"/>
      <c r="CA26" s="27"/>
      <c r="CB26" s="27"/>
      <c r="CC26" s="27"/>
      <c r="CF26" s="24"/>
      <c r="CH26" s="25"/>
      <c r="CJ26" s="25"/>
      <c r="CK26" s="28"/>
      <c r="CL26" s="29"/>
      <c r="CM26" s="24"/>
      <c r="CN26" s="24"/>
      <c r="CO26" s="24"/>
      <c r="CP26" s="24"/>
      <c r="CQ26" s="24"/>
      <c r="CR26" s="24"/>
      <c r="CS26" s="24"/>
      <c r="CT26" s="24"/>
      <c r="CU26" s="24"/>
    </row>
    <row r="27" spans="1:99" x14ac:dyDescent="0.25">
      <c r="A27" s="30"/>
      <c r="B27" s="24"/>
      <c r="C27" s="25"/>
      <c r="D27" s="26"/>
      <c r="E27" s="27"/>
      <c r="F27" s="27"/>
      <c r="G27" s="27"/>
      <c r="H27" s="27"/>
      <c r="I27" s="27"/>
      <c r="J27" s="27"/>
      <c r="K27" s="27"/>
      <c r="L27" s="27"/>
      <c r="M27" s="27"/>
      <c r="N27" s="27"/>
      <c r="O27" s="27"/>
      <c r="P27" s="27"/>
      <c r="Q27" s="27"/>
      <c r="R27" s="27"/>
      <c r="S27" s="27"/>
      <c r="T27" s="27"/>
      <c r="U27" s="27"/>
      <c r="V27" s="27"/>
      <c r="W27" s="27"/>
      <c r="X27" s="27"/>
      <c r="Y27" s="27"/>
      <c r="Z27" s="27"/>
      <c r="AA27" s="27"/>
      <c r="AB27" s="27"/>
      <c r="AC27" s="27"/>
      <c r="AD27" s="27"/>
      <c r="AE27" s="27"/>
      <c r="AF27" s="27"/>
      <c r="AG27" s="27"/>
      <c r="AH27" s="27"/>
      <c r="AI27" s="27"/>
      <c r="AJ27" s="27"/>
      <c r="AK27" s="27"/>
      <c r="AL27" s="27"/>
      <c r="AM27" s="27"/>
      <c r="AN27" s="27"/>
      <c r="AO27" s="27"/>
      <c r="AP27" s="27"/>
      <c r="AQ27" s="27"/>
      <c r="AR27" s="27"/>
      <c r="AS27" s="27"/>
      <c r="AT27" s="27"/>
      <c r="AU27" s="27"/>
      <c r="AV27" s="27"/>
      <c r="AW27" s="27"/>
      <c r="AX27" s="27"/>
      <c r="AY27" s="27"/>
      <c r="AZ27" s="27"/>
      <c r="BA27" s="27"/>
      <c r="BB27" s="27"/>
      <c r="BC27" s="27"/>
      <c r="BD27" s="27"/>
      <c r="BE27" s="27"/>
      <c r="BF27" s="27"/>
      <c r="BG27" s="27"/>
      <c r="BH27" s="27"/>
      <c r="BI27" s="27"/>
      <c r="BJ27" s="27"/>
      <c r="BK27" s="27"/>
      <c r="BL27" s="27"/>
      <c r="BM27" s="27"/>
      <c r="BN27" s="27"/>
      <c r="BO27" s="27"/>
      <c r="BP27" s="27"/>
      <c r="BQ27" s="27"/>
      <c r="BR27" s="27"/>
      <c r="BS27" s="27"/>
      <c r="BT27" s="27"/>
      <c r="BU27" s="27"/>
      <c r="BV27" s="27"/>
      <c r="BW27" s="27"/>
      <c r="BX27" s="27"/>
      <c r="BY27" s="27"/>
      <c r="BZ27" s="27"/>
      <c r="CA27" s="27"/>
      <c r="CB27" s="27"/>
      <c r="CC27" s="27"/>
      <c r="CF27" s="24"/>
      <c r="CH27" s="25"/>
      <c r="CJ27" s="25"/>
      <c r="CK27" s="28"/>
      <c r="CL27" s="29"/>
      <c r="CM27" s="24"/>
      <c r="CN27" s="24"/>
      <c r="CO27" s="24"/>
      <c r="CP27" s="24"/>
      <c r="CQ27" s="24"/>
      <c r="CR27" s="24"/>
      <c r="CS27" s="24"/>
      <c r="CT27" s="24"/>
      <c r="CU27" s="24"/>
    </row>
    <row r="28" spans="1:99" x14ac:dyDescent="0.25">
      <c r="A28" s="30"/>
      <c r="B28" s="24"/>
      <c r="C28" s="25"/>
      <c r="D28" s="26"/>
      <c r="E28" s="27"/>
      <c r="F28" s="27"/>
      <c r="G28" s="27"/>
      <c r="H28" s="27"/>
      <c r="I28" s="27"/>
      <c r="J28" s="27"/>
      <c r="K28" s="27"/>
      <c r="L28" s="27"/>
      <c r="M28" s="27"/>
      <c r="N28" s="27"/>
      <c r="O28" s="27"/>
      <c r="P28" s="27"/>
      <c r="Q28" s="27"/>
      <c r="R28" s="27"/>
      <c r="S28" s="27"/>
      <c r="T28" s="27"/>
      <c r="U28" s="27"/>
      <c r="V28" s="27"/>
      <c r="W28" s="27"/>
      <c r="X28" s="27"/>
      <c r="Y28" s="27"/>
      <c r="Z28" s="27"/>
      <c r="AA28" s="27"/>
      <c r="AB28" s="27"/>
      <c r="AC28" s="27"/>
      <c r="AD28" s="27"/>
      <c r="AE28" s="27"/>
      <c r="AF28" s="27"/>
      <c r="AG28" s="27"/>
      <c r="AH28" s="27"/>
      <c r="AI28" s="27"/>
      <c r="AJ28" s="27"/>
      <c r="AK28" s="27"/>
      <c r="AL28" s="27"/>
      <c r="AM28" s="27"/>
      <c r="AN28" s="27"/>
      <c r="AO28" s="27"/>
      <c r="AP28" s="27"/>
      <c r="AQ28" s="27"/>
      <c r="AR28" s="27"/>
      <c r="AS28" s="27"/>
      <c r="AT28" s="27"/>
      <c r="AU28" s="27"/>
      <c r="AV28" s="27"/>
      <c r="AW28" s="27"/>
      <c r="AX28" s="27"/>
      <c r="AY28" s="27"/>
      <c r="AZ28" s="27"/>
      <c r="BA28" s="27"/>
      <c r="BB28" s="27"/>
      <c r="BC28" s="27"/>
      <c r="BD28" s="27"/>
      <c r="BE28" s="27"/>
      <c r="BF28" s="27"/>
      <c r="BG28" s="27"/>
      <c r="BH28" s="27"/>
      <c r="BI28" s="27"/>
      <c r="BJ28" s="27"/>
      <c r="BK28" s="27"/>
      <c r="BL28" s="27"/>
      <c r="BM28" s="27"/>
      <c r="BN28" s="27"/>
      <c r="BO28" s="27"/>
      <c r="BP28" s="27"/>
      <c r="BQ28" s="27"/>
      <c r="BR28" s="27"/>
      <c r="BS28" s="27"/>
      <c r="BT28" s="27"/>
      <c r="BU28" s="27"/>
      <c r="BV28" s="27"/>
      <c r="BW28" s="27"/>
      <c r="BX28" s="27"/>
      <c r="BY28" s="27"/>
      <c r="BZ28" s="27"/>
      <c r="CA28" s="27"/>
      <c r="CB28" s="27"/>
      <c r="CC28" s="27"/>
      <c r="CF28" s="24"/>
      <c r="CH28" s="25"/>
      <c r="CJ28" s="25"/>
      <c r="CK28" s="28"/>
      <c r="CL28" s="29"/>
      <c r="CM28" s="24"/>
      <c r="CN28" s="24"/>
      <c r="CO28" s="24"/>
      <c r="CP28" s="24"/>
      <c r="CQ28" s="24"/>
      <c r="CR28" s="24"/>
      <c r="CS28" s="24"/>
      <c r="CT28" s="24"/>
      <c r="CU28" s="24"/>
    </row>
    <row r="29" spans="1:99" x14ac:dyDescent="0.25">
      <c r="B29" s="24"/>
      <c r="C29" s="25"/>
      <c r="D29" s="27"/>
      <c r="E29" s="27"/>
      <c r="F29" s="27"/>
      <c r="G29" s="27"/>
      <c r="H29" s="27"/>
      <c r="I29" s="27"/>
      <c r="J29" s="27"/>
      <c r="K29" s="27"/>
      <c r="L29" s="27"/>
      <c r="M29" s="27"/>
      <c r="N29" s="27"/>
      <c r="O29" s="27"/>
      <c r="P29" s="27"/>
      <c r="Q29" s="27"/>
      <c r="R29" s="27"/>
      <c r="S29" s="27"/>
      <c r="T29" s="27"/>
      <c r="U29" s="27"/>
      <c r="V29" s="27"/>
      <c r="W29" s="27"/>
      <c r="X29" s="27"/>
      <c r="Y29" s="27"/>
      <c r="Z29" s="27"/>
      <c r="AA29" s="27"/>
      <c r="AB29" s="27"/>
      <c r="AC29" s="27"/>
      <c r="AD29" s="27"/>
      <c r="AE29" s="27"/>
      <c r="AF29" s="27"/>
      <c r="AG29" s="27"/>
      <c r="AH29" s="27"/>
      <c r="AI29" s="27"/>
      <c r="AJ29" s="27"/>
      <c r="AK29" s="27"/>
      <c r="AL29" s="27"/>
      <c r="AM29" s="27"/>
      <c r="AN29" s="27"/>
      <c r="AO29" s="27"/>
      <c r="AP29" s="27"/>
      <c r="AQ29" s="27"/>
      <c r="AR29" s="27"/>
      <c r="AS29" s="27"/>
      <c r="AT29" s="27"/>
      <c r="AU29" s="27"/>
      <c r="AV29" s="27"/>
      <c r="AW29" s="27"/>
      <c r="AX29" s="27"/>
      <c r="AY29" s="27"/>
      <c r="AZ29" s="27"/>
      <c r="BA29" s="27"/>
      <c r="BB29" s="27"/>
      <c r="BC29" s="27"/>
      <c r="BD29" s="27"/>
      <c r="BE29" s="27"/>
      <c r="BF29" s="27"/>
      <c r="BG29" s="27"/>
      <c r="BH29" s="27"/>
      <c r="BI29" s="27"/>
      <c r="BJ29" s="27"/>
      <c r="BK29" s="27"/>
      <c r="BL29" s="27"/>
      <c r="BM29" s="27"/>
      <c r="BN29" s="27"/>
      <c r="BO29" s="27"/>
      <c r="BP29" s="27"/>
      <c r="BQ29" s="27"/>
      <c r="BR29" s="27"/>
      <c r="BS29" s="27"/>
      <c r="BT29" s="27"/>
      <c r="BU29" s="27"/>
      <c r="BV29" s="27"/>
      <c r="BW29" s="27"/>
      <c r="BX29" s="27"/>
      <c r="BY29" s="27"/>
      <c r="BZ29" s="27"/>
      <c r="CA29" s="27"/>
      <c r="CB29" s="27"/>
      <c r="CC29" s="27"/>
      <c r="CF29" s="24"/>
      <c r="CH29" s="24"/>
      <c r="CJ29" s="24"/>
      <c r="CK29" s="24"/>
    </row>
    <row r="30" spans="1:99" x14ac:dyDescent="0.25">
      <c r="B30" s="24"/>
      <c r="C30" s="25"/>
      <c r="D30" s="27"/>
      <c r="E30" s="27"/>
      <c r="F30" s="27"/>
      <c r="G30" s="27"/>
      <c r="H30" s="27"/>
      <c r="I30" s="27"/>
      <c r="J30" s="27"/>
      <c r="K30" s="27"/>
      <c r="L30" s="27"/>
      <c r="M30" s="27"/>
      <c r="N30" s="27"/>
      <c r="O30" s="27"/>
      <c r="P30" s="27"/>
      <c r="Q30" s="27"/>
      <c r="R30" s="27"/>
      <c r="S30" s="27"/>
      <c r="T30" s="27"/>
      <c r="U30" s="27"/>
      <c r="V30" s="27"/>
      <c r="W30" s="27"/>
      <c r="X30" s="27"/>
      <c r="Y30" s="27"/>
      <c r="Z30" s="27"/>
      <c r="AA30" s="27"/>
      <c r="AB30" s="27"/>
      <c r="AC30" s="27"/>
      <c r="AD30" s="27"/>
      <c r="AE30" s="27"/>
      <c r="AF30" s="27"/>
      <c r="AG30" s="27"/>
      <c r="AH30" s="27"/>
      <c r="AI30" s="27"/>
      <c r="AJ30" s="27"/>
      <c r="AK30" s="27"/>
      <c r="AL30" s="27"/>
      <c r="AM30" s="27"/>
      <c r="AN30" s="27"/>
      <c r="AO30" s="27"/>
      <c r="AP30" s="27"/>
      <c r="AQ30" s="27"/>
      <c r="AR30" s="27"/>
      <c r="AS30" s="27"/>
      <c r="AT30" s="27"/>
      <c r="AU30" s="27"/>
      <c r="AV30" s="27"/>
      <c r="AW30" s="27"/>
      <c r="AX30" s="27"/>
      <c r="AY30" s="27"/>
      <c r="AZ30" s="27"/>
      <c r="BA30" s="27"/>
      <c r="BB30" s="27"/>
      <c r="BC30" s="27"/>
      <c r="BD30" s="27"/>
      <c r="BE30" s="27"/>
      <c r="BF30" s="27"/>
      <c r="BG30" s="27"/>
      <c r="BH30" s="27"/>
      <c r="BI30" s="27"/>
      <c r="BJ30" s="27"/>
      <c r="BK30" s="27"/>
      <c r="BL30" s="27"/>
      <c r="BM30" s="27"/>
      <c r="BN30" s="27"/>
      <c r="BO30" s="27"/>
      <c r="BP30" s="27"/>
      <c r="BQ30" s="27"/>
      <c r="BR30" s="27"/>
      <c r="BS30" s="27"/>
      <c r="BT30" s="27"/>
      <c r="BU30" s="27"/>
      <c r="BV30" s="27"/>
      <c r="BW30" s="27"/>
      <c r="BX30" s="27"/>
      <c r="BY30" s="27"/>
      <c r="BZ30" s="27"/>
      <c r="CA30" s="27"/>
      <c r="CB30" s="27"/>
      <c r="CC30" s="27"/>
      <c r="CF30" s="24"/>
      <c r="CH30" s="24"/>
      <c r="CJ30" s="24"/>
      <c r="CK30" s="24"/>
    </row>
    <row r="31" spans="1:99" x14ac:dyDescent="0.25">
      <c r="BF31" s="9">
        <v>7</v>
      </c>
      <c r="BI31" s="9">
        <v>6</v>
      </c>
      <c r="BL31" s="9">
        <v>5</v>
      </c>
      <c r="BO31" s="9">
        <v>4</v>
      </c>
      <c r="BR31" s="9">
        <v>3</v>
      </c>
      <c r="BU31" s="9">
        <v>2</v>
      </c>
      <c r="BX31" s="9">
        <v>1</v>
      </c>
    </row>
    <row r="32" spans="1:99" x14ac:dyDescent="0.25">
      <c r="A32" s="9" t="s">
        <v>12</v>
      </c>
      <c r="B32" s="24"/>
      <c r="BF32" s="9" t="s">
        <v>11</v>
      </c>
      <c r="BG32" s="9" t="s">
        <v>0</v>
      </c>
      <c r="BH32" s="9" t="s">
        <v>6</v>
      </c>
      <c r="BI32" s="9" t="s">
        <v>11</v>
      </c>
      <c r="BJ32" s="9" t="s">
        <v>0</v>
      </c>
      <c r="BK32" s="9" t="s">
        <v>6</v>
      </c>
      <c r="BL32" s="9" t="s">
        <v>11</v>
      </c>
      <c r="BM32" s="9" t="s">
        <v>0</v>
      </c>
      <c r="BN32" s="9" t="s">
        <v>6</v>
      </c>
      <c r="BO32" s="9" t="s">
        <v>11</v>
      </c>
      <c r="BP32" s="9" t="s">
        <v>0</v>
      </c>
      <c r="BQ32" s="9" t="s">
        <v>6</v>
      </c>
      <c r="BR32" s="9" t="s">
        <v>11</v>
      </c>
      <c r="BS32" s="9" t="s">
        <v>0</v>
      </c>
      <c r="BT32" s="9" t="s">
        <v>6</v>
      </c>
      <c r="BU32" s="9" t="s">
        <v>11</v>
      </c>
      <c r="BV32" s="9" t="s">
        <v>0</v>
      </c>
      <c r="BW32" s="9" t="s">
        <v>6</v>
      </c>
      <c r="BX32" s="9" t="s">
        <v>11</v>
      </c>
      <c r="BY32" s="9" t="s">
        <v>0</v>
      </c>
      <c r="BZ32" s="9" t="s">
        <v>6</v>
      </c>
    </row>
    <row r="33" spans="1:85" x14ac:dyDescent="0.25">
      <c r="A33" s="9" t="str">
        <f>A4</f>
        <v>DREURAUD</v>
      </c>
      <c r="B33" s="24">
        <f xml:space="preserve"> RTD("cqg.rtd",,"StudyData", A33, "BDIF", "InputChoice=Close,MAType=Sim,Period1="&amp;$C$1&amp;",Percent="&amp;$D$1&amp;"", "BDIF",$B$1,"-1","all",,,,"T")/RTD("cqg.rtd",,"StudyData",A33, "BBnds", "MAType=Sim,InputChoice=Close,Period1="&amp;$C$1&amp;",Percent="&amp;$D$1&amp;",Divisor=0", "BMA",$B$1,"-1","ALL",,,"TRUE","T")</f>
        <v>4.2853618304381663E-4</v>
      </c>
      <c r="C33" s="25">
        <f>RANK(B33,$B$33:$B$39,0)+COUNTIF($B$33:B33,B33)-1</f>
        <v>3</v>
      </c>
      <c r="D33" s="27"/>
      <c r="E33" s="27"/>
      <c r="F33" s="27"/>
      <c r="G33" s="27"/>
      <c r="H33" s="27"/>
      <c r="I33" s="27"/>
      <c r="J33" s="27"/>
      <c r="K33" s="27"/>
      <c r="L33" s="27"/>
      <c r="M33" s="27"/>
      <c r="N33" s="27"/>
      <c r="O33" s="27"/>
      <c r="P33" s="27"/>
      <c r="Q33" s="27"/>
      <c r="R33" s="27"/>
      <c r="S33" s="27"/>
      <c r="T33" s="27"/>
      <c r="U33" s="27"/>
      <c r="V33" s="27"/>
      <c r="W33" s="27"/>
      <c r="X33" s="27"/>
      <c r="Y33" s="27"/>
      <c r="Z33" s="27"/>
      <c r="AA33" s="27"/>
      <c r="AB33" s="27"/>
      <c r="AC33" s="27"/>
      <c r="AD33" s="27"/>
      <c r="AE33" s="27"/>
      <c r="AF33" s="27"/>
      <c r="AG33" s="27"/>
      <c r="AH33" s="27"/>
      <c r="AI33" s="27"/>
      <c r="AJ33" s="27"/>
      <c r="AK33" s="27"/>
      <c r="AL33" s="27"/>
      <c r="AM33" s="27"/>
      <c r="AN33" s="27"/>
      <c r="AO33" s="27"/>
      <c r="AP33" s="27"/>
      <c r="AQ33" s="27"/>
      <c r="AR33" s="27"/>
      <c r="AS33" s="27"/>
      <c r="AT33" s="27"/>
      <c r="AU33" s="27"/>
      <c r="AV33" s="27"/>
      <c r="AW33" s="27"/>
      <c r="AX33" s="27"/>
      <c r="AY33" s="27"/>
      <c r="AZ33" s="27"/>
      <c r="BA33" s="27"/>
      <c r="BB33" s="27"/>
      <c r="BC33" s="27"/>
      <c r="BD33" s="27"/>
      <c r="BE33" s="27"/>
      <c r="BF33" s="27">
        <f>IF($C33=$BF$31,$C33,0)</f>
        <v>0</v>
      </c>
      <c r="BG33" s="27">
        <f t="shared" ref="BG33:BG39" si="26">IF(BF33=$BF$31,$A33,0)</f>
        <v>0</v>
      </c>
      <c r="BH33" s="27">
        <f t="shared" ref="BH33:BH39" si="27">IF(BF33=$BF$31,$B33,0)</f>
        <v>0</v>
      </c>
      <c r="BI33" s="27">
        <f>IF($C33=$BI$31,$C33,0)</f>
        <v>0</v>
      </c>
      <c r="BJ33" s="27">
        <f t="shared" ref="BJ33:BJ39" si="28">IF(BI33=$BI$31,$A33,0)</f>
        <v>0</v>
      </c>
      <c r="BK33" s="27">
        <f t="shared" ref="BK33:BK39" si="29">IF(BI33=$BI$31,$B33,0)</f>
        <v>0</v>
      </c>
      <c r="BL33" s="27">
        <f>IF($C33=$BL$31,$C33,0)</f>
        <v>0</v>
      </c>
      <c r="BM33" s="27">
        <f t="shared" ref="BM33:BM39" si="30">IF(BL33=$BL$31,$A33,0)</f>
        <v>0</v>
      </c>
      <c r="BN33" s="27">
        <f t="shared" ref="BN33:BN39" si="31">IF(BL33=$BL$31,$B33,0)</f>
        <v>0</v>
      </c>
      <c r="BO33" s="27">
        <f>IF($C33=$BO$31,$C33,0)</f>
        <v>0</v>
      </c>
      <c r="BP33" s="27">
        <f t="shared" ref="BP33:BP39" si="32">IF(BO33=$BO$31,$A33,0)</f>
        <v>0</v>
      </c>
      <c r="BQ33" s="27">
        <f t="shared" ref="BQ33:BQ39" si="33">IF(BO33=$BO$31,$B33,0)</f>
        <v>0</v>
      </c>
      <c r="BR33" s="27">
        <f>IF($C33=$BR$31,$C33,0)</f>
        <v>3</v>
      </c>
      <c r="BS33" s="27" t="str">
        <f t="shared" ref="BS33:BS39" si="34">IF(BR33=$BR$31,$A33,0)</f>
        <v>DREURAUD</v>
      </c>
      <c r="BT33" s="27">
        <f t="shared" ref="BT33:BT39" si="35">IF(BR33=$BR$31,$B33,0)</f>
        <v>4.2853618304381663E-4</v>
      </c>
      <c r="BU33" s="27">
        <f>IF($C33=$BU$31,$C33,0)</f>
        <v>0</v>
      </c>
      <c r="BV33" s="27">
        <f t="shared" ref="BV33:BV39" si="36">IF(BU33=$BU$31,$A33,0)</f>
        <v>0</v>
      </c>
      <c r="BW33" s="27">
        <f t="shared" ref="BW33:BW39" si="37">IF(BU33=$BU$31,$B33,0)</f>
        <v>0</v>
      </c>
      <c r="BX33" s="27">
        <f>IF($C33=$BX$31,$C33,0)</f>
        <v>0</v>
      </c>
      <c r="BY33" s="27">
        <f t="shared" ref="BY33:BY39" si="38">IF(BX33=$BX$31,$A33,0)</f>
        <v>0</v>
      </c>
      <c r="BZ33" s="27">
        <f t="shared" ref="BZ33:BZ39" si="39">IF(BX33=$BX$31,$B33,0)</f>
        <v>0</v>
      </c>
      <c r="CD33" s="9">
        <v>7</v>
      </c>
      <c r="CE33" s="9" t="str">
        <f>LOOKUP(CD33,BF$33:BF$39,BG$33:BG$39)</f>
        <v>DREURUSD</v>
      </c>
      <c r="CF33" s="9">
        <f>CD33</f>
        <v>7</v>
      </c>
      <c r="CG33" s="24">
        <f>LOOKUP(CD33,BF$33:BF$39,BH$33:BH$39)</f>
        <v>1.8346944554229093E-4</v>
      </c>
    </row>
    <row r="34" spans="1:85" x14ac:dyDescent="0.25">
      <c r="A34" s="9" t="str">
        <f t="shared" ref="A34:A39" si="40">A5</f>
        <v>DREURCAD</v>
      </c>
      <c r="B34" s="24">
        <f xml:space="preserve"> RTD("cqg.rtd",,"StudyData", A34, "BDIF", "InputChoice=Close,MAType=Sim,Period1="&amp;$C$1&amp;",Percent="&amp;$D$1&amp;"", "BDIF",$B$1,"-1","all",,,,"T")/RTD("cqg.rtd",,"StudyData",A34, "BBnds", "MAType=Sim,InputChoice=Close,Period1="&amp;$C$1&amp;",Percent="&amp;$D$1&amp;",Divisor=0", "BMA",$B$1,"-1","ALL",,,"TRUE","T")</f>
        <v>8.0672533266768441E-4</v>
      </c>
      <c r="C34" s="25">
        <f>RANK(B34,$B$33:$B$39,0)+COUNTIF($B$33:B34,B34)-1</f>
        <v>2</v>
      </c>
      <c r="D34" s="27"/>
      <c r="E34" s="27"/>
      <c r="F34" s="27"/>
      <c r="G34" s="27"/>
      <c r="H34" s="27"/>
      <c r="I34" s="27"/>
      <c r="J34" s="27"/>
      <c r="K34" s="27"/>
      <c r="L34" s="27"/>
      <c r="M34" s="27"/>
      <c r="N34" s="27"/>
      <c r="O34" s="27"/>
      <c r="P34" s="27"/>
      <c r="Q34" s="27"/>
      <c r="R34" s="27"/>
      <c r="S34" s="27"/>
      <c r="T34" s="27"/>
      <c r="U34" s="27"/>
      <c r="V34" s="27"/>
      <c r="W34" s="27"/>
      <c r="X34" s="27"/>
      <c r="Y34" s="27"/>
      <c r="Z34" s="27"/>
      <c r="AA34" s="27"/>
      <c r="AB34" s="27"/>
      <c r="AC34" s="27"/>
      <c r="AD34" s="27"/>
      <c r="AE34" s="27"/>
      <c r="AF34" s="27"/>
      <c r="AG34" s="27"/>
      <c r="AH34" s="27"/>
      <c r="AI34" s="27"/>
      <c r="AJ34" s="27"/>
      <c r="AK34" s="27"/>
      <c r="AL34" s="27"/>
      <c r="AM34" s="27"/>
      <c r="AN34" s="27"/>
      <c r="AO34" s="27"/>
      <c r="AP34" s="27"/>
      <c r="AQ34" s="27"/>
      <c r="AR34" s="27"/>
      <c r="AS34" s="27"/>
      <c r="AT34" s="27"/>
      <c r="AU34" s="27"/>
      <c r="AV34" s="27"/>
      <c r="AW34" s="27"/>
      <c r="AX34" s="27"/>
      <c r="AY34" s="27"/>
      <c r="AZ34" s="27"/>
      <c r="BA34" s="27"/>
      <c r="BB34" s="27"/>
      <c r="BC34" s="27"/>
      <c r="BD34" s="27"/>
      <c r="BE34" s="27"/>
      <c r="BF34" s="27">
        <f t="shared" ref="BF34:BF39" si="41">IF($C34=$BF$31,$C34,BF33+0.01)</f>
        <v>0.01</v>
      </c>
      <c r="BG34" s="27">
        <f t="shared" si="26"/>
        <v>0</v>
      </c>
      <c r="BH34" s="27">
        <f t="shared" si="27"/>
        <v>0</v>
      </c>
      <c r="BI34" s="27">
        <f t="shared" ref="BI34:BI39" si="42">IF($C34=$BI$31,$C34,BI33+0.01)</f>
        <v>0.01</v>
      </c>
      <c r="BJ34" s="27">
        <f t="shared" si="28"/>
        <v>0</v>
      </c>
      <c r="BK34" s="27">
        <f t="shared" si="29"/>
        <v>0</v>
      </c>
      <c r="BL34" s="27">
        <f t="shared" ref="BL34:BL39" si="43">IF($C34=$BL$31,$C34,BL33+0.01)</f>
        <v>0.01</v>
      </c>
      <c r="BM34" s="27">
        <f t="shared" si="30"/>
        <v>0</v>
      </c>
      <c r="BN34" s="27">
        <f t="shared" si="31"/>
        <v>0</v>
      </c>
      <c r="BO34" s="27">
        <f t="shared" ref="BO34:BO39" si="44">IF($C34=$BO$31,$C34,BO33+0.01)</f>
        <v>0.01</v>
      </c>
      <c r="BP34" s="27">
        <f t="shared" si="32"/>
        <v>0</v>
      </c>
      <c r="BQ34" s="27">
        <f t="shared" si="33"/>
        <v>0</v>
      </c>
      <c r="BR34" s="27">
        <f t="shared" ref="BR34:BR39" si="45">IF($C34=$BR$31,$C34,BR33+0.01)</f>
        <v>3.01</v>
      </c>
      <c r="BS34" s="27">
        <f t="shared" si="34"/>
        <v>0</v>
      </c>
      <c r="BT34" s="27">
        <f t="shared" si="35"/>
        <v>0</v>
      </c>
      <c r="BU34" s="27">
        <f t="shared" ref="BU34:BU39" si="46">IF($C34=$BU$31,$C34,BU33+0.01)</f>
        <v>2</v>
      </c>
      <c r="BV34" s="27" t="str">
        <f t="shared" si="36"/>
        <v>DREURCAD</v>
      </c>
      <c r="BW34" s="27">
        <f t="shared" si="37"/>
        <v>8.0672533266768441E-4</v>
      </c>
      <c r="BX34" s="27">
        <f>IF($C34=$BX$31,$C34,BX33+0.01)</f>
        <v>0.01</v>
      </c>
      <c r="BY34" s="27">
        <f t="shared" si="38"/>
        <v>0</v>
      </c>
      <c r="BZ34" s="27">
        <f t="shared" si="39"/>
        <v>0</v>
      </c>
      <c r="CD34" s="9">
        <f>CD33-1</f>
        <v>6</v>
      </c>
      <c r="CE34" s="9" t="str">
        <f>LOOKUP(CD34,BI$33:BI$39,BJ$33:BJ$39)</f>
        <v>DREURCHF</v>
      </c>
      <c r="CF34" s="9">
        <f t="shared" ref="CF34:CF39" si="47">CD34</f>
        <v>6</v>
      </c>
      <c r="CG34" s="24">
        <f>LOOKUP(CD34,BI$33:BI$39,BK$33:BK$39)</f>
        <v>2.4266168036991774E-4</v>
      </c>
    </row>
    <row r="35" spans="1:85" x14ac:dyDescent="0.25">
      <c r="A35" s="9" t="str">
        <f t="shared" si="40"/>
        <v>DREURCHF</v>
      </c>
      <c r="B35" s="24">
        <f xml:space="preserve"> RTD("cqg.rtd",,"StudyData", A35, "BDIF", "InputChoice=Close,MAType=Sim,Period1="&amp;$C$1&amp;",Percent="&amp;$D$1&amp;"", "BDIF",$B$1,"-1","all",,,,"T")/RTD("cqg.rtd",,"StudyData",A35, "BBnds", "MAType=Sim,InputChoice=Close,Period1="&amp;$C$1&amp;",Percent="&amp;$D$1&amp;",Divisor=0", "BMA",$B$1,"-1","ALL",,,"TRUE","T")</f>
        <v>2.4266168036991774E-4</v>
      </c>
      <c r="C35" s="25">
        <f>RANK(B35,$B$33:$B$39,0)+COUNTIF($B$33:B35,B35)-1</f>
        <v>6</v>
      </c>
      <c r="D35" s="27"/>
      <c r="E35" s="27"/>
      <c r="F35" s="27"/>
      <c r="G35" s="27"/>
      <c r="H35" s="27"/>
      <c r="I35" s="27"/>
      <c r="J35" s="27"/>
      <c r="K35" s="27"/>
      <c r="L35" s="27"/>
      <c r="M35" s="27"/>
      <c r="N35" s="27"/>
      <c r="O35" s="27"/>
      <c r="P35" s="27"/>
      <c r="Q35" s="27"/>
      <c r="R35" s="27"/>
      <c r="S35" s="27"/>
      <c r="T35" s="27"/>
      <c r="U35" s="27"/>
      <c r="V35" s="27"/>
      <c r="W35" s="27"/>
      <c r="X35" s="27"/>
      <c r="Y35" s="27"/>
      <c r="Z35" s="27"/>
      <c r="AA35" s="27"/>
      <c r="AB35" s="27"/>
      <c r="AC35" s="27"/>
      <c r="AD35" s="27"/>
      <c r="AE35" s="27"/>
      <c r="AF35" s="27"/>
      <c r="AG35" s="27"/>
      <c r="AH35" s="27"/>
      <c r="AI35" s="27"/>
      <c r="AJ35" s="27"/>
      <c r="AK35" s="27"/>
      <c r="AL35" s="27"/>
      <c r="AM35" s="27"/>
      <c r="AN35" s="27"/>
      <c r="AO35" s="27"/>
      <c r="AP35" s="27"/>
      <c r="AQ35" s="27"/>
      <c r="AR35" s="27"/>
      <c r="AS35" s="27"/>
      <c r="AT35" s="27"/>
      <c r="AU35" s="27"/>
      <c r="AV35" s="27"/>
      <c r="AW35" s="27"/>
      <c r="AX35" s="27"/>
      <c r="AY35" s="27"/>
      <c r="AZ35" s="27"/>
      <c r="BA35" s="27"/>
      <c r="BB35" s="27"/>
      <c r="BC35" s="27"/>
      <c r="BD35" s="27"/>
      <c r="BE35" s="27"/>
      <c r="BF35" s="27">
        <f t="shared" si="41"/>
        <v>0.02</v>
      </c>
      <c r="BG35" s="27">
        <f t="shared" si="26"/>
        <v>0</v>
      </c>
      <c r="BH35" s="27">
        <f t="shared" si="27"/>
        <v>0</v>
      </c>
      <c r="BI35" s="27">
        <f t="shared" si="42"/>
        <v>6</v>
      </c>
      <c r="BJ35" s="27" t="str">
        <f t="shared" si="28"/>
        <v>DREURCHF</v>
      </c>
      <c r="BK35" s="27">
        <f t="shared" si="29"/>
        <v>2.4266168036991774E-4</v>
      </c>
      <c r="BL35" s="27">
        <f t="shared" si="43"/>
        <v>0.02</v>
      </c>
      <c r="BM35" s="27">
        <f t="shared" si="30"/>
        <v>0</v>
      </c>
      <c r="BN35" s="27">
        <f t="shared" si="31"/>
        <v>0</v>
      </c>
      <c r="BO35" s="27">
        <f t="shared" si="44"/>
        <v>0.02</v>
      </c>
      <c r="BP35" s="27">
        <f t="shared" si="32"/>
        <v>0</v>
      </c>
      <c r="BQ35" s="27">
        <f t="shared" si="33"/>
        <v>0</v>
      </c>
      <c r="BR35" s="27">
        <f t="shared" si="45"/>
        <v>3.0199999999999996</v>
      </c>
      <c r="BS35" s="27">
        <f t="shared" si="34"/>
        <v>0</v>
      </c>
      <c r="BT35" s="27">
        <f t="shared" si="35"/>
        <v>0</v>
      </c>
      <c r="BU35" s="27">
        <f>IF($C35=$BU$31,$C35,BU34+0.01)</f>
        <v>2.0099999999999998</v>
      </c>
      <c r="BV35" s="27">
        <f t="shared" si="36"/>
        <v>0</v>
      </c>
      <c r="BW35" s="27">
        <f t="shared" si="37"/>
        <v>0</v>
      </c>
      <c r="BX35" s="27">
        <f t="shared" ref="BX35:BX39" si="48">IF($C35=$BX$31,$C35,BX34+0.01)</f>
        <v>0.02</v>
      </c>
      <c r="BY35" s="27">
        <f t="shared" si="38"/>
        <v>0</v>
      </c>
      <c r="BZ35" s="27">
        <f t="shared" si="39"/>
        <v>0</v>
      </c>
      <c r="CD35" s="9">
        <f t="shared" ref="CD35:CD39" si="49">CD34-1</f>
        <v>5</v>
      </c>
      <c r="CE35" s="9" t="str">
        <f>LOOKUP(CD35,BL$33:BL$39,BM$33:BM$39)</f>
        <v>DREURGBP</v>
      </c>
      <c r="CF35" s="9">
        <f t="shared" si="47"/>
        <v>5</v>
      </c>
      <c r="CG35" s="24">
        <f>LOOKUP(CD35,BL$33:BL$39,BN$33:BN$39)</f>
        <v>2.9665056166809655E-4</v>
      </c>
    </row>
    <row r="36" spans="1:85" x14ac:dyDescent="0.25">
      <c r="A36" s="9" t="str">
        <f t="shared" si="40"/>
        <v>DREURGBP</v>
      </c>
      <c r="B36" s="24">
        <f xml:space="preserve"> RTD("cqg.rtd",,"StudyData", A36, "BDIF", "InputChoice=Close,MAType=Sim,Period1="&amp;$C$1&amp;",Percent="&amp;$D$1&amp;"", "BDIF",$B$1,"-1","all",,,,"T")/RTD("cqg.rtd",,"StudyData",A36, "BBnds", "MAType=Sim,InputChoice=Close,Period1="&amp;$C$1&amp;",Percent="&amp;$D$1&amp;",Divisor=0", "BMA",$B$1,"-1","ALL",,,"TRUE","T")</f>
        <v>2.9665056166809655E-4</v>
      </c>
      <c r="C36" s="25">
        <f>RANK(B36,$B$33:$B$39,0)+COUNTIF($B$33:B36,B36)-1</f>
        <v>5</v>
      </c>
      <c r="D36" s="27"/>
      <c r="E36" s="27"/>
      <c r="F36" s="27"/>
      <c r="G36" s="27"/>
      <c r="H36" s="27"/>
      <c r="I36" s="27"/>
      <c r="J36" s="27"/>
      <c r="K36" s="27"/>
      <c r="L36" s="27"/>
      <c r="M36" s="27"/>
      <c r="N36" s="27"/>
      <c r="O36" s="27"/>
      <c r="P36" s="27"/>
      <c r="Q36" s="27"/>
      <c r="R36" s="27"/>
      <c r="S36" s="27"/>
      <c r="T36" s="27"/>
      <c r="U36" s="27"/>
      <c r="V36" s="27"/>
      <c r="W36" s="27"/>
      <c r="X36" s="27"/>
      <c r="Y36" s="27"/>
      <c r="Z36" s="27"/>
      <c r="AA36" s="27"/>
      <c r="AB36" s="27"/>
      <c r="AC36" s="27"/>
      <c r="AD36" s="27"/>
      <c r="AE36" s="27"/>
      <c r="AF36" s="27"/>
      <c r="AG36" s="27"/>
      <c r="AH36" s="27"/>
      <c r="AI36" s="27"/>
      <c r="AJ36" s="27"/>
      <c r="AK36" s="27"/>
      <c r="AL36" s="27"/>
      <c r="AM36" s="27"/>
      <c r="AN36" s="27"/>
      <c r="AO36" s="27"/>
      <c r="AP36" s="27"/>
      <c r="AQ36" s="27"/>
      <c r="AR36" s="27"/>
      <c r="AS36" s="27"/>
      <c r="AT36" s="27"/>
      <c r="AU36" s="27"/>
      <c r="AV36" s="27"/>
      <c r="AW36" s="27"/>
      <c r="AX36" s="27"/>
      <c r="AY36" s="27"/>
      <c r="AZ36" s="27"/>
      <c r="BA36" s="27"/>
      <c r="BB36" s="27"/>
      <c r="BC36" s="27"/>
      <c r="BD36" s="27"/>
      <c r="BE36" s="27"/>
      <c r="BF36" s="27">
        <f t="shared" si="41"/>
        <v>0.03</v>
      </c>
      <c r="BG36" s="27">
        <f t="shared" si="26"/>
        <v>0</v>
      </c>
      <c r="BH36" s="27">
        <f t="shared" si="27"/>
        <v>0</v>
      </c>
      <c r="BI36" s="27">
        <f t="shared" si="42"/>
        <v>6.01</v>
      </c>
      <c r="BJ36" s="27">
        <f t="shared" si="28"/>
        <v>0</v>
      </c>
      <c r="BK36" s="27">
        <f t="shared" si="29"/>
        <v>0</v>
      </c>
      <c r="BL36" s="27">
        <f t="shared" si="43"/>
        <v>5</v>
      </c>
      <c r="BM36" s="27" t="str">
        <f t="shared" si="30"/>
        <v>DREURGBP</v>
      </c>
      <c r="BN36" s="27">
        <f t="shared" si="31"/>
        <v>2.9665056166809655E-4</v>
      </c>
      <c r="BO36" s="27">
        <f t="shared" si="44"/>
        <v>0.03</v>
      </c>
      <c r="BP36" s="27">
        <f t="shared" si="32"/>
        <v>0</v>
      </c>
      <c r="BQ36" s="27">
        <f t="shared" si="33"/>
        <v>0</v>
      </c>
      <c r="BR36" s="27">
        <f t="shared" si="45"/>
        <v>3.0299999999999994</v>
      </c>
      <c r="BS36" s="27">
        <f t="shared" si="34"/>
        <v>0</v>
      </c>
      <c r="BT36" s="27">
        <f t="shared" si="35"/>
        <v>0</v>
      </c>
      <c r="BU36" s="27">
        <f t="shared" si="46"/>
        <v>2.0199999999999996</v>
      </c>
      <c r="BV36" s="27">
        <f t="shared" si="36"/>
        <v>0</v>
      </c>
      <c r="BW36" s="27">
        <f t="shared" si="37"/>
        <v>0</v>
      </c>
      <c r="BX36" s="27">
        <f t="shared" si="48"/>
        <v>0.03</v>
      </c>
      <c r="BY36" s="27">
        <f t="shared" si="38"/>
        <v>0</v>
      </c>
      <c r="BZ36" s="27">
        <f t="shared" si="39"/>
        <v>0</v>
      </c>
      <c r="CD36" s="9">
        <f t="shared" si="49"/>
        <v>4</v>
      </c>
      <c r="CE36" s="9" t="str">
        <f>LOOKUP(CD36,BO$33:BO$39,BP$33:BP$39)</f>
        <v>DREURJPY</v>
      </c>
      <c r="CF36" s="9">
        <f t="shared" si="47"/>
        <v>4</v>
      </c>
      <c r="CG36" s="24">
        <f>LOOKUP(CD36,BO$33:BO$39,BQ$33:BQ$39)</f>
        <v>3.8555151203236506E-4</v>
      </c>
    </row>
    <row r="37" spans="1:85" x14ac:dyDescent="0.25">
      <c r="A37" s="9" t="str">
        <f t="shared" si="40"/>
        <v>DREURJPY</v>
      </c>
      <c r="B37" s="24">
        <f xml:space="preserve"> RTD("cqg.rtd",,"StudyData", A37, "BDIF", "InputChoice=Close,MAType=Sim,Period1="&amp;$C$1&amp;",Percent="&amp;$D$1&amp;"", "BDIF",$B$1,"-1","all",,,,"T")/RTD("cqg.rtd",,"StudyData",A37, "BBnds", "MAType=Sim,InputChoice=Close,Period1="&amp;$C$1&amp;",Percent="&amp;$D$1&amp;",Divisor=0", "BMA",$B$1,"-1","ALL",,,"TRUE","T")</f>
        <v>3.8555151203236506E-4</v>
      </c>
      <c r="C37" s="25">
        <f>RANK(B37,$B$33:$B$39,0)+COUNTIF($B$33:B37,B37)-1</f>
        <v>4</v>
      </c>
      <c r="D37" s="27"/>
      <c r="E37" s="27"/>
      <c r="F37" s="27"/>
      <c r="G37" s="27"/>
      <c r="H37" s="27"/>
      <c r="I37" s="27"/>
      <c r="J37" s="27"/>
      <c r="K37" s="27"/>
      <c r="L37" s="27"/>
      <c r="M37" s="27"/>
      <c r="N37" s="27"/>
      <c r="O37" s="27"/>
      <c r="P37" s="27"/>
      <c r="Q37" s="27"/>
      <c r="R37" s="27"/>
      <c r="S37" s="27"/>
      <c r="T37" s="27"/>
      <c r="U37" s="27"/>
      <c r="V37" s="27"/>
      <c r="W37" s="27"/>
      <c r="X37" s="27"/>
      <c r="Y37" s="27"/>
      <c r="Z37" s="27"/>
      <c r="AA37" s="27"/>
      <c r="AB37" s="27"/>
      <c r="AC37" s="27"/>
      <c r="AD37" s="27"/>
      <c r="AE37" s="27"/>
      <c r="AF37" s="27"/>
      <c r="AG37" s="27"/>
      <c r="AH37" s="27"/>
      <c r="AI37" s="27"/>
      <c r="AJ37" s="27"/>
      <c r="AK37" s="27"/>
      <c r="AL37" s="27"/>
      <c r="AM37" s="27"/>
      <c r="AN37" s="27"/>
      <c r="AO37" s="27"/>
      <c r="AP37" s="27"/>
      <c r="AQ37" s="27"/>
      <c r="AR37" s="27"/>
      <c r="AS37" s="27"/>
      <c r="AT37" s="27"/>
      <c r="AU37" s="27"/>
      <c r="AV37" s="27"/>
      <c r="AW37" s="27"/>
      <c r="AX37" s="27"/>
      <c r="AY37" s="27"/>
      <c r="AZ37" s="27"/>
      <c r="BA37" s="27"/>
      <c r="BB37" s="27"/>
      <c r="BC37" s="27"/>
      <c r="BD37" s="27"/>
      <c r="BE37" s="27"/>
      <c r="BF37" s="27">
        <f t="shared" si="41"/>
        <v>0.04</v>
      </c>
      <c r="BG37" s="27">
        <f t="shared" si="26"/>
        <v>0</v>
      </c>
      <c r="BH37" s="27">
        <f t="shared" si="27"/>
        <v>0</v>
      </c>
      <c r="BI37" s="27">
        <f t="shared" si="42"/>
        <v>6.02</v>
      </c>
      <c r="BJ37" s="27">
        <f t="shared" si="28"/>
        <v>0</v>
      </c>
      <c r="BK37" s="27">
        <f t="shared" si="29"/>
        <v>0</v>
      </c>
      <c r="BL37" s="27">
        <f t="shared" si="43"/>
        <v>5.01</v>
      </c>
      <c r="BM37" s="27">
        <f t="shared" si="30"/>
        <v>0</v>
      </c>
      <c r="BN37" s="27">
        <f t="shared" si="31"/>
        <v>0</v>
      </c>
      <c r="BO37" s="27">
        <f t="shared" si="44"/>
        <v>4</v>
      </c>
      <c r="BP37" s="27" t="str">
        <f t="shared" si="32"/>
        <v>DREURJPY</v>
      </c>
      <c r="BQ37" s="27">
        <f t="shared" si="33"/>
        <v>3.8555151203236506E-4</v>
      </c>
      <c r="BR37" s="27">
        <f t="shared" si="45"/>
        <v>3.0399999999999991</v>
      </c>
      <c r="BS37" s="27">
        <f t="shared" si="34"/>
        <v>0</v>
      </c>
      <c r="BT37" s="27">
        <f t="shared" si="35"/>
        <v>0</v>
      </c>
      <c r="BU37" s="27">
        <f t="shared" si="46"/>
        <v>2.0299999999999994</v>
      </c>
      <c r="BV37" s="27">
        <f t="shared" si="36"/>
        <v>0</v>
      </c>
      <c r="BW37" s="27">
        <f t="shared" si="37"/>
        <v>0</v>
      </c>
      <c r="BX37" s="27">
        <f t="shared" si="48"/>
        <v>0.04</v>
      </c>
      <c r="BY37" s="27">
        <f t="shared" si="38"/>
        <v>0</v>
      </c>
      <c r="BZ37" s="27">
        <f t="shared" si="39"/>
        <v>0</v>
      </c>
      <c r="CD37" s="9">
        <f t="shared" si="49"/>
        <v>3</v>
      </c>
      <c r="CE37" s="9" t="str">
        <f>LOOKUP(CD37,BR$33:BR$39,BS$33:BS$39)</f>
        <v>DREURAUD</v>
      </c>
      <c r="CF37" s="9">
        <f t="shared" si="47"/>
        <v>3</v>
      </c>
      <c r="CG37" s="24">
        <f>LOOKUP(CD37,BR$33:BR$39,BT$33:BT$39)</f>
        <v>4.2853618304381663E-4</v>
      </c>
    </row>
    <row r="38" spans="1:85" x14ac:dyDescent="0.25">
      <c r="A38" s="9" t="str">
        <f t="shared" si="40"/>
        <v>DREURNZD</v>
      </c>
      <c r="B38" s="24">
        <f xml:space="preserve"> RTD("cqg.rtd",,"StudyData", A38, "BDIF", "InputChoice=Close,MAType=Sim,Period1="&amp;$C$1&amp;",Percent="&amp;$D$1&amp;"", "BDIF",$B$1,"-1","all",,,,"T")/RTD("cqg.rtd",,"StudyData",A38, "BBnds", "MAType=Sim,InputChoice=Close,Period1="&amp;$C$1&amp;",Percent="&amp;$D$1&amp;",Divisor=0", "BMA",$B$1,"-1","ALL",,,"TRUE","T")</f>
        <v>8.6009170687928005E-4</v>
      </c>
      <c r="C38" s="25">
        <f>RANK(B38,$B$33:$B$39,0)+COUNTIF($B$33:B38,B38)-1</f>
        <v>1</v>
      </c>
      <c r="D38" s="27"/>
      <c r="E38" s="27"/>
      <c r="F38" s="27"/>
      <c r="G38" s="27"/>
      <c r="H38" s="27"/>
      <c r="I38" s="27"/>
      <c r="J38" s="27"/>
      <c r="K38" s="27"/>
      <c r="L38" s="27"/>
      <c r="M38" s="27"/>
      <c r="N38" s="27"/>
      <c r="O38" s="27"/>
      <c r="P38" s="27"/>
      <c r="Q38" s="27"/>
      <c r="R38" s="27"/>
      <c r="S38" s="27"/>
      <c r="T38" s="27"/>
      <c r="U38" s="27"/>
      <c r="V38" s="27"/>
      <c r="W38" s="27"/>
      <c r="X38" s="27"/>
      <c r="Y38" s="27"/>
      <c r="Z38" s="27"/>
      <c r="AA38" s="27"/>
      <c r="AB38" s="27"/>
      <c r="AC38" s="27"/>
      <c r="AD38" s="27"/>
      <c r="AE38" s="27"/>
      <c r="AF38" s="27"/>
      <c r="AG38" s="27"/>
      <c r="AH38" s="27"/>
      <c r="AI38" s="27"/>
      <c r="AJ38" s="27"/>
      <c r="AK38" s="27"/>
      <c r="AL38" s="27"/>
      <c r="AM38" s="27"/>
      <c r="AN38" s="27"/>
      <c r="AO38" s="27"/>
      <c r="AP38" s="27"/>
      <c r="AQ38" s="27"/>
      <c r="AR38" s="27"/>
      <c r="AS38" s="27"/>
      <c r="AT38" s="27"/>
      <c r="AU38" s="27"/>
      <c r="AV38" s="27"/>
      <c r="AW38" s="27"/>
      <c r="AX38" s="27"/>
      <c r="AY38" s="27"/>
      <c r="AZ38" s="27"/>
      <c r="BA38" s="27"/>
      <c r="BB38" s="27"/>
      <c r="BC38" s="27"/>
      <c r="BD38" s="27"/>
      <c r="BE38" s="27"/>
      <c r="BF38" s="27">
        <f t="shared" si="41"/>
        <v>0.05</v>
      </c>
      <c r="BG38" s="27">
        <f t="shared" si="26"/>
        <v>0</v>
      </c>
      <c r="BH38" s="27">
        <f t="shared" si="27"/>
        <v>0</v>
      </c>
      <c r="BI38" s="27">
        <f t="shared" si="42"/>
        <v>6.0299999999999994</v>
      </c>
      <c r="BJ38" s="27">
        <f t="shared" si="28"/>
        <v>0</v>
      </c>
      <c r="BK38" s="27">
        <f t="shared" si="29"/>
        <v>0</v>
      </c>
      <c r="BL38" s="27">
        <f t="shared" si="43"/>
        <v>5.0199999999999996</v>
      </c>
      <c r="BM38" s="27">
        <f t="shared" si="30"/>
        <v>0</v>
      </c>
      <c r="BN38" s="27">
        <f t="shared" si="31"/>
        <v>0</v>
      </c>
      <c r="BO38" s="27">
        <f t="shared" si="44"/>
        <v>4.01</v>
      </c>
      <c r="BP38" s="27">
        <f t="shared" si="32"/>
        <v>0</v>
      </c>
      <c r="BQ38" s="27">
        <f t="shared" si="33"/>
        <v>0</v>
      </c>
      <c r="BR38" s="27">
        <f t="shared" si="45"/>
        <v>3.0499999999999989</v>
      </c>
      <c r="BS38" s="27">
        <f t="shared" si="34"/>
        <v>0</v>
      </c>
      <c r="BT38" s="27">
        <f t="shared" si="35"/>
        <v>0</v>
      </c>
      <c r="BU38" s="27">
        <f t="shared" si="46"/>
        <v>2.0399999999999991</v>
      </c>
      <c r="BV38" s="27">
        <f t="shared" si="36"/>
        <v>0</v>
      </c>
      <c r="BW38" s="27">
        <f t="shared" si="37"/>
        <v>0</v>
      </c>
      <c r="BX38" s="27">
        <f t="shared" si="48"/>
        <v>1</v>
      </c>
      <c r="BY38" s="27" t="str">
        <f t="shared" si="38"/>
        <v>DREURNZD</v>
      </c>
      <c r="BZ38" s="27">
        <f t="shared" si="39"/>
        <v>8.6009170687928005E-4</v>
      </c>
      <c r="CD38" s="9">
        <f t="shared" si="49"/>
        <v>2</v>
      </c>
      <c r="CE38" s="9" t="str">
        <f>LOOKUP(CD38,BU$33:BU$39,BV$33:BV$39)</f>
        <v>DREURCAD</v>
      </c>
      <c r="CF38" s="9">
        <f t="shared" si="47"/>
        <v>2</v>
      </c>
      <c r="CG38" s="24">
        <f>LOOKUP(CD38,BU$33:BU$39,BW$33:BW$39)</f>
        <v>8.0672533266768441E-4</v>
      </c>
    </row>
    <row r="39" spans="1:85" x14ac:dyDescent="0.25">
      <c r="A39" s="9" t="str">
        <f t="shared" si="40"/>
        <v>DREURUSD</v>
      </c>
      <c r="B39" s="24">
        <f xml:space="preserve"> RTD("cqg.rtd",,"StudyData", A39, "BDIF", "InputChoice=Close,MAType=Sim,Period1="&amp;$C$1&amp;",Percent="&amp;$D$1&amp;"", "BDIF",$B$1,"-1","all",,,,"T")/RTD("cqg.rtd",,"StudyData",A39, "BBnds", "MAType=Sim,InputChoice=Close,Period1="&amp;$C$1&amp;",Percent="&amp;$D$1&amp;",Divisor=0", "BMA",$B$1,"-1","ALL",,,"TRUE","T")</f>
        <v>1.8346944554229093E-4</v>
      </c>
      <c r="C39" s="25">
        <f>RANK(B39,$B$33:$B$39,0)+COUNTIF($B$33:B39,B39)-1</f>
        <v>7</v>
      </c>
      <c r="D39" s="27"/>
      <c r="E39" s="27"/>
      <c r="F39" s="27"/>
      <c r="G39" s="27"/>
      <c r="H39" s="27"/>
      <c r="I39" s="27"/>
      <c r="J39" s="27"/>
      <c r="K39" s="27"/>
      <c r="L39" s="27"/>
      <c r="M39" s="27"/>
      <c r="N39" s="27"/>
      <c r="O39" s="27"/>
      <c r="P39" s="27"/>
      <c r="Q39" s="27"/>
      <c r="R39" s="27"/>
      <c r="S39" s="27"/>
      <c r="T39" s="27"/>
      <c r="U39" s="27"/>
      <c r="V39" s="27"/>
      <c r="W39" s="27"/>
      <c r="X39" s="27"/>
      <c r="Y39" s="27"/>
      <c r="Z39" s="27"/>
      <c r="AA39" s="27"/>
      <c r="AB39" s="27"/>
      <c r="AC39" s="27"/>
      <c r="AD39" s="27"/>
      <c r="AE39" s="27"/>
      <c r="AF39" s="27"/>
      <c r="AG39" s="27"/>
      <c r="AH39" s="27"/>
      <c r="AI39" s="27"/>
      <c r="AJ39" s="27"/>
      <c r="AK39" s="27"/>
      <c r="AL39" s="27"/>
      <c r="AM39" s="27"/>
      <c r="AN39" s="27"/>
      <c r="AO39" s="27"/>
      <c r="AP39" s="27"/>
      <c r="AQ39" s="27"/>
      <c r="AR39" s="27"/>
      <c r="AS39" s="27"/>
      <c r="AT39" s="27"/>
      <c r="AU39" s="27"/>
      <c r="AV39" s="27"/>
      <c r="AW39" s="27"/>
      <c r="AX39" s="27"/>
      <c r="AY39" s="27"/>
      <c r="AZ39" s="27"/>
      <c r="BA39" s="27"/>
      <c r="BB39" s="27"/>
      <c r="BC39" s="27"/>
      <c r="BD39" s="27"/>
      <c r="BE39" s="27"/>
      <c r="BF39" s="27">
        <f t="shared" si="41"/>
        <v>7</v>
      </c>
      <c r="BG39" s="27" t="str">
        <f t="shared" si="26"/>
        <v>DREURUSD</v>
      </c>
      <c r="BH39" s="27">
        <f t="shared" si="27"/>
        <v>1.8346944554229093E-4</v>
      </c>
      <c r="BI39" s="27">
        <f t="shared" si="42"/>
        <v>6.0399999999999991</v>
      </c>
      <c r="BJ39" s="27">
        <f t="shared" si="28"/>
        <v>0</v>
      </c>
      <c r="BK39" s="27">
        <f t="shared" si="29"/>
        <v>0</v>
      </c>
      <c r="BL39" s="27">
        <f t="shared" si="43"/>
        <v>5.0299999999999994</v>
      </c>
      <c r="BM39" s="27">
        <f t="shared" si="30"/>
        <v>0</v>
      </c>
      <c r="BN39" s="27">
        <f t="shared" si="31"/>
        <v>0</v>
      </c>
      <c r="BO39" s="27">
        <f t="shared" si="44"/>
        <v>4.0199999999999996</v>
      </c>
      <c r="BP39" s="27">
        <f t="shared" si="32"/>
        <v>0</v>
      </c>
      <c r="BQ39" s="27">
        <f t="shared" si="33"/>
        <v>0</v>
      </c>
      <c r="BR39" s="27">
        <f t="shared" si="45"/>
        <v>3.0599999999999987</v>
      </c>
      <c r="BS39" s="27">
        <f t="shared" si="34"/>
        <v>0</v>
      </c>
      <c r="BT39" s="27">
        <f t="shared" si="35"/>
        <v>0</v>
      </c>
      <c r="BU39" s="27">
        <f t="shared" si="46"/>
        <v>2.0499999999999989</v>
      </c>
      <c r="BV39" s="27">
        <f t="shared" si="36"/>
        <v>0</v>
      </c>
      <c r="BW39" s="27">
        <f t="shared" si="37"/>
        <v>0</v>
      </c>
      <c r="BX39" s="27">
        <f t="shared" si="48"/>
        <v>1.01</v>
      </c>
      <c r="BY39" s="27">
        <f t="shared" si="38"/>
        <v>0</v>
      </c>
      <c r="BZ39" s="27">
        <f t="shared" si="39"/>
        <v>0</v>
      </c>
      <c r="CD39" s="9">
        <f t="shared" si="49"/>
        <v>1</v>
      </c>
      <c r="CE39" s="9" t="str">
        <f>LOOKUP(CD39,BX$33:BX$39,BY$33:BY$39)</f>
        <v>DREURNZD</v>
      </c>
      <c r="CF39" s="9">
        <f t="shared" si="47"/>
        <v>1</v>
      </c>
      <c r="CG39" s="24">
        <f>LOOKUP(CD39,BX$33:BX$39,BZ$33:BZ$39)</f>
        <v>8.6009170687928005E-4</v>
      </c>
    </row>
    <row r="40" spans="1:85" x14ac:dyDescent="0.25">
      <c r="B40" s="24"/>
      <c r="C40" s="25"/>
      <c r="D40" s="27"/>
      <c r="E40" s="27"/>
      <c r="F40" s="27"/>
      <c r="G40" s="27"/>
      <c r="H40" s="27"/>
      <c r="I40" s="27"/>
      <c r="J40" s="27"/>
      <c r="K40" s="27"/>
      <c r="L40" s="27"/>
      <c r="M40" s="27"/>
      <c r="N40" s="27"/>
      <c r="O40" s="27"/>
      <c r="P40" s="27"/>
      <c r="Q40" s="27"/>
      <c r="R40" s="27"/>
      <c r="S40" s="27"/>
      <c r="T40" s="27"/>
      <c r="U40" s="27"/>
      <c r="V40" s="27"/>
      <c r="W40" s="27"/>
      <c r="X40" s="27"/>
      <c r="Y40" s="27"/>
      <c r="Z40" s="27"/>
      <c r="AA40" s="27"/>
      <c r="AB40" s="27"/>
      <c r="AC40" s="27"/>
      <c r="AD40" s="27"/>
      <c r="AE40" s="27"/>
      <c r="AF40" s="27"/>
      <c r="AG40" s="27"/>
      <c r="AH40" s="27"/>
      <c r="AI40" s="27"/>
      <c r="AJ40" s="27"/>
      <c r="AK40" s="27"/>
      <c r="AL40" s="27"/>
      <c r="AM40" s="27"/>
      <c r="AN40" s="27"/>
      <c r="AO40" s="27"/>
      <c r="AP40" s="27"/>
      <c r="AQ40" s="27"/>
      <c r="AR40" s="27"/>
      <c r="AS40" s="27"/>
      <c r="AT40" s="27"/>
      <c r="AU40" s="27"/>
      <c r="AV40" s="27"/>
      <c r="AW40" s="27"/>
      <c r="AX40" s="27"/>
      <c r="AY40" s="27"/>
      <c r="AZ40" s="27"/>
      <c r="BA40" s="27"/>
      <c r="BB40" s="27"/>
      <c r="BC40" s="27"/>
      <c r="BD40" s="27"/>
      <c r="BE40" s="27"/>
      <c r="BF40" s="27"/>
      <c r="BG40" s="27"/>
      <c r="BH40" s="27"/>
      <c r="BI40" s="27"/>
      <c r="BJ40" s="27"/>
      <c r="BK40" s="27"/>
      <c r="BL40" s="27"/>
      <c r="BM40" s="27"/>
      <c r="BN40" s="27"/>
      <c r="BO40" s="27"/>
      <c r="BP40" s="27"/>
      <c r="BQ40" s="27"/>
      <c r="BR40" s="27"/>
      <c r="BS40" s="27"/>
      <c r="BT40" s="27"/>
      <c r="BU40" s="27"/>
      <c r="BV40" s="27"/>
      <c r="BW40" s="27"/>
      <c r="BX40" s="27"/>
      <c r="BY40" s="27"/>
      <c r="BZ40" s="27"/>
      <c r="CG40" s="24"/>
    </row>
    <row r="41" spans="1:85" x14ac:dyDescent="0.25">
      <c r="B41" s="24"/>
      <c r="C41" s="25"/>
      <c r="D41" s="27"/>
      <c r="E41" s="27"/>
      <c r="F41" s="27"/>
      <c r="G41" s="27"/>
      <c r="H41" s="27"/>
      <c r="I41" s="27"/>
      <c r="J41" s="27"/>
      <c r="K41" s="27"/>
      <c r="L41" s="27"/>
      <c r="M41" s="27"/>
      <c r="N41" s="27"/>
      <c r="O41" s="27"/>
      <c r="P41" s="27"/>
      <c r="Q41" s="27"/>
      <c r="R41" s="27"/>
      <c r="S41" s="27"/>
      <c r="T41" s="27"/>
      <c r="U41" s="27"/>
      <c r="V41" s="27"/>
      <c r="W41" s="27"/>
      <c r="X41" s="27"/>
      <c r="Y41" s="27"/>
      <c r="Z41" s="27"/>
      <c r="AA41" s="27"/>
      <c r="AB41" s="27"/>
      <c r="AC41" s="27"/>
      <c r="AD41" s="27"/>
      <c r="AE41" s="27"/>
      <c r="AF41" s="27"/>
      <c r="AG41" s="27"/>
      <c r="AH41" s="27"/>
      <c r="AI41" s="27"/>
      <c r="AJ41" s="27"/>
      <c r="AK41" s="27"/>
      <c r="AL41" s="27"/>
      <c r="AM41" s="27"/>
      <c r="AN41" s="27"/>
      <c r="AO41" s="27"/>
      <c r="AP41" s="27"/>
      <c r="AQ41" s="27"/>
      <c r="AR41" s="27"/>
      <c r="AS41" s="27"/>
      <c r="AT41" s="27"/>
      <c r="AU41" s="27"/>
      <c r="AV41" s="27"/>
      <c r="AW41" s="27"/>
      <c r="AX41" s="27"/>
      <c r="AY41" s="27"/>
      <c r="AZ41" s="27"/>
      <c r="BA41" s="27"/>
      <c r="BB41" s="27"/>
      <c r="BC41" s="27"/>
      <c r="BD41" s="27"/>
      <c r="BE41" s="27"/>
      <c r="BF41" s="27"/>
      <c r="BG41" s="27"/>
      <c r="BH41" s="27"/>
      <c r="BI41" s="27"/>
      <c r="BJ41" s="27"/>
      <c r="BK41" s="27"/>
      <c r="BL41" s="27"/>
      <c r="BM41" s="27"/>
      <c r="BN41" s="27"/>
      <c r="BO41" s="27"/>
      <c r="BP41" s="27"/>
      <c r="BQ41" s="27"/>
      <c r="BR41" s="27"/>
      <c r="BS41" s="27"/>
      <c r="BT41" s="27"/>
      <c r="BU41" s="27"/>
      <c r="BV41" s="27"/>
      <c r="BW41" s="27"/>
      <c r="BX41" s="27"/>
      <c r="BY41" s="27"/>
      <c r="BZ41" s="27"/>
      <c r="CG41" s="24"/>
    </row>
    <row r="42" spans="1:85" x14ac:dyDescent="0.25">
      <c r="B42" s="24"/>
      <c r="C42" s="25"/>
      <c r="D42" s="27"/>
      <c r="E42" s="27"/>
      <c r="F42" s="27"/>
      <c r="G42" s="27"/>
      <c r="H42" s="27"/>
      <c r="I42" s="27"/>
      <c r="J42" s="27"/>
      <c r="K42" s="27"/>
      <c r="L42" s="27"/>
      <c r="M42" s="27"/>
      <c r="N42" s="27"/>
      <c r="O42" s="27"/>
      <c r="P42" s="27"/>
      <c r="Q42" s="27"/>
      <c r="R42" s="27"/>
      <c r="S42" s="27"/>
      <c r="T42" s="27"/>
      <c r="U42" s="27"/>
      <c r="V42" s="27"/>
      <c r="W42" s="27"/>
      <c r="X42" s="27"/>
      <c r="Y42" s="27"/>
      <c r="Z42" s="27"/>
      <c r="AA42" s="27"/>
      <c r="AB42" s="27"/>
      <c r="AC42" s="27"/>
      <c r="AD42" s="27"/>
      <c r="AE42" s="27"/>
      <c r="AF42" s="27"/>
      <c r="AG42" s="27"/>
      <c r="AH42" s="27"/>
      <c r="AI42" s="27"/>
      <c r="AJ42" s="27"/>
      <c r="AK42" s="27"/>
      <c r="AL42" s="27"/>
      <c r="AM42" s="27"/>
      <c r="AN42" s="27"/>
      <c r="AO42" s="27"/>
      <c r="AP42" s="27"/>
      <c r="AQ42" s="27"/>
      <c r="AR42" s="27"/>
      <c r="AS42" s="27"/>
      <c r="AT42" s="27"/>
      <c r="AU42" s="27"/>
      <c r="AV42" s="27"/>
      <c r="AW42" s="27"/>
      <c r="AX42" s="27"/>
      <c r="AY42" s="27"/>
      <c r="AZ42" s="27"/>
      <c r="BA42" s="27"/>
      <c r="BB42" s="27"/>
      <c r="BC42" s="27"/>
      <c r="BD42" s="27"/>
      <c r="BE42" s="27"/>
      <c r="BF42" s="27"/>
      <c r="BG42" s="27"/>
      <c r="BH42" s="27"/>
      <c r="BI42" s="27"/>
      <c r="BJ42" s="27"/>
      <c r="BK42" s="27"/>
      <c r="BL42" s="27"/>
      <c r="BM42" s="27"/>
      <c r="BN42" s="27"/>
      <c r="BO42" s="27"/>
      <c r="BP42" s="27"/>
      <c r="BQ42" s="27"/>
      <c r="BR42" s="27"/>
      <c r="BS42" s="27"/>
      <c r="BT42" s="27"/>
      <c r="BU42" s="27"/>
      <c r="BV42" s="27"/>
      <c r="BW42" s="27"/>
      <c r="BX42" s="27"/>
      <c r="BY42" s="27"/>
      <c r="BZ42" s="27"/>
      <c r="CG42" s="24"/>
    </row>
    <row r="43" spans="1:85" x14ac:dyDescent="0.25">
      <c r="B43" s="24"/>
      <c r="C43" s="25"/>
      <c r="D43" s="27"/>
      <c r="E43" s="27"/>
      <c r="F43" s="27"/>
      <c r="G43" s="27"/>
      <c r="H43" s="27"/>
      <c r="I43" s="27"/>
      <c r="J43" s="27"/>
      <c r="K43" s="27"/>
      <c r="L43" s="27"/>
      <c r="M43" s="27"/>
      <c r="N43" s="27"/>
      <c r="O43" s="27"/>
      <c r="P43" s="27"/>
      <c r="Q43" s="27"/>
      <c r="R43" s="27"/>
      <c r="S43" s="27"/>
      <c r="T43" s="27"/>
      <c r="U43" s="27"/>
      <c r="V43" s="27"/>
      <c r="W43" s="27"/>
      <c r="X43" s="27"/>
      <c r="Y43" s="27"/>
      <c r="Z43" s="27"/>
      <c r="AA43" s="27"/>
      <c r="AB43" s="27"/>
      <c r="AC43" s="27"/>
      <c r="AD43" s="27"/>
      <c r="AE43" s="27"/>
      <c r="AF43" s="27"/>
      <c r="AG43" s="27"/>
      <c r="AH43" s="27"/>
      <c r="AI43" s="27"/>
      <c r="AJ43" s="27"/>
      <c r="AK43" s="27"/>
      <c r="AL43" s="27"/>
      <c r="AM43" s="27"/>
      <c r="AN43" s="27"/>
      <c r="AO43" s="27"/>
      <c r="AP43" s="27"/>
      <c r="AQ43" s="27"/>
      <c r="AR43" s="27"/>
      <c r="AS43" s="27"/>
      <c r="AT43" s="27"/>
      <c r="AU43" s="27"/>
      <c r="AV43" s="27"/>
      <c r="AW43" s="27"/>
      <c r="AX43" s="27"/>
      <c r="AY43" s="27"/>
      <c r="AZ43" s="27"/>
      <c r="BA43" s="27"/>
      <c r="BB43" s="27"/>
      <c r="BC43" s="27"/>
      <c r="BD43" s="27"/>
      <c r="BE43" s="27"/>
      <c r="BF43" s="27"/>
      <c r="BG43" s="27"/>
      <c r="BH43" s="27"/>
      <c r="BI43" s="27"/>
      <c r="BJ43" s="27"/>
      <c r="BK43" s="27"/>
      <c r="BL43" s="27"/>
      <c r="BM43" s="27"/>
      <c r="BN43" s="27"/>
      <c r="BO43" s="27"/>
      <c r="BP43" s="27"/>
      <c r="BQ43" s="27"/>
      <c r="BR43" s="27"/>
      <c r="BS43" s="27"/>
      <c r="BT43" s="27"/>
      <c r="BU43" s="27"/>
      <c r="BV43" s="27"/>
      <c r="BW43" s="27"/>
      <c r="BX43" s="27"/>
      <c r="BY43" s="27"/>
      <c r="BZ43" s="27"/>
      <c r="CG43" s="24"/>
    </row>
    <row r="44" spans="1:85" x14ac:dyDescent="0.25">
      <c r="B44" s="24"/>
      <c r="C44" s="25"/>
      <c r="D44" s="27"/>
      <c r="E44" s="27"/>
      <c r="F44" s="27"/>
      <c r="G44" s="27"/>
      <c r="H44" s="27"/>
      <c r="I44" s="27"/>
      <c r="J44" s="27"/>
      <c r="K44" s="27"/>
      <c r="L44" s="27"/>
      <c r="M44" s="27"/>
      <c r="N44" s="27"/>
      <c r="O44" s="27"/>
      <c r="P44" s="27"/>
      <c r="Q44" s="27"/>
      <c r="R44" s="27"/>
      <c r="S44" s="27"/>
      <c r="T44" s="27"/>
      <c r="U44" s="27"/>
      <c r="V44" s="27"/>
      <c r="W44" s="27"/>
      <c r="X44" s="27"/>
      <c r="Y44" s="27"/>
      <c r="Z44" s="27"/>
      <c r="AA44" s="27"/>
      <c r="AB44" s="27"/>
      <c r="AC44" s="27"/>
      <c r="AD44" s="27"/>
      <c r="AE44" s="27"/>
      <c r="AF44" s="27"/>
      <c r="AG44" s="27"/>
      <c r="AH44" s="27"/>
      <c r="AI44" s="27"/>
      <c r="AJ44" s="27"/>
      <c r="AK44" s="27"/>
      <c r="AL44" s="27"/>
      <c r="AM44" s="27"/>
      <c r="AN44" s="27"/>
      <c r="AO44" s="27"/>
      <c r="AP44" s="27"/>
      <c r="AQ44" s="27"/>
      <c r="AR44" s="27"/>
      <c r="AS44" s="27"/>
      <c r="AT44" s="27"/>
      <c r="AU44" s="27"/>
      <c r="AV44" s="27"/>
      <c r="AW44" s="27"/>
      <c r="AX44" s="27"/>
      <c r="AY44" s="27"/>
      <c r="AZ44" s="27"/>
      <c r="BA44" s="27"/>
      <c r="BB44" s="27"/>
      <c r="BC44" s="27"/>
      <c r="BD44" s="27"/>
      <c r="BE44" s="27"/>
      <c r="BF44" s="27"/>
      <c r="BG44" s="27"/>
      <c r="BH44" s="27"/>
      <c r="BI44" s="27"/>
      <c r="BJ44" s="27"/>
      <c r="BK44" s="27"/>
      <c r="BL44" s="27"/>
      <c r="BM44" s="27"/>
      <c r="BN44" s="27"/>
      <c r="BO44" s="27"/>
      <c r="BP44" s="27"/>
      <c r="BQ44" s="27"/>
      <c r="BR44" s="27"/>
      <c r="BS44" s="27"/>
      <c r="BT44" s="27"/>
      <c r="BU44" s="27"/>
      <c r="BV44" s="27"/>
      <c r="BW44" s="27"/>
      <c r="BX44" s="27"/>
      <c r="BY44" s="27"/>
      <c r="BZ44" s="27"/>
      <c r="CG44" s="24"/>
    </row>
    <row r="45" spans="1:85" x14ac:dyDescent="0.25">
      <c r="B45" s="24"/>
      <c r="C45" s="25"/>
      <c r="D45" s="27"/>
      <c r="E45" s="27"/>
      <c r="F45" s="27"/>
      <c r="G45" s="27"/>
      <c r="H45" s="27"/>
      <c r="I45" s="27"/>
      <c r="J45" s="27"/>
      <c r="K45" s="27"/>
      <c r="L45" s="27"/>
      <c r="M45" s="27"/>
      <c r="N45" s="27"/>
      <c r="O45" s="27"/>
      <c r="P45" s="27"/>
      <c r="Q45" s="27"/>
      <c r="R45" s="27"/>
      <c r="S45" s="27"/>
      <c r="T45" s="27"/>
      <c r="U45" s="27"/>
      <c r="V45" s="27"/>
      <c r="W45" s="27"/>
      <c r="X45" s="27"/>
      <c r="Y45" s="27"/>
      <c r="Z45" s="27"/>
      <c r="AA45" s="27"/>
      <c r="AB45" s="27"/>
      <c r="AC45" s="27"/>
      <c r="AD45" s="27"/>
      <c r="AE45" s="27"/>
      <c r="AF45" s="27"/>
      <c r="AG45" s="27"/>
      <c r="AH45" s="27"/>
      <c r="AI45" s="27"/>
      <c r="AJ45" s="27"/>
      <c r="AK45" s="27"/>
      <c r="AL45" s="27"/>
      <c r="AM45" s="27"/>
      <c r="AN45" s="27"/>
      <c r="AO45" s="27"/>
      <c r="AP45" s="27"/>
      <c r="AQ45" s="27"/>
      <c r="AR45" s="27"/>
      <c r="AS45" s="27"/>
      <c r="AT45" s="27"/>
      <c r="AU45" s="27"/>
      <c r="AV45" s="27"/>
      <c r="AW45" s="27"/>
      <c r="AX45" s="27"/>
      <c r="AY45" s="27"/>
      <c r="AZ45" s="27"/>
      <c r="BA45" s="27"/>
      <c r="BB45" s="27"/>
      <c r="BC45" s="27"/>
      <c r="BD45" s="27"/>
      <c r="BE45" s="27"/>
      <c r="BF45" s="27"/>
      <c r="BG45" s="27"/>
      <c r="BH45" s="27"/>
      <c r="BI45" s="27"/>
      <c r="BJ45" s="27"/>
      <c r="BK45" s="27"/>
      <c r="BL45" s="27"/>
      <c r="BM45" s="27"/>
      <c r="BN45" s="27"/>
      <c r="BO45" s="27"/>
      <c r="BP45" s="27"/>
      <c r="BQ45" s="27"/>
      <c r="BR45" s="27"/>
      <c r="BS45" s="27"/>
      <c r="BT45" s="27"/>
      <c r="BU45" s="27"/>
      <c r="BV45" s="27"/>
      <c r="BW45" s="27"/>
      <c r="BX45" s="27"/>
      <c r="BY45" s="27"/>
      <c r="BZ45" s="27"/>
      <c r="CG45" s="24"/>
    </row>
    <row r="46" spans="1:85" x14ac:dyDescent="0.25">
      <c r="B46" s="24"/>
      <c r="C46" s="25"/>
      <c r="D46" s="27"/>
      <c r="E46" s="27"/>
      <c r="F46" s="27"/>
      <c r="G46" s="27"/>
      <c r="H46" s="27"/>
      <c r="I46" s="27"/>
      <c r="J46" s="27"/>
      <c r="K46" s="27"/>
      <c r="L46" s="27"/>
      <c r="M46" s="27"/>
      <c r="N46" s="27"/>
      <c r="O46" s="27"/>
      <c r="P46" s="27"/>
      <c r="Q46" s="27"/>
      <c r="R46" s="27"/>
      <c r="S46" s="27"/>
      <c r="T46" s="27"/>
      <c r="U46" s="27"/>
      <c r="V46" s="27"/>
      <c r="W46" s="27"/>
      <c r="X46" s="27"/>
      <c r="Y46" s="27"/>
      <c r="Z46" s="27"/>
      <c r="AA46" s="27"/>
      <c r="AB46" s="27"/>
      <c r="AC46" s="27"/>
      <c r="AD46" s="27"/>
      <c r="AE46" s="27"/>
      <c r="AF46" s="27"/>
      <c r="AG46" s="27"/>
      <c r="AH46" s="27"/>
      <c r="AI46" s="27"/>
      <c r="AJ46" s="27"/>
      <c r="AK46" s="27"/>
      <c r="AL46" s="27"/>
      <c r="AM46" s="27"/>
      <c r="AN46" s="27"/>
      <c r="AO46" s="27"/>
      <c r="AP46" s="27"/>
      <c r="AQ46" s="27"/>
      <c r="AR46" s="27"/>
      <c r="AS46" s="27"/>
      <c r="AT46" s="27"/>
      <c r="AU46" s="27"/>
      <c r="AV46" s="27"/>
      <c r="AW46" s="27"/>
      <c r="AX46" s="27"/>
      <c r="AY46" s="27"/>
      <c r="AZ46" s="27"/>
      <c r="BA46" s="27"/>
      <c r="BB46" s="27"/>
      <c r="BC46" s="27"/>
      <c r="BD46" s="27"/>
      <c r="BE46" s="27"/>
      <c r="BF46" s="27"/>
      <c r="BG46" s="27"/>
      <c r="BH46" s="27"/>
      <c r="BI46" s="27"/>
      <c r="BJ46" s="27"/>
      <c r="BK46" s="27"/>
      <c r="BL46" s="27"/>
      <c r="BM46" s="27"/>
      <c r="BN46" s="27"/>
      <c r="BO46" s="27"/>
      <c r="BP46" s="27"/>
      <c r="BQ46" s="27"/>
      <c r="BR46" s="27"/>
      <c r="BS46" s="27"/>
      <c r="BT46" s="27"/>
      <c r="BU46" s="27"/>
      <c r="BV46" s="27"/>
      <c r="BW46" s="27"/>
      <c r="BX46" s="27"/>
      <c r="BY46" s="27"/>
      <c r="BZ46" s="27"/>
      <c r="CG46" s="24"/>
    </row>
    <row r="47" spans="1:85" x14ac:dyDescent="0.25">
      <c r="B47" s="24"/>
      <c r="C47" s="25"/>
      <c r="D47" s="27"/>
      <c r="E47" s="27"/>
      <c r="F47" s="27"/>
      <c r="G47" s="27"/>
      <c r="H47" s="27"/>
      <c r="I47" s="27"/>
      <c r="J47" s="27"/>
      <c r="K47" s="27"/>
      <c r="L47" s="27"/>
      <c r="M47" s="27"/>
      <c r="N47" s="27"/>
      <c r="O47" s="27"/>
      <c r="P47" s="27"/>
      <c r="Q47" s="27"/>
      <c r="R47" s="27"/>
      <c r="S47" s="27"/>
      <c r="T47" s="27"/>
      <c r="U47" s="27"/>
      <c r="V47" s="27"/>
      <c r="W47" s="27"/>
      <c r="X47" s="27"/>
      <c r="Y47" s="27"/>
      <c r="Z47" s="27"/>
      <c r="AA47" s="27"/>
      <c r="AB47" s="27"/>
      <c r="AC47" s="27"/>
      <c r="AD47" s="27"/>
      <c r="AE47" s="27"/>
      <c r="AF47" s="27"/>
      <c r="AG47" s="27"/>
      <c r="AH47" s="27"/>
      <c r="AI47" s="27"/>
      <c r="AJ47" s="27"/>
      <c r="AK47" s="27"/>
      <c r="AL47" s="27"/>
      <c r="AM47" s="27"/>
      <c r="AN47" s="27"/>
      <c r="AO47" s="27"/>
      <c r="AP47" s="27"/>
      <c r="AQ47" s="27"/>
      <c r="AR47" s="27"/>
      <c r="AS47" s="27"/>
      <c r="AT47" s="27"/>
      <c r="AU47" s="27"/>
      <c r="AV47" s="27"/>
      <c r="AW47" s="27"/>
      <c r="AX47" s="27"/>
      <c r="AY47" s="27"/>
      <c r="AZ47" s="27"/>
      <c r="BA47" s="27"/>
      <c r="BB47" s="27"/>
      <c r="BC47" s="27"/>
      <c r="BD47" s="27"/>
      <c r="BE47" s="27"/>
      <c r="BF47" s="27"/>
      <c r="BG47" s="27"/>
      <c r="BH47" s="27"/>
      <c r="BI47" s="27"/>
      <c r="BJ47" s="27"/>
      <c r="BK47" s="27"/>
      <c r="BL47" s="27"/>
      <c r="BM47" s="27"/>
      <c r="BN47" s="27"/>
      <c r="BO47" s="27"/>
      <c r="BP47" s="27"/>
      <c r="BQ47" s="27"/>
      <c r="BR47" s="27"/>
      <c r="BS47" s="27"/>
      <c r="BT47" s="27"/>
      <c r="BU47" s="27"/>
      <c r="BV47" s="27"/>
      <c r="BW47" s="27"/>
      <c r="BX47" s="27"/>
      <c r="BY47" s="27"/>
      <c r="BZ47" s="27"/>
      <c r="CG47" s="24"/>
    </row>
    <row r="48" spans="1:85" x14ac:dyDescent="0.25">
      <c r="B48" s="24"/>
      <c r="C48" s="25"/>
      <c r="D48" s="27"/>
      <c r="E48" s="27"/>
      <c r="F48" s="27"/>
      <c r="G48" s="27"/>
      <c r="H48" s="27"/>
      <c r="I48" s="27"/>
      <c r="J48" s="27"/>
      <c r="K48" s="27"/>
      <c r="L48" s="27"/>
      <c r="M48" s="27"/>
      <c r="N48" s="27"/>
      <c r="O48" s="27"/>
      <c r="P48" s="27"/>
      <c r="Q48" s="27"/>
      <c r="R48" s="27"/>
      <c r="S48" s="27"/>
      <c r="T48" s="27"/>
      <c r="U48" s="27"/>
      <c r="V48" s="27"/>
      <c r="W48" s="27"/>
      <c r="X48" s="27"/>
      <c r="Y48" s="27"/>
      <c r="Z48" s="27"/>
      <c r="AA48" s="27"/>
      <c r="AB48" s="27"/>
      <c r="AC48" s="27"/>
      <c r="AD48" s="27"/>
      <c r="AE48" s="27"/>
      <c r="AF48" s="27"/>
      <c r="AG48" s="27"/>
      <c r="AH48" s="27"/>
      <c r="AI48" s="27"/>
      <c r="AJ48" s="27"/>
      <c r="AK48" s="27"/>
      <c r="AL48" s="27"/>
      <c r="AM48" s="27"/>
      <c r="AN48" s="27"/>
      <c r="AO48" s="27"/>
      <c r="AP48" s="27"/>
      <c r="AQ48" s="27"/>
      <c r="AR48" s="27"/>
      <c r="AS48" s="27"/>
      <c r="AT48" s="27"/>
      <c r="AU48" s="27"/>
      <c r="AV48" s="27"/>
      <c r="AW48" s="27"/>
      <c r="AX48" s="27"/>
      <c r="AY48" s="27"/>
      <c r="AZ48" s="27"/>
      <c r="BA48" s="27"/>
      <c r="BB48" s="27"/>
      <c r="BC48" s="27"/>
      <c r="BD48" s="27"/>
      <c r="BE48" s="27"/>
      <c r="BF48" s="27"/>
      <c r="BG48" s="27"/>
      <c r="BH48" s="27"/>
      <c r="BI48" s="27"/>
      <c r="BJ48" s="27"/>
      <c r="BK48" s="27"/>
      <c r="BL48" s="27"/>
      <c r="BM48" s="27"/>
      <c r="BN48" s="27"/>
      <c r="BO48" s="27"/>
      <c r="BP48" s="27"/>
      <c r="BQ48" s="27"/>
      <c r="BR48" s="27"/>
      <c r="BS48" s="27"/>
      <c r="BT48" s="27"/>
      <c r="BU48" s="27"/>
      <c r="BV48" s="27"/>
      <c r="BW48" s="27"/>
      <c r="BX48" s="27"/>
      <c r="BY48" s="27"/>
      <c r="BZ48" s="27"/>
      <c r="CG48" s="24"/>
    </row>
    <row r="49" spans="2:85" x14ac:dyDescent="0.25">
      <c r="B49" s="24"/>
      <c r="C49" s="25"/>
      <c r="D49" s="27"/>
      <c r="E49" s="27"/>
      <c r="F49" s="27"/>
      <c r="G49" s="27"/>
      <c r="H49" s="27"/>
      <c r="I49" s="27"/>
      <c r="J49" s="27"/>
      <c r="K49" s="27"/>
      <c r="L49" s="27"/>
      <c r="M49" s="27"/>
      <c r="N49" s="27"/>
      <c r="O49" s="27"/>
      <c r="P49" s="27"/>
      <c r="Q49" s="27"/>
      <c r="R49" s="27"/>
      <c r="S49" s="27"/>
      <c r="T49" s="27"/>
      <c r="U49" s="27"/>
      <c r="V49" s="27"/>
      <c r="W49" s="27"/>
      <c r="X49" s="27"/>
      <c r="Y49" s="27"/>
      <c r="Z49" s="27"/>
      <c r="AA49" s="27"/>
      <c r="AB49" s="27"/>
      <c r="AC49" s="27"/>
      <c r="AD49" s="27"/>
      <c r="AE49" s="27"/>
      <c r="AF49" s="27"/>
      <c r="AG49" s="27"/>
      <c r="AH49" s="27"/>
      <c r="AI49" s="27"/>
      <c r="AJ49" s="27"/>
      <c r="AK49" s="27"/>
      <c r="AL49" s="27"/>
      <c r="AM49" s="27"/>
      <c r="AN49" s="27"/>
      <c r="AO49" s="27"/>
      <c r="AP49" s="27"/>
      <c r="AQ49" s="27"/>
      <c r="AR49" s="27"/>
      <c r="AS49" s="27"/>
      <c r="AT49" s="27"/>
      <c r="AU49" s="27"/>
      <c r="AV49" s="27"/>
      <c r="AW49" s="27"/>
      <c r="AX49" s="27"/>
      <c r="AY49" s="27"/>
      <c r="AZ49" s="27"/>
      <c r="BA49" s="27"/>
      <c r="BB49" s="27"/>
      <c r="BC49" s="27"/>
      <c r="BD49" s="27"/>
      <c r="BE49" s="27"/>
      <c r="BF49" s="27"/>
      <c r="BG49" s="27"/>
      <c r="BH49" s="27"/>
      <c r="BI49" s="27"/>
      <c r="BJ49" s="27"/>
      <c r="BK49" s="27"/>
      <c r="BL49" s="27"/>
      <c r="BM49" s="27"/>
      <c r="BN49" s="27"/>
      <c r="BO49" s="27"/>
      <c r="BP49" s="27"/>
      <c r="BQ49" s="27"/>
      <c r="BR49" s="27"/>
      <c r="BS49" s="27"/>
      <c r="BT49" s="27"/>
      <c r="BU49" s="27"/>
      <c r="BV49" s="27"/>
      <c r="BW49" s="27"/>
      <c r="BX49" s="27"/>
      <c r="BY49" s="27"/>
      <c r="BZ49" s="27"/>
      <c r="CG49" s="24"/>
    </row>
    <row r="50" spans="2:85" x14ac:dyDescent="0.25">
      <c r="B50" s="24"/>
      <c r="C50" s="25"/>
      <c r="D50" s="27"/>
      <c r="E50" s="27"/>
      <c r="F50" s="27"/>
      <c r="G50" s="27"/>
      <c r="H50" s="27"/>
      <c r="I50" s="27"/>
      <c r="J50" s="27"/>
      <c r="K50" s="27"/>
      <c r="L50" s="27"/>
      <c r="M50" s="27"/>
      <c r="N50" s="27"/>
      <c r="O50" s="27"/>
      <c r="P50" s="27"/>
      <c r="Q50" s="27"/>
      <c r="R50" s="27"/>
      <c r="S50" s="27"/>
      <c r="T50" s="27"/>
      <c r="U50" s="27"/>
      <c r="V50" s="27"/>
      <c r="W50" s="27"/>
      <c r="X50" s="27"/>
      <c r="Y50" s="27"/>
      <c r="Z50" s="27"/>
      <c r="AA50" s="27"/>
      <c r="AB50" s="27"/>
      <c r="AC50" s="27"/>
      <c r="AD50" s="27"/>
      <c r="AE50" s="27"/>
      <c r="AF50" s="27"/>
      <c r="AG50" s="27"/>
      <c r="AH50" s="27"/>
      <c r="AI50" s="27"/>
      <c r="AJ50" s="27"/>
      <c r="AK50" s="27"/>
      <c r="AL50" s="27"/>
      <c r="AM50" s="27"/>
      <c r="AN50" s="27"/>
      <c r="AO50" s="27"/>
      <c r="AP50" s="27"/>
      <c r="AQ50" s="27"/>
      <c r="AR50" s="27"/>
      <c r="AS50" s="27"/>
      <c r="AT50" s="27"/>
      <c r="AU50" s="27"/>
      <c r="AV50" s="27"/>
      <c r="AW50" s="27"/>
      <c r="AX50" s="27"/>
      <c r="AY50" s="27"/>
      <c r="AZ50" s="27"/>
      <c r="BA50" s="27"/>
      <c r="BB50" s="27"/>
      <c r="BC50" s="27"/>
      <c r="BD50" s="27"/>
      <c r="BE50" s="27"/>
      <c r="BF50" s="27"/>
      <c r="BG50" s="27"/>
      <c r="BH50" s="27"/>
      <c r="BI50" s="27"/>
      <c r="BJ50" s="27"/>
      <c r="BK50" s="27"/>
      <c r="BL50" s="27"/>
      <c r="BM50" s="27"/>
      <c r="BN50" s="27"/>
      <c r="BO50" s="27"/>
      <c r="BP50" s="27"/>
      <c r="BQ50" s="27"/>
      <c r="BR50" s="27"/>
      <c r="BS50" s="27"/>
      <c r="BT50" s="27"/>
      <c r="BU50" s="27"/>
      <c r="BV50" s="27"/>
      <c r="BW50" s="27"/>
      <c r="BX50" s="27"/>
      <c r="BY50" s="27"/>
      <c r="BZ50" s="27"/>
      <c r="CG50" s="24"/>
    </row>
    <row r="51" spans="2:85" x14ac:dyDescent="0.25">
      <c r="B51" s="24"/>
      <c r="C51" s="25"/>
      <c r="D51" s="27"/>
      <c r="E51" s="27"/>
      <c r="F51" s="27"/>
      <c r="G51" s="27"/>
      <c r="H51" s="27"/>
      <c r="I51" s="27"/>
      <c r="J51" s="27"/>
      <c r="K51" s="27"/>
      <c r="L51" s="27"/>
      <c r="M51" s="27"/>
      <c r="N51" s="27"/>
      <c r="O51" s="27"/>
      <c r="P51" s="27"/>
      <c r="Q51" s="27"/>
      <c r="R51" s="27"/>
      <c r="S51" s="27"/>
      <c r="T51" s="27"/>
      <c r="U51" s="27"/>
      <c r="V51" s="27"/>
      <c r="W51" s="27"/>
      <c r="X51" s="27"/>
      <c r="Y51" s="27"/>
      <c r="Z51" s="27"/>
      <c r="AA51" s="27"/>
      <c r="AB51" s="27"/>
      <c r="AC51" s="27"/>
      <c r="AD51" s="27"/>
      <c r="AE51" s="27"/>
      <c r="AF51" s="27"/>
      <c r="AG51" s="27"/>
      <c r="AH51" s="27"/>
      <c r="AI51" s="27"/>
      <c r="AJ51" s="27"/>
      <c r="AK51" s="27"/>
      <c r="AL51" s="27"/>
      <c r="AM51" s="27"/>
      <c r="AN51" s="27"/>
      <c r="AO51" s="27"/>
      <c r="AP51" s="27"/>
      <c r="AQ51" s="27"/>
      <c r="AR51" s="27"/>
      <c r="AS51" s="27"/>
      <c r="AT51" s="27"/>
      <c r="AU51" s="27"/>
      <c r="AV51" s="27"/>
      <c r="AW51" s="27"/>
      <c r="AX51" s="27"/>
      <c r="AY51" s="27"/>
      <c r="AZ51" s="27"/>
      <c r="BA51" s="27"/>
      <c r="BB51" s="27"/>
      <c r="BC51" s="27"/>
      <c r="BD51" s="27"/>
      <c r="BE51" s="27"/>
      <c r="BF51" s="27"/>
      <c r="BG51" s="27"/>
      <c r="BH51" s="27"/>
      <c r="BI51" s="27"/>
      <c r="BJ51" s="27"/>
      <c r="BK51" s="27"/>
      <c r="BL51" s="27"/>
      <c r="BM51" s="27"/>
      <c r="BN51" s="27"/>
      <c r="BO51" s="27"/>
      <c r="BP51" s="27"/>
      <c r="BQ51" s="27"/>
      <c r="BR51" s="27"/>
      <c r="BS51" s="27"/>
      <c r="BT51" s="27"/>
      <c r="BU51" s="27"/>
      <c r="BV51" s="27"/>
      <c r="BW51" s="27"/>
      <c r="BX51" s="27"/>
      <c r="BY51" s="27"/>
      <c r="BZ51" s="27"/>
      <c r="CG51" s="24"/>
    </row>
    <row r="52" spans="2:85" x14ac:dyDescent="0.25">
      <c r="B52" s="24"/>
      <c r="C52" s="25"/>
      <c r="D52" s="27"/>
      <c r="E52" s="27"/>
      <c r="F52" s="27"/>
      <c r="G52" s="27"/>
      <c r="H52" s="27"/>
      <c r="I52" s="27"/>
      <c r="J52" s="27"/>
      <c r="K52" s="27"/>
      <c r="L52" s="27"/>
      <c r="M52" s="27"/>
      <c r="N52" s="27"/>
      <c r="O52" s="27"/>
      <c r="P52" s="27"/>
      <c r="Q52" s="27"/>
      <c r="R52" s="27"/>
      <c r="S52" s="27"/>
      <c r="T52" s="27"/>
      <c r="U52" s="27"/>
      <c r="V52" s="27"/>
      <c r="W52" s="27"/>
      <c r="X52" s="27"/>
      <c r="Y52" s="27"/>
      <c r="Z52" s="27"/>
      <c r="AA52" s="27"/>
      <c r="AB52" s="27"/>
      <c r="AC52" s="27"/>
      <c r="AD52" s="27"/>
      <c r="AE52" s="27"/>
      <c r="AF52" s="27"/>
      <c r="AG52" s="27"/>
      <c r="AH52" s="27"/>
      <c r="AI52" s="27"/>
      <c r="AJ52" s="27"/>
      <c r="AK52" s="27"/>
      <c r="AL52" s="27"/>
      <c r="AM52" s="27"/>
      <c r="AN52" s="27"/>
      <c r="AO52" s="27"/>
      <c r="AP52" s="27"/>
      <c r="AQ52" s="27"/>
      <c r="AR52" s="27"/>
      <c r="AS52" s="27"/>
      <c r="AT52" s="27"/>
      <c r="AU52" s="27"/>
      <c r="AV52" s="27"/>
      <c r="AW52" s="27"/>
      <c r="AX52" s="27"/>
      <c r="AY52" s="27"/>
      <c r="AZ52" s="27"/>
      <c r="BA52" s="27"/>
      <c r="BB52" s="27"/>
      <c r="BC52" s="27"/>
      <c r="BD52" s="27"/>
      <c r="BE52" s="27"/>
      <c r="BF52" s="27"/>
      <c r="BG52" s="27"/>
      <c r="BH52" s="27"/>
      <c r="BI52" s="27"/>
      <c r="BJ52" s="27"/>
      <c r="BK52" s="27"/>
      <c r="BL52" s="27"/>
      <c r="BM52" s="27"/>
      <c r="BN52" s="27"/>
      <c r="BO52" s="27"/>
      <c r="BP52" s="27"/>
      <c r="BQ52" s="27"/>
      <c r="BR52" s="27"/>
      <c r="BS52" s="27"/>
      <c r="BT52" s="27"/>
      <c r="BU52" s="27"/>
      <c r="BV52" s="27"/>
      <c r="BW52" s="27"/>
      <c r="BX52" s="27"/>
      <c r="BY52" s="27"/>
      <c r="BZ52" s="27"/>
      <c r="CG52" s="24"/>
    </row>
    <row r="53" spans="2:85" x14ac:dyDescent="0.25">
      <c r="B53" s="24"/>
      <c r="C53" s="25"/>
      <c r="D53" s="27"/>
      <c r="E53" s="27"/>
      <c r="F53" s="27"/>
      <c r="G53" s="27"/>
      <c r="H53" s="27"/>
      <c r="I53" s="27"/>
      <c r="J53" s="27"/>
      <c r="K53" s="27"/>
      <c r="L53" s="27"/>
      <c r="M53" s="27"/>
      <c r="N53" s="27"/>
      <c r="O53" s="27"/>
      <c r="P53" s="27"/>
      <c r="Q53" s="27"/>
      <c r="R53" s="27"/>
      <c r="S53" s="27"/>
      <c r="T53" s="27"/>
      <c r="U53" s="27"/>
      <c r="V53" s="27"/>
      <c r="W53" s="27"/>
      <c r="X53" s="27"/>
      <c r="Y53" s="27"/>
      <c r="Z53" s="27"/>
      <c r="AA53" s="27"/>
      <c r="AB53" s="27"/>
      <c r="AC53" s="27"/>
      <c r="AD53" s="27"/>
      <c r="AE53" s="27"/>
      <c r="AF53" s="27"/>
      <c r="AG53" s="27"/>
      <c r="AH53" s="27"/>
      <c r="AI53" s="27"/>
      <c r="AJ53" s="27"/>
      <c r="AK53" s="27"/>
      <c r="AL53" s="27"/>
      <c r="AM53" s="27"/>
      <c r="AN53" s="27"/>
      <c r="AO53" s="27"/>
      <c r="AP53" s="27"/>
      <c r="AQ53" s="27"/>
      <c r="AR53" s="27"/>
      <c r="AS53" s="27"/>
      <c r="AT53" s="27"/>
      <c r="AU53" s="27"/>
      <c r="AV53" s="27"/>
      <c r="AW53" s="27"/>
      <c r="AX53" s="27"/>
      <c r="AY53" s="27"/>
      <c r="AZ53" s="27"/>
      <c r="BA53" s="27"/>
      <c r="BB53" s="27"/>
      <c r="BC53" s="27"/>
      <c r="BD53" s="27"/>
      <c r="BE53" s="27"/>
      <c r="BF53" s="27"/>
      <c r="BG53" s="27"/>
      <c r="BH53" s="27"/>
      <c r="BI53" s="27"/>
      <c r="BJ53" s="27"/>
      <c r="BK53" s="27"/>
      <c r="BL53" s="27"/>
      <c r="BM53" s="27"/>
      <c r="BN53" s="27"/>
      <c r="BO53" s="27"/>
      <c r="BP53" s="27"/>
      <c r="BQ53" s="27"/>
      <c r="BR53" s="27"/>
      <c r="BS53" s="27"/>
      <c r="BT53" s="27"/>
      <c r="BU53" s="27"/>
      <c r="BV53" s="27"/>
      <c r="BW53" s="27"/>
      <c r="BX53" s="27"/>
      <c r="BY53" s="27"/>
      <c r="BZ53" s="27"/>
      <c r="CG53" s="24"/>
    </row>
    <row r="54" spans="2:85" x14ac:dyDescent="0.25">
      <c r="B54" s="24"/>
      <c r="C54" s="25"/>
      <c r="D54" s="27"/>
      <c r="E54" s="27"/>
      <c r="F54" s="27"/>
      <c r="G54" s="27"/>
      <c r="H54" s="27"/>
      <c r="I54" s="27"/>
      <c r="J54" s="27"/>
      <c r="K54" s="27"/>
      <c r="L54" s="27"/>
      <c r="M54" s="27"/>
      <c r="N54" s="27"/>
      <c r="O54" s="27"/>
      <c r="P54" s="27"/>
      <c r="Q54" s="27"/>
      <c r="R54" s="27"/>
      <c r="S54" s="27"/>
      <c r="T54" s="27"/>
      <c r="U54" s="27"/>
      <c r="V54" s="27"/>
      <c r="W54" s="27"/>
      <c r="X54" s="27"/>
      <c r="Y54" s="27"/>
      <c r="Z54" s="27"/>
      <c r="AA54" s="27"/>
      <c r="AB54" s="27"/>
      <c r="AC54" s="27"/>
      <c r="AD54" s="27"/>
      <c r="AE54" s="27"/>
      <c r="AF54" s="27"/>
      <c r="AG54" s="27"/>
      <c r="AH54" s="27"/>
      <c r="AI54" s="27"/>
      <c r="AJ54" s="27"/>
      <c r="AK54" s="27"/>
      <c r="AL54" s="27"/>
      <c r="AM54" s="27"/>
      <c r="AN54" s="27"/>
      <c r="AO54" s="27"/>
      <c r="AP54" s="27"/>
      <c r="AQ54" s="27"/>
      <c r="AR54" s="27"/>
      <c r="AS54" s="27"/>
      <c r="AT54" s="27"/>
      <c r="AU54" s="27"/>
      <c r="AV54" s="27"/>
      <c r="AW54" s="27"/>
      <c r="AX54" s="27"/>
      <c r="AY54" s="27"/>
      <c r="AZ54" s="27"/>
      <c r="BA54" s="27"/>
      <c r="BB54" s="27"/>
      <c r="BC54" s="27"/>
      <c r="BD54" s="27"/>
      <c r="BE54" s="27"/>
      <c r="BF54" s="27"/>
      <c r="BG54" s="27"/>
      <c r="BH54" s="27"/>
      <c r="BI54" s="27"/>
      <c r="BJ54" s="27"/>
      <c r="BK54" s="27"/>
      <c r="BL54" s="27"/>
      <c r="BM54" s="27"/>
      <c r="BN54" s="27"/>
      <c r="BO54" s="27"/>
      <c r="BP54" s="27"/>
      <c r="BQ54" s="27"/>
      <c r="BR54" s="27"/>
      <c r="BS54" s="27"/>
      <c r="BT54" s="27"/>
      <c r="BU54" s="27"/>
      <c r="BV54" s="27"/>
      <c r="BW54" s="27"/>
      <c r="BX54" s="27"/>
      <c r="BY54" s="27"/>
      <c r="BZ54" s="27"/>
      <c r="CG54" s="24"/>
    </row>
    <row r="55" spans="2:85" x14ac:dyDescent="0.25">
      <c r="B55" s="24"/>
      <c r="C55" s="25"/>
      <c r="D55" s="27"/>
      <c r="E55" s="27"/>
      <c r="F55" s="27"/>
      <c r="G55" s="27"/>
      <c r="H55" s="27"/>
      <c r="I55" s="27"/>
      <c r="J55" s="27"/>
      <c r="K55" s="27"/>
      <c r="L55" s="27"/>
      <c r="M55" s="27"/>
      <c r="N55" s="27"/>
      <c r="O55" s="27"/>
      <c r="P55" s="27"/>
      <c r="Q55" s="27"/>
      <c r="R55" s="27"/>
      <c r="S55" s="27"/>
      <c r="T55" s="27"/>
      <c r="U55" s="27"/>
      <c r="V55" s="27"/>
      <c r="W55" s="27"/>
      <c r="X55" s="27"/>
      <c r="Y55" s="27"/>
      <c r="Z55" s="27"/>
      <c r="AA55" s="27"/>
      <c r="AB55" s="27"/>
      <c r="AC55" s="27"/>
      <c r="AD55" s="27"/>
      <c r="AE55" s="27"/>
      <c r="AF55" s="27"/>
      <c r="AG55" s="27"/>
      <c r="AH55" s="27"/>
      <c r="AI55" s="27"/>
      <c r="AJ55" s="27"/>
      <c r="AK55" s="27"/>
      <c r="AL55" s="27"/>
      <c r="AM55" s="27"/>
      <c r="AN55" s="27"/>
      <c r="AO55" s="27"/>
      <c r="AP55" s="27"/>
      <c r="AQ55" s="27"/>
      <c r="AR55" s="27"/>
      <c r="AS55" s="27"/>
      <c r="AT55" s="27"/>
      <c r="AU55" s="27"/>
      <c r="AV55" s="27"/>
      <c r="AW55" s="27"/>
      <c r="AX55" s="27"/>
      <c r="AY55" s="27"/>
      <c r="AZ55" s="27"/>
      <c r="BA55" s="27"/>
      <c r="BB55" s="27"/>
      <c r="BC55" s="27"/>
      <c r="BD55" s="27"/>
      <c r="BE55" s="27"/>
      <c r="BF55" s="27"/>
      <c r="BG55" s="27"/>
      <c r="BH55" s="27"/>
      <c r="BI55" s="27"/>
      <c r="BJ55" s="27"/>
      <c r="BK55" s="27"/>
      <c r="BL55" s="27"/>
      <c r="BM55" s="27"/>
      <c r="BN55" s="27"/>
      <c r="BO55" s="27"/>
      <c r="BP55" s="27"/>
      <c r="BQ55" s="27"/>
      <c r="BR55" s="27"/>
      <c r="BS55" s="27"/>
      <c r="BT55" s="27"/>
      <c r="BU55" s="27"/>
      <c r="BV55" s="27"/>
      <c r="BW55" s="27"/>
      <c r="BX55" s="27"/>
      <c r="BY55" s="27"/>
      <c r="BZ55" s="27"/>
      <c r="CG55" s="24"/>
    </row>
    <row r="56" spans="2:85" x14ac:dyDescent="0.25">
      <c r="B56" s="24"/>
      <c r="C56" s="25"/>
      <c r="D56" s="27"/>
      <c r="E56" s="27"/>
      <c r="F56" s="27"/>
      <c r="G56" s="27"/>
      <c r="H56" s="27"/>
      <c r="I56" s="27"/>
      <c r="J56" s="27"/>
      <c r="K56" s="27"/>
      <c r="L56" s="27"/>
      <c r="M56" s="27"/>
      <c r="N56" s="27"/>
      <c r="O56" s="27"/>
      <c r="P56" s="27"/>
      <c r="Q56" s="27"/>
      <c r="R56" s="27"/>
      <c r="S56" s="27"/>
      <c r="T56" s="27"/>
      <c r="U56" s="27"/>
      <c r="V56" s="27"/>
      <c r="W56" s="27"/>
      <c r="X56" s="27"/>
      <c r="Y56" s="27"/>
      <c r="Z56" s="27"/>
      <c r="AA56" s="27"/>
      <c r="AB56" s="27"/>
      <c r="AC56" s="27"/>
      <c r="AD56" s="27"/>
      <c r="AE56" s="27"/>
      <c r="AF56" s="27"/>
      <c r="AG56" s="27"/>
      <c r="AH56" s="27"/>
      <c r="AI56" s="27"/>
      <c r="AJ56" s="27"/>
      <c r="AK56" s="27"/>
      <c r="AL56" s="27"/>
      <c r="AM56" s="27"/>
      <c r="AN56" s="27"/>
      <c r="AO56" s="27"/>
      <c r="AP56" s="27"/>
      <c r="AQ56" s="27"/>
      <c r="AR56" s="27"/>
      <c r="AS56" s="27"/>
      <c r="AT56" s="27"/>
      <c r="AU56" s="27"/>
      <c r="AV56" s="27"/>
      <c r="AW56" s="27"/>
      <c r="AX56" s="27"/>
      <c r="AY56" s="27"/>
      <c r="AZ56" s="27"/>
      <c r="BA56" s="27"/>
      <c r="BB56" s="27"/>
      <c r="BC56" s="27"/>
      <c r="BD56" s="27"/>
      <c r="BE56" s="27"/>
      <c r="BF56" s="27"/>
      <c r="BG56" s="27"/>
      <c r="BH56" s="27"/>
      <c r="BI56" s="27"/>
      <c r="BJ56" s="27"/>
      <c r="BK56" s="27"/>
      <c r="BL56" s="27"/>
      <c r="BM56" s="27"/>
      <c r="BN56" s="27"/>
      <c r="BO56" s="27"/>
      <c r="BP56" s="27"/>
      <c r="BQ56" s="27"/>
      <c r="BR56" s="27"/>
      <c r="BS56" s="27"/>
      <c r="BT56" s="27"/>
      <c r="BU56" s="27"/>
      <c r="BV56" s="27"/>
      <c r="BW56" s="27"/>
      <c r="BX56" s="27"/>
      <c r="BY56" s="27"/>
      <c r="BZ56" s="27"/>
      <c r="CG56" s="24"/>
    </row>
    <row r="57" spans="2:85" x14ac:dyDescent="0.25">
      <c r="B57" s="24"/>
      <c r="C57" s="25"/>
      <c r="D57" s="27"/>
      <c r="E57" s="27"/>
      <c r="F57" s="27"/>
      <c r="G57" s="27"/>
      <c r="H57" s="27"/>
      <c r="I57" s="27"/>
      <c r="J57" s="27"/>
      <c r="K57" s="27"/>
      <c r="L57" s="27"/>
      <c r="M57" s="27"/>
      <c r="N57" s="27"/>
      <c r="O57" s="27"/>
      <c r="P57" s="27"/>
      <c r="Q57" s="27"/>
      <c r="R57" s="27"/>
      <c r="S57" s="27"/>
      <c r="T57" s="27"/>
      <c r="U57" s="27"/>
      <c r="V57" s="27"/>
      <c r="W57" s="27"/>
      <c r="X57" s="27"/>
      <c r="Y57" s="27"/>
      <c r="Z57" s="27"/>
      <c r="AA57" s="27"/>
      <c r="AB57" s="27"/>
      <c r="AC57" s="27"/>
      <c r="AD57" s="27"/>
      <c r="AE57" s="27"/>
      <c r="AF57" s="27"/>
      <c r="AG57" s="27"/>
      <c r="AH57" s="27"/>
      <c r="AI57" s="27"/>
      <c r="AJ57" s="27"/>
      <c r="AK57" s="27"/>
      <c r="AL57" s="27"/>
      <c r="AM57" s="27"/>
      <c r="AN57" s="27"/>
      <c r="AO57" s="27"/>
      <c r="AP57" s="27"/>
      <c r="AQ57" s="27"/>
      <c r="AR57" s="27"/>
      <c r="AS57" s="27"/>
      <c r="AT57" s="27"/>
      <c r="AU57" s="27"/>
      <c r="AV57" s="27"/>
      <c r="AW57" s="27"/>
      <c r="AX57" s="27"/>
      <c r="AY57" s="27"/>
      <c r="AZ57" s="27"/>
      <c r="BA57" s="27"/>
      <c r="BB57" s="27"/>
      <c r="BC57" s="27"/>
      <c r="BD57" s="27"/>
      <c r="BE57" s="27"/>
      <c r="BF57" s="27"/>
      <c r="BG57" s="27"/>
      <c r="BH57" s="27"/>
      <c r="BI57" s="27"/>
      <c r="BJ57" s="27"/>
      <c r="BK57" s="27"/>
      <c r="BL57" s="27"/>
      <c r="BM57" s="27"/>
      <c r="BN57" s="27"/>
      <c r="BO57" s="27"/>
      <c r="BP57" s="27"/>
      <c r="BQ57" s="27"/>
      <c r="BR57" s="27"/>
      <c r="BS57" s="27"/>
      <c r="BT57" s="27"/>
      <c r="BU57" s="27"/>
      <c r="BV57" s="27"/>
      <c r="BW57" s="27"/>
      <c r="BX57" s="27"/>
      <c r="BY57" s="27"/>
      <c r="BZ57" s="27"/>
      <c r="CG57" s="24"/>
    </row>
  </sheetData>
  <sheetProtection algorithmName="SHA-512" hashValue="vgpdeGH1XrwFXgeJgpyd+agyLryM7x+U2g/74HxQffabQqACEJKQCY0rz6cDs5I7sKPjcwhetO7NkElf+xLLHg==" saltValue="NW6EQNK+OpT+d4nP4JT/PQ==" spinCount="100000" sheet="1" objects="1" scenarios="1" selectLockedCells="1" selectUnlockedCells="1"/>
  <mergeCells count="1">
    <mergeCell ref="A1:A3"/>
  </mergeCells>
  <pageMargins left="0.7" right="0.7" top="0.75" bottom="0.75" header="0.3" footer="0.3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U57"/>
  <sheetViews>
    <sheetView workbookViewId="0">
      <selection activeCell="B17" sqref="B17"/>
    </sheetView>
  </sheetViews>
  <sheetFormatPr defaultColWidth="8.69921875" defaultRowHeight="13.8" x14ac:dyDescent="0.25"/>
  <cols>
    <col min="1" max="1" width="16.09765625" style="9" customWidth="1"/>
    <col min="2" max="4" width="8.69921875" style="9"/>
    <col min="5" max="57" width="0" style="9" hidden="1" customWidth="1"/>
    <col min="58" max="89" width="8.69921875" style="9"/>
    <col min="90" max="90" width="10.8984375" style="9" bestFit="1" customWidth="1"/>
    <col min="91" max="16384" width="8.69921875" style="9"/>
  </cols>
  <sheetData>
    <row r="1" spans="1:99" x14ac:dyDescent="0.25">
      <c r="A1" s="57" t="s">
        <v>10</v>
      </c>
      <c r="B1" s="9">
        <f>'Rank (2)'!B5</f>
        <v>5</v>
      </c>
      <c r="C1" s="9">
        <f>'Rank (2)'!D5</f>
        <v>20</v>
      </c>
      <c r="D1" s="9">
        <f>'Rank (2)'!H5</f>
        <v>2</v>
      </c>
    </row>
    <row r="2" spans="1:99" x14ac:dyDescent="0.25">
      <c r="A2" s="57"/>
      <c r="BF2" s="9">
        <v>7</v>
      </c>
      <c r="BI2" s="9">
        <v>6</v>
      </c>
      <c r="BL2" s="9">
        <v>5</v>
      </c>
      <c r="BO2" s="9">
        <v>4</v>
      </c>
      <c r="BR2" s="9">
        <v>3</v>
      </c>
      <c r="BU2" s="9">
        <v>2</v>
      </c>
      <c r="BX2" s="9">
        <v>1</v>
      </c>
    </row>
    <row r="3" spans="1:99" x14ac:dyDescent="0.25">
      <c r="A3" s="57"/>
      <c r="BF3" s="9" t="s">
        <v>11</v>
      </c>
      <c r="BG3" s="9" t="s">
        <v>0</v>
      </c>
      <c r="BH3" s="9" t="s">
        <v>6</v>
      </c>
      <c r="BI3" s="9" t="s">
        <v>11</v>
      </c>
      <c r="BJ3" s="9" t="s">
        <v>0</v>
      </c>
      <c r="BK3" s="9" t="s">
        <v>6</v>
      </c>
      <c r="BL3" s="9" t="s">
        <v>11</v>
      </c>
      <c r="BM3" s="9" t="s">
        <v>0</v>
      </c>
      <c r="BN3" s="9" t="s">
        <v>6</v>
      </c>
      <c r="BO3" s="9" t="s">
        <v>11</v>
      </c>
      <c r="BP3" s="9" t="s">
        <v>0</v>
      </c>
      <c r="BQ3" s="9" t="s">
        <v>6</v>
      </c>
      <c r="BR3" s="9" t="s">
        <v>11</v>
      </c>
      <c r="BS3" s="9" t="s">
        <v>0</v>
      </c>
      <c r="BT3" s="9" t="s">
        <v>6</v>
      </c>
      <c r="BU3" s="9" t="s">
        <v>11</v>
      </c>
      <c r="BV3" s="9" t="s">
        <v>0</v>
      </c>
      <c r="BW3" s="9" t="s">
        <v>6</v>
      </c>
      <c r="BX3" s="9" t="s">
        <v>11</v>
      </c>
      <c r="BY3" s="9" t="s">
        <v>0</v>
      </c>
      <c r="BZ3" s="9" t="s">
        <v>6</v>
      </c>
      <c r="CH3" s="9" t="s">
        <v>12</v>
      </c>
    </row>
    <row r="4" spans="1:99" x14ac:dyDescent="0.25">
      <c r="A4" s="23" t="s">
        <v>20</v>
      </c>
      <c r="B4" s="24">
        <f xml:space="preserve"> RTD("cqg.rtd",,"StudyData", A4, "BDIF", "InputChoice=Close,MAType=Sim,Period1="&amp;$C$1&amp;",Percent="&amp;$D$1&amp;"", "BDIF",$B$1,,"all",,,,"T")/RTD("cqg.rtd",,"StudyData",A4, "BBnds", "MAType=Sim,InputChoice=Close,Period1="&amp;$C$1&amp;",Percent="&amp;$D$1&amp;",Divisor=0", "BMA",$B$1,"0","ALL",,,"TRUE","T")</f>
        <v>7.3075875642213909E-4</v>
      </c>
      <c r="C4" s="25">
        <f>RANK(B4,$B$4:$B$28,0)+COUNTIF($B$4:B4,B4)-1</f>
        <v>1</v>
      </c>
      <c r="D4" s="26"/>
      <c r="E4" s="27"/>
      <c r="F4" s="27"/>
      <c r="G4" s="27"/>
      <c r="H4" s="27"/>
      <c r="I4" s="27"/>
      <c r="J4" s="27"/>
      <c r="K4" s="27"/>
      <c r="L4" s="27"/>
      <c r="M4" s="27"/>
      <c r="N4" s="27"/>
      <c r="O4" s="27"/>
      <c r="P4" s="27"/>
      <c r="Q4" s="27"/>
      <c r="R4" s="27"/>
      <c r="S4" s="27"/>
      <c r="T4" s="27"/>
      <c r="U4" s="27"/>
      <c r="V4" s="27"/>
      <c r="W4" s="27"/>
      <c r="X4" s="27"/>
      <c r="Y4" s="27"/>
      <c r="Z4" s="27"/>
      <c r="AA4" s="27"/>
      <c r="AB4" s="27"/>
      <c r="AC4" s="27"/>
      <c r="AD4" s="27"/>
      <c r="AE4" s="27"/>
      <c r="AF4" s="27"/>
      <c r="AG4" s="27"/>
      <c r="AH4" s="27"/>
      <c r="AI4" s="27"/>
      <c r="AJ4" s="27"/>
      <c r="AK4" s="27"/>
      <c r="AL4" s="27"/>
      <c r="AM4" s="27"/>
      <c r="AN4" s="27"/>
      <c r="AO4" s="27"/>
      <c r="AP4" s="27"/>
      <c r="AQ4" s="27"/>
      <c r="AR4" s="27"/>
      <c r="AS4" s="27"/>
      <c r="AT4" s="27"/>
      <c r="AU4" s="27"/>
      <c r="AV4" s="27"/>
      <c r="AW4" s="27"/>
      <c r="AX4" s="27"/>
      <c r="AY4" s="27"/>
      <c r="AZ4" s="27"/>
      <c r="BA4" s="27"/>
      <c r="BB4" s="27"/>
      <c r="BC4" s="27"/>
      <c r="BD4" s="27"/>
      <c r="BE4" s="27"/>
      <c r="BF4" s="27">
        <f>IF($C4=$BF$2,$BF$2,0)</f>
        <v>0</v>
      </c>
      <c r="BG4" s="27">
        <f>IF(BF4=$BF$2,$A4,0)</f>
        <v>0</v>
      </c>
      <c r="BH4" s="27">
        <f>IF(BF4=$BF$2,$B4,0)</f>
        <v>0</v>
      </c>
      <c r="BI4" s="27">
        <f>IF($C4=$BI$2,$BI$2,0)</f>
        <v>0</v>
      </c>
      <c r="BJ4" s="27">
        <f>IF(BI4=$BI$2,$A4,0)</f>
        <v>0</v>
      </c>
      <c r="BK4" s="27">
        <f>IF(BI4=$BI$2,$B4,0)</f>
        <v>0</v>
      </c>
      <c r="BL4" s="27">
        <f>IF($C4=$BL$2,$BL$2,0)</f>
        <v>0</v>
      </c>
      <c r="BM4" s="27">
        <f>IF(BL4=$BL$2,$A4,0)</f>
        <v>0</v>
      </c>
      <c r="BN4" s="27">
        <f>IF(BL4=$BL$2,$B4,0)</f>
        <v>0</v>
      </c>
      <c r="BO4" s="27">
        <f>IF($C4=$BO$2,$BO$2,0)</f>
        <v>0</v>
      </c>
      <c r="BP4" s="27">
        <f>IF(BO4=$BO$2,$A4,0)</f>
        <v>0</v>
      </c>
      <c r="BQ4" s="27">
        <f>IF(BO4=$BO$2,$B4,0)</f>
        <v>0</v>
      </c>
      <c r="BR4" s="27">
        <f>IF($C4=$BR$2,$BR$2,0)</f>
        <v>0</v>
      </c>
      <c r="BS4" s="27">
        <f>IF(BR4=$BR$2,$A4,0)</f>
        <v>0</v>
      </c>
      <c r="BT4" s="27">
        <f>IF(BR4=$BR$2,$B4,0)</f>
        <v>0</v>
      </c>
      <c r="BU4" s="27">
        <f>IF($C4=$BU$2,$BU$2,0)</f>
        <v>0</v>
      </c>
      <c r="BV4" s="27">
        <f>IF(BU4=$BU$2,$A4,0)</f>
        <v>0</v>
      </c>
      <c r="BW4" s="27">
        <f>IF(BU4=$BU$2,$B4,0)</f>
        <v>0</v>
      </c>
      <c r="BX4" s="27">
        <f>IF($C4=$BX$2,$BX$2,0)</f>
        <v>1</v>
      </c>
      <c r="BY4" s="27" t="str">
        <f>IF(BX4=$BX$2,$A4,0)</f>
        <v>DRUSDCAD</v>
      </c>
      <c r="BZ4" s="27">
        <f>IF(BX4=$BX$2,$B4,0)</f>
        <v>7.3075875642213909E-4</v>
      </c>
      <c r="CA4" s="27"/>
      <c r="CB4" s="27"/>
      <c r="CC4" s="27"/>
      <c r="CD4" s="9">
        <v>5</v>
      </c>
      <c r="CE4" s="9" t="str">
        <f>LOOKUP(CD4,BL$4:BL$8,BM$4:BM$8)</f>
        <v>DRUSDHKD</v>
      </c>
      <c r="CF4" s="24">
        <f>LOOKUP(CD4,BL$4:BL$8,BN$4:BN$8)</f>
        <v>5.3792392019797506E-5</v>
      </c>
      <c r="CH4" s="25" t="str">
        <f>CE33</f>
        <v>DRUSDHKD</v>
      </c>
      <c r="CI4" s="9">
        <f>CD33</f>
        <v>5</v>
      </c>
      <c r="CJ4" s="25">
        <f t="shared" ref="CJ4:CJ8" si="0">IF(CE4=CH4,0,1)</f>
        <v>0</v>
      </c>
      <c r="CK4" s="28">
        <f t="shared" ref="CK4:CK8" si="1">IF(CJ4=1,IF(CH5=CE4,-1,IF(CH6=CE4,-2,IF(CE4=CH3,1,IF(CE4=CH2,2,0)))),0)</f>
        <v>0</v>
      </c>
      <c r="CL4" s="29">
        <f xml:space="preserve"> RTD("cqg.rtd",,"StudyData",CE4, "VolBB^",,"c1",$B$1,"-9",,,,,"T")</f>
        <v>4.1600000000000002E-5</v>
      </c>
      <c r="CM4" s="24">
        <f xml:space="preserve"> RTD("cqg.rtd",,"StudyData",CE4, "VolBB^",,"c1",$B$1,"-8",,,,,"T")</f>
        <v>3.8349999999999997E-5</v>
      </c>
      <c r="CN4" s="24">
        <f xml:space="preserve"> RTD("cqg.rtd",,"StudyData",CE4, "VolBB^",,"c1",$B$1,"-7",,,,,"T")</f>
        <v>3.2620000000000003E-5</v>
      </c>
      <c r="CO4" s="24">
        <f xml:space="preserve"> RTD("cqg.rtd",,"StudyData",CE4, "VolBB^",,"c1",$B$1,"-6",,,,,"T")</f>
        <v>2.525E-5</v>
      </c>
      <c r="CP4" s="24">
        <f xml:space="preserve"> RTD("cqg.rtd",,"StudyData",CE4, "VolBB^",,"c1",$B$1,"-5",,,,,"T")</f>
        <v>2.5360000000000001E-5</v>
      </c>
      <c r="CQ4" s="24">
        <f xml:space="preserve"> RTD("cqg.rtd",,"StudyData",CE4, "VolBB^",,"c1",$B$1,"-4",,,,,"T")</f>
        <v>2.5599999999999999E-5</v>
      </c>
      <c r="CR4" s="24">
        <f xml:space="preserve"> RTD("cqg.rtd",,"StudyData",CE4, "VolBB^",,"c1",$B$1,"-3",,,,,"T")</f>
        <v>3.2719999999999998E-5</v>
      </c>
      <c r="CS4" s="24">
        <f xml:space="preserve"> RTD("cqg.rtd",,"StudyData",CE4, "VolBB^",,"c1",$B$1,"-2",,,,,"T")</f>
        <v>4.867E-5</v>
      </c>
      <c r="CT4" s="24">
        <f xml:space="preserve"> RTD("cqg.rtd",,"StudyData",CE4, "VolBB^",,"c1",$B$1,"-1",,,,,"T")</f>
        <v>5.3170000000000001E-5</v>
      </c>
      <c r="CU4" s="24">
        <f xml:space="preserve"> RTD("cqg.rtd",,"StudyData",CE4, "VolBB^",,"c1",$B$1,"0",,,,,"T")</f>
        <v>5.3789999999999998E-5</v>
      </c>
    </row>
    <row r="5" spans="1:99" x14ac:dyDescent="0.25">
      <c r="A5" s="23" t="s">
        <v>34</v>
      </c>
      <c r="B5" s="24">
        <f xml:space="preserve"> RTD("cqg.rtd",,"StudyData", A5, "BDIF", "InputChoice=Close,MAType=Sim,Period1="&amp;$C$1&amp;",Percent="&amp;$D$1&amp;"", "BDIF",$B$1,,"all",,,,"T")/RTD("cqg.rtd",,"StudyData",A5, "BBnds", "MAType=Sim,InputChoice=Close,Period1="&amp;$C$1&amp;",Percent="&amp;$D$1&amp;",Divisor=0", "BMA",$B$1,"0","ALL",,,"TRUE","T")</f>
        <v>2.2664089363661681E-4</v>
      </c>
      <c r="C5" s="25">
        <f>RANK(B5,$B$4:$B$28,0)+COUNTIF($B$4:B5,B5)-1</f>
        <v>4</v>
      </c>
      <c r="D5" s="26"/>
      <c r="E5" s="27"/>
      <c r="F5" s="27"/>
      <c r="G5" s="27"/>
      <c r="H5" s="27"/>
      <c r="I5" s="27"/>
      <c r="J5" s="27"/>
      <c r="K5" s="27"/>
      <c r="L5" s="27"/>
      <c r="M5" s="27"/>
      <c r="N5" s="27"/>
      <c r="O5" s="27"/>
      <c r="P5" s="27"/>
      <c r="Q5" s="27"/>
      <c r="R5" s="27"/>
      <c r="S5" s="27"/>
      <c r="T5" s="27"/>
      <c r="U5" s="27"/>
      <c r="V5" s="27"/>
      <c r="W5" s="27"/>
      <c r="X5" s="27"/>
      <c r="Y5" s="27"/>
      <c r="Z5" s="27"/>
      <c r="AA5" s="27"/>
      <c r="AB5" s="27"/>
      <c r="AC5" s="27"/>
      <c r="AD5" s="27"/>
      <c r="AE5" s="27"/>
      <c r="AF5" s="27"/>
      <c r="AG5" s="27"/>
      <c r="AH5" s="27"/>
      <c r="AI5" s="27"/>
      <c r="AJ5" s="27"/>
      <c r="AK5" s="27"/>
      <c r="AL5" s="27"/>
      <c r="AM5" s="27"/>
      <c r="AN5" s="27"/>
      <c r="AO5" s="27"/>
      <c r="AP5" s="27"/>
      <c r="AQ5" s="27"/>
      <c r="AR5" s="27"/>
      <c r="AS5" s="27"/>
      <c r="AT5" s="27"/>
      <c r="AU5" s="27"/>
      <c r="AV5" s="27"/>
      <c r="AW5" s="27"/>
      <c r="AX5" s="27"/>
      <c r="AY5" s="27"/>
      <c r="AZ5" s="27"/>
      <c r="BA5" s="27"/>
      <c r="BB5" s="27"/>
      <c r="BC5" s="27"/>
      <c r="BD5" s="27"/>
      <c r="BE5" s="27"/>
      <c r="BF5" s="27">
        <f>IF($C5=$BF$2,$BF$2,BF4+0.01)</f>
        <v>0.01</v>
      </c>
      <c r="BG5" s="27">
        <f>IF(BF5=$BF$2,$A5,0)</f>
        <v>0</v>
      </c>
      <c r="BH5" s="27">
        <f>IF(BF5=$BF$2,$B5,0)</f>
        <v>0</v>
      </c>
      <c r="BI5" s="27">
        <f>IF($C5=$BI$2,$BI$2,BI4+0.01)</f>
        <v>0.01</v>
      </c>
      <c r="BJ5" s="27">
        <f>IF(BI5=$BI$2,$A5,0)</f>
        <v>0</v>
      </c>
      <c r="BK5" s="27">
        <f>IF(BI5=$BI$2,$B5,0)</f>
        <v>0</v>
      </c>
      <c r="BL5" s="27">
        <f>IF($C5=$BL$2,$BL$2,BL4+0.01)</f>
        <v>0.01</v>
      </c>
      <c r="BM5" s="27">
        <f>IF(BL5=$BL$2,$A5,0)</f>
        <v>0</v>
      </c>
      <c r="BN5" s="27">
        <f>IF(BL5=$BL$2,$B5,0)</f>
        <v>0</v>
      </c>
      <c r="BO5" s="27">
        <f>IF($C5=$BO$2,$BO$2,BO4+0.01)</f>
        <v>4</v>
      </c>
      <c r="BP5" s="27" t="str">
        <f>IF(BO5=$BO$2,$A5,0)</f>
        <v>DRUSDCHF</v>
      </c>
      <c r="BQ5" s="27">
        <f>IF(BO5=$BO$2,$B5,0)</f>
        <v>2.2664089363661681E-4</v>
      </c>
      <c r="BR5" s="27">
        <f>IF($C5=$BR$2,$BR$2,BR4+0.01)</f>
        <v>0.01</v>
      </c>
      <c r="BS5" s="27">
        <f>IF(BR5=$BR$2,$A5,0)</f>
        <v>0</v>
      </c>
      <c r="BT5" s="27">
        <f>IF(BR5=$BR$2,$B5,0)</f>
        <v>0</v>
      </c>
      <c r="BU5" s="27">
        <f>IF($C5=$BU$2,$BU$2,BU4+0.01)</f>
        <v>0.01</v>
      </c>
      <c r="BV5" s="27">
        <f>IF(BU5=$BU$2,$A5,0)</f>
        <v>0</v>
      </c>
      <c r="BW5" s="27">
        <f>IF(BU5=$BU$2,$B5,0)</f>
        <v>0</v>
      </c>
      <c r="BX5" s="27">
        <f>IF($C5=$BX$2,$BX$2,BX4+0.01)</f>
        <v>1.01</v>
      </c>
      <c r="BY5" s="27">
        <f>IF(BX5=$BX$2,$A5,0)</f>
        <v>0</v>
      </c>
      <c r="BZ5" s="27">
        <f>IF(BX5=$BX$2,$B5,0)</f>
        <v>0</v>
      </c>
      <c r="CA5" s="27"/>
      <c r="CB5" s="27"/>
      <c r="CC5" s="27"/>
      <c r="CD5" s="9">
        <f>CD4-1</f>
        <v>4</v>
      </c>
      <c r="CE5" s="9" t="str">
        <f>LOOKUP(CD5,BO$4:BO$8,BP$4:BP$8)</f>
        <v>DRUSDCHF</v>
      </c>
      <c r="CF5" s="24">
        <f>LOOKUP(CD5,BO$4:BO$8,BQ$4:BQ$8)</f>
        <v>2.2664089363661681E-4</v>
      </c>
      <c r="CH5" s="25" t="str">
        <f t="shared" ref="CH5:CH8" si="2">CE34</f>
        <v>DRUSDCHF</v>
      </c>
      <c r="CI5" s="9">
        <f t="shared" ref="CI5:CI8" si="3">CD34</f>
        <v>4</v>
      </c>
      <c r="CJ5" s="25">
        <f t="shared" si="0"/>
        <v>0</v>
      </c>
      <c r="CK5" s="28">
        <f t="shared" si="1"/>
        <v>0</v>
      </c>
      <c r="CL5" s="29">
        <f xml:space="preserve"> RTD("cqg.rtd",,"StudyData",CE5, "VolBB^",,"c1",$B$1,"-9",,,,,"T")</f>
        <v>2.298E-4</v>
      </c>
      <c r="CM5" s="24">
        <f xml:space="preserve"> RTD("cqg.rtd",,"StudyData",CE5, "VolBB^",,"c1",$B$1,"-8",,,,,"T")</f>
        <v>2.1164999999999999E-4</v>
      </c>
      <c r="CN5" s="24">
        <f xml:space="preserve"> RTD("cqg.rtd",,"StudyData",CE5, "VolBB^",,"c1",$B$1,"-7",,,,,"T")</f>
        <v>2.0184000000000001E-4</v>
      </c>
      <c r="CO5" s="24">
        <f xml:space="preserve"> RTD("cqg.rtd",,"StudyData",CE5, "VolBB^",,"c1",$B$1,"-6",,,,,"T")</f>
        <v>2.3566E-4</v>
      </c>
      <c r="CP5" s="24">
        <f xml:space="preserve"> RTD("cqg.rtd",,"StudyData",CE5, "VolBB^",,"c1",$B$1,"-5",,,,,"T")</f>
        <v>2.5881E-4</v>
      </c>
      <c r="CQ5" s="24">
        <f xml:space="preserve"> RTD("cqg.rtd",,"StudyData",CE5, "VolBB^",,"c1",$B$1,"-4",,,,,"T")</f>
        <v>2.5426000000000002E-4</v>
      </c>
      <c r="CR5" s="24">
        <f xml:space="preserve"> RTD("cqg.rtd",,"StudyData",CE5, "VolBB^",,"c1",$B$1,"-3",,,,,"T")</f>
        <v>2.5279000000000002E-4</v>
      </c>
      <c r="CS5" s="24">
        <f xml:space="preserve"> RTD("cqg.rtd",,"StudyData",CE5, "VolBB^",,"c1",$B$1,"-2",,,,,"T")</f>
        <v>2.4426E-4</v>
      </c>
      <c r="CT5" s="24">
        <f xml:space="preserve"> RTD("cqg.rtd",,"StudyData",CE5, "VolBB^",,"c1",$B$1,"-1",,,,,"T")</f>
        <v>2.6111999999999999E-4</v>
      </c>
      <c r="CU5" s="24">
        <f xml:space="preserve"> RTD("cqg.rtd",,"StudyData",CE5, "VolBB^",,"c1",$B$1,"0",,,,,"T")</f>
        <v>2.2664000000000001E-4</v>
      </c>
    </row>
    <row r="6" spans="1:99" x14ac:dyDescent="0.25">
      <c r="A6" s="23" t="s">
        <v>19</v>
      </c>
      <c r="B6" s="24">
        <f xml:space="preserve"> RTD("cqg.rtd",,"StudyData", A6, "BDIF", "InputChoice=Close,MAType=Sim,Period1="&amp;$C$1&amp;",Percent="&amp;$D$1&amp;"", "BDIF",$B$1,,"all",,,,"T")/RTD("cqg.rtd",,"StudyData",A6, "BBnds", "MAType=Sim,InputChoice=Close,Period1="&amp;$C$1&amp;",Percent="&amp;$D$1&amp;",Divisor=0", "BMA",$B$1,"0","ALL",,,"TRUE","T")</f>
        <v>4.7004436947063391E-4</v>
      </c>
      <c r="C6" s="25">
        <f>RANK(B6,$B$4:$B$28,0)+COUNTIF($B$4:B6,B6)-1</f>
        <v>2</v>
      </c>
      <c r="D6" s="26"/>
      <c r="E6" s="27"/>
      <c r="F6" s="27"/>
      <c r="G6" s="27"/>
      <c r="H6" s="27"/>
      <c r="I6" s="27"/>
      <c r="J6" s="27"/>
      <c r="K6" s="27"/>
      <c r="L6" s="27"/>
      <c r="M6" s="27"/>
      <c r="N6" s="27"/>
      <c r="O6" s="27"/>
      <c r="P6" s="27"/>
      <c r="Q6" s="27"/>
      <c r="R6" s="27"/>
      <c r="S6" s="27"/>
      <c r="T6" s="27"/>
      <c r="U6" s="27"/>
      <c r="V6" s="27"/>
      <c r="W6" s="27"/>
      <c r="X6" s="27"/>
      <c r="Y6" s="27"/>
      <c r="Z6" s="27"/>
      <c r="AA6" s="27"/>
      <c r="AB6" s="27"/>
      <c r="AC6" s="27"/>
      <c r="AD6" s="27"/>
      <c r="AE6" s="27"/>
      <c r="AF6" s="27"/>
      <c r="AG6" s="27"/>
      <c r="AH6" s="27"/>
      <c r="AI6" s="27"/>
      <c r="AJ6" s="27"/>
      <c r="AK6" s="27"/>
      <c r="AL6" s="27"/>
      <c r="AM6" s="27"/>
      <c r="AN6" s="27"/>
      <c r="AO6" s="27"/>
      <c r="AP6" s="27"/>
      <c r="AQ6" s="27"/>
      <c r="AR6" s="27"/>
      <c r="AS6" s="27"/>
      <c r="AT6" s="27"/>
      <c r="AU6" s="27"/>
      <c r="AV6" s="27"/>
      <c r="AW6" s="27"/>
      <c r="AX6" s="27"/>
      <c r="AY6" s="27"/>
      <c r="AZ6" s="27"/>
      <c r="BA6" s="27"/>
      <c r="BB6" s="27"/>
      <c r="BC6" s="27"/>
      <c r="BD6" s="27"/>
      <c r="BE6" s="27"/>
      <c r="BF6" s="27">
        <f>IF($C6=$BF$2,$BF$2,BF5+0.01)</f>
        <v>0.02</v>
      </c>
      <c r="BG6" s="27">
        <f>IF(BF6=$BF$2,$A6,0)</f>
        <v>0</v>
      </c>
      <c r="BH6" s="27">
        <f>IF(BF6=$BF$2,$B6,0)</f>
        <v>0</v>
      </c>
      <c r="BI6" s="27">
        <f>IF($C6=$BI$2,$BI$2,BI5+0.01)</f>
        <v>0.02</v>
      </c>
      <c r="BJ6" s="27">
        <f>IF(BI6=$BI$2,$A6,0)</f>
        <v>0</v>
      </c>
      <c r="BK6" s="27">
        <f>IF(BI6=$BI$2,$B6,0)</f>
        <v>0</v>
      </c>
      <c r="BL6" s="27">
        <f>IF($C6=$BL$2,$BL$2,BL5+0.01)</f>
        <v>0.02</v>
      </c>
      <c r="BM6" s="27">
        <f>IF(BL6=$BL$2,$A6,0)</f>
        <v>0</v>
      </c>
      <c r="BN6" s="27">
        <f>IF(BL6=$BL$2,$B6,0)</f>
        <v>0</v>
      </c>
      <c r="BO6" s="27">
        <f>IF($C6=$BO$2,$BO$2,BO5+0.01)</f>
        <v>4.01</v>
      </c>
      <c r="BP6" s="27">
        <f>IF(BO6=$BO$2,$A6,0)</f>
        <v>0</v>
      </c>
      <c r="BQ6" s="27">
        <f>IF(BO6=$BO$2,$B6,0)</f>
        <v>0</v>
      </c>
      <c r="BR6" s="27">
        <f>IF($C6=$BR$2,$BR$2,BR5+0.01)</f>
        <v>0.02</v>
      </c>
      <c r="BS6" s="27">
        <f>IF(BR6=$BR$2,$A6,0)</f>
        <v>0</v>
      </c>
      <c r="BT6" s="27">
        <f>IF(BR6=$BR$2,$B6,0)</f>
        <v>0</v>
      </c>
      <c r="BU6" s="27">
        <f>IF($C6=$BU$2,$BU$2,BU5+0.01)</f>
        <v>2</v>
      </c>
      <c r="BV6" s="27" t="str">
        <f>IF(BU6=$BU$2,$A6,0)</f>
        <v>DRUSDJPY</v>
      </c>
      <c r="BW6" s="27">
        <f>IF(BU6=$BU$2,$B6,0)</f>
        <v>4.7004436947063391E-4</v>
      </c>
      <c r="BX6" s="27">
        <f>IF($C6=$BX$2,$BX$2,BX5+0.01)</f>
        <v>1.02</v>
      </c>
      <c r="BY6" s="27">
        <f>IF(BX6=$BX$2,$A6,0)</f>
        <v>0</v>
      </c>
      <c r="BZ6" s="27">
        <f>IF(BX6=$BX$2,$B6,0)</f>
        <v>0</v>
      </c>
      <c r="CA6" s="27"/>
      <c r="CB6" s="27"/>
      <c r="CC6" s="27"/>
      <c r="CD6" s="9">
        <f t="shared" ref="CD6:CD8" si="4">CD5-1</f>
        <v>3</v>
      </c>
      <c r="CE6" s="9" t="str">
        <f>LOOKUP(CD6,BR$4:BR$8,BS$4:BS$8)</f>
        <v>DRUSDSGD</v>
      </c>
      <c r="CF6" s="24">
        <f>LOOKUP(CD6,BR$4:BR$8,BT$4:BT$8)</f>
        <v>4.2686621485692801E-4</v>
      </c>
      <c r="CH6" s="25" t="str">
        <f t="shared" si="2"/>
        <v>DRUSDSGD</v>
      </c>
      <c r="CI6" s="9">
        <f t="shared" si="3"/>
        <v>3</v>
      </c>
      <c r="CJ6" s="25">
        <f t="shared" si="0"/>
        <v>0</v>
      </c>
      <c r="CK6" s="28">
        <f t="shared" si="1"/>
        <v>0</v>
      </c>
      <c r="CL6" s="29">
        <f xml:space="preserve"> RTD("cqg.rtd",,"StudyData",CE6, "VolBB^",,"c1",$B$1,"-9",,,,,"T")</f>
        <v>2.2703999999999999E-4</v>
      </c>
      <c r="CM6" s="24">
        <f xml:space="preserve"> RTD("cqg.rtd",,"StudyData",CE6, "VolBB^",,"c1",$B$1,"-8",,,,,"T")</f>
        <v>1.996E-4</v>
      </c>
      <c r="CN6" s="24">
        <f xml:space="preserve"> RTD("cqg.rtd",,"StudyData",CE6, "VolBB^",,"c1",$B$1,"-7",,,,,"T")</f>
        <v>1.8829E-4</v>
      </c>
      <c r="CO6" s="24">
        <f xml:space="preserve"> RTD("cqg.rtd",,"StudyData",CE6, "VolBB^",,"c1",$B$1,"-6",,,,,"T")</f>
        <v>2.1609999999999999E-4</v>
      </c>
      <c r="CP6" s="24">
        <f xml:space="preserve"> RTD("cqg.rtd",,"StudyData",CE6, "VolBB^",,"c1",$B$1,"-5",,,,,"T")</f>
        <v>2.5583000000000002E-4</v>
      </c>
      <c r="CQ6" s="24">
        <f xml:space="preserve"> RTD("cqg.rtd",,"StudyData",CE6, "VolBB^",,"c1",$B$1,"-4",,,,,"T")</f>
        <v>3.1713999999999999E-4</v>
      </c>
      <c r="CR6" s="24">
        <f xml:space="preserve"> RTD("cqg.rtd",,"StudyData",CE6, "VolBB^",,"c1",$B$1,"-3",,,,,"T")</f>
        <v>3.6592999999999999E-4</v>
      </c>
      <c r="CS6" s="24">
        <f xml:space="preserve"> RTD("cqg.rtd",,"StudyData",CE6, "VolBB^",,"c1",$B$1,"-2",,,,,"T")</f>
        <v>4.2837000000000002E-4</v>
      </c>
      <c r="CT6" s="24">
        <f xml:space="preserve"> RTD("cqg.rtd",,"StudyData",CE6, "VolBB^",,"c1",$B$1,"-1",,,,,"T")</f>
        <v>4.3179999999999998E-4</v>
      </c>
      <c r="CU6" s="24">
        <f xml:space="preserve"> RTD("cqg.rtd",,"StudyData",CE6, "VolBB^",,"c1",$B$1,"0",,,,,"T")</f>
        <v>4.2685999999999999E-4</v>
      </c>
    </row>
    <row r="7" spans="1:99" x14ac:dyDescent="0.25">
      <c r="A7" s="23" t="s">
        <v>33</v>
      </c>
      <c r="B7" s="24">
        <f xml:space="preserve"> RTD("cqg.rtd",,"StudyData", A7, "BDIF", "InputChoice=Close,MAType=Sim,Period1="&amp;$C$1&amp;",Percent="&amp;$D$1&amp;"", "BDIF",$B$1,,"all",,,,"T")/RTD("cqg.rtd",,"StudyData",A7, "BBnds", "MAType=Sim,InputChoice=Close,Period1="&amp;$C$1&amp;",Percent="&amp;$D$1&amp;",Divisor=0", "BMA",$B$1,"0","ALL",,,"TRUE","T")</f>
        <v>4.2686621485692801E-4</v>
      </c>
      <c r="C7" s="25">
        <f>RANK(B7,$B$4:$B$28,0)+COUNTIF($B$4:B7,B7)-1</f>
        <v>3</v>
      </c>
      <c r="D7" s="26"/>
      <c r="E7" s="27"/>
      <c r="F7" s="27"/>
      <c r="G7" s="27"/>
      <c r="H7" s="27"/>
      <c r="I7" s="27"/>
      <c r="J7" s="27"/>
      <c r="K7" s="27"/>
      <c r="L7" s="27"/>
      <c r="M7" s="27"/>
      <c r="N7" s="27"/>
      <c r="O7" s="27"/>
      <c r="P7" s="27"/>
      <c r="Q7" s="27"/>
      <c r="R7" s="27"/>
      <c r="S7" s="27"/>
      <c r="T7" s="27"/>
      <c r="U7" s="27"/>
      <c r="V7" s="27"/>
      <c r="W7" s="27"/>
      <c r="X7" s="27"/>
      <c r="Y7" s="27"/>
      <c r="Z7" s="27"/>
      <c r="AA7" s="27"/>
      <c r="AB7" s="27"/>
      <c r="AC7" s="27"/>
      <c r="AD7" s="27"/>
      <c r="AE7" s="27"/>
      <c r="AF7" s="27"/>
      <c r="AG7" s="27"/>
      <c r="AH7" s="27"/>
      <c r="AI7" s="27"/>
      <c r="AJ7" s="27"/>
      <c r="AK7" s="27"/>
      <c r="AL7" s="27"/>
      <c r="AM7" s="27"/>
      <c r="AN7" s="27"/>
      <c r="AO7" s="27"/>
      <c r="AP7" s="27"/>
      <c r="AQ7" s="27"/>
      <c r="AR7" s="27"/>
      <c r="AS7" s="27"/>
      <c r="AT7" s="27"/>
      <c r="AU7" s="27"/>
      <c r="AV7" s="27"/>
      <c r="AW7" s="27"/>
      <c r="AX7" s="27"/>
      <c r="AY7" s="27"/>
      <c r="AZ7" s="27"/>
      <c r="BA7" s="27"/>
      <c r="BB7" s="27"/>
      <c r="BC7" s="27"/>
      <c r="BD7" s="27"/>
      <c r="BE7" s="27"/>
      <c r="BF7" s="27">
        <f>IF($C7=$BF$2,$BF$2,BF6+0.01)</f>
        <v>0.03</v>
      </c>
      <c r="BG7" s="27">
        <f>IF(BF7=$BF$2,$A7,0)</f>
        <v>0</v>
      </c>
      <c r="BH7" s="27">
        <f>IF(BF7=$BF$2,$B7,0)</f>
        <v>0</v>
      </c>
      <c r="BI7" s="27">
        <f>IF($C7=$BI$2,$BI$2,BI6+0.01)</f>
        <v>0.03</v>
      </c>
      <c r="BJ7" s="27">
        <f>IF(BI7=$BI$2,$A7,0)</f>
        <v>0</v>
      </c>
      <c r="BK7" s="27">
        <f>IF(BI7=$BI$2,$B7,0)</f>
        <v>0</v>
      </c>
      <c r="BL7" s="27">
        <f>IF($C7=$BL$2,$BL$2,BL6+0.01)</f>
        <v>0.03</v>
      </c>
      <c r="BM7" s="27">
        <f>IF(BL7=$BL$2,$A7,0)</f>
        <v>0</v>
      </c>
      <c r="BN7" s="27">
        <f>IF(BL7=$BL$2,$B7,0)</f>
        <v>0</v>
      </c>
      <c r="BO7" s="27">
        <f>IF($C7=$BO$2,$BO$2,BO6+0.01)</f>
        <v>4.0199999999999996</v>
      </c>
      <c r="BP7" s="27">
        <f>IF(BO7=$BO$2,$A7,0)</f>
        <v>0</v>
      </c>
      <c r="BQ7" s="27">
        <f>IF(BO7=$BO$2,$B7,0)</f>
        <v>0</v>
      </c>
      <c r="BR7" s="27">
        <f>IF($C7=$BR$2,$BR$2,BR6+0.01)</f>
        <v>3</v>
      </c>
      <c r="BS7" s="27" t="str">
        <f>IF(BR7=$BR$2,$A7,0)</f>
        <v>DRUSDSGD</v>
      </c>
      <c r="BT7" s="27">
        <f>IF(BR7=$BR$2,$B7,0)</f>
        <v>4.2686621485692801E-4</v>
      </c>
      <c r="BU7" s="27">
        <f>IF($C7=$BU$2,$BU$2,BU6+0.01)</f>
        <v>2.0099999999999998</v>
      </c>
      <c r="BV7" s="27">
        <f>IF(BU7=$BU$2,$A7,0)</f>
        <v>0</v>
      </c>
      <c r="BW7" s="27">
        <f>IF(BU7=$BU$2,$B7,0)</f>
        <v>0</v>
      </c>
      <c r="BX7" s="27">
        <f>IF($C7=$BX$2,$BX$2,BX6+0.01)</f>
        <v>1.03</v>
      </c>
      <c r="BY7" s="27">
        <f>IF(BX7=$BX$2,$A7,0)</f>
        <v>0</v>
      </c>
      <c r="BZ7" s="27">
        <f>IF(BX7=$BX$2,$B7,0)</f>
        <v>0</v>
      </c>
      <c r="CA7" s="27"/>
      <c r="CB7" s="27"/>
      <c r="CC7" s="27"/>
      <c r="CD7" s="9">
        <f t="shared" si="4"/>
        <v>2</v>
      </c>
      <c r="CE7" s="9" t="str">
        <f>LOOKUP(CD7,BU$4:BU$8,BV$4:BV$8)</f>
        <v>DRUSDJPY</v>
      </c>
      <c r="CF7" s="24">
        <f>LOOKUP(CD7,BU$4:BU$8,BW$4:BW$8)</f>
        <v>4.7004436947063391E-4</v>
      </c>
      <c r="CH7" s="25" t="str">
        <f t="shared" si="2"/>
        <v>DRUSDJPY</v>
      </c>
      <c r="CI7" s="9">
        <f t="shared" si="3"/>
        <v>2</v>
      </c>
      <c r="CJ7" s="25">
        <f t="shared" si="0"/>
        <v>0</v>
      </c>
      <c r="CK7" s="28">
        <f t="shared" si="1"/>
        <v>0</v>
      </c>
      <c r="CL7" s="29">
        <f xml:space="preserve"> RTD("cqg.rtd",,"StudyData",CE7, "VolBB^",,"c1",$B$1,"-9",,,,,"T")</f>
        <v>5.4321999999999997E-4</v>
      </c>
      <c r="CM7" s="24">
        <f xml:space="preserve"> RTD("cqg.rtd",,"StudyData",CE7, "VolBB^",,"c1",$B$1,"-8",,,,,"T")</f>
        <v>5.2380000000000005E-4</v>
      </c>
      <c r="CN7" s="24">
        <f xml:space="preserve"> RTD("cqg.rtd",,"StudyData",CE7, "VolBB^",,"c1",$B$1,"-7",,,,,"T")</f>
        <v>4.9916000000000001E-4</v>
      </c>
      <c r="CO7" s="24">
        <f xml:space="preserve"> RTD("cqg.rtd",,"StudyData",CE7, "VolBB^",,"c1",$B$1,"-6",,,,,"T")</f>
        <v>4.9744999999999998E-4</v>
      </c>
      <c r="CP7" s="24">
        <f xml:space="preserve"> RTD("cqg.rtd",,"StudyData",CE7, "VolBB^",,"c1",$B$1,"-5",,,,,"T")</f>
        <v>5.0900999999999995E-4</v>
      </c>
      <c r="CQ7" s="24">
        <f xml:space="preserve"> RTD("cqg.rtd",,"StudyData",CE7, "VolBB^",,"c1",$B$1,"-4",,,,,"T")</f>
        <v>5.1694999999999996E-4</v>
      </c>
      <c r="CR7" s="24">
        <f xml:space="preserve"> RTD("cqg.rtd",,"StudyData",CE7, "VolBB^",,"c1",$B$1,"-3",,,,,"T")</f>
        <v>5.0115000000000001E-4</v>
      </c>
      <c r="CS7" s="24">
        <f xml:space="preserve"> RTD("cqg.rtd",,"StudyData",CE7, "VolBB^",,"c1",$B$1,"-2",,,,,"T")</f>
        <v>4.9832999999999995E-4</v>
      </c>
      <c r="CT7" s="24">
        <f xml:space="preserve"> RTD("cqg.rtd",,"StudyData",CE7, "VolBB^",,"c1",$B$1,"-1",,,,,"T")</f>
        <v>4.8343000000000003E-4</v>
      </c>
      <c r="CU7" s="24">
        <f xml:space="preserve"> RTD("cqg.rtd",,"StudyData",CE7, "VolBB^",,"c1",$B$1,"0",,,,,"T")</f>
        <v>4.7004000000000002E-4</v>
      </c>
    </row>
    <row r="8" spans="1:99" x14ac:dyDescent="0.25">
      <c r="A8" s="23" t="s">
        <v>44</v>
      </c>
      <c r="B8" s="24">
        <f xml:space="preserve"> RTD("cqg.rtd",,"StudyData", A8, "BDIF", "InputChoice=Close,MAType=Sim,Period1="&amp;$C$1&amp;",Percent="&amp;$D$1&amp;"", "BDIF",$B$1,,"all",,,,"T")/RTD("cqg.rtd",,"StudyData",A8, "BBnds", "MAType=Sim,InputChoice=Close,Period1="&amp;$C$1&amp;",Percent="&amp;$D$1&amp;",Divisor=0", "BMA",$B$1,"0","ALL",,,"TRUE","T")</f>
        <v>5.3792392019797506E-5</v>
      </c>
      <c r="C8" s="25">
        <f>RANK(B8,$B$4:$B$28,0)+COUNTIF($B$4:B8,B8)-1</f>
        <v>5</v>
      </c>
      <c r="D8" s="26"/>
      <c r="E8" s="27"/>
      <c r="F8" s="27"/>
      <c r="G8" s="27"/>
      <c r="H8" s="27"/>
      <c r="I8" s="27"/>
      <c r="J8" s="27"/>
      <c r="K8" s="27"/>
      <c r="L8" s="27"/>
      <c r="M8" s="27"/>
      <c r="N8" s="27"/>
      <c r="O8" s="27"/>
      <c r="P8" s="27"/>
      <c r="Q8" s="27"/>
      <c r="R8" s="27"/>
      <c r="S8" s="27"/>
      <c r="T8" s="27"/>
      <c r="U8" s="27"/>
      <c r="V8" s="27"/>
      <c r="W8" s="27"/>
      <c r="X8" s="27"/>
      <c r="Y8" s="27"/>
      <c r="Z8" s="27"/>
      <c r="AA8" s="27"/>
      <c r="AB8" s="27"/>
      <c r="AC8" s="27"/>
      <c r="AD8" s="27"/>
      <c r="AE8" s="27"/>
      <c r="AF8" s="27"/>
      <c r="AG8" s="27"/>
      <c r="AH8" s="27"/>
      <c r="AI8" s="27"/>
      <c r="AJ8" s="27"/>
      <c r="AK8" s="27"/>
      <c r="AL8" s="27"/>
      <c r="AM8" s="27"/>
      <c r="AN8" s="27"/>
      <c r="AO8" s="27"/>
      <c r="AP8" s="27"/>
      <c r="AQ8" s="27"/>
      <c r="AR8" s="27"/>
      <c r="AS8" s="27"/>
      <c r="AT8" s="27"/>
      <c r="AU8" s="27"/>
      <c r="AV8" s="27"/>
      <c r="AW8" s="27"/>
      <c r="AX8" s="27"/>
      <c r="AY8" s="27"/>
      <c r="AZ8" s="27"/>
      <c r="BA8" s="27"/>
      <c r="BB8" s="27"/>
      <c r="BC8" s="27"/>
      <c r="BD8" s="27"/>
      <c r="BE8" s="27"/>
      <c r="BF8" s="27">
        <f>IF($C8=$BF$2,$BF$2,BF7+0.01)</f>
        <v>0.04</v>
      </c>
      <c r="BG8" s="27">
        <f>IF(BF8=$BF$2,$A8,0)</f>
        <v>0</v>
      </c>
      <c r="BH8" s="27">
        <f>IF(BF8=$BF$2,$B8,0)</f>
        <v>0</v>
      </c>
      <c r="BI8" s="27">
        <f>IF($C8=$BI$2,$BI$2,BI7+0.01)</f>
        <v>0.04</v>
      </c>
      <c r="BJ8" s="27">
        <f>IF(BI8=$BI$2,$A8,0)</f>
        <v>0</v>
      </c>
      <c r="BK8" s="27">
        <f>IF(BI8=$BI$2,$B8,0)</f>
        <v>0</v>
      </c>
      <c r="BL8" s="27">
        <f>IF($C8=$BL$2,$BL$2,BL7+0.01)</f>
        <v>5</v>
      </c>
      <c r="BM8" s="27" t="str">
        <f>IF(BL8=$BL$2,$A8,0)</f>
        <v>DRUSDHKD</v>
      </c>
      <c r="BN8" s="27">
        <f>IF(BL8=$BL$2,$B8,0)</f>
        <v>5.3792392019797506E-5</v>
      </c>
      <c r="BO8" s="27">
        <f>IF($C8=$BO$2,$BO$2,BO7+0.01)</f>
        <v>4.0299999999999994</v>
      </c>
      <c r="BP8" s="27">
        <f>IF(BO8=$BO$2,$A8,0)</f>
        <v>0</v>
      </c>
      <c r="BQ8" s="27">
        <f>IF(BO8=$BO$2,$B8,0)</f>
        <v>0</v>
      </c>
      <c r="BR8" s="27">
        <f>IF($C8=$BR$2,$BR$2,BR7+0.01)</f>
        <v>3.01</v>
      </c>
      <c r="BS8" s="27">
        <f>IF(BR8=$BR$2,$A8,0)</f>
        <v>0</v>
      </c>
      <c r="BT8" s="27">
        <f>IF(BR8=$BR$2,$B8,0)</f>
        <v>0</v>
      </c>
      <c r="BU8" s="27">
        <f>IF($C8=$BU$2,$BU$2,BU7+0.01)</f>
        <v>2.0199999999999996</v>
      </c>
      <c r="BV8" s="27">
        <f>IF(BU8=$BU$2,$A8,0)</f>
        <v>0</v>
      </c>
      <c r="BW8" s="27">
        <f>IF(BU8=$BU$2,$B8,0)</f>
        <v>0</v>
      </c>
      <c r="BX8" s="27">
        <f>IF($C8=$BX$2,$BX$2,BX7+0.01)</f>
        <v>1.04</v>
      </c>
      <c r="BY8" s="27">
        <f>IF(BX8=$BX$2,$A8,0)</f>
        <v>0</v>
      </c>
      <c r="BZ8" s="27">
        <f>IF(BX8=$BX$2,$B8,0)</f>
        <v>0</v>
      </c>
      <c r="CA8" s="27"/>
      <c r="CB8" s="27"/>
      <c r="CC8" s="27"/>
      <c r="CD8" s="9">
        <f t="shared" si="4"/>
        <v>1</v>
      </c>
      <c r="CE8" s="9" t="str">
        <f>LOOKUP(CD8,BX$4:BX$8,BY$4:BY$8)</f>
        <v>DRUSDCAD</v>
      </c>
      <c r="CF8" s="24">
        <f>LOOKUP(CD8,BX$4:BX$8,BZ$4:BZ$8)</f>
        <v>7.3075875642213909E-4</v>
      </c>
      <c r="CH8" s="25" t="str">
        <f t="shared" si="2"/>
        <v>DRUSDCAD</v>
      </c>
      <c r="CI8" s="9">
        <f t="shared" si="3"/>
        <v>1</v>
      </c>
      <c r="CJ8" s="25">
        <f t="shared" si="0"/>
        <v>0</v>
      </c>
      <c r="CK8" s="28">
        <f t="shared" si="1"/>
        <v>0</v>
      </c>
      <c r="CL8" s="29">
        <f xml:space="preserve"> RTD("cqg.rtd",,"StudyData",CE8, "VolBB^",,"c1",$B$1,"-9",,,,,"T")</f>
        <v>1.0524E-3</v>
      </c>
      <c r="CM8" s="24">
        <f xml:space="preserve"> RTD("cqg.rtd",,"StudyData",CE8, "VolBB^",,"c1",$B$1,"-8",,,,,"T")</f>
        <v>9.993999999999999E-4</v>
      </c>
      <c r="CN8" s="24">
        <f xml:space="preserve"> RTD("cqg.rtd",,"StudyData",CE8, "VolBB^",,"c1",$B$1,"-7",,,,,"T")</f>
        <v>9.1761999999999996E-4</v>
      </c>
      <c r="CO8" s="24">
        <f xml:space="preserve"> RTD("cqg.rtd",,"StudyData",CE8, "VolBB^",,"c1",$B$1,"-6",,,,,"T")</f>
        <v>8.7014999999999998E-4</v>
      </c>
      <c r="CP8" s="24">
        <f xml:space="preserve"> RTD("cqg.rtd",,"StudyData",CE8, "VolBB^",,"c1",$B$1,"-5",,,,,"T")</f>
        <v>8.4409000000000003E-4</v>
      </c>
      <c r="CQ8" s="24">
        <f xml:space="preserve"> RTD("cqg.rtd",,"StudyData",CE8, "VolBB^",,"c1",$B$1,"-4",,,,,"T")</f>
        <v>8.4597000000000003E-4</v>
      </c>
      <c r="CR8" s="24">
        <f xml:space="preserve"> RTD("cqg.rtd",,"StudyData",CE8, "VolBB^",,"c1",$B$1,"-3",,,,,"T")</f>
        <v>8.5590000000000004E-4</v>
      </c>
      <c r="CS8" s="24">
        <f xml:space="preserve"> RTD("cqg.rtd",,"StudyData",CE8, "VolBB^",,"c1",$B$1,"-2",,,,,"T")</f>
        <v>8.5592000000000003E-4</v>
      </c>
      <c r="CT8" s="24">
        <f xml:space="preserve"> RTD("cqg.rtd",,"StudyData",CE8, "VolBB^",,"c1",$B$1,"-1",,,,,"T")</f>
        <v>8.3949000000000003E-4</v>
      </c>
      <c r="CU8" s="24">
        <f xml:space="preserve"> RTD("cqg.rtd",,"StudyData",CE8, "VolBB^",,"c1",$B$1,"0",,,,,"T")</f>
        <v>7.3074999999999995E-4</v>
      </c>
    </row>
    <row r="9" spans="1:99" x14ac:dyDescent="0.25">
      <c r="A9" s="23"/>
      <c r="B9" s="24"/>
      <c r="C9" s="25"/>
      <c r="D9" s="26"/>
      <c r="E9" s="27"/>
      <c r="F9" s="27"/>
      <c r="G9" s="27"/>
      <c r="H9" s="27"/>
      <c r="I9" s="27"/>
      <c r="J9" s="27"/>
      <c r="K9" s="27"/>
      <c r="L9" s="27"/>
      <c r="M9" s="27"/>
      <c r="N9" s="27"/>
      <c r="O9" s="27"/>
      <c r="P9" s="27"/>
      <c r="Q9" s="27"/>
      <c r="R9" s="27"/>
      <c r="S9" s="27"/>
      <c r="T9" s="27"/>
      <c r="U9" s="27"/>
      <c r="V9" s="27"/>
      <c r="W9" s="27"/>
      <c r="X9" s="27"/>
      <c r="Y9" s="27"/>
      <c r="Z9" s="27"/>
      <c r="AA9" s="27"/>
      <c r="AB9" s="27"/>
      <c r="AC9" s="27"/>
      <c r="AD9" s="27"/>
      <c r="AE9" s="27"/>
      <c r="AF9" s="27"/>
      <c r="AG9" s="27"/>
      <c r="AH9" s="27"/>
      <c r="AI9" s="27"/>
      <c r="AJ9" s="27"/>
      <c r="AK9" s="27"/>
      <c r="AL9" s="27"/>
      <c r="AM9" s="27"/>
      <c r="AN9" s="27"/>
      <c r="AO9" s="27"/>
      <c r="AP9" s="27"/>
      <c r="AQ9" s="27"/>
      <c r="AR9" s="27"/>
      <c r="AS9" s="27"/>
      <c r="AT9" s="27"/>
      <c r="AU9" s="27"/>
      <c r="AV9" s="27"/>
      <c r="AW9" s="27"/>
      <c r="AX9" s="27"/>
      <c r="AY9" s="27"/>
      <c r="AZ9" s="27"/>
      <c r="BA9" s="27"/>
      <c r="BB9" s="27"/>
      <c r="BC9" s="27"/>
      <c r="BD9" s="27"/>
      <c r="BE9" s="27"/>
      <c r="BF9" s="27"/>
      <c r="BG9" s="27"/>
      <c r="BH9" s="27"/>
      <c r="BI9" s="27"/>
      <c r="BJ9" s="27"/>
      <c r="BK9" s="27"/>
      <c r="BL9" s="27"/>
      <c r="BM9" s="27"/>
      <c r="BN9" s="27"/>
      <c r="BO9" s="27"/>
      <c r="BP9" s="27"/>
      <c r="BQ9" s="27"/>
      <c r="BR9" s="27"/>
      <c r="BS9" s="27"/>
      <c r="BT9" s="27"/>
      <c r="BU9" s="27"/>
      <c r="BV9" s="27"/>
      <c r="BW9" s="27"/>
      <c r="BX9" s="27"/>
      <c r="BY9" s="27"/>
      <c r="BZ9" s="27"/>
      <c r="CA9" s="27"/>
      <c r="CB9" s="27"/>
      <c r="CC9" s="27"/>
      <c r="CF9" s="24"/>
      <c r="CH9" s="25"/>
      <c r="CJ9" s="25"/>
      <c r="CK9" s="28"/>
      <c r="CL9" s="29"/>
      <c r="CM9" s="24"/>
      <c r="CN9" s="24"/>
      <c r="CO9" s="24"/>
      <c r="CP9" s="24"/>
      <c r="CQ9" s="24"/>
      <c r="CR9" s="24"/>
      <c r="CS9" s="24"/>
      <c r="CT9" s="24"/>
      <c r="CU9" s="24"/>
    </row>
    <row r="10" spans="1:99" x14ac:dyDescent="0.25">
      <c r="A10" s="23"/>
      <c r="B10" s="24"/>
      <c r="C10" s="25"/>
      <c r="D10" s="26"/>
      <c r="E10" s="27"/>
      <c r="F10" s="27"/>
      <c r="G10" s="27"/>
      <c r="H10" s="27"/>
      <c r="I10" s="27"/>
      <c r="J10" s="27"/>
      <c r="K10" s="27"/>
      <c r="L10" s="27"/>
      <c r="M10" s="27"/>
      <c r="N10" s="27"/>
      <c r="O10" s="27"/>
      <c r="P10" s="27"/>
      <c r="Q10" s="27"/>
      <c r="R10" s="27"/>
      <c r="S10" s="27"/>
      <c r="T10" s="27"/>
      <c r="U10" s="27"/>
      <c r="V10" s="27"/>
      <c r="W10" s="27"/>
      <c r="X10" s="27"/>
      <c r="Y10" s="27"/>
      <c r="Z10" s="27"/>
      <c r="AA10" s="27"/>
      <c r="AB10" s="27"/>
      <c r="AC10" s="27"/>
      <c r="AD10" s="27"/>
      <c r="AE10" s="27"/>
      <c r="AF10" s="27"/>
      <c r="AG10" s="27"/>
      <c r="AH10" s="27"/>
      <c r="AI10" s="27"/>
      <c r="AJ10" s="27"/>
      <c r="AK10" s="27"/>
      <c r="AL10" s="27"/>
      <c r="AM10" s="27"/>
      <c r="AN10" s="27"/>
      <c r="AO10" s="27"/>
      <c r="AP10" s="27"/>
      <c r="AQ10" s="27"/>
      <c r="AR10" s="27"/>
      <c r="AS10" s="27"/>
      <c r="AT10" s="27"/>
      <c r="AU10" s="27"/>
      <c r="AV10" s="27"/>
      <c r="AW10" s="27"/>
      <c r="AX10" s="27"/>
      <c r="AY10" s="27"/>
      <c r="AZ10" s="27"/>
      <c r="BA10" s="27"/>
      <c r="BB10" s="27"/>
      <c r="BC10" s="27"/>
      <c r="BD10" s="27"/>
      <c r="BE10" s="27"/>
      <c r="BF10" s="27"/>
      <c r="BG10" s="27"/>
      <c r="BH10" s="27"/>
      <c r="BI10" s="27"/>
      <c r="BJ10" s="27"/>
      <c r="BK10" s="27"/>
      <c r="BL10" s="27"/>
      <c r="BM10" s="27"/>
      <c r="BN10" s="27"/>
      <c r="BO10" s="27"/>
      <c r="BP10" s="27"/>
      <c r="BQ10" s="27"/>
      <c r="BR10" s="27"/>
      <c r="BS10" s="27"/>
      <c r="BT10" s="27"/>
      <c r="BU10" s="27"/>
      <c r="BV10" s="27"/>
      <c r="BW10" s="27"/>
      <c r="BX10" s="27"/>
      <c r="BY10" s="27"/>
      <c r="BZ10" s="27"/>
      <c r="CA10" s="27"/>
      <c r="CB10" s="27"/>
      <c r="CC10" s="27"/>
      <c r="CF10" s="24"/>
      <c r="CH10" s="25"/>
      <c r="CJ10" s="25"/>
      <c r="CK10" s="28"/>
      <c r="CL10" s="29"/>
      <c r="CM10" s="24"/>
      <c r="CN10" s="24"/>
      <c r="CO10" s="24"/>
      <c r="CP10" s="24"/>
      <c r="CQ10" s="24"/>
      <c r="CR10" s="24"/>
      <c r="CS10" s="24"/>
      <c r="CT10" s="24"/>
      <c r="CU10" s="24"/>
    </row>
    <row r="11" spans="1:99" x14ac:dyDescent="0.25">
      <c r="A11" s="30"/>
      <c r="B11" s="24"/>
      <c r="C11" s="25"/>
      <c r="D11" s="26"/>
      <c r="E11" s="27"/>
      <c r="F11" s="27"/>
      <c r="G11" s="27"/>
      <c r="H11" s="27"/>
      <c r="I11" s="27"/>
      <c r="J11" s="27"/>
      <c r="K11" s="27"/>
      <c r="L11" s="27"/>
      <c r="M11" s="27"/>
      <c r="N11" s="27"/>
      <c r="O11" s="27"/>
      <c r="P11" s="27"/>
      <c r="Q11" s="27"/>
      <c r="R11" s="27"/>
      <c r="S11" s="27"/>
      <c r="T11" s="27"/>
      <c r="U11" s="27"/>
      <c r="V11" s="27"/>
      <c r="W11" s="27"/>
      <c r="X11" s="27"/>
      <c r="Y11" s="27"/>
      <c r="Z11" s="27"/>
      <c r="AA11" s="27"/>
      <c r="AB11" s="27"/>
      <c r="AC11" s="27"/>
      <c r="AD11" s="27"/>
      <c r="AE11" s="27"/>
      <c r="AF11" s="27"/>
      <c r="AG11" s="27"/>
      <c r="AH11" s="27"/>
      <c r="AI11" s="27"/>
      <c r="AJ11" s="27"/>
      <c r="AK11" s="27"/>
      <c r="AL11" s="27"/>
      <c r="AM11" s="27"/>
      <c r="AN11" s="27"/>
      <c r="AO11" s="27"/>
      <c r="AP11" s="27"/>
      <c r="AQ11" s="27"/>
      <c r="AR11" s="27"/>
      <c r="AS11" s="27"/>
      <c r="AT11" s="27"/>
      <c r="AU11" s="27"/>
      <c r="AV11" s="27"/>
      <c r="AW11" s="27"/>
      <c r="AX11" s="27"/>
      <c r="AY11" s="27"/>
      <c r="AZ11" s="27"/>
      <c r="BA11" s="27"/>
      <c r="BB11" s="27"/>
      <c r="BC11" s="27"/>
      <c r="BD11" s="27"/>
      <c r="BE11" s="27"/>
      <c r="BF11" s="27"/>
      <c r="BG11" s="27"/>
      <c r="BH11" s="27"/>
      <c r="BI11" s="27"/>
      <c r="BJ11" s="27"/>
      <c r="BK11" s="27"/>
      <c r="BL11" s="27"/>
      <c r="BM11" s="27"/>
      <c r="BN11" s="27"/>
      <c r="BO11" s="27"/>
      <c r="BP11" s="27"/>
      <c r="BQ11" s="27"/>
      <c r="BR11" s="27"/>
      <c r="BS11" s="27"/>
      <c r="BT11" s="27"/>
      <c r="BU11" s="27"/>
      <c r="BV11" s="27"/>
      <c r="BW11" s="27"/>
      <c r="BX11" s="27"/>
      <c r="BY11" s="27"/>
      <c r="BZ11" s="27"/>
      <c r="CA11" s="27"/>
      <c r="CB11" s="27"/>
      <c r="CC11" s="27"/>
      <c r="CF11" s="24"/>
      <c r="CH11" s="25"/>
      <c r="CJ11" s="25"/>
      <c r="CK11" s="28"/>
      <c r="CL11" s="29"/>
      <c r="CM11" s="24"/>
      <c r="CN11" s="24"/>
      <c r="CO11" s="24"/>
      <c r="CP11" s="24"/>
      <c r="CQ11" s="24"/>
      <c r="CR11" s="24"/>
      <c r="CS11" s="24"/>
      <c r="CT11" s="24"/>
      <c r="CU11" s="24"/>
    </row>
    <row r="12" spans="1:99" x14ac:dyDescent="0.25">
      <c r="A12" s="30"/>
      <c r="B12" s="24"/>
      <c r="C12" s="25"/>
      <c r="D12" s="26"/>
      <c r="E12" s="27"/>
      <c r="F12" s="27"/>
      <c r="G12" s="27"/>
      <c r="H12" s="27"/>
      <c r="I12" s="27"/>
      <c r="J12" s="27"/>
      <c r="K12" s="27"/>
      <c r="L12" s="27"/>
      <c r="M12" s="27"/>
      <c r="N12" s="27"/>
      <c r="O12" s="27"/>
      <c r="P12" s="27"/>
      <c r="Q12" s="27"/>
      <c r="R12" s="27"/>
      <c r="S12" s="27"/>
      <c r="T12" s="27"/>
      <c r="U12" s="27"/>
      <c r="V12" s="27"/>
      <c r="W12" s="27"/>
      <c r="X12" s="27"/>
      <c r="Y12" s="27"/>
      <c r="Z12" s="27"/>
      <c r="AA12" s="27"/>
      <c r="AB12" s="27"/>
      <c r="AC12" s="27"/>
      <c r="AD12" s="27"/>
      <c r="AE12" s="27"/>
      <c r="AF12" s="27"/>
      <c r="AG12" s="27"/>
      <c r="AH12" s="27"/>
      <c r="AI12" s="27"/>
      <c r="AJ12" s="27"/>
      <c r="AK12" s="27"/>
      <c r="AL12" s="27"/>
      <c r="AM12" s="27"/>
      <c r="AN12" s="27"/>
      <c r="AO12" s="27"/>
      <c r="AP12" s="27"/>
      <c r="AQ12" s="27"/>
      <c r="AR12" s="27"/>
      <c r="AS12" s="27"/>
      <c r="AT12" s="27"/>
      <c r="AU12" s="27"/>
      <c r="AV12" s="27"/>
      <c r="AW12" s="27"/>
      <c r="AX12" s="27"/>
      <c r="AY12" s="27"/>
      <c r="AZ12" s="27"/>
      <c r="BA12" s="27"/>
      <c r="BB12" s="27"/>
      <c r="BC12" s="27"/>
      <c r="BD12" s="27"/>
      <c r="BE12" s="27"/>
      <c r="BF12" s="27"/>
      <c r="BG12" s="27"/>
      <c r="BH12" s="27"/>
      <c r="BI12" s="27"/>
      <c r="BJ12" s="27"/>
      <c r="BK12" s="27"/>
      <c r="BL12" s="27"/>
      <c r="BM12" s="27"/>
      <c r="BN12" s="27"/>
      <c r="BO12" s="27"/>
      <c r="BP12" s="27"/>
      <c r="BQ12" s="27"/>
      <c r="BR12" s="27"/>
      <c r="BS12" s="27"/>
      <c r="BT12" s="27"/>
      <c r="BU12" s="27"/>
      <c r="BV12" s="27"/>
      <c r="BW12" s="27"/>
      <c r="BX12" s="27"/>
      <c r="BY12" s="27"/>
      <c r="BZ12" s="27"/>
      <c r="CA12" s="27"/>
      <c r="CB12" s="27"/>
      <c r="CC12" s="27"/>
      <c r="CF12" s="24"/>
      <c r="CH12" s="25"/>
      <c r="CJ12" s="25"/>
      <c r="CK12" s="28"/>
      <c r="CL12" s="29"/>
      <c r="CM12" s="24"/>
      <c r="CN12" s="24"/>
      <c r="CO12" s="24"/>
      <c r="CP12" s="24"/>
      <c r="CQ12" s="24"/>
      <c r="CR12" s="24"/>
      <c r="CS12" s="24"/>
      <c r="CT12" s="24"/>
      <c r="CU12" s="24"/>
    </row>
    <row r="13" spans="1:99" x14ac:dyDescent="0.25">
      <c r="A13" s="30"/>
      <c r="B13" s="24"/>
      <c r="C13" s="25"/>
      <c r="D13" s="26"/>
      <c r="E13" s="27"/>
      <c r="F13" s="27"/>
      <c r="G13" s="27"/>
      <c r="H13" s="27"/>
      <c r="I13" s="27"/>
      <c r="J13" s="27"/>
      <c r="K13" s="27"/>
      <c r="L13" s="27"/>
      <c r="M13" s="27"/>
      <c r="N13" s="27"/>
      <c r="O13" s="27"/>
      <c r="P13" s="27"/>
      <c r="Q13" s="27"/>
      <c r="R13" s="27"/>
      <c r="S13" s="27"/>
      <c r="T13" s="27"/>
      <c r="U13" s="27"/>
      <c r="V13" s="27"/>
      <c r="W13" s="27"/>
      <c r="X13" s="27"/>
      <c r="Y13" s="27"/>
      <c r="Z13" s="27"/>
      <c r="AA13" s="27"/>
      <c r="AB13" s="27"/>
      <c r="AC13" s="27"/>
      <c r="AD13" s="27"/>
      <c r="AE13" s="27"/>
      <c r="AF13" s="27"/>
      <c r="AG13" s="27"/>
      <c r="AH13" s="27"/>
      <c r="AI13" s="27"/>
      <c r="AJ13" s="27"/>
      <c r="AK13" s="27"/>
      <c r="AL13" s="27"/>
      <c r="AM13" s="27"/>
      <c r="AN13" s="27"/>
      <c r="AO13" s="27"/>
      <c r="AP13" s="27"/>
      <c r="AQ13" s="27"/>
      <c r="AR13" s="27"/>
      <c r="AS13" s="27"/>
      <c r="AT13" s="27"/>
      <c r="AU13" s="27"/>
      <c r="AV13" s="27"/>
      <c r="AW13" s="27"/>
      <c r="AX13" s="27"/>
      <c r="AY13" s="27"/>
      <c r="AZ13" s="27"/>
      <c r="BA13" s="27"/>
      <c r="BB13" s="27"/>
      <c r="BC13" s="27"/>
      <c r="BD13" s="27"/>
      <c r="BE13" s="27"/>
      <c r="BF13" s="27"/>
      <c r="BG13" s="27"/>
      <c r="BH13" s="27"/>
      <c r="BI13" s="27"/>
      <c r="BJ13" s="27"/>
      <c r="BK13" s="27"/>
      <c r="BL13" s="27"/>
      <c r="BM13" s="27"/>
      <c r="BN13" s="27"/>
      <c r="BO13" s="27"/>
      <c r="BP13" s="27"/>
      <c r="BQ13" s="27"/>
      <c r="BR13" s="27"/>
      <c r="BS13" s="27"/>
      <c r="BT13" s="27"/>
      <c r="BU13" s="27"/>
      <c r="BV13" s="27"/>
      <c r="BW13" s="27"/>
      <c r="BX13" s="27"/>
      <c r="BY13" s="27"/>
      <c r="BZ13" s="27"/>
      <c r="CA13" s="27"/>
      <c r="CB13" s="27"/>
      <c r="CC13" s="27"/>
      <c r="CF13" s="24"/>
      <c r="CH13" s="25"/>
      <c r="CJ13" s="25"/>
      <c r="CK13" s="28"/>
      <c r="CL13" s="29"/>
      <c r="CM13" s="24"/>
      <c r="CN13" s="24"/>
      <c r="CO13" s="24"/>
      <c r="CP13" s="24"/>
      <c r="CQ13" s="24"/>
      <c r="CR13" s="24"/>
      <c r="CS13" s="24"/>
      <c r="CT13" s="24"/>
      <c r="CU13" s="24"/>
    </row>
    <row r="14" spans="1:99" x14ac:dyDescent="0.25">
      <c r="A14" s="30"/>
      <c r="B14" s="24"/>
      <c r="C14" s="25"/>
      <c r="D14" s="26"/>
      <c r="E14" s="27"/>
      <c r="F14" s="27"/>
      <c r="G14" s="27"/>
      <c r="H14" s="27"/>
      <c r="I14" s="27"/>
      <c r="J14" s="27"/>
      <c r="K14" s="27"/>
      <c r="L14" s="27"/>
      <c r="M14" s="27"/>
      <c r="N14" s="27"/>
      <c r="O14" s="27"/>
      <c r="P14" s="27"/>
      <c r="Q14" s="27"/>
      <c r="R14" s="27"/>
      <c r="S14" s="27"/>
      <c r="T14" s="27"/>
      <c r="U14" s="27"/>
      <c r="V14" s="27"/>
      <c r="W14" s="27"/>
      <c r="X14" s="27"/>
      <c r="Y14" s="27"/>
      <c r="Z14" s="27"/>
      <c r="AA14" s="27"/>
      <c r="AB14" s="27"/>
      <c r="AC14" s="27"/>
      <c r="AD14" s="27"/>
      <c r="AE14" s="27"/>
      <c r="AF14" s="27"/>
      <c r="AG14" s="27"/>
      <c r="AH14" s="27"/>
      <c r="AI14" s="27"/>
      <c r="AJ14" s="27"/>
      <c r="AK14" s="27"/>
      <c r="AL14" s="27"/>
      <c r="AM14" s="27"/>
      <c r="AN14" s="27"/>
      <c r="AO14" s="27"/>
      <c r="AP14" s="27"/>
      <c r="AQ14" s="27"/>
      <c r="AR14" s="27"/>
      <c r="AS14" s="27"/>
      <c r="AT14" s="27"/>
      <c r="AU14" s="27"/>
      <c r="AV14" s="27"/>
      <c r="AW14" s="27"/>
      <c r="AX14" s="27"/>
      <c r="AY14" s="27"/>
      <c r="AZ14" s="27"/>
      <c r="BA14" s="27"/>
      <c r="BB14" s="27"/>
      <c r="BC14" s="27"/>
      <c r="BD14" s="27"/>
      <c r="BE14" s="27"/>
      <c r="BF14" s="27"/>
      <c r="BG14" s="27"/>
      <c r="BH14" s="27"/>
      <c r="BI14" s="27"/>
      <c r="BJ14" s="27"/>
      <c r="BK14" s="27"/>
      <c r="BL14" s="27"/>
      <c r="BM14" s="27"/>
      <c r="BN14" s="27"/>
      <c r="BO14" s="27"/>
      <c r="BP14" s="27"/>
      <c r="BQ14" s="27"/>
      <c r="BR14" s="27"/>
      <c r="BS14" s="27"/>
      <c r="BT14" s="27"/>
      <c r="BU14" s="27"/>
      <c r="BV14" s="27"/>
      <c r="BW14" s="27"/>
      <c r="BX14" s="27"/>
      <c r="BY14" s="27"/>
      <c r="BZ14" s="27"/>
      <c r="CA14" s="27"/>
      <c r="CB14" s="27"/>
      <c r="CC14" s="27"/>
      <c r="CF14" s="24"/>
      <c r="CH14" s="25"/>
      <c r="CJ14" s="25"/>
      <c r="CK14" s="28"/>
      <c r="CL14" s="29"/>
      <c r="CM14" s="24"/>
      <c r="CN14" s="24"/>
      <c r="CO14" s="24"/>
      <c r="CP14" s="24"/>
      <c r="CQ14" s="24"/>
      <c r="CR14" s="24"/>
      <c r="CS14" s="24"/>
      <c r="CT14" s="24"/>
      <c r="CU14" s="24"/>
    </row>
    <row r="15" spans="1:99" x14ac:dyDescent="0.25">
      <c r="A15" s="30"/>
      <c r="B15" s="24"/>
      <c r="C15" s="25"/>
      <c r="D15" s="26"/>
      <c r="E15" s="27"/>
      <c r="F15" s="27"/>
      <c r="G15" s="27"/>
      <c r="H15" s="27"/>
      <c r="I15" s="27"/>
      <c r="J15" s="27"/>
      <c r="K15" s="27"/>
      <c r="L15" s="27"/>
      <c r="M15" s="27"/>
      <c r="N15" s="27"/>
      <c r="O15" s="27"/>
      <c r="P15" s="27"/>
      <c r="Q15" s="27"/>
      <c r="R15" s="27"/>
      <c r="S15" s="27"/>
      <c r="T15" s="27"/>
      <c r="U15" s="27"/>
      <c r="V15" s="27"/>
      <c r="W15" s="27"/>
      <c r="X15" s="27"/>
      <c r="Y15" s="27"/>
      <c r="Z15" s="27"/>
      <c r="AA15" s="27"/>
      <c r="AB15" s="27"/>
      <c r="AC15" s="27"/>
      <c r="AD15" s="27"/>
      <c r="AE15" s="27"/>
      <c r="AF15" s="27"/>
      <c r="AG15" s="27"/>
      <c r="AH15" s="27"/>
      <c r="AI15" s="27"/>
      <c r="AJ15" s="27"/>
      <c r="AK15" s="27"/>
      <c r="AL15" s="27"/>
      <c r="AM15" s="27"/>
      <c r="AN15" s="27"/>
      <c r="AO15" s="27"/>
      <c r="AP15" s="27"/>
      <c r="AQ15" s="27"/>
      <c r="AR15" s="27"/>
      <c r="AS15" s="27"/>
      <c r="AT15" s="27"/>
      <c r="AU15" s="27"/>
      <c r="AV15" s="27"/>
      <c r="AW15" s="27"/>
      <c r="AX15" s="27"/>
      <c r="AY15" s="27"/>
      <c r="AZ15" s="27"/>
      <c r="BA15" s="27"/>
      <c r="BB15" s="27"/>
      <c r="BC15" s="27"/>
      <c r="BD15" s="27"/>
      <c r="BE15" s="27"/>
      <c r="BF15" s="27"/>
      <c r="BG15" s="27"/>
      <c r="BH15" s="27"/>
      <c r="BI15" s="27"/>
      <c r="BJ15" s="27"/>
      <c r="BK15" s="27"/>
      <c r="BL15" s="27"/>
      <c r="BM15" s="27"/>
      <c r="BN15" s="27"/>
      <c r="BO15" s="27"/>
      <c r="BP15" s="27"/>
      <c r="BQ15" s="27"/>
      <c r="BR15" s="27"/>
      <c r="BS15" s="27"/>
      <c r="BT15" s="27"/>
      <c r="BU15" s="27"/>
      <c r="BV15" s="27"/>
      <c r="BW15" s="27"/>
      <c r="BX15" s="27"/>
      <c r="BY15" s="27"/>
      <c r="BZ15" s="27"/>
      <c r="CA15" s="27"/>
      <c r="CB15" s="27"/>
      <c r="CC15" s="27"/>
      <c r="CF15" s="24"/>
      <c r="CH15" s="25"/>
      <c r="CJ15" s="25"/>
      <c r="CK15" s="28"/>
      <c r="CL15" s="29"/>
      <c r="CM15" s="24"/>
      <c r="CN15" s="24"/>
      <c r="CO15" s="24"/>
      <c r="CP15" s="24"/>
      <c r="CQ15" s="24"/>
      <c r="CR15" s="24"/>
      <c r="CS15" s="24"/>
      <c r="CT15" s="24"/>
      <c r="CU15" s="24"/>
    </row>
    <row r="16" spans="1:99" x14ac:dyDescent="0.25">
      <c r="A16" s="30"/>
      <c r="B16" s="24"/>
      <c r="C16" s="25"/>
      <c r="D16" s="26"/>
      <c r="E16" s="27"/>
      <c r="F16" s="27"/>
      <c r="G16" s="27"/>
      <c r="H16" s="27"/>
      <c r="I16" s="27"/>
      <c r="J16" s="27"/>
      <c r="K16" s="27"/>
      <c r="L16" s="27"/>
      <c r="M16" s="27"/>
      <c r="N16" s="27"/>
      <c r="O16" s="27"/>
      <c r="P16" s="27"/>
      <c r="Q16" s="27"/>
      <c r="R16" s="27"/>
      <c r="S16" s="27"/>
      <c r="T16" s="27"/>
      <c r="U16" s="27"/>
      <c r="V16" s="27"/>
      <c r="W16" s="27"/>
      <c r="X16" s="27"/>
      <c r="Y16" s="27"/>
      <c r="Z16" s="27"/>
      <c r="AA16" s="27"/>
      <c r="AB16" s="27"/>
      <c r="AC16" s="27"/>
      <c r="AD16" s="27"/>
      <c r="AE16" s="27"/>
      <c r="AF16" s="27"/>
      <c r="AG16" s="27"/>
      <c r="AH16" s="27"/>
      <c r="AI16" s="27"/>
      <c r="AJ16" s="27"/>
      <c r="AK16" s="27"/>
      <c r="AL16" s="27"/>
      <c r="AM16" s="27"/>
      <c r="AN16" s="27"/>
      <c r="AO16" s="27"/>
      <c r="AP16" s="27"/>
      <c r="AQ16" s="27"/>
      <c r="AR16" s="27"/>
      <c r="AS16" s="27"/>
      <c r="AT16" s="27"/>
      <c r="AU16" s="27"/>
      <c r="AV16" s="27"/>
      <c r="AW16" s="27"/>
      <c r="AX16" s="27"/>
      <c r="AY16" s="27"/>
      <c r="AZ16" s="27"/>
      <c r="BA16" s="27"/>
      <c r="BB16" s="27"/>
      <c r="BC16" s="27"/>
      <c r="BD16" s="27"/>
      <c r="BE16" s="27"/>
      <c r="BF16" s="27"/>
      <c r="BG16" s="27"/>
      <c r="BH16" s="27"/>
      <c r="BI16" s="27"/>
      <c r="BJ16" s="27"/>
      <c r="BK16" s="27"/>
      <c r="BL16" s="27"/>
      <c r="BM16" s="27"/>
      <c r="BN16" s="27"/>
      <c r="BO16" s="27"/>
      <c r="BP16" s="27"/>
      <c r="BQ16" s="27"/>
      <c r="BR16" s="27"/>
      <c r="BS16" s="27"/>
      <c r="BT16" s="27"/>
      <c r="BU16" s="27"/>
      <c r="BV16" s="27"/>
      <c r="BW16" s="27"/>
      <c r="BX16" s="27"/>
      <c r="BY16" s="27"/>
      <c r="BZ16" s="27"/>
      <c r="CA16" s="27"/>
      <c r="CB16" s="27"/>
      <c r="CC16" s="27"/>
      <c r="CF16" s="24"/>
      <c r="CH16" s="25"/>
      <c r="CJ16" s="25"/>
      <c r="CK16" s="28"/>
      <c r="CL16" s="29"/>
      <c r="CM16" s="24"/>
      <c r="CN16" s="24"/>
      <c r="CO16" s="24"/>
      <c r="CP16" s="24"/>
      <c r="CQ16" s="24"/>
      <c r="CR16" s="24"/>
      <c r="CS16" s="24"/>
      <c r="CT16" s="24"/>
      <c r="CU16" s="24"/>
    </row>
    <row r="17" spans="1:99" x14ac:dyDescent="0.25">
      <c r="A17" s="30"/>
      <c r="B17" s="24"/>
      <c r="C17" s="25"/>
      <c r="D17" s="26"/>
      <c r="E17" s="27"/>
      <c r="F17" s="27"/>
      <c r="G17" s="27"/>
      <c r="H17" s="27"/>
      <c r="I17" s="27"/>
      <c r="J17" s="27"/>
      <c r="K17" s="27"/>
      <c r="L17" s="27"/>
      <c r="M17" s="27"/>
      <c r="N17" s="27"/>
      <c r="O17" s="27"/>
      <c r="P17" s="27"/>
      <c r="Q17" s="27"/>
      <c r="R17" s="27"/>
      <c r="S17" s="27"/>
      <c r="T17" s="27"/>
      <c r="U17" s="27"/>
      <c r="V17" s="27"/>
      <c r="W17" s="27"/>
      <c r="X17" s="27"/>
      <c r="Y17" s="27"/>
      <c r="Z17" s="27"/>
      <c r="AA17" s="27"/>
      <c r="AB17" s="27"/>
      <c r="AC17" s="27"/>
      <c r="AD17" s="27"/>
      <c r="AE17" s="27"/>
      <c r="AF17" s="27"/>
      <c r="AG17" s="27"/>
      <c r="AH17" s="27"/>
      <c r="AI17" s="27"/>
      <c r="AJ17" s="27"/>
      <c r="AK17" s="27"/>
      <c r="AL17" s="27"/>
      <c r="AM17" s="27"/>
      <c r="AN17" s="27"/>
      <c r="AO17" s="27"/>
      <c r="AP17" s="27"/>
      <c r="AQ17" s="27"/>
      <c r="AR17" s="27"/>
      <c r="AS17" s="27"/>
      <c r="AT17" s="27"/>
      <c r="AU17" s="27"/>
      <c r="AV17" s="27"/>
      <c r="AW17" s="27"/>
      <c r="AX17" s="27"/>
      <c r="AY17" s="27"/>
      <c r="AZ17" s="27"/>
      <c r="BA17" s="27"/>
      <c r="BB17" s="27"/>
      <c r="BC17" s="27"/>
      <c r="BD17" s="27"/>
      <c r="BE17" s="27"/>
      <c r="BF17" s="27"/>
      <c r="BG17" s="27"/>
      <c r="BH17" s="27"/>
      <c r="BI17" s="27"/>
      <c r="BJ17" s="27"/>
      <c r="BK17" s="27"/>
      <c r="BL17" s="27"/>
      <c r="BM17" s="27"/>
      <c r="BN17" s="27"/>
      <c r="BO17" s="27"/>
      <c r="BP17" s="27"/>
      <c r="BQ17" s="27"/>
      <c r="BR17" s="27"/>
      <c r="BS17" s="27"/>
      <c r="BT17" s="27"/>
      <c r="BU17" s="27"/>
      <c r="BV17" s="27"/>
      <c r="BW17" s="27"/>
      <c r="BX17" s="27"/>
      <c r="BY17" s="27"/>
      <c r="BZ17" s="27"/>
      <c r="CA17" s="27"/>
      <c r="CB17" s="27"/>
      <c r="CC17" s="27"/>
      <c r="CF17" s="24"/>
      <c r="CH17" s="25"/>
      <c r="CJ17" s="25"/>
      <c r="CK17" s="28"/>
      <c r="CL17" s="29"/>
      <c r="CM17" s="24"/>
      <c r="CN17" s="24"/>
      <c r="CO17" s="24"/>
      <c r="CP17" s="24"/>
      <c r="CQ17" s="24"/>
      <c r="CR17" s="24"/>
      <c r="CS17" s="24"/>
      <c r="CT17" s="24"/>
      <c r="CU17" s="24"/>
    </row>
    <row r="18" spans="1:99" x14ac:dyDescent="0.25">
      <c r="A18" s="30"/>
      <c r="B18" s="24"/>
      <c r="C18" s="25"/>
      <c r="D18" s="26"/>
      <c r="E18" s="27"/>
      <c r="F18" s="27"/>
      <c r="G18" s="27"/>
      <c r="H18" s="27"/>
      <c r="I18" s="27"/>
      <c r="J18" s="27"/>
      <c r="K18" s="27"/>
      <c r="L18" s="27"/>
      <c r="M18" s="27"/>
      <c r="N18" s="27"/>
      <c r="O18" s="27"/>
      <c r="P18" s="27"/>
      <c r="Q18" s="27"/>
      <c r="R18" s="27"/>
      <c r="S18" s="27"/>
      <c r="T18" s="27"/>
      <c r="U18" s="27"/>
      <c r="V18" s="27"/>
      <c r="W18" s="27"/>
      <c r="X18" s="27"/>
      <c r="Y18" s="27"/>
      <c r="Z18" s="27"/>
      <c r="AA18" s="27"/>
      <c r="AB18" s="27"/>
      <c r="AC18" s="27"/>
      <c r="AD18" s="27"/>
      <c r="AE18" s="27"/>
      <c r="AF18" s="27"/>
      <c r="AG18" s="27"/>
      <c r="AH18" s="27"/>
      <c r="AI18" s="27"/>
      <c r="AJ18" s="27"/>
      <c r="AK18" s="27"/>
      <c r="AL18" s="27"/>
      <c r="AM18" s="27"/>
      <c r="AN18" s="27"/>
      <c r="AO18" s="27"/>
      <c r="AP18" s="27"/>
      <c r="AQ18" s="27"/>
      <c r="AR18" s="27"/>
      <c r="AS18" s="27"/>
      <c r="AT18" s="27"/>
      <c r="AU18" s="27"/>
      <c r="AV18" s="27"/>
      <c r="AW18" s="27"/>
      <c r="AX18" s="27"/>
      <c r="AY18" s="27"/>
      <c r="AZ18" s="27"/>
      <c r="BA18" s="27"/>
      <c r="BB18" s="27"/>
      <c r="BC18" s="27"/>
      <c r="BD18" s="27"/>
      <c r="BE18" s="27"/>
      <c r="BF18" s="27"/>
      <c r="BG18" s="27"/>
      <c r="BH18" s="27"/>
      <c r="BI18" s="27"/>
      <c r="BJ18" s="27"/>
      <c r="BK18" s="27"/>
      <c r="BL18" s="27"/>
      <c r="BM18" s="27"/>
      <c r="BN18" s="27"/>
      <c r="BO18" s="27"/>
      <c r="BP18" s="27"/>
      <c r="BQ18" s="27"/>
      <c r="BR18" s="27"/>
      <c r="BS18" s="27"/>
      <c r="BT18" s="27"/>
      <c r="BU18" s="27"/>
      <c r="BV18" s="27"/>
      <c r="BW18" s="27"/>
      <c r="BX18" s="27"/>
      <c r="BY18" s="27"/>
      <c r="BZ18" s="27"/>
      <c r="CA18" s="27"/>
      <c r="CB18" s="27"/>
      <c r="CC18" s="27"/>
      <c r="CF18" s="24"/>
      <c r="CH18" s="25"/>
      <c r="CJ18" s="25"/>
      <c r="CK18" s="28"/>
      <c r="CL18" s="29"/>
      <c r="CM18" s="24"/>
      <c r="CN18" s="24"/>
      <c r="CO18" s="24"/>
      <c r="CP18" s="24"/>
      <c r="CQ18" s="24"/>
      <c r="CR18" s="24"/>
      <c r="CS18" s="24"/>
      <c r="CT18" s="24"/>
      <c r="CU18" s="24"/>
    </row>
    <row r="19" spans="1:99" x14ac:dyDescent="0.25">
      <c r="A19" s="30"/>
      <c r="B19" s="24"/>
      <c r="C19" s="25"/>
      <c r="D19" s="26"/>
      <c r="E19" s="27"/>
      <c r="F19" s="27"/>
      <c r="G19" s="27"/>
      <c r="H19" s="27"/>
      <c r="I19" s="27"/>
      <c r="J19" s="27"/>
      <c r="K19" s="27"/>
      <c r="L19" s="27"/>
      <c r="M19" s="27"/>
      <c r="N19" s="27"/>
      <c r="O19" s="27"/>
      <c r="P19" s="27"/>
      <c r="Q19" s="27"/>
      <c r="R19" s="27"/>
      <c r="S19" s="27"/>
      <c r="T19" s="27"/>
      <c r="U19" s="27"/>
      <c r="V19" s="27"/>
      <c r="W19" s="27"/>
      <c r="X19" s="27"/>
      <c r="Y19" s="27"/>
      <c r="Z19" s="27"/>
      <c r="AA19" s="27"/>
      <c r="AB19" s="27"/>
      <c r="AC19" s="27"/>
      <c r="AD19" s="27"/>
      <c r="AE19" s="27"/>
      <c r="AF19" s="27"/>
      <c r="AG19" s="27"/>
      <c r="AH19" s="27"/>
      <c r="AI19" s="27"/>
      <c r="AJ19" s="27"/>
      <c r="AK19" s="27"/>
      <c r="AL19" s="27"/>
      <c r="AM19" s="27"/>
      <c r="AN19" s="27"/>
      <c r="AO19" s="27"/>
      <c r="AP19" s="27"/>
      <c r="AQ19" s="27"/>
      <c r="AR19" s="27"/>
      <c r="AS19" s="27"/>
      <c r="AT19" s="27"/>
      <c r="AU19" s="27"/>
      <c r="AV19" s="27"/>
      <c r="AW19" s="27"/>
      <c r="AX19" s="27"/>
      <c r="AY19" s="27"/>
      <c r="AZ19" s="27"/>
      <c r="BA19" s="27"/>
      <c r="BB19" s="27"/>
      <c r="BC19" s="27"/>
      <c r="BD19" s="27"/>
      <c r="BE19" s="27"/>
      <c r="BF19" s="27"/>
      <c r="BG19" s="27"/>
      <c r="BH19" s="27"/>
      <c r="BI19" s="27"/>
      <c r="BJ19" s="27"/>
      <c r="BK19" s="27"/>
      <c r="BL19" s="27"/>
      <c r="BM19" s="27"/>
      <c r="BN19" s="27"/>
      <c r="BO19" s="27"/>
      <c r="BP19" s="27"/>
      <c r="BQ19" s="27"/>
      <c r="BR19" s="27"/>
      <c r="BS19" s="27"/>
      <c r="BT19" s="27"/>
      <c r="BU19" s="27"/>
      <c r="BV19" s="27"/>
      <c r="BW19" s="27"/>
      <c r="BX19" s="27"/>
      <c r="BY19" s="27"/>
      <c r="BZ19" s="27"/>
      <c r="CA19" s="27"/>
      <c r="CB19" s="27"/>
      <c r="CC19" s="27"/>
      <c r="CF19" s="24"/>
      <c r="CH19" s="25"/>
      <c r="CJ19" s="25"/>
      <c r="CK19" s="28"/>
      <c r="CL19" s="29"/>
      <c r="CM19" s="24"/>
      <c r="CN19" s="24"/>
      <c r="CO19" s="24"/>
      <c r="CP19" s="24"/>
      <c r="CQ19" s="24"/>
      <c r="CR19" s="24"/>
      <c r="CS19" s="24"/>
      <c r="CT19" s="24"/>
      <c r="CU19" s="24"/>
    </row>
    <row r="20" spans="1:99" x14ac:dyDescent="0.25">
      <c r="A20" s="30"/>
      <c r="B20" s="24"/>
      <c r="C20" s="25"/>
      <c r="D20" s="26"/>
      <c r="E20" s="27"/>
      <c r="F20" s="27"/>
      <c r="G20" s="27"/>
      <c r="H20" s="27"/>
      <c r="I20" s="27"/>
      <c r="J20" s="27"/>
      <c r="K20" s="27"/>
      <c r="L20" s="27"/>
      <c r="M20" s="27"/>
      <c r="N20" s="27"/>
      <c r="O20" s="27"/>
      <c r="P20" s="27"/>
      <c r="Q20" s="27"/>
      <c r="R20" s="27"/>
      <c r="S20" s="27"/>
      <c r="T20" s="27"/>
      <c r="U20" s="27"/>
      <c r="V20" s="27"/>
      <c r="W20" s="27"/>
      <c r="X20" s="27"/>
      <c r="Y20" s="27"/>
      <c r="Z20" s="27"/>
      <c r="AA20" s="27"/>
      <c r="AB20" s="27"/>
      <c r="AC20" s="27"/>
      <c r="AD20" s="27"/>
      <c r="AE20" s="27"/>
      <c r="AF20" s="27"/>
      <c r="AG20" s="27"/>
      <c r="AH20" s="27"/>
      <c r="AI20" s="27"/>
      <c r="AJ20" s="27"/>
      <c r="AK20" s="27"/>
      <c r="AL20" s="27"/>
      <c r="AM20" s="27"/>
      <c r="AN20" s="27"/>
      <c r="AO20" s="27"/>
      <c r="AP20" s="27"/>
      <c r="AQ20" s="27"/>
      <c r="AR20" s="27"/>
      <c r="AS20" s="27"/>
      <c r="AT20" s="27"/>
      <c r="AU20" s="27"/>
      <c r="AV20" s="27"/>
      <c r="AW20" s="27"/>
      <c r="AX20" s="27"/>
      <c r="AY20" s="27"/>
      <c r="AZ20" s="27"/>
      <c r="BA20" s="27"/>
      <c r="BB20" s="27"/>
      <c r="BC20" s="27"/>
      <c r="BD20" s="27"/>
      <c r="BE20" s="27"/>
      <c r="BF20" s="27"/>
      <c r="BG20" s="27"/>
      <c r="BH20" s="27"/>
      <c r="BI20" s="27"/>
      <c r="BJ20" s="27"/>
      <c r="BK20" s="27"/>
      <c r="BL20" s="27"/>
      <c r="BM20" s="27"/>
      <c r="BN20" s="27"/>
      <c r="BO20" s="27"/>
      <c r="BP20" s="27"/>
      <c r="BQ20" s="27"/>
      <c r="BR20" s="27"/>
      <c r="BS20" s="27"/>
      <c r="BT20" s="27"/>
      <c r="BU20" s="27"/>
      <c r="BV20" s="27"/>
      <c r="BW20" s="27"/>
      <c r="BX20" s="27"/>
      <c r="BY20" s="27"/>
      <c r="BZ20" s="27"/>
      <c r="CA20" s="27"/>
      <c r="CB20" s="27"/>
      <c r="CC20" s="27"/>
      <c r="CF20" s="24"/>
      <c r="CH20" s="25"/>
      <c r="CJ20" s="25"/>
      <c r="CK20" s="28"/>
      <c r="CL20" s="29"/>
      <c r="CM20" s="24"/>
      <c r="CN20" s="24"/>
      <c r="CO20" s="24"/>
      <c r="CP20" s="24"/>
      <c r="CQ20" s="24"/>
      <c r="CR20" s="24"/>
      <c r="CS20" s="24"/>
      <c r="CT20" s="24"/>
      <c r="CU20" s="24"/>
    </row>
    <row r="21" spans="1:99" x14ac:dyDescent="0.25">
      <c r="A21" s="30"/>
      <c r="B21" s="24"/>
      <c r="C21" s="25"/>
      <c r="D21" s="26"/>
      <c r="E21" s="27"/>
      <c r="F21" s="27"/>
      <c r="G21" s="27"/>
      <c r="H21" s="27"/>
      <c r="I21" s="27"/>
      <c r="J21" s="27"/>
      <c r="K21" s="27"/>
      <c r="L21" s="27"/>
      <c r="M21" s="27"/>
      <c r="N21" s="27"/>
      <c r="O21" s="27"/>
      <c r="P21" s="27"/>
      <c r="Q21" s="27"/>
      <c r="R21" s="27"/>
      <c r="S21" s="27"/>
      <c r="T21" s="27"/>
      <c r="U21" s="27"/>
      <c r="V21" s="27"/>
      <c r="W21" s="27"/>
      <c r="X21" s="27"/>
      <c r="Y21" s="27"/>
      <c r="Z21" s="27"/>
      <c r="AA21" s="27"/>
      <c r="AB21" s="27"/>
      <c r="AC21" s="27"/>
      <c r="AD21" s="27"/>
      <c r="AE21" s="27"/>
      <c r="AF21" s="27"/>
      <c r="AG21" s="27"/>
      <c r="AH21" s="27"/>
      <c r="AI21" s="27"/>
      <c r="AJ21" s="27"/>
      <c r="AK21" s="27"/>
      <c r="AL21" s="27"/>
      <c r="AM21" s="27"/>
      <c r="AN21" s="27"/>
      <c r="AO21" s="27"/>
      <c r="AP21" s="27"/>
      <c r="AQ21" s="27"/>
      <c r="AR21" s="27"/>
      <c r="AS21" s="27"/>
      <c r="AT21" s="27"/>
      <c r="AU21" s="27"/>
      <c r="AV21" s="27"/>
      <c r="AW21" s="27"/>
      <c r="AX21" s="27"/>
      <c r="AY21" s="27"/>
      <c r="AZ21" s="27"/>
      <c r="BA21" s="27"/>
      <c r="BB21" s="27"/>
      <c r="BC21" s="27"/>
      <c r="BD21" s="27"/>
      <c r="BE21" s="27"/>
      <c r="BF21" s="27"/>
      <c r="BG21" s="27"/>
      <c r="BH21" s="27"/>
      <c r="BI21" s="27"/>
      <c r="BJ21" s="27"/>
      <c r="BK21" s="27"/>
      <c r="BL21" s="27"/>
      <c r="BM21" s="27"/>
      <c r="BN21" s="27"/>
      <c r="BO21" s="27"/>
      <c r="BP21" s="27"/>
      <c r="BQ21" s="27"/>
      <c r="BR21" s="27"/>
      <c r="BS21" s="27"/>
      <c r="BT21" s="27"/>
      <c r="BU21" s="27"/>
      <c r="BV21" s="27"/>
      <c r="BW21" s="27"/>
      <c r="BX21" s="27"/>
      <c r="BY21" s="27"/>
      <c r="BZ21" s="27"/>
      <c r="CA21" s="27"/>
      <c r="CB21" s="27"/>
      <c r="CC21" s="27"/>
      <c r="CF21" s="24"/>
      <c r="CH21" s="25"/>
      <c r="CJ21" s="25"/>
      <c r="CK21" s="28"/>
      <c r="CL21" s="29"/>
      <c r="CM21" s="24"/>
      <c r="CN21" s="24"/>
      <c r="CO21" s="24"/>
      <c r="CP21" s="24"/>
      <c r="CQ21" s="24"/>
      <c r="CR21" s="24"/>
      <c r="CS21" s="24"/>
      <c r="CT21" s="24"/>
      <c r="CU21" s="24"/>
    </row>
    <row r="22" spans="1:99" x14ac:dyDescent="0.25">
      <c r="A22" s="30"/>
      <c r="B22" s="24"/>
      <c r="C22" s="25"/>
      <c r="D22" s="26"/>
      <c r="E22" s="27"/>
      <c r="F22" s="27"/>
      <c r="G22" s="27"/>
      <c r="H22" s="27"/>
      <c r="I22" s="27"/>
      <c r="J22" s="27"/>
      <c r="K22" s="27"/>
      <c r="L22" s="27"/>
      <c r="M22" s="27"/>
      <c r="N22" s="27"/>
      <c r="O22" s="27"/>
      <c r="P22" s="27"/>
      <c r="Q22" s="27"/>
      <c r="R22" s="27"/>
      <c r="S22" s="27"/>
      <c r="T22" s="27"/>
      <c r="U22" s="27"/>
      <c r="V22" s="27"/>
      <c r="W22" s="27"/>
      <c r="X22" s="27"/>
      <c r="Y22" s="27"/>
      <c r="Z22" s="27"/>
      <c r="AA22" s="27"/>
      <c r="AB22" s="27"/>
      <c r="AC22" s="27"/>
      <c r="AD22" s="27"/>
      <c r="AE22" s="27"/>
      <c r="AF22" s="27"/>
      <c r="AG22" s="27"/>
      <c r="AH22" s="27"/>
      <c r="AI22" s="27"/>
      <c r="AJ22" s="27"/>
      <c r="AK22" s="27"/>
      <c r="AL22" s="27"/>
      <c r="AM22" s="27"/>
      <c r="AN22" s="27"/>
      <c r="AO22" s="27"/>
      <c r="AP22" s="27"/>
      <c r="AQ22" s="27"/>
      <c r="AR22" s="27"/>
      <c r="AS22" s="27"/>
      <c r="AT22" s="27"/>
      <c r="AU22" s="27"/>
      <c r="AV22" s="27"/>
      <c r="AW22" s="27"/>
      <c r="AX22" s="27"/>
      <c r="AY22" s="27"/>
      <c r="AZ22" s="27"/>
      <c r="BA22" s="27"/>
      <c r="BB22" s="27"/>
      <c r="BC22" s="27"/>
      <c r="BD22" s="27"/>
      <c r="BE22" s="27"/>
      <c r="BF22" s="27"/>
      <c r="BG22" s="27"/>
      <c r="BH22" s="27"/>
      <c r="BI22" s="27"/>
      <c r="BJ22" s="27"/>
      <c r="BK22" s="27"/>
      <c r="BL22" s="27"/>
      <c r="BM22" s="27"/>
      <c r="BN22" s="27"/>
      <c r="BO22" s="27"/>
      <c r="BP22" s="27"/>
      <c r="BQ22" s="27"/>
      <c r="BR22" s="27"/>
      <c r="BS22" s="27"/>
      <c r="BT22" s="27"/>
      <c r="BU22" s="27"/>
      <c r="BV22" s="27"/>
      <c r="BW22" s="27"/>
      <c r="BX22" s="27"/>
      <c r="BY22" s="27"/>
      <c r="BZ22" s="27"/>
      <c r="CA22" s="27"/>
      <c r="CB22" s="27"/>
      <c r="CC22" s="27"/>
      <c r="CF22" s="24"/>
      <c r="CH22" s="25"/>
      <c r="CJ22" s="25"/>
      <c r="CK22" s="28"/>
      <c r="CL22" s="29"/>
      <c r="CM22" s="24"/>
      <c r="CN22" s="24"/>
      <c r="CO22" s="24"/>
      <c r="CP22" s="24"/>
      <c r="CQ22" s="24"/>
      <c r="CR22" s="24"/>
      <c r="CS22" s="24"/>
      <c r="CT22" s="24"/>
      <c r="CU22" s="24"/>
    </row>
    <row r="23" spans="1:99" x14ac:dyDescent="0.25">
      <c r="A23" s="30"/>
      <c r="B23" s="24"/>
      <c r="C23" s="25"/>
      <c r="D23" s="26"/>
      <c r="E23" s="27"/>
      <c r="F23" s="27"/>
      <c r="G23" s="27"/>
      <c r="H23" s="27"/>
      <c r="I23" s="27"/>
      <c r="J23" s="27"/>
      <c r="K23" s="27"/>
      <c r="L23" s="27"/>
      <c r="M23" s="27"/>
      <c r="N23" s="27"/>
      <c r="O23" s="27"/>
      <c r="P23" s="27"/>
      <c r="Q23" s="27"/>
      <c r="R23" s="27"/>
      <c r="S23" s="27"/>
      <c r="T23" s="27"/>
      <c r="U23" s="27"/>
      <c r="V23" s="27"/>
      <c r="W23" s="27"/>
      <c r="X23" s="27"/>
      <c r="Y23" s="27"/>
      <c r="Z23" s="27"/>
      <c r="AA23" s="27"/>
      <c r="AB23" s="27"/>
      <c r="AC23" s="27"/>
      <c r="AD23" s="27"/>
      <c r="AE23" s="27"/>
      <c r="AF23" s="27"/>
      <c r="AG23" s="27"/>
      <c r="AH23" s="27"/>
      <c r="AI23" s="27"/>
      <c r="AJ23" s="27"/>
      <c r="AK23" s="27"/>
      <c r="AL23" s="27"/>
      <c r="AM23" s="27"/>
      <c r="AN23" s="27"/>
      <c r="AO23" s="27"/>
      <c r="AP23" s="27"/>
      <c r="AQ23" s="27"/>
      <c r="AR23" s="27"/>
      <c r="AS23" s="27"/>
      <c r="AT23" s="27"/>
      <c r="AU23" s="27"/>
      <c r="AV23" s="27"/>
      <c r="AW23" s="27"/>
      <c r="AX23" s="27"/>
      <c r="AY23" s="27"/>
      <c r="AZ23" s="27"/>
      <c r="BA23" s="27"/>
      <c r="BB23" s="27"/>
      <c r="BC23" s="27"/>
      <c r="BD23" s="27"/>
      <c r="BE23" s="27"/>
      <c r="BF23" s="27"/>
      <c r="BG23" s="27"/>
      <c r="BH23" s="27"/>
      <c r="BI23" s="27"/>
      <c r="BJ23" s="27"/>
      <c r="BK23" s="27"/>
      <c r="BL23" s="27"/>
      <c r="BM23" s="27"/>
      <c r="BN23" s="27"/>
      <c r="BO23" s="27"/>
      <c r="BP23" s="27"/>
      <c r="BQ23" s="27"/>
      <c r="BR23" s="27"/>
      <c r="BS23" s="27"/>
      <c r="BT23" s="27"/>
      <c r="BU23" s="27"/>
      <c r="BV23" s="27"/>
      <c r="BW23" s="27"/>
      <c r="BX23" s="27"/>
      <c r="BY23" s="27"/>
      <c r="BZ23" s="27"/>
      <c r="CA23" s="27"/>
      <c r="CB23" s="27"/>
      <c r="CC23" s="27"/>
      <c r="CF23" s="24"/>
      <c r="CH23" s="25"/>
      <c r="CJ23" s="25"/>
      <c r="CK23" s="28"/>
      <c r="CL23" s="29"/>
      <c r="CM23" s="24"/>
      <c r="CN23" s="24"/>
      <c r="CO23" s="24"/>
      <c r="CP23" s="24"/>
      <c r="CQ23" s="24"/>
      <c r="CR23" s="24"/>
      <c r="CS23" s="24"/>
      <c r="CT23" s="24"/>
      <c r="CU23" s="24"/>
    </row>
    <row r="24" spans="1:99" x14ac:dyDescent="0.25">
      <c r="A24" s="30"/>
      <c r="B24" s="24"/>
      <c r="C24" s="25"/>
      <c r="D24" s="26"/>
      <c r="E24" s="27"/>
      <c r="F24" s="27"/>
      <c r="G24" s="27"/>
      <c r="H24" s="27"/>
      <c r="I24" s="27"/>
      <c r="J24" s="27"/>
      <c r="K24" s="27"/>
      <c r="L24" s="27"/>
      <c r="M24" s="27"/>
      <c r="N24" s="27"/>
      <c r="O24" s="27"/>
      <c r="P24" s="27"/>
      <c r="Q24" s="27"/>
      <c r="R24" s="27"/>
      <c r="S24" s="27"/>
      <c r="T24" s="27"/>
      <c r="U24" s="27"/>
      <c r="V24" s="27"/>
      <c r="W24" s="27"/>
      <c r="X24" s="27"/>
      <c r="Y24" s="27"/>
      <c r="Z24" s="27"/>
      <c r="AA24" s="27"/>
      <c r="AB24" s="27"/>
      <c r="AC24" s="27"/>
      <c r="AD24" s="27"/>
      <c r="AE24" s="27"/>
      <c r="AF24" s="27"/>
      <c r="AG24" s="27"/>
      <c r="AH24" s="27"/>
      <c r="AI24" s="27"/>
      <c r="AJ24" s="27"/>
      <c r="AK24" s="27"/>
      <c r="AL24" s="27"/>
      <c r="AM24" s="27"/>
      <c r="AN24" s="27"/>
      <c r="AO24" s="27"/>
      <c r="AP24" s="27"/>
      <c r="AQ24" s="27"/>
      <c r="AR24" s="27"/>
      <c r="AS24" s="27"/>
      <c r="AT24" s="27"/>
      <c r="AU24" s="27"/>
      <c r="AV24" s="27"/>
      <c r="AW24" s="27"/>
      <c r="AX24" s="27"/>
      <c r="AY24" s="27"/>
      <c r="AZ24" s="27"/>
      <c r="BA24" s="27"/>
      <c r="BB24" s="27"/>
      <c r="BC24" s="27"/>
      <c r="BD24" s="27"/>
      <c r="BE24" s="27"/>
      <c r="BF24" s="27"/>
      <c r="BG24" s="27"/>
      <c r="BH24" s="27"/>
      <c r="BI24" s="27"/>
      <c r="BJ24" s="27"/>
      <c r="BK24" s="27"/>
      <c r="BL24" s="27"/>
      <c r="BM24" s="27"/>
      <c r="BN24" s="27"/>
      <c r="BO24" s="27"/>
      <c r="BP24" s="27"/>
      <c r="BQ24" s="27"/>
      <c r="BR24" s="27"/>
      <c r="BS24" s="27"/>
      <c r="BT24" s="27"/>
      <c r="BU24" s="27"/>
      <c r="BV24" s="27"/>
      <c r="BW24" s="27"/>
      <c r="BX24" s="27"/>
      <c r="BY24" s="27"/>
      <c r="BZ24" s="27"/>
      <c r="CA24" s="27"/>
      <c r="CB24" s="27"/>
      <c r="CC24" s="27"/>
      <c r="CF24" s="24"/>
      <c r="CH24" s="25"/>
      <c r="CJ24" s="25"/>
      <c r="CK24" s="28"/>
      <c r="CL24" s="29"/>
      <c r="CM24" s="24"/>
      <c r="CN24" s="24"/>
      <c r="CO24" s="24"/>
      <c r="CP24" s="24"/>
      <c r="CQ24" s="24"/>
      <c r="CR24" s="24"/>
      <c r="CS24" s="24"/>
      <c r="CT24" s="24"/>
      <c r="CU24" s="24"/>
    </row>
    <row r="25" spans="1:99" x14ac:dyDescent="0.25">
      <c r="A25" s="30"/>
      <c r="B25" s="24"/>
      <c r="C25" s="25"/>
      <c r="D25" s="26"/>
      <c r="E25" s="27"/>
      <c r="F25" s="27"/>
      <c r="G25" s="27"/>
      <c r="H25" s="27"/>
      <c r="I25" s="27"/>
      <c r="J25" s="27"/>
      <c r="K25" s="27"/>
      <c r="L25" s="27"/>
      <c r="M25" s="27"/>
      <c r="N25" s="27"/>
      <c r="O25" s="27"/>
      <c r="P25" s="27"/>
      <c r="Q25" s="27"/>
      <c r="R25" s="27"/>
      <c r="S25" s="27"/>
      <c r="T25" s="27"/>
      <c r="U25" s="27"/>
      <c r="V25" s="27"/>
      <c r="W25" s="27"/>
      <c r="X25" s="27"/>
      <c r="Y25" s="27"/>
      <c r="Z25" s="27"/>
      <c r="AA25" s="27"/>
      <c r="AB25" s="27"/>
      <c r="AC25" s="27"/>
      <c r="AD25" s="27"/>
      <c r="AE25" s="27"/>
      <c r="AF25" s="27"/>
      <c r="AG25" s="27"/>
      <c r="AH25" s="27"/>
      <c r="AI25" s="27"/>
      <c r="AJ25" s="27"/>
      <c r="AK25" s="27"/>
      <c r="AL25" s="27"/>
      <c r="AM25" s="27"/>
      <c r="AN25" s="27"/>
      <c r="AO25" s="27"/>
      <c r="AP25" s="27"/>
      <c r="AQ25" s="27"/>
      <c r="AR25" s="27"/>
      <c r="AS25" s="27"/>
      <c r="AT25" s="27"/>
      <c r="AU25" s="27"/>
      <c r="AV25" s="27"/>
      <c r="AW25" s="27"/>
      <c r="AX25" s="27"/>
      <c r="AY25" s="27"/>
      <c r="AZ25" s="27"/>
      <c r="BA25" s="27"/>
      <c r="BB25" s="27"/>
      <c r="BC25" s="27"/>
      <c r="BD25" s="27"/>
      <c r="BE25" s="27"/>
      <c r="BF25" s="27"/>
      <c r="BG25" s="27"/>
      <c r="BH25" s="27"/>
      <c r="BI25" s="27"/>
      <c r="BJ25" s="27"/>
      <c r="BK25" s="27"/>
      <c r="BL25" s="27"/>
      <c r="BM25" s="27"/>
      <c r="BN25" s="27"/>
      <c r="BO25" s="27"/>
      <c r="BP25" s="27"/>
      <c r="BQ25" s="27"/>
      <c r="BR25" s="27"/>
      <c r="BS25" s="27"/>
      <c r="BT25" s="27"/>
      <c r="BU25" s="27"/>
      <c r="BV25" s="27"/>
      <c r="BW25" s="27"/>
      <c r="BX25" s="27"/>
      <c r="BY25" s="27"/>
      <c r="BZ25" s="27"/>
      <c r="CA25" s="27"/>
      <c r="CB25" s="27"/>
      <c r="CC25" s="27"/>
      <c r="CF25" s="24"/>
      <c r="CH25" s="25"/>
      <c r="CJ25" s="25"/>
      <c r="CK25" s="28"/>
      <c r="CL25" s="29"/>
      <c r="CM25" s="24"/>
      <c r="CN25" s="24"/>
      <c r="CO25" s="24"/>
      <c r="CP25" s="24"/>
      <c r="CQ25" s="24"/>
      <c r="CR25" s="24"/>
      <c r="CS25" s="24"/>
      <c r="CT25" s="24"/>
      <c r="CU25" s="24"/>
    </row>
    <row r="26" spans="1:99" x14ac:dyDescent="0.25">
      <c r="A26" s="30"/>
      <c r="B26" s="24"/>
      <c r="C26" s="25"/>
      <c r="D26" s="26"/>
      <c r="E26" s="27"/>
      <c r="F26" s="27"/>
      <c r="G26" s="27"/>
      <c r="H26" s="27"/>
      <c r="I26" s="27"/>
      <c r="J26" s="27"/>
      <c r="K26" s="27"/>
      <c r="L26" s="27"/>
      <c r="M26" s="27"/>
      <c r="N26" s="27"/>
      <c r="O26" s="27"/>
      <c r="P26" s="27"/>
      <c r="Q26" s="27"/>
      <c r="R26" s="27"/>
      <c r="S26" s="27"/>
      <c r="T26" s="27"/>
      <c r="U26" s="27"/>
      <c r="V26" s="27"/>
      <c r="W26" s="27"/>
      <c r="X26" s="27"/>
      <c r="Y26" s="27"/>
      <c r="Z26" s="27"/>
      <c r="AA26" s="27"/>
      <c r="AB26" s="27"/>
      <c r="AC26" s="27"/>
      <c r="AD26" s="27"/>
      <c r="AE26" s="27"/>
      <c r="AF26" s="27"/>
      <c r="AG26" s="27"/>
      <c r="AH26" s="27"/>
      <c r="AI26" s="27"/>
      <c r="AJ26" s="27"/>
      <c r="AK26" s="27"/>
      <c r="AL26" s="27"/>
      <c r="AM26" s="27"/>
      <c r="AN26" s="27"/>
      <c r="AO26" s="27"/>
      <c r="AP26" s="27"/>
      <c r="AQ26" s="27"/>
      <c r="AR26" s="27"/>
      <c r="AS26" s="27"/>
      <c r="AT26" s="27"/>
      <c r="AU26" s="27"/>
      <c r="AV26" s="27"/>
      <c r="AW26" s="27"/>
      <c r="AX26" s="27"/>
      <c r="AY26" s="27"/>
      <c r="AZ26" s="27"/>
      <c r="BA26" s="27"/>
      <c r="BB26" s="27"/>
      <c r="BC26" s="27"/>
      <c r="BD26" s="27"/>
      <c r="BE26" s="27"/>
      <c r="BF26" s="27"/>
      <c r="BG26" s="27"/>
      <c r="BH26" s="27"/>
      <c r="BI26" s="27"/>
      <c r="BJ26" s="27"/>
      <c r="BK26" s="27"/>
      <c r="BL26" s="27"/>
      <c r="BM26" s="27"/>
      <c r="BN26" s="27"/>
      <c r="BO26" s="27"/>
      <c r="BP26" s="27"/>
      <c r="BQ26" s="27"/>
      <c r="BR26" s="27"/>
      <c r="BS26" s="27"/>
      <c r="BT26" s="27"/>
      <c r="BU26" s="27"/>
      <c r="BV26" s="27"/>
      <c r="BW26" s="27"/>
      <c r="BX26" s="27"/>
      <c r="BY26" s="27"/>
      <c r="BZ26" s="27"/>
      <c r="CA26" s="27"/>
      <c r="CB26" s="27"/>
      <c r="CC26" s="27"/>
      <c r="CF26" s="24"/>
      <c r="CH26" s="25"/>
      <c r="CJ26" s="25"/>
      <c r="CK26" s="28"/>
      <c r="CL26" s="29"/>
      <c r="CM26" s="24"/>
      <c r="CN26" s="24"/>
      <c r="CO26" s="24"/>
      <c r="CP26" s="24"/>
      <c r="CQ26" s="24"/>
      <c r="CR26" s="24"/>
      <c r="CS26" s="24"/>
      <c r="CT26" s="24"/>
      <c r="CU26" s="24"/>
    </row>
    <row r="27" spans="1:99" x14ac:dyDescent="0.25">
      <c r="A27" s="30"/>
      <c r="B27" s="24"/>
      <c r="C27" s="25"/>
      <c r="D27" s="26"/>
      <c r="E27" s="27"/>
      <c r="F27" s="27"/>
      <c r="G27" s="27"/>
      <c r="H27" s="27"/>
      <c r="I27" s="27"/>
      <c r="J27" s="27"/>
      <c r="K27" s="27"/>
      <c r="L27" s="27"/>
      <c r="M27" s="27"/>
      <c r="N27" s="27"/>
      <c r="O27" s="27"/>
      <c r="P27" s="27"/>
      <c r="Q27" s="27"/>
      <c r="R27" s="27"/>
      <c r="S27" s="27"/>
      <c r="T27" s="27"/>
      <c r="U27" s="27"/>
      <c r="V27" s="27"/>
      <c r="W27" s="27"/>
      <c r="X27" s="27"/>
      <c r="Y27" s="27"/>
      <c r="Z27" s="27"/>
      <c r="AA27" s="27"/>
      <c r="AB27" s="27"/>
      <c r="AC27" s="27"/>
      <c r="AD27" s="27"/>
      <c r="AE27" s="27"/>
      <c r="AF27" s="27"/>
      <c r="AG27" s="27"/>
      <c r="AH27" s="27"/>
      <c r="AI27" s="27"/>
      <c r="AJ27" s="27"/>
      <c r="AK27" s="27"/>
      <c r="AL27" s="27"/>
      <c r="AM27" s="27"/>
      <c r="AN27" s="27"/>
      <c r="AO27" s="27"/>
      <c r="AP27" s="27"/>
      <c r="AQ27" s="27"/>
      <c r="AR27" s="27"/>
      <c r="AS27" s="27"/>
      <c r="AT27" s="27"/>
      <c r="AU27" s="27"/>
      <c r="AV27" s="27"/>
      <c r="AW27" s="27"/>
      <c r="AX27" s="27"/>
      <c r="AY27" s="27"/>
      <c r="AZ27" s="27"/>
      <c r="BA27" s="27"/>
      <c r="BB27" s="27"/>
      <c r="BC27" s="27"/>
      <c r="BD27" s="27"/>
      <c r="BE27" s="27"/>
      <c r="BF27" s="27"/>
      <c r="BG27" s="27"/>
      <c r="BH27" s="27"/>
      <c r="BI27" s="27"/>
      <c r="BJ27" s="27"/>
      <c r="BK27" s="27"/>
      <c r="BL27" s="27"/>
      <c r="BM27" s="27"/>
      <c r="BN27" s="27"/>
      <c r="BO27" s="27"/>
      <c r="BP27" s="27"/>
      <c r="BQ27" s="27"/>
      <c r="BR27" s="27"/>
      <c r="BS27" s="27"/>
      <c r="BT27" s="27"/>
      <c r="BU27" s="27"/>
      <c r="BV27" s="27"/>
      <c r="BW27" s="27"/>
      <c r="BX27" s="27"/>
      <c r="BY27" s="27"/>
      <c r="BZ27" s="27"/>
      <c r="CA27" s="27"/>
      <c r="CB27" s="27"/>
      <c r="CC27" s="27"/>
      <c r="CF27" s="24"/>
      <c r="CH27" s="25"/>
      <c r="CJ27" s="25"/>
      <c r="CK27" s="28"/>
      <c r="CL27" s="29"/>
      <c r="CM27" s="24"/>
      <c r="CN27" s="24"/>
      <c r="CO27" s="24"/>
      <c r="CP27" s="24"/>
      <c r="CQ27" s="24"/>
      <c r="CR27" s="24"/>
      <c r="CS27" s="24"/>
      <c r="CT27" s="24"/>
      <c r="CU27" s="24"/>
    </row>
    <row r="28" spans="1:99" x14ac:dyDescent="0.25">
      <c r="A28" s="30"/>
      <c r="B28" s="24"/>
      <c r="C28" s="25"/>
      <c r="D28" s="26"/>
      <c r="E28" s="27"/>
      <c r="F28" s="27"/>
      <c r="G28" s="27"/>
      <c r="H28" s="27"/>
      <c r="I28" s="27"/>
      <c r="J28" s="27"/>
      <c r="K28" s="27"/>
      <c r="L28" s="27"/>
      <c r="M28" s="27"/>
      <c r="N28" s="27"/>
      <c r="O28" s="27"/>
      <c r="P28" s="27"/>
      <c r="Q28" s="27"/>
      <c r="R28" s="27"/>
      <c r="S28" s="27"/>
      <c r="T28" s="27"/>
      <c r="U28" s="27"/>
      <c r="V28" s="27"/>
      <c r="W28" s="27"/>
      <c r="X28" s="27"/>
      <c r="Y28" s="27"/>
      <c r="Z28" s="27"/>
      <c r="AA28" s="27"/>
      <c r="AB28" s="27"/>
      <c r="AC28" s="27"/>
      <c r="AD28" s="27"/>
      <c r="AE28" s="27"/>
      <c r="AF28" s="27"/>
      <c r="AG28" s="27"/>
      <c r="AH28" s="27"/>
      <c r="AI28" s="27"/>
      <c r="AJ28" s="27"/>
      <c r="AK28" s="27"/>
      <c r="AL28" s="27"/>
      <c r="AM28" s="27"/>
      <c r="AN28" s="27"/>
      <c r="AO28" s="27"/>
      <c r="AP28" s="27"/>
      <c r="AQ28" s="27"/>
      <c r="AR28" s="27"/>
      <c r="AS28" s="27"/>
      <c r="AT28" s="27"/>
      <c r="AU28" s="27"/>
      <c r="AV28" s="27"/>
      <c r="AW28" s="27"/>
      <c r="AX28" s="27"/>
      <c r="AY28" s="27"/>
      <c r="AZ28" s="27"/>
      <c r="BA28" s="27"/>
      <c r="BB28" s="27"/>
      <c r="BC28" s="27"/>
      <c r="BD28" s="27"/>
      <c r="BE28" s="27"/>
      <c r="BF28" s="27"/>
      <c r="BG28" s="27"/>
      <c r="BH28" s="27"/>
      <c r="BI28" s="27"/>
      <c r="BJ28" s="27"/>
      <c r="BK28" s="27"/>
      <c r="BL28" s="27"/>
      <c r="BM28" s="27"/>
      <c r="BN28" s="27"/>
      <c r="BO28" s="27"/>
      <c r="BP28" s="27"/>
      <c r="BQ28" s="27"/>
      <c r="BR28" s="27"/>
      <c r="BS28" s="27"/>
      <c r="BT28" s="27"/>
      <c r="BU28" s="27"/>
      <c r="BV28" s="27"/>
      <c r="BW28" s="27"/>
      <c r="BX28" s="27"/>
      <c r="BY28" s="27"/>
      <c r="BZ28" s="27"/>
      <c r="CA28" s="27"/>
      <c r="CB28" s="27"/>
      <c r="CC28" s="27"/>
      <c r="CF28" s="24"/>
      <c r="CH28" s="25"/>
      <c r="CJ28" s="25"/>
      <c r="CK28" s="28"/>
      <c r="CL28" s="29"/>
      <c r="CM28" s="24"/>
      <c r="CN28" s="24"/>
      <c r="CO28" s="24"/>
      <c r="CP28" s="24"/>
      <c r="CQ28" s="24"/>
      <c r="CR28" s="24"/>
      <c r="CS28" s="24"/>
      <c r="CT28" s="24"/>
      <c r="CU28" s="24"/>
    </row>
    <row r="29" spans="1:99" x14ac:dyDescent="0.25">
      <c r="B29" s="24"/>
      <c r="C29" s="25"/>
      <c r="D29" s="27"/>
      <c r="E29" s="27"/>
      <c r="F29" s="27"/>
      <c r="G29" s="27"/>
      <c r="H29" s="27"/>
      <c r="I29" s="27"/>
      <c r="J29" s="27"/>
      <c r="K29" s="27"/>
      <c r="L29" s="27"/>
      <c r="M29" s="27"/>
      <c r="N29" s="27"/>
      <c r="O29" s="27"/>
      <c r="P29" s="27"/>
      <c r="Q29" s="27"/>
      <c r="R29" s="27"/>
      <c r="S29" s="27"/>
      <c r="T29" s="27"/>
      <c r="U29" s="27"/>
      <c r="V29" s="27"/>
      <c r="W29" s="27"/>
      <c r="X29" s="27"/>
      <c r="Y29" s="27"/>
      <c r="Z29" s="27"/>
      <c r="AA29" s="27"/>
      <c r="AB29" s="27"/>
      <c r="AC29" s="27"/>
      <c r="AD29" s="27"/>
      <c r="AE29" s="27"/>
      <c r="AF29" s="27"/>
      <c r="AG29" s="27"/>
      <c r="AH29" s="27"/>
      <c r="AI29" s="27"/>
      <c r="AJ29" s="27"/>
      <c r="AK29" s="27"/>
      <c r="AL29" s="27"/>
      <c r="AM29" s="27"/>
      <c r="AN29" s="27"/>
      <c r="AO29" s="27"/>
      <c r="AP29" s="27"/>
      <c r="AQ29" s="27"/>
      <c r="AR29" s="27"/>
      <c r="AS29" s="27"/>
      <c r="AT29" s="27"/>
      <c r="AU29" s="27"/>
      <c r="AV29" s="27"/>
      <c r="AW29" s="27"/>
      <c r="AX29" s="27"/>
      <c r="AY29" s="27"/>
      <c r="AZ29" s="27"/>
      <c r="BA29" s="27"/>
      <c r="BB29" s="27"/>
      <c r="BC29" s="27"/>
      <c r="BD29" s="27"/>
      <c r="BE29" s="27"/>
      <c r="BF29" s="27"/>
      <c r="BG29" s="27"/>
      <c r="BH29" s="27"/>
      <c r="BI29" s="27"/>
      <c r="BJ29" s="27"/>
      <c r="BK29" s="27"/>
      <c r="BL29" s="27"/>
      <c r="BM29" s="27"/>
      <c r="BN29" s="27"/>
      <c r="BO29" s="27"/>
      <c r="BP29" s="27"/>
      <c r="BQ29" s="27"/>
      <c r="BR29" s="27"/>
      <c r="BS29" s="27"/>
      <c r="BT29" s="27"/>
      <c r="BU29" s="27"/>
      <c r="BV29" s="27"/>
      <c r="BW29" s="27"/>
      <c r="BX29" s="27"/>
      <c r="BY29" s="27"/>
      <c r="BZ29" s="27"/>
      <c r="CA29" s="27"/>
      <c r="CB29" s="27"/>
      <c r="CC29" s="27"/>
      <c r="CF29" s="24"/>
      <c r="CH29" s="24"/>
      <c r="CJ29" s="24"/>
      <c r="CK29" s="24"/>
    </row>
    <row r="30" spans="1:99" x14ac:dyDescent="0.25">
      <c r="B30" s="24"/>
      <c r="C30" s="25"/>
      <c r="D30" s="27"/>
      <c r="E30" s="27"/>
      <c r="F30" s="27"/>
      <c r="G30" s="27"/>
      <c r="H30" s="27"/>
      <c r="I30" s="27"/>
      <c r="J30" s="27"/>
      <c r="K30" s="27"/>
      <c r="L30" s="27"/>
      <c r="M30" s="27"/>
      <c r="N30" s="27"/>
      <c r="O30" s="27"/>
      <c r="P30" s="27"/>
      <c r="Q30" s="27"/>
      <c r="R30" s="27"/>
      <c r="S30" s="27"/>
      <c r="T30" s="27"/>
      <c r="U30" s="27"/>
      <c r="V30" s="27"/>
      <c r="W30" s="27"/>
      <c r="X30" s="27"/>
      <c r="Y30" s="27"/>
      <c r="Z30" s="27"/>
      <c r="AA30" s="27"/>
      <c r="AB30" s="27"/>
      <c r="AC30" s="27"/>
      <c r="AD30" s="27"/>
      <c r="AE30" s="27"/>
      <c r="AF30" s="27"/>
      <c r="AG30" s="27"/>
      <c r="AH30" s="27"/>
      <c r="AI30" s="27"/>
      <c r="AJ30" s="27"/>
      <c r="AK30" s="27"/>
      <c r="AL30" s="27"/>
      <c r="AM30" s="27"/>
      <c r="AN30" s="27"/>
      <c r="AO30" s="27"/>
      <c r="AP30" s="27"/>
      <c r="AQ30" s="27"/>
      <c r="AR30" s="27"/>
      <c r="AS30" s="27"/>
      <c r="AT30" s="27"/>
      <c r="AU30" s="27"/>
      <c r="AV30" s="27"/>
      <c r="AW30" s="27"/>
      <c r="AX30" s="27"/>
      <c r="AY30" s="27"/>
      <c r="AZ30" s="27"/>
      <c r="BA30" s="27"/>
      <c r="BB30" s="27"/>
      <c r="BC30" s="27"/>
      <c r="BD30" s="27"/>
      <c r="BE30" s="27"/>
      <c r="BF30" s="27"/>
      <c r="BG30" s="27"/>
      <c r="BH30" s="27"/>
      <c r="BI30" s="27"/>
      <c r="BJ30" s="27"/>
      <c r="BK30" s="27"/>
      <c r="BL30" s="27"/>
      <c r="BM30" s="27"/>
      <c r="BN30" s="27"/>
      <c r="BO30" s="27"/>
      <c r="BP30" s="27"/>
      <c r="BQ30" s="27"/>
      <c r="BR30" s="27"/>
      <c r="BS30" s="27"/>
      <c r="BT30" s="27"/>
      <c r="BU30" s="27"/>
      <c r="BV30" s="27"/>
      <c r="BW30" s="27"/>
      <c r="BX30" s="27"/>
      <c r="BY30" s="27"/>
      <c r="BZ30" s="27"/>
      <c r="CA30" s="27"/>
      <c r="CB30" s="27"/>
      <c r="CC30" s="27"/>
      <c r="CF30" s="24"/>
      <c r="CH30" s="24"/>
      <c r="CJ30" s="24"/>
      <c r="CK30" s="24"/>
    </row>
    <row r="31" spans="1:99" x14ac:dyDescent="0.25">
      <c r="BF31" s="9">
        <v>7</v>
      </c>
      <c r="BI31" s="9">
        <v>6</v>
      </c>
      <c r="BL31" s="9">
        <v>5</v>
      </c>
      <c r="BO31" s="9">
        <v>4</v>
      </c>
      <c r="BR31" s="9">
        <v>3</v>
      </c>
      <c r="BU31" s="9">
        <v>2</v>
      </c>
      <c r="BX31" s="9">
        <v>1</v>
      </c>
    </row>
    <row r="32" spans="1:99" x14ac:dyDescent="0.25">
      <c r="A32" s="9" t="s">
        <v>12</v>
      </c>
      <c r="B32" s="24"/>
      <c r="BF32" s="9" t="s">
        <v>11</v>
      </c>
      <c r="BG32" s="9" t="s">
        <v>0</v>
      </c>
      <c r="BH32" s="9" t="s">
        <v>6</v>
      </c>
      <c r="BI32" s="9" t="s">
        <v>11</v>
      </c>
      <c r="BJ32" s="9" t="s">
        <v>0</v>
      </c>
      <c r="BK32" s="9" t="s">
        <v>6</v>
      </c>
      <c r="BL32" s="9" t="s">
        <v>11</v>
      </c>
      <c r="BM32" s="9" t="s">
        <v>0</v>
      </c>
      <c r="BN32" s="9" t="s">
        <v>6</v>
      </c>
      <c r="BO32" s="9" t="s">
        <v>11</v>
      </c>
      <c r="BP32" s="9" t="s">
        <v>0</v>
      </c>
      <c r="BQ32" s="9" t="s">
        <v>6</v>
      </c>
      <c r="BR32" s="9" t="s">
        <v>11</v>
      </c>
      <c r="BS32" s="9" t="s">
        <v>0</v>
      </c>
      <c r="BT32" s="9" t="s">
        <v>6</v>
      </c>
      <c r="BU32" s="9" t="s">
        <v>11</v>
      </c>
      <c r="BV32" s="9" t="s">
        <v>0</v>
      </c>
      <c r="BW32" s="9" t="s">
        <v>6</v>
      </c>
      <c r="BX32" s="9" t="s">
        <v>11</v>
      </c>
      <c r="BY32" s="9" t="s">
        <v>0</v>
      </c>
      <c r="BZ32" s="9" t="s">
        <v>6</v>
      </c>
    </row>
    <row r="33" spans="1:85" x14ac:dyDescent="0.25">
      <c r="A33" s="9" t="str">
        <f>A4</f>
        <v>DRUSDCAD</v>
      </c>
      <c r="B33" s="24">
        <f xml:space="preserve"> RTD("cqg.rtd",,"StudyData", A33, "BDIF", "InputChoice=Close,MAType=Sim,Period1="&amp;$C$1&amp;",Percent="&amp;$D$1&amp;"", "BDIF",$B$1,"-1","all",,,,"T")/RTD("cqg.rtd",,"StudyData",A33, "BBnds", "MAType=Sim,InputChoice=Close,Period1="&amp;$C$1&amp;",Percent="&amp;$D$1&amp;",Divisor=0", "BMA",$B$1,"-1","ALL",,,"TRUE","T")</f>
        <v>8.3948928909466705E-4</v>
      </c>
      <c r="C33" s="25">
        <f>RANK(B33,$B$33:$B$39,0)+COUNTIF($B$33:B33,B33)-1</f>
        <v>1</v>
      </c>
      <c r="D33" s="27"/>
      <c r="E33" s="27"/>
      <c r="F33" s="27"/>
      <c r="G33" s="27"/>
      <c r="H33" s="27"/>
      <c r="I33" s="27"/>
      <c r="J33" s="27"/>
      <c r="K33" s="27"/>
      <c r="L33" s="27"/>
      <c r="M33" s="27"/>
      <c r="N33" s="27"/>
      <c r="O33" s="27"/>
      <c r="P33" s="27"/>
      <c r="Q33" s="27"/>
      <c r="R33" s="27"/>
      <c r="S33" s="27"/>
      <c r="T33" s="27"/>
      <c r="U33" s="27"/>
      <c r="V33" s="27"/>
      <c r="W33" s="27"/>
      <c r="X33" s="27"/>
      <c r="Y33" s="27"/>
      <c r="Z33" s="27"/>
      <c r="AA33" s="27"/>
      <c r="AB33" s="27"/>
      <c r="AC33" s="27"/>
      <c r="AD33" s="27"/>
      <c r="AE33" s="27"/>
      <c r="AF33" s="27"/>
      <c r="AG33" s="27"/>
      <c r="AH33" s="27"/>
      <c r="AI33" s="27"/>
      <c r="AJ33" s="27"/>
      <c r="AK33" s="27"/>
      <c r="AL33" s="27"/>
      <c r="AM33" s="27"/>
      <c r="AN33" s="27"/>
      <c r="AO33" s="27"/>
      <c r="AP33" s="27"/>
      <c r="AQ33" s="27"/>
      <c r="AR33" s="27"/>
      <c r="AS33" s="27"/>
      <c r="AT33" s="27"/>
      <c r="AU33" s="27"/>
      <c r="AV33" s="27"/>
      <c r="AW33" s="27"/>
      <c r="AX33" s="27"/>
      <c r="AY33" s="27"/>
      <c r="AZ33" s="27"/>
      <c r="BA33" s="27"/>
      <c r="BB33" s="27"/>
      <c r="BC33" s="27"/>
      <c r="BD33" s="27"/>
      <c r="BE33" s="27"/>
      <c r="BF33" s="27">
        <f>IF($C33=$BF$31,$C33,0)</f>
        <v>0</v>
      </c>
      <c r="BG33" s="27">
        <f>IF(BF33=$BF$31,$A33,0)</f>
        <v>0</v>
      </c>
      <c r="BH33" s="27">
        <f>IF(BF33=$BF$31,$B33,0)</f>
        <v>0</v>
      </c>
      <c r="BI33" s="27">
        <f>IF($C33=$BI$31,$C33,0)</f>
        <v>0</v>
      </c>
      <c r="BJ33" s="27">
        <f>IF(BI33=$BI$31,$A33,0)</f>
        <v>0</v>
      </c>
      <c r="BK33" s="27">
        <f>IF(BI33=$BI$31,$B33,0)</f>
        <v>0</v>
      </c>
      <c r="BL33" s="27">
        <f>IF($C33=$BL$31,$C33,0)</f>
        <v>0</v>
      </c>
      <c r="BM33" s="27">
        <f>IF(BL33=$BL$31,$A33,0)</f>
        <v>0</v>
      </c>
      <c r="BN33" s="27">
        <f>IF(BL33=$BL$31,$B33,0)</f>
        <v>0</v>
      </c>
      <c r="BO33" s="27">
        <f>IF($C33=$BO$31,$C33,0)</f>
        <v>0</v>
      </c>
      <c r="BP33" s="27">
        <f>IF(BO33=$BO$31,$A33,0)</f>
        <v>0</v>
      </c>
      <c r="BQ33" s="27">
        <f>IF(BO33=$BO$31,$B33,0)</f>
        <v>0</v>
      </c>
      <c r="BR33" s="27">
        <f>IF($C33=$BR$31,$C33,0)</f>
        <v>0</v>
      </c>
      <c r="BS33" s="27">
        <f>IF(BR33=$BR$31,$A33,0)</f>
        <v>0</v>
      </c>
      <c r="BT33" s="27">
        <f>IF(BR33=$BR$31,$B33,0)</f>
        <v>0</v>
      </c>
      <c r="BU33" s="27">
        <f>IF($C33=$BU$31,$C33,0)</f>
        <v>0</v>
      </c>
      <c r="BV33" s="27">
        <f>IF(BU33=$BU$31,$A33,0)</f>
        <v>0</v>
      </c>
      <c r="BW33" s="27">
        <f>IF(BU33=$BU$31,$B33,0)</f>
        <v>0</v>
      </c>
      <c r="BX33" s="27">
        <f>IF($C33=$BX$31,$C33,0)</f>
        <v>1</v>
      </c>
      <c r="BY33" s="27" t="str">
        <f>IF(BX33=$BX$31,$A33,0)</f>
        <v>DRUSDCAD</v>
      </c>
      <c r="BZ33" s="27">
        <f>IF(BX33=$BX$31,$B33,0)</f>
        <v>8.3948928909466705E-4</v>
      </c>
      <c r="CD33" s="9">
        <v>5</v>
      </c>
      <c r="CE33" s="9" t="str">
        <f>LOOKUP(CD33,BL$33:BL$37,BM$33:BM$37)</f>
        <v>DRUSDHKD</v>
      </c>
      <c r="CF33" s="9">
        <f>CD33</f>
        <v>5</v>
      </c>
      <c r="CG33" s="24">
        <f>LOOKUP(CD33,BL$33:BL$37,BN$33:BN$37)</f>
        <v>5.3165440115924137E-5</v>
      </c>
    </row>
    <row r="34" spans="1:85" x14ac:dyDescent="0.25">
      <c r="A34" s="9" t="str">
        <f t="shared" ref="A34:A37" si="5">A5</f>
        <v>DRUSDCHF</v>
      </c>
      <c r="B34" s="24">
        <f xml:space="preserve"> RTD("cqg.rtd",,"StudyData", A34, "BDIF", "InputChoice=Close,MAType=Sim,Period1="&amp;$C$1&amp;",Percent="&amp;$D$1&amp;"", "BDIF",$B$1,"-1","all",,,,"T")/RTD("cqg.rtd",,"StudyData",A34, "BBnds", "MAType=Sim,InputChoice=Close,Period1="&amp;$C$1&amp;",Percent="&amp;$D$1&amp;",Divisor=0", "BMA",$B$1,"-1","ALL",,,"TRUE","T")</f>
        <v>2.6112272624744448E-4</v>
      </c>
      <c r="C34" s="25">
        <f>RANK(B34,$B$33:$B$39,0)+COUNTIF($B$33:B34,B34)-1</f>
        <v>4</v>
      </c>
      <c r="D34" s="27"/>
      <c r="E34" s="27"/>
      <c r="F34" s="27"/>
      <c r="G34" s="27"/>
      <c r="H34" s="27"/>
      <c r="I34" s="27"/>
      <c r="J34" s="27"/>
      <c r="K34" s="27"/>
      <c r="L34" s="27"/>
      <c r="M34" s="27"/>
      <c r="N34" s="27"/>
      <c r="O34" s="27"/>
      <c r="P34" s="27"/>
      <c r="Q34" s="27"/>
      <c r="R34" s="27"/>
      <c r="S34" s="27"/>
      <c r="T34" s="27"/>
      <c r="U34" s="27"/>
      <c r="V34" s="27"/>
      <c r="W34" s="27"/>
      <c r="X34" s="27"/>
      <c r="Y34" s="27"/>
      <c r="Z34" s="27"/>
      <c r="AA34" s="27"/>
      <c r="AB34" s="27"/>
      <c r="AC34" s="27"/>
      <c r="AD34" s="27"/>
      <c r="AE34" s="27"/>
      <c r="AF34" s="27"/>
      <c r="AG34" s="27"/>
      <c r="AH34" s="27"/>
      <c r="AI34" s="27"/>
      <c r="AJ34" s="27"/>
      <c r="AK34" s="27"/>
      <c r="AL34" s="27"/>
      <c r="AM34" s="27"/>
      <c r="AN34" s="27"/>
      <c r="AO34" s="27"/>
      <c r="AP34" s="27"/>
      <c r="AQ34" s="27"/>
      <c r="AR34" s="27"/>
      <c r="AS34" s="27"/>
      <c r="AT34" s="27"/>
      <c r="AU34" s="27"/>
      <c r="AV34" s="27"/>
      <c r="AW34" s="27"/>
      <c r="AX34" s="27"/>
      <c r="AY34" s="27"/>
      <c r="AZ34" s="27"/>
      <c r="BA34" s="27"/>
      <c r="BB34" s="27"/>
      <c r="BC34" s="27"/>
      <c r="BD34" s="27"/>
      <c r="BE34" s="27"/>
      <c r="BF34" s="27">
        <f>IF($C34=$BF$31,$C34,BF33+0.01)</f>
        <v>0.01</v>
      </c>
      <c r="BG34" s="27">
        <f>IF(BF34=$BF$31,$A34,0)</f>
        <v>0</v>
      </c>
      <c r="BH34" s="27">
        <f>IF(BF34=$BF$31,$B34,0)</f>
        <v>0</v>
      </c>
      <c r="BI34" s="27">
        <f>IF($C34=$BI$31,$C34,BI33+0.01)</f>
        <v>0.01</v>
      </c>
      <c r="BJ34" s="27">
        <f>IF(BI34=$BI$31,$A34,0)</f>
        <v>0</v>
      </c>
      <c r="BK34" s="27">
        <f>IF(BI34=$BI$31,$B34,0)</f>
        <v>0</v>
      </c>
      <c r="BL34" s="27">
        <f>IF($C34=$BL$31,$C34,BL33+0.01)</f>
        <v>0.01</v>
      </c>
      <c r="BM34" s="27">
        <f>IF(BL34=$BL$31,$A34,0)</f>
        <v>0</v>
      </c>
      <c r="BN34" s="27">
        <f>IF(BL34=$BL$31,$B34,0)</f>
        <v>0</v>
      </c>
      <c r="BO34" s="27">
        <f>IF($C34=$BO$31,$C34,BO33+0.01)</f>
        <v>4</v>
      </c>
      <c r="BP34" s="27" t="str">
        <f>IF(BO34=$BO$31,$A34,0)</f>
        <v>DRUSDCHF</v>
      </c>
      <c r="BQ34" s="27">
        <f>IF(BO34=$BO$31,$B34,0)</f>
        <v>2.6112272624744448E-4</v>
      </c>
      <c r="BR34" s="27">
        <f>IF($C34=$BR$31,$C34,BR33+0.01)</f>
        <v>0.01</v>
      </c>
      <c r="BS34" s="27">
        <f>IF(BR34=$BR$31,$A34,0)</f>
        <v>0</v>
      </c>
      <c r="BT34" s="27">
        <f>IF(BR34=$BR$31,$B34,0)</f>
        <v>0</v>
      </c>
      <c r="BU34" s="27">
        <f>IF($C34=$BU$31,$C34,BU33+0.01)</f>
        <v>0.01</v>
      </c>
      <c r="BV34" s="27">
        <f>IF(BU34=$BU$31,$A34,0)</f>
        <v>0</v>
      </c>
      <c r="BW34" s="27">
        <f>IF(BU34=$BU$31,$B34,0)</f>
        <v>0</v>
      </c>
      <c r="BX34" s="27">
        <f>IF($C34=$BX$31,$C34,BX33+0.01)</f>
        <v>1.01</v>
      </c>
      <c r="BY34" s="27">
        <f>IF(BX34=$BX$31,$A34,0)</f>
        <v>0</v>
      </c>
      <c r="BZ34" s="27">
        <f>IF(BX34=$BX$31,$B34,0)</f>
        <v>0</v>
      </c>
      <c r="CD34" s="9">
        <f>CD33-1</f>
        <v>4</v>
      </c>
      <c r="CE34" s="9" t="str">
        <f>LOOKUP(CD34,BO$33:BO$37,BP$33:BP$37)</f>
        <v>DRUSDCHF</v>
      </c>
      <c r="CF34" s="9">
        <f t="shared" ref="CF34:CF37" si="6">CD34</f>
        <v>4</v>
      </c>
      <c r="CG34" s="24">
        <f>LOOKUP(CD34,BO$33:BO$37,BQ$33:BQ$37)</f>
        <v>2.6112272624744448E-4</v>
      </c>
    </row>
    <row r="35" spans="1:85" x14ac:dyDescent="0.25">
      <c r="A35" s="9" t="str">
        <f t="shared" si="5"/>
        <v>DRUSDJPY</v>
      </c>
      <c r="B35" s="24">
        <f xml:space="preserve"> RTD("cqg.rtd",,"StudyData", A35, "BDIF", "InputChoice=Close,MAType=Sim,Period1="&amp;$C$1&amp;",Percent="&amp;$D$1&amp;"", "BDIF",$B$1,"-1","all",,,,"T")/RTD("cqg.rtd",,"StudyData",A35, "BBnds", "MAType=Sim,InputChoice=Close,Period1="&amp;$C$1&amp;",Percent="&amp;$D$1&amp;",Divisor=0", "BMA",$B$1,"-1","ALL",,,"TRUE","T")</f>
        <v>4.8342912664678394E-4</v>
      </c>
      <c r="C35" s="25">
        <f>RANK(B35,$B$33:$B$39,0)+COUNTIF($B$33:B35,B35)-1</f>
        <v>2</v>
      </c>
      <c r="D35" s="27"/>
      <c r="E35" s="27"/>
      <c r="F35" s="27"/>
      <c r="G35" s="27"/>
      <c r="H35" s="27"/>
      <c r="I35" s="27"/>
      <c r="J35" s="27"/>
      <c r="K35" s="27"/>
      <c r="L35" s="27"/>
      <c r="M35" s="27"/>
      <c r="N35" s="27"/>
      <c r="O35" s="27"/>
      <c r="P35" s="27"/>
      <c r="Q35" s="27"/>
      <c r="R35" s="27"/>
      <c r="S35" s="27"/>
      <c r="T35" s="27"/>
      <c r="U35" s="27"/>
      <c r="V35" s="27"/>
      <c r="W35" s="27"/>
      <c r="X35" s="27"/>
      <c r="Y35" s="27"/>
      <c r="Z35" s="27"/>
      <c r="AA35" s="27"/>
      <c r="AB35" s="27"/>
      <c r="AC35" s="27"/>
      <c r="AD35" s="27"/>
      <c r="AE35" s="27"/>
      <c r="AF35" s="27"/>
      <c r="AG35" s="27"/>
      <c r="AH35" s="27"/>
      <c r="AI35" s="27"/>
      <c r="AJ35" s="27"/>
      <c r="AK35" s="27"/>
      <c r="AL35" s="27"/>
      <c r="AM35" s="27"/>
      <c r="AN35" s="27"/>
      <c r="AO35" s="27"/>
      <c r="AP35" s="27"/>
      <c r="AQ35" s="27"/>
      <c r="AR35" s="27"/>
      <c r="AS35" s="27"/>
      <c r="AT35" s="27"/>
      <c r="AU35" s="27"/>
      <c r="AV35" s="27"/>
      <c r="AW35" s="27"/>
      <c r="AX35" s="27"/>
      <c r="AY35" s="27"/>
      <c r="AZ35" s="27"/>
      <c r="BA35" s="27"/>
      <c r="BB35" s="27"/>
      <c r="BC35" s="27"/>
      <c r="BD35" s="27"/>
      <c r="BE35" s="27"/>
      <c r="BF35" s="27">
        <f>IF($C35=$BF$31,$C35,BF34+0.01)</f>
        <v>0.02</v>
      </c>
      <c r="BG35" s="27">
        <f>IF(BF35=$BF$31,$A35,0)</f>
        <v>0</v>
      </c>
      <c r="BH35" s="27">
        <f>IF(BF35=$BF$31,$B35,0)</f>
        <v>0</v>
      </c>
      <c r="BI35" s="27">
        <f>IF($C35=$BI$31,$C35,BI34+0.01)</f>
        <v>0.02</v>
      </c>
      <c r="BJ35" s="27">
        <f>IF(BI35=$BI$31,$A35,0)</f>
        <v>0</v>
      </c>
      <c r="BK35" s="27">
        <f>IF(BI35=$BI$31,$B35,0)</f>
        <v>0</v>
      </c>
      <c r="BL35" s="27">
        <f>IF($C35=$BL$31,$C35,BL34+0.01)</f>
        <v>0.02</v>
      </c>
      <c r="BM35" s="27">
        <f>IF(BL35=$BL$31,$A35,0)</f>
        <v>0</v>
      </c>
      <c r="BN35" s="27">
        <f>IF(BL35=$BL$31,$B35,0)</f>
        <v>0</v>
      </c>
      <c r="BO35" s="27">
        <f>IF($C35=$BO$31,$C35,BO34+0.01)</f>
        <v>4.01</v>
      </c>
      <c r="BP35" s="27">
        <f>IF(BO35=$BO$31,$A35,0)</f>
        <v>0</v>
      </c>
      <c r="BQ35" s="27">
        <f>IF(BO35=$BO$31,$B35,0)</f>
        <v>0</v>
      </c>
      <c r="BR35" s="27">
        <f>IF($C35=$BR$31,$C35,BR34+0.01)</f>
        <v>0.02</v>
      </c>
      <c r="BS35" s="27">
        <f>IF(BR35=$BR$31,$A35,0)</f>
        <v>0</v>
      </c>
      <c r="BT35" s="27">
        <f>IF(BR35=$BR$31,$B35,0)</f>
        <v>0</v>
      </c>
      <c r="BU35" s="27">
        <f>IF($C35=$BU$31,$C35,BU34+0.01)</f>
        <v>2</v>
      </c>
      <c r="BV35" s="27" t="str">
        <f>IF(BU35=$BU$31,$A35,0)</f>
        <v>DRUSDJPY</v>
      </c>
      <c r="BW35" s="27">
        <f>IF(BU35=$BU$31,$B35,0)</f>
        <v>4.8342912664678394E-4</v>
      </c>
      <c r="BX35" s="27">
        <f t="shared" ref="BX35:BX37" si="7">IF($C35=$BX$31,$C35,BX34+0.01)</f>
        <v>1.02</v>
      </c>
      <c r="BY35" s="27">
        <f>IF(BX35=$BX$31,$A35,0)</f>
        <v>0</v>
      </c>
      <c r="BZ35" s="27">
        <f>IF(BX35=$BX$31,$B35,0)</f>
        <v>0</v>
      </c>
      <c r="CD35" s="9">
        <f t="shared" ref="CD35:CD37" si="8">CD34-1</f>
        <v>3</v>
      </c>
      <c r="CE35" s="9" t="str">
        <f>LOOKUP(CD35,BR$33:BR$37,BS$33:BS$37)</f>
        <v>DRUSDSGD</v>
      </c>
      <c r="CF35" s="9">
        <f t="shared" si="6"/>
        <v>3</v>
      </c>
      <c r="CG35" s="24">
        <f>LOOKUP(CD35,BR$33:BR$37,BT$33:BT$37)</f>
        <v>4.3180366539575398E-4</v>
      </c>
    </row>
    <row r="36" spans="1:85" x14ac:dyDescent="0.25">
      <c r="A36" s="9" t="str">
        <f t="shared" si="5"/>
        <v>DRUSDSGD</v>
      </c>
      <c r="B36" s="24">
        <f xml:space="preserve"> RTD("cqg.rtd",,"StudyData", A36, "BDIF", "InputChoice=Close,MAType=Sim,Period1="&amp;$C$1&amp;",Percent="&amp;$D$1&amp;"", "BDIF",$B$1,"-1","all",,,,"T")/RTD("cqg.rtd",,"StudyData",A36, "BBnds", "MAType=Sim,InputChoice=Close,Period1="&amp;$C$1&amp;",Percent="&amp;$D$1&amp;",Divisor=0", "BMA",$B$1,"-1","ALL",,,"TRUE","T")</f>
        <v>4.3180366539575398E-4</v>
      </c>
      <c r="C36" s="25">
        <f>RANK(B36,$B$33:$B$39,0)+COUNTIF($B$33:B36,B36)-1</f>
        <v>3</v>
      </c>
      <c r="D36" s="27"/>
      <c r="E36" s="27"/>
      <c r="F36" s="27"/>
      <c r="G36" s="27"/>
      <c r="H36" s="27"/>
      <c r="I36" s="27"/>
      <c r="J36" s="27"/>
      <c r="K36" s="27"/>
      <c r="L36" s="27"/>
      <c r="M36" s="27"/>
      <c r="N36" s="27"/>
      <c r="O36" s="27"/>
      <c r="P36" s="27"/>
      <c r="Q36" s="27"/>
      <c r="R36" s="27"/>
      <c r="S36" s="27"/>
      <c r="T36" s="27"/>
      <c r="U36" s="27"/>
      <c r="V36" s="27"/>
      <c r="W36" s="27"/>
      <c r="X36" s="27"/>
      <c r="Y36" s="27"/>
      <c r="Z36" s="27"/>
      <c r="AA36" s="27"/>
      <c r="AB36" s="27"/>
      <c r="AC36" s="27"/>
      <c r="AD36" s="27"/>
      <c r="AE36" s="27"/>
      <c r="AF36" s="27"/>
      <c r="AG36" s="27"/>
      <c r="AH36" s="27"/>
      <c r="AI36" s="27"/>
      <c r="AJ36" s="27"/>
      <c r="AK36" s="27"/>
      <c r="AL36" s="27"/>
      <c r="AM36" s="27"/>
      <c r="AN36" s="27"/>
      <c r="AO36" s="27"/>
      <c r="AP36" s="27"/>
      <c r="AQ36" s="27"/>
      <c r="AR36" s="27"/>
      <c r="AS36" s="27"/>
      <c r="AT36" s="27"/>
      <c r="AU36" s="27"/>
      <c r="AV36" s="27"/>
      <c r="AW36" s="27"/>
      <c r="AX36" s="27"/>
      <c r="AY36" s="27"/>
      <c r="AZ36" s="27"/>
      <c r="BA36" s="27"/>
      <c r="BB36" s="27"/>
      <c r="BC36" s="27"/>
      <c r="BD36" s="27"/>
      <c r="BE36" s="27"/>
      <c r="BF36" s="27">
        <f>IF($C36=$BF$31,$C36,BF35+0.01)</f>
        <v>0.03</v>
      </c>
      <c r="BG36" s="27">
        <f>IF(BF36=$BF$31,$A36,0)</f>
        <v>0</v>
      </c>
      <c r="BH36" s="27">
        <f>IF(BF36=$BF$31,$B36,0)</f>
        <v>0</v>
      </c>
      <c r="BI36" s="27">
        <f>IF($C36=$BI$31,$C36,BI35+0.01)</f>
        <v>0.03</v>
      </c>
      <c r="BJ36" s="27">
        <f>IF(BI36=$BI$31,$A36,0)</f>
        <v>0</v>
      </c>
      <c r="BK36" s="27">
        <f>IF(BI36=$BI$31,$B36,0)</f>
        <v>0</v>
      </c>
      <c r="BL36" s="27">
        <f>IF($C36=$BL$31,$C36,BL35+0.01)</f>
        <v>0.03</v>
      </c>
      <c r="BM36" s="27">
        <f>IF(BL36=$BL$31,$A36,0)</f>
        <v>0</v>
      </c>
      <c r="BN36" s="27">
        <f>IF(BL36=$BL$31,$B36,0)</f>
        <v>0</v>
      </c>
      <c r="BO36" s="27">
        <f>IF($C36=$BO$31,$C36,BO35+0.01)</f>
        <v>4.0199999999999996</v>
      </c>
      <c r="BP36" s="27">
        <f>IF(BO36=$BO$31,$A36,0)</f>
        <v>0</v>
      </c>
      <c r="BQ36" s="27">
        <f>IF(BO36=$BO$31,$B36,0)</f>
        <v>0</v>
      </c>
      <c r="BR36" s="27">
        <f>IF($C36=$BR$31,$C36,BR35+0.01)</f>
        <v>3</v>
      </c>
      <c r="BS36" s="27" t="str">
        <f>IF(BR36=$BR$31,$A36,0)</f>
        <v>DRUSDSGD</v>
      </c>
      <c r="BT36" s="27">
        <f>IF(BR36=$BR$31,$B36,0)</f>
        <v>4.3180366539575398E-4</v>
      </c>
      <c r="BU36" s="27">
        <f>IF($C36=$BU$31,$C36,BU35+0.01)</f>
        <v>2.0099999999999998</v>
      </c>
      <c r="BV36" s="27">
        <f>IF(BU36=$BU$31,$A36,0)</f>
        <v>0</v>
      </c>
      <c r="BW36" s="27">
        <f>IF(BU36=$BU$31,$B36,0)</f>
        <v>0</v>
      </c>
      <c r="BX36" s="27">
        <f t="shared" si="7"/>
        <v>1.03</v>
      </c>
      <c r="BY36" s="27">
        <f>IF(BX36=$BX$31,$A36,0)</f>
        <v>0</v>
      </c>
      <c r="BZ36" s="27">
        <f>IF(BX36=$BX$31,$B36,0)</f>
        <v>0</v>
      </c>
      <c r="CD36" s="9">
        <f t="shared" si="8"/>
        <v>2</v>
      </c>
      <c r="CE36" s="9" t="str">
        <f>LOOKUP(CD36,BU$33:BU$37,BV$33:BV$37)</f>
        <v>DRUSDJPY</v>
      </c>
      <c r="CF36" s="9">
        <f t="shared" si="6"/>
        <v>2</v>
      </c>
      <c r="CG36" s="24">
        <f>LOOKUP(CD36,BU$33:BU$37,BW$33:BW$37)</f>
        <v>4.8342912664678394E-4</v>
      </c>
    </row>
    <row r="37" spans="1:85" x14ac:dyDescent="0.25">
      <c r="A37" s="9" t="str">
        <f t="shared" si="5"/>
        <v>DRUSDHKD</v>
      </c>
      <c r="B37" s="24">
        <f xml:space="preserve"> RTD("cqg.rtd",,"StudyData", A37, "BDIF", "InputChoice=Close,MAType=Sim,Period1="&amp;$C$1&amp;",Percent="&amp;$D$1&amp;"", "BDIF",$B$1,"-1","all",,,,"T")/RTD("cqg.rtd",,"StudyData",A37, "BBnds", "MAType=Sim,InputChoice=Close,Period1="&amp;$C$1&amp;",Percent="&amp;$D$1&amp;",Divisor=0", "BMA",$B$1,"-1","ALL",,,"TRUE","T")</f>
        <v>5.3165440115924137E-5</v>
      </c>
      <c r="C37" s="25">
        <f>RANK(B37,$B$33:$B$39,0)+COUNTIF($B$33:B37,B37)-1</f>
        <v>5</v>
      </c>
      <c r="D37" s="27"/>
      <c r="E37" s="27"/>
      <c r="F37" s="27"/>
      <c r="G37" s="27"/>
      <c r="H37" s="27"/>
      <c r="I37" s="27"/>
      <c r="J37" s="27"/>
      <c r="K37" s="27"/>
      <c r="L37" s="27"/>
      <c r="M37" s="27"/>
      <c r="N37" s="27"/>
      <c r="O37" s="27"/>
      <c r="P37" s="27"/>
      <c r="Q37" s="27"/>
      <c r="R37" s="27"/>
      <c r="S37" s="27"/>
      <c r="T37" s="27"/>
      <c r="U37" s="27"/>
      <c r="V37" s="27"/>
      <c r="W37" s="27"/>
      <c r="X37" s="27"/>
      <c r="Y37" s="27"/>
      <c r="Z37" s="27"/>
      <c r="AA37" s="27"/>
      <c r="AB37" s="27"/>
      <c r="AC37" s="27"/>
      <c r="AD37" s="27"/>
      <c r="AE37" s="27"/>
      <c r="AF37" s="27"/>
      <c r="AG37" s="27"/>
      <c r="AH37" s="27"/>
      <c r="AI37" s="27"/>
      <c r="AJ37" s="27"/>
      <c r="AK37" s="27"/>
      <c r="AL37" s="27"/>
      <c r="AM37" s="27"/>
      <c r="AN37" s="27"/>
      <c r="AO37" s="27"/>
      <c r="AP37" s="27"/>
      <c r="AQ37" s="27"/>
      <c r="AR37" s="27"/>
      <c r="AS37" s="27"/>
      <c r="AT37" s="27"/>
      <c r="AU37" s="27"/>
      <c r="AV37" s="27"/>
      <c r="AW37" s="27"/>
      <c r="AX37" s="27"/>
      <c r="AY37" s="27"/>
      <c r="AZ37" s="27"/>
      <c r="BA37" s="27"/>
      <c r="BB37" s="27"/>
      <c r="BC37" s="27"/>
      <c r="BD37" s="27"/>
      <c r="BE37" s="27"/>
      <c r="BF37" s="27">
        <f>IF($C37=$BF$31,$C37,BF36+0.01)</f>
        <v>0.04</v>
      </c>
      <c r="BG37" s="27">
        <f>IF(BF37=$BF$31,$A37,0)</f>
        <v>0</v>
      </c>
      <c r="BH37" s="27">
        <f>IF(BF37=$BF$31,$B37,0)</f>
        <v>0</v>
      </c>
      <c r="BI37" s="27">
        <f>IF($C37=$BI$31,$C37,BI36+0.01)</f>
        <v>0.04</v>
      </c>
      <c r="BJ37" s="27">
        <f>IF(BI37=$BI$31,$A37,0)</f>
        <v>0</v>
      </c>
      <c r="BK37" s="27">
        <f>IF(BI37=$BI$31,$B37,0)</f>
        <v>0</v>
      </c>
      <c r="BL37" s="27">
        <f>IF($C37=$BL$31,$C37,BL36+0.01)</f>
        <v>5</v>
      </c>
      <c r="BM37" s="27" t="str">
        <f>IF(BL37=$BL$31,$A37,0)</f>
        <v>DRUSDHKD</v>
      </c>
      <c r="BN37" s="27">
        <f>IF(BL37=$BL$31,$B37,0)</f>
        <v>5.3165440115924137E-5</v>
      </c>
      <c r="BO37" s="27">
        <f>IF($C37=$BO$31,$C37,BO36+0.01)</f>
        <v>4.0299999999999994</v>
      </c>
      <c r="BP37" s="27">
        <f>IF(BO37=$BO$31,$A37,0)</f>
        <v>0</v>
      </c>
      <c r="BQ37" s="27">
        <f>IF(BO37=$BO$31,$B37,0)</f>
        <v>0</v>
      </c>
      <c r="BR37" s="27">
        <f>IF($C37=$BR$31,$C37,BR36+0.01)</f>
        <v>3.01</v>
      </c>
      <c r="BS37" s="27">
        <f>IF(BR37=$BR$31,$A37,0)</f>
        <v>0</v>
      </c>
      <c r="BT37" s="27">
        <f>IF(BR37=$BR$31,$B37,0)</f>
        <v>0</v>
      </c>
      <c r="BU37" s="27">
        <f>IF($C37=$BU$31,$C37,BU36+0.01)</f>
        <v>2.0199999999999996</v>
      </c>
      <c r="BV37" s="27">
        <f>IF(BU37=$BU$31,$A37,0)</f>
        <v>0</v>
      </c>
      <c r="BW37" s="27">
        <f>IF(BU37=$BU$31,$B37,0)</f>
        <v>0</v>
      </c>
      <c r="BX37" s="27">
        <f t="shared" si="7"/>
        <v>1.04</v>
      </c>
      <c r="BY37" s="27">
        <f>IF(BX37=$BX$31,$A37,0)</f>
        <v>0</v>
      </c>
      <c r="BZ37" s="27">
        <f>IF(BX37=$BX$31,$B37,0)</f>
        <v>0</v>
      </c>
      <c r="CD37" s="9">
        <f t="shared" si="8"/>
        <v>1</v>
      </c>
      <c r="CE37" s="9" t="str">
        <f>LOOKUP(CD37,BX$33:BX$37,BY$33:BY$37)</f>
        <v>DRUSDCAD</v>
      </c>
      <c r="CF37" s="9">
        <f t="shared" si="6"/>
        <v>1</v>
      </c>
      <c r="CG37" s="24">
        <f>LOOKUP(CD37,BX$33:BX$37,BZ$33:BZ$37)</f>
        <v>8.3948928909466705E-4</v>
      </c>
    </row>
    <row r="38" spans="1:85" x14ac:dyDescent="0.25">
      <c r="B38" s="24"/>
      <c r="C38" s="25"/>
      <c r="D38" s="27"/>
      <c r="E38" s="27"/>
      <c r="F38" s="27"/>
      <c r="G38" s="27"/>
      <c r="H38" s="27"/>
      <c r="I38" s="27"/>
      <c r="J38" s="27"/>
      <c r="K38" s="27"/>
      <c r="L38" s="27"/>
      <c r="M38" s="27"/>
      <c r="N38" s="27"/>
      <c r="O38" s="27"/>
      <c r="P38" s="27"/>
      <c r="Q38" s="27"/>
      <c r="R38" s="27"/>
      <c r="S38" s="27"/>
      <c r="T38" s="27"/>
      <c r="U38" s="27"/>
      <c r="V38" s="27"/>
      <c r="W38" s="27"/>
      <c r="X38" s="27"/>
      <c r="Y38" s="27"/>
      <c r="Z38" s="27"/>
      <c r="AA38" s="27"/>
      <c r="AB38" s="27"/>
      <c r="AC38" s="27"/>
      <c r="AD38" s="27"/>
      <c r="AE38" s="27"/>
      <c r="AF38" s="27"/>
      <c r="AG38" s="27"/>
      <c r="AH38" s="27"/>
      <c r="AI38" s="27"/>
      <c r="AJ38" s="27"/>
      <c r="AK38" s="27"/>
      <c r="AL38" s="27"/>
      <c r="AM38" s="27"/>
      <c r="AN38" s="27"/>
      <c r="AO38" s="27"/>
      <c r="AP38" s="27"/>
      <c r="AQ38" s="27"/>
      <c r="AR38" s="27"/>
      <c r="AS38" s="27"/>
      <c r="AT38" s="27"/>
      <c r="AU38" s="27"/>
      <c r="AV38" s="27"/>
      <c r="AW38" s="27"/>
      <c r="AX38" s="27"/>
      <c r="AY38" s="27"/>
      <c r="AZ38" s="27"/>
      <c r="BA38" s="27"/>
      <c r="BB38" s="27"/>
      <c r="BC38" s="27"/>
      <c r="BD38" s="27"/>
      <c r="BE38" s="27"/>
      <c r="BF38" s="27"/>
      <c r="BG38" s="27"/>
      <c r="BH38" s="27"/>
      <c r="BI38" s="27"/>
      <c r="BJ38" s="27"/>
      <c r="BK38" s="27"/>
      <c r="BL38" s="27"/>
      <c r="BM38" s="27"/>
      <c r="BN38" s="27"/>
      <c r="BO38" s="27"/>
      <c r="BP38" s="27"/>
      <c r="BQ38" s="27"/>
      <c r="BR38" s="27"/>
      <c r="BS38" s="27"/>
      <c r="BT38" s="27"/>
      <c r="BU38" s="27"/>
      <c r="BV38" s="27"/>
      <c r="BW38" s="27"/>
      <c r="BX38" s="27"/>
      <c r="BY38" s="27"/>
      <c r="BZ38" s="27"/>
      <c r="CG38" s="24"/>
    </row>
    <row r="39" spans="1:85" x14ac:dyDescent="0.25">
      <c r="B39" s="24"/>
      <c r="C39" s="25"/>
      <c r="D39" s="27"/>
      <c r="E39" s="27"/>
      <c r="F39" s="27"/>
      <c r="G39" s="27"/>
      <c r="H39" s="27"/>
      <c r="I39" s="27"/>
      <c r="J39" s="27"/>
      <c r="K39" s="27"/>
      <c r="L39" s="27"/>
      <c r="M39" s="27"/>
      <c r="N39" s="27"/>
      <c r="O39" s="27"/>
      <c r="P39" s="27"/>
      <c r="Q39" s="27"/>
      <c r="R39" s="27"/>
      <c r="S39" s="27"/>
      <c r="T39" s="27"/>
      <c r="U39" s="27"/>
      <c r="V39" s="27"/>
      <c r="W39" s="27"/>
      <c r="X39" s="27"/>
      <c r="Y39" s="27"/>
      <c r="Z39" s="27"/>
      <c r="AA39" s="27"/>
      <c r="AB39" s="27"/>
      <c r="AC39" s="27"/>
      <c r="AD39" s="27"/>
      <c r="AE39" s="27"/>
      <c r="AF39" s="27"/>
      <c r="AG39" s="27"/>
      <c r="AH39" s="27"/>
      <c r="AI39" s="27"/>
      <c r="AJ39" s="27"/>
      <c r="AK39" s="27"/>
      <c r="AL39" s="27"/>
      <c r="AM39" s="27"/>
      <c r="AN39" s="27"/>
      <c r="AO39" s="27"/>
      <c r="AP39" s="27"/>
      <c r="AQ39" s="27"/>
      <c r="AR39" s="27"/>
      <c r="AS39" s="27"/>
      <c r="AT39" s="27"/>
      <c r="AU39" s="27"/>
      <c r="AV39" s="27"/>
      <c r="AW39" s="27"/>
      <c r="AX39" s="27"/>
      <c r="AY39" s="27"/>
      <c r="AZ39" s="27"/>
      <c r="BA39" s="27"/>
      <c r="BB39" s="27"/>
      <c r="BC39" s="27"/>
      <c r="BD39" s="27"/>
      <c r="BE39" s="27"/>
      <c r="BF39" s="27"/>
      <c r="BG39" s="27"/>
      <c r="BH39" s="27"/>
      <c r="BI39" s="27"/>
      <c r="BJ39" s="27"/>
      <c r="BK39" s="27"/>
      <c r="BL39" s="27"/>
      <c r="BM39" s="27"/>
      <c r="BN39" s="27"/>
      <c r="BO39" s="27"/>
      <c r="BP39" s="27"/>
      <c r="BQ39" s="27"/>
      <c r="BR39" s="27"/>
      <c r="BS39" s="27"/>
      <c r="BT39" s="27"/>
      <c r="BU39" s="27"/>
      <c r="BV39" s="27"/>
      <c r="BW39" s="27"/>
      <c r="BX39" s="27"/>
      <c r="BY39" s="27"/>
      <c r="BZ39" s="27"/>
      <c r="CG39" s="24"/>
    </row>
    <row r="40" spans="1:85" x14ac:dyDescent="0.25">
      <c r="B40" s="24"/>
      <c r="C40" s="25"/>
      <c r="D40" s="27"/>
      <c r="E40" s="27"/>
      <c r="F40" s="27"/>
      <c r="G40" s="27"/>
      <c r="H40" s="27"/>
      <c r="I40" s="27"/>
      <c r="J40" s="27"/>
      <c r="K40" s="27"/>
      <c r="L40" s="27"/>
      <c r="M40" s="27"/>
      <c r="N40" s="27"/>
      <c r="O40" s="27"/>
      <c r="P40" s="27"/>
      <c r="Q40" s="27"/>
      <c r="R40" s="27"/>
      <c r="S40" s="27"/>
      <c r="T40" s="27"/>
      <c r="U40" s="27"/>
      <c r="V40" s="27"/>
      <c r="W40" s="27"/>
      <c r="X40" s="27"/>
      <c r="Y40" s="27"/>
      <c r="Z40" s="27"/>
      <c r="AA40" s="27"/>
      <c r="AB40" s="27"/>
      <c r="AC40" s="27"/>
      <c r="AD40" s="27"/>
      <c r="AE40" s="27"/>
      <c r="AF40" s="27"/>
      <c r="AG40" s="27"/>
      <c r="AH40" s="27"/>
      <c r="AI40" s="27"/>
      <c r="AJ40" s="27"/>
      <c r="AK40" s="27"/>
      <c r="AL40" s="27"/>
      <c r="AM40" s="27"/>
      <c r="AN40" s="27"/>
      <c r="AO40" s="27"/>
      <c r="AP40" s="27"/>
      <c r="AQ40" s="27"/>
      <c r="AR40" s="27"/>
      <c r="AS40" s="27"/>
      <c r="AT40" s="27"/>
      <c r="AU40" s="27"/>
      <c r="AV40" s="27"/>
      <c r="AW40" s="27"/>
      <c r="AX40" s="27"/>
      <c r="AY40" s="27"/>
      <c r="AZ40" s="27"/>
      <c r="BA40" s="27"/>
      <c r="BB40" s="27"/>
      <c r="BC40" s="27"/>
      <c r="BD40" s="27"/>
      <c r="BE40" s="27"/>
      <c r="BF40" s="27"/>
      <c r="BG40" s="27"/>
      <c r="BH40" s="27"/>
      <c r="BI40" s="27"/>
      <c r="BJ40" s="27"/>
      <c r="BK40" s="27"/>
      <c r="BL40" s="27"/>
      <c r="BM40" s="27"/>
      <c r="BN40" s="27"/>
      <c r="BO40" s="27"/>
      <c r="BP40" s="27"/>
      <c r="BQ40" s="27"/>
      <c r="BR40" s="27"/>
      <c r="BS40" s="27"/>
      <c r="BT40" s="27"/>
      <c r="BU40" s="27"/>
      <c r="BV40" s="27"/>
      <c r="BW40" s="27"/>
      <c r="BX40" s="27"/>
      <c r="BY40" s="27"/>
      <c r="BZ40" s="27"/>
      <c r="CG40" s="24"/>
    </row>
    <row r="41" spans="1:85" x14ac:dyDescent="0.25">
      <c r="B41" s="24"/>
      <c r="C41" s="25"/>
      <c r="D41" s="27"/>
      <c r="E41" s="27"/>
      <c r="F41" s="27"/>
      <c r="G41" s="27"/>
      <c r="H41" s="27"/>
      <c r="I41" s="27"/>
      <c r="J41" s="27"/>
      <c r="K41" s="27"/>
      <c r="L41" s="27"/>
      <c r="M41" s="27"/>
      <c r="N41" s="27"/>
      <c r="O41" s="27"/>
      <c r="P41" s="27"/>
      <c r="Q41" s="27"/>
      <c r="R41" s="27"/>
      <c r="S41" s="27"/>
      <c r="T41" s="27"/>
      <c r="U41" s="27"/>
      <c r="V41" s="27"/>
      <c r="W41" s="27"/>
      <c r="X41" s="27"/>
      <c r="Y41" s="27"/>
      <c r="Z41" s="27"/>
      <c r="AA41" s="27"/>
      <c r="AB41" s="27"/>
      <c r="AC41" s="27"/>
      <c r="AD41" s="27"/>
      <c r="AE41" s="27"/>
      <c r="AF41" s="27"/>
      <c r="AG41" s="27"/>
      <c r="AH41" s="27"/>
      <c r="AI41" s="27"/>
      <c r="AJ41" s="27"/>
      <c r="AK41" s="27"/>
      <c r="AL41" s="27"/>
      <c r="AM41" s="27"/>
      <c r="AN41" s="27"/>
      <c r="AO41" s="27"/>
      <c r="AP41" s="27"/>
      <c r="AQ41" s="27"/>
      <c r="AR41" s="27"/>
      <c r="AS41" s="27"/>
      <c r="AT41" s="27"/>
      <c r="AU41" s="27"/>
      <c r="AV41" s="27"/>
      <c r="AW41" s="27"/>
      <c r="AX41" s="27"/>
      <c r="AY41" s="27"/>
      <c r="AZ41" s="27"/>
      <c r="BA41" s="27"/>
      <c r="BB41" s="27"/>
      <c r="BC41" s="27"/>
      <c r="BD41" s="27"/>
      <c r="BE41" s="27"/>
      <c r="BF41" s="27"/>
      <c r="BG41" s="27"/>
      <c r="BH41" s="27"/>
      <c r="BI41" s="27"/>
      <c r="BJ41" s="27"/>
      <c r="BK41" s="27"/>
      <c r="BL41" s="27"/>
      <c r="BM41" s="27"/>
      <c r="BN41" s="27"/>
      <c r="BO41" s="27"/>
      <c r="BP41" s="27"/>
      <c r="BQ41" s="27"/>
      <c r="BR41" s="27"/>
      <c r="BS41" s="27"/>
      <c r="BT41" s="27"/>
      <c r="BU41" s="27"/>
      <c r="BV41" s="27"/>
      <c r="BW41" s="27"/>
      <c r="BX41" s="27"/>
      <c r="BY41" s="27"/>
      <c r="BZ41" s="27"/>
      <c r="CG41" s="24"/>
    </row>
    <row r="42" spans="1:85" x14ac:dyDescent="0.25">
      <c r="B42" s="24"/>
      <c r="C42" s="25"/>
      <c r="D42" s="27"/>
      <c r="E42" s="27"/>
      <c r="F42" s="27"/>
      <c r="G42" s="27"/>
      <c r="H42" s="27"/>
      <c r="I42" s="27"/>
      <c r="J42" s="27"/>
      <c r="K42" s="27"/>
      <c r="L42" s="27"/>
      <c r="M42" s="27"/>
      <c r="N42" s="27"/>
      <c r="O42" s="27"/>
      <c r="P42" s="27"/>
      <c r="Q42" s="27"/>
      <c r="R42" s="27"/>
      <c r="S42" s="27"/>
      <c r="T42" s="27"/>
      <c r="U42" s="27"/>
      <c r="V42" s="27"/>
      <c r="W42" s="27"/>
      <c r="X42" s="27"/>
      <c r="Y42" s="27"/>
      <c r="Z42" s="27"/>
      <c r="AA42" s="27"/>
      <c r="AB42" s="27"/>
      <c r="AC42" s="27"/>
      <c r="AD42" s="27"/>
      <c r="AE42" s="27"/>
      <c r="AF42" s="27"/>
      <c r="AG42" s="27"/>
      <c r="AH42" s="27"/>
      <c r="AI42" s="27"/>
      <c r="AJ42" s="27"/>
      <c r="AK42" s="27"/>
      <c r="AL42" s="27"/>
      <c r="AM42" s="27"/>
      <c r="AN42" s="27"/>
      <c r="AO42" s="27"/>
      <c r="AP42" s="27"/>
      <c r="AQ42" s="27"/>
      <c r="AR42" s="27"/>
      <c r="AS42" s="27"/>
      <c r="AT42" s="27"/>
      <c r="AU42" s="27"/>
      <c r="AV42" s="27"/>
      <c r="AW42" s="27"/>
      <c r="AX42" s="27"/>
      <c r="AY42" s="27"/>
      <c r="AZ42" s="27"/>
      <c r="BA42" s="27"/>
      <c r="BB42" s="27"/>
      <c r="BC42" s="27"/>
      <c r="BD42" s="27"/>
      <c r="BE42" s="27"/>
      <c r="BF42" s="27"/>
      <c r="BG42" s="27"/>
      <c r="BH42" s="27"/>
      <c r="BI42" s="27"/>
      <c r="BJ42" s="27"/>
      <c r="BK42" s="27"/>
      <c r="BL42" s="27"/>
      <c r="BM42" s="27"/>
      <c r="BN42" s="27"/>
      <c r="BO42" s="27"/>
      <c r="BP42" s="27"/>
      <c r="BQ42" s="27"/>
      <c r="BR42" s="27"/>
      <c r="BS42" s="27"/>
      <c r="BT42" s="27"/>
      <c r="BU42" s="27"/>
      <c r="BV42" s="27"/>
      <c r="BW42" s="27"/>
      <c r="BX42" s="27"/>
      <c r="BY42" s="27"/>
      <c r="BZ42" s="27"/>
      <c r="CG42" s="24"/>
    </row>
    <row r="43" spans="1:85" x14ac:dyDescent="0.25">
      <c r="B43" s="24"/>
      <c r="C43" s="25"/>
      <c r="D43" s="27"/>
      <c r="E43" s="27"/>
      <c r="F43" s="27"/>
      <c r="G43" s="27"/>
      <c r="H43" s="27"/>
      <c r="I43" s="27"/>
      <c r="J43" s="27"/>
      <c r="K43" s="27"/>
      <c r="L43" s="27"/>
      <c r="M43" s="27"/>
      <c r="N43" s="27"/>
      <c r="O43" s="27"/>
      <c r="P43" s="27"/>
      <c r="Q43" s="27"/>
      <c r="R43" s="27"/>
      <c r="S43" s="27"/>
      <c r="T43" s="27"/>
      <c r="U43" s="27"/>
      <c r="V43" s="27"/>
      <c r="W43" s="27"/>
      <c r="X43" s="27"/>
      <c r="Y43" s="27"/>
      <c r="Z43" s="27"/>
      <c r="AA43" s="27"/>
      <c r="AB43" s="27"/>
      <c r="AC43" s="27"/>
      <c r="AD43" s="27"/>
      <c r="AE43" s="27"/>
      <c r="AF43" s="27"/>
      <c r="AG43" s="27"/>
      <c r="AH43" s="27"/>
      <c r="AI43" s="27"/>
      <c r="AJ43" s="27"/>
      <c r="AK43" s="27"/>
      <c r="AL43" s="27"/>
      <c r="AM43" s="27"/>
      <c r="AN43" s="27"/>
      <c r="AO43" s="27"/>
      <c r="AP43" s="27"/>
      <c r="AQ43" s="27"/>
      <c r="AR43" s="27"/>
      <c r="AS43" s="27"/>
      <c r="AT43" s="27"/>
      <c r="AU43" s="27"/>
      <c r="AV43" s="27"/>
      <c r="AW43" s="27"/>
      <c r="AX43" s="27"/>
      <c r="AY43" s="27"/>
      <c r="AZ43" s="27"/>
      <c r="BA43" s="27"/>
      <c r="BB43" s="27"/>
      <c r="BC43" s="27"/>
      <c r="BD43" s="27"/>
      <c r="BE43" s="27"/>
      <c r="BF43" s="27"/>
      <c r="BG43" s="27"/>
      <c r="BH43" s="27"/>
      <c r="BI43" s="27"/>
      <c r="BJ43" s="27"/>
      <c r="BK43" s="27"/>
      <c r="BL43" s="27"/>
      <c r="BM43" s="27"/>
      <c r="BN43" s="27"/>
      <c r="BO43" s="27"/>
      <c r="BP43" s="27"/>
      <c r="BQ43" s="27"/>
      <c r="BR43" s="27"/>
      <c r="BS43" s="27"/>
      <c r="BT43" s="27"/>
      <c r="BU43" s="27"/>
      <c r="BV43" s="27"/>
      <c r="BW43" s="27"/>
      <c r="BX43" s="27"/>
      <c r="BY43" s="27"/>
      <c r="BZ43" s="27"/>
      <c r="CG43" s="24"/>
    </row>
    <row r="44" spans="1:85" x14ac:dyDescent="0.25">
      <c r="B44" s="24"/>
      <c r="C44" s="25"/>
      <c r="D44" s="27"/>
      <c r="E44" s="27"/>
      <c r="F44" s="27"/>
      <c r="G44" s="27"/>
      <c r="H44" s="27"/>
      <c r="I44" s="27"/>
      <c r="J44" s="27"/>
      <c r="K44" s="27"/>
      <c r="L44" s="27"/>
      <c r="M44" s="27"/>
      <c r="N44" s="27"/>
      <c r="O44" s="27"/>
      <c r="P44" s="27"/>
      <c r="Q44" s="27"/>
      <c r="R44" s="27"/>
      <c r="S44" s="27"/>
      <c r="T44" s="27"/>
      <c r="U44" s="27"/>
      <c r="V44" s="27"/>
      <c r="W44" s="27"/>
      <c r="X44" s="27"/>
      <c r="Y44" s="27"/>
      <c r="Z44" s="27"/>
      <c r="AA44" s="27"/>
      <c r="AB44" s="27"/>
      <c r="AC44" s="27"/>
      <c r="AD44" s="27"/>
      <c r="AE44" s="27"/>
      <c r="AF44" s="27"/>
      <c r="AG44" s="27"/>
      <c r="AH44" s="27"/>
      <c r="AI44" s="27"/>
      <c r="AJ44" s="27"/>
      <c r="AK44" s="27"/>
      <c r="AL44" s="27"/>
      <c r="AM44" s="27"/>
      <c r="AN44" s="27"/>
      <c r="AO44" s="27"/>
      <c r="AP44" s="27"/>
      <c r="AQ44" s="27"/>
      <c r="AR44" s="27"/>
      <c r="AS44" s="27"/>
      <c r="AT44" s="27"/>
      <c r="AU44" s="27"/>
      <c r="AV44" s="27"/>
      <c r="AW44" s="27"/>
      <c r="AX44" s="27"/>
      <c r="AY44" s="27"/>
      <c r="AZ44" s="27"/>
      <c r="BA44" s="27"/>
      <c r="BB44" s="27"/>
      <c r="BC44" s="27"/>
      <c r="BD44" s="27"/>
      <c r="BE44" s="27"/>
      <c r="BF44" s="27"/>
      <c r="BG44" s="27"/>
      <c r="BH44" s="27"/>
      <c r="BI44" s="27"/>
      <c r="BJ44" s="27"/>
      <c r="BK44" s="27"/>
      <c r="BL44" s="27"/>
      <c r="BM44" s="27"/>
      <c r="BN44" s="27"/>
      <c r="BO44" s="27"/>
      <c r="BP44" s="27"/>
      <c r="BQ44" s="27"/>
      <c r="BR44" s="27"/>
      <c r="BS44" s="27"/>
      <c r="BT44" s="27"/>
      <c r="BU44" s="27"/>
      <c r="BV44" s="27"/>
      <c r="BW44" s="27"/>
      <c r="BX44" s="27"/>
      <c r="BY44" s="27"/>
      <c r="BZ44" s="27"/>
      <c r="CG44" s="24"/>
    </row>
    <row r="45" spans="1:85" x14ac:dyDescent="0.25">
      <c r="B45" s="24"/>
      <c r="C45" s="25"/>
      <c r="D45" s="27"/>
      <c r="E45" s="27"/>
      <c r="F45" s="27"/>
      <c r="G45" s="27"/>
      <c r="H45" s="27"/>
      <c r="I45" s="27"/>
      <c r="J45" s="27"/>
      <c r="K45" s="27"/>
      <c r="L45" s="27"/>
      <c r="M45" s="27"/>
      <c r="N45" s="27"/>
      <c r="O45" s="27"/>
      <c r="P45" s="27"/>
      <c r="Q45" s="27"/>
      <c r="R45" s="27"/>
      <c r="S45" s="27"/>
      <c r="T45" s="27"/>
      <c r="U45" s="27"/>
      <c r="V45" s="27"/>
      <c r="W45" s="27"/>
      <c r="X45" s="27"/>
      <c r="Y45" s="27"/>
      <c r="Z45" s="27"/>
      <c r="AA45" s="27"/>
      <c r="AB45" s="27"/>
      <c r="AC45" s="27"/>
      <c r="AD45" s="27"/>
      <c r="AE45" s="27"/>
      <c r="AF45" s="27"/>
      <c r="AG45" s="27"/>
      <c r="AH45" s="27"/>
      <c r="AI45" s="27"/>
      <c r="AJ45" s="27"/>
      <c r="AK45" s="27"/>
      <c r="AL45" s="27"/>
      <c r="AM45" s="27"/>
      <c r="AN45" s="27"/>
      <c r="AO45" s="27"/>
      <c r="AP45" s="27"/>
      <c r="AQ45" s="27"/>
      <c r="AR45" s="27"/>
      <c r="AS45" s="27"/>
      <c r="AT45" s="27"/>
      <c r="AU45" s="27"/>
      <c r="AV45" s="27"/>
      <c r="AW45" s="27"/>
      <c r="AX45" s="27"/>
      <c r="AY45" s="27"/>
      <c r="AZ45" s="27"/>
      <c r="BA45" s="27"/>
      <c r="BB45" s="27"/>
      <c r="BC45" s="27"/>
      <c r="BD45" s="27"/>
      <c r="BE45" s="27"/>
      <c r="BF45" s="27"/>
      <c r="BG45" s="27"/>
      <c r="BH45" s="27"/>
      <c r="BI45" s="27"/>
      <c r="BJ45" s="27"/>
      <c r="BK45" s="27"/>
      <c r="BL45" s="27"/>
      <c r="BM45" s="27"/>
      <c r="BN45" s="27"/>
      <c r="BO45" s="27"/>
      <c r="BP45" s="27"/>
      <c r="BQ45" s="27"/>
      <c r="BR45" s="27"/>
      <c r="BS45" s="27"/>
      <c r="BT45" s="27"/>
      <c r="BU45" s="27"/>
      <c r="BV45" s="27"/>
      <c r="BW45" s="27"/>
      <c r="BX45" s="27"/>
      <c r="BY45" s="27"/>
      <c r="BZ45" s="27"/>
      <c r="CG45" s="24"/>
    </row>
    <row r="46" spans="1:85" x14ac:dyDescent="0.25">
      <c r="B46" s="24"/>
      <c r="C46" s="25"/>
      <c r="D46" s="27"/>
      <c r="E46" s="27"/>
      <c r="F46" s="27"/>
      <c r="G46" s="27"/>
      <c r="H46" s="27"/>
      <c r="I46" s="27"/>
      <c r="J46" s="27"/>
      <c r="K46" s="27"/>
      <c r="L46" s="27"/>
      <c r="M46" s="27"/>
      <c r="N46" s="27"/>
      <c r="O46" s="27"/>
      <c r="P46" s="27"/>
      <c r="Q46" s="27"/>
      <c r="R46" s="27"/>
      <c r="S46" s="27"/>
      <c r="T46" s="27"/>
      <c r="U46" s="27"/>
      <c r="V46" s="27"/>
      <c r="W46" s="27"/>
      <c r="X46" s="27"/>
      <c r="Y46" s="27"/>
      <c r="Z46" s="27"/>
      <c r="AA46" s="27"/>
      <c r="AB46" s="27"/>
      <c r="AC46" s="27"/>
      <c r="AD46" s="27"/>
      <c r="AE46" s="27"/>
      <c r="AF46" s="27"/>
      <c r="AG46" s="27"/>
      <c r="AH46" s="27"/>
      <c r="AI46" s="27"/>
      <c r="AJ46" s="27"/>
      <c r="AK46" s="27"/>
      <c r="AL46" s="27"/>
      <c r="AM46" s="27"/>
      <c r="AN46" s="27"/>
      <c r="AO46" s="27"/>
      <c r="AP46" s="27"/>
      <c r="AQ46" s="27"/>
      <c r="AR46" s="27"/>
      <c r="AS46" s="27"/>
      <c r="AT46" s="27"/>
      <c r="AU46" s="27"/>
      <c r="AV46" s="27"/>
      <c r="AW46" s="27"/>
      <c r="AX46" s="27"/>
      <c r="AY46" s="27"/>
      <c r="AZ46" s="27"/>
      <c r="BA46" s="27"/>
      <c r="BB46" s="27"/>
      <c r="BC46" s="27"/>
      <c r="BD46" s="27"/>
      <c r="BE46" s="27"/>
      <c r="BF46" s="27"/>
      <c r="BG46" s="27"/>
      <c r="BH46" s="27"/>
      <c r="BI46" s="27"/>
      <c r="BJ46" s="27"/>
      <c r="BK46" s="27"/>
      <c r="BL46" s="27"/>
      <c r="BM46" s="27"/>
      <c r="BN46" s="27"/>
      <c r="BO46" s="27"/>
      <c r="BP46" s="27"/>
      <c r="BQ46" s="27"/>
      <c r="BR46" s="27"/>
      <c r="BS46" s="27"/>
      <c r="BT46" s="27"/>
      <c r="BU46" s="27"/>
      <c r="BV46" s="27"/>
      <c r="BW46" s="27"/>
      <c r="BX46" s="27"/>
      <c r="BY46" s="27"/>
      <c r="BZ46" s="27"/>
      <c r="CG46" s="24"/>
    </row>
    <row r="47" spans="1:85" x14ac:dyDescent="0.25">
      <c r="B47" s="24"/>
      <c r="C47" s="25"/>
      <c r="D47" s="27"/>
      <c r="E47" s="27"/>
      <c r="F47" s="27"/>
      <c r="G47" s="27"/>
      <c r="H47" s="27"/>
      <c r="I47" s="27"/>
      <c r="J47" s="27"/>
      <c r="K47" s="27"/>
      <c r="L47" s="27"/>
      <c r="M47" s="27"/>
      <c r="N47" s="27"/>
      <c r="O47" s="27"/>
      <c r="P47" s="27"/>
      <c r="Q47" s="27"/>
      <c r="R47" s="27"/>
      <c r="S47" s="27"/>
      <c r="T47" s="27"/>
      <c r="U47" s="27"/>
      <c r="V47" s="27"/>
      <c r="W47" s="27"/>
      <c r="X47" s="27"/>
      <c r="Y47" s="27"/>
      <c r="Z47" s="27"/>
      <c r="AA47" s="27"/>
      <c r="AB47" s="27"/>
      <c r="AC47" s="27"/>
      <c r="AD47" s="27"/>
      <c r="AE47" s="27"/>
      <c r="AF47" s="27"/>
      <c r="AG47" s="27"/>
      <c r="AH47" s="27"/>
      <c r="AI47" s="27"/>
      <c r="AJ47" s="27"/>
      <c r="AK47" s="27"/>
      <c r="AL47" s="27"/>
      <c r="AM47" s="27"/>
      <c r="AN47" s="27"/>
      <c r="AO47" s="27"/>
      <c r="AP47" s="27"/>
      <c r="AQ47" s="27"/>
      <c r="AR47" s="27"/>
      <c r="AS47" s="27"/>
      <c r="AT47" s="27"/>
      <c r="AU47" s="27"/>
      <c r="AV47" s="27"/>
      <c r="AW47" s="27"/>
      <c r="AX47" s="27"/>
      <c r="AY47" s="27"/>
      <c r="AZ47" s="27"/>
      <c r="BA47" s="27"/>
      <c r="BB47" s="27"/>
      <c r="BC47" s="27"/>
      <c r="BD47" s="27"/>
      <c r="BE47" s="27"/>
      <c r="BF47" s="27"/>
      <c r="BG47" s="27"/>
      <c r="BH47" s="27"/>
      <c r="BI47" s="27"/>
      <c r="BJ47" s="27"/>
      <c r="BK47" s="27"/>
      <c r="BL47" s="27"/>
      <c r="BM47" s="27"/>
      <c r="BN47" s="27"/>
      <c r="BO47" s="27"/>
      <c r="BP47" s="27"/>
      <c r="BQ47" s="27"/>
      <c r="BR47" s="27"/>
      <c r="BS47" s="27"/>
      <c r="BT47" s="27"/>
      <c r="BU47" s="27"/>
      <c r="BV47" s="27"/>
      <c r="BW47" s="27"/>
      <c r="BX47" s="27"/>
      <c r="BY47" s="27"/>
      <c r="BZ47" s="27"/>
      <c r="CG47" s="24"/>
    </row>
    <row r="48" spans="1:85" x14ac:dyDescent="0.25">
      <c r="B48" s="24"/>
      <c r="C48" s="25"/>
      <c r="D48" s="27"/>
      <c r="E48" s="27"/>
      <c r="F48" s="27"/>
      <c r="G48" s="27"/>
      <c r="H48" s="27"/>
      <c r="I48" s="27"/>
      <c r="J48" s="27"/>
      <c r="K48" s="27"/>
      <c r="L48" s="27"/>
      <c r="M48" s="27"/>
      <c r="N48" s="27"/>
      <c r="O48" s="27"/>
      <c r="P48" s="27"/>
      <c r="Q48" s="27"/>
      <c r="R48" s="27"/>
      <c r="S48" s="27"/>
      <c r="T48" s="27"/>
      <c r="U48" s="27"/>
      <c r="V48" s="27"/>
      <c r="W48" s="27"/>
      <c r="X48" s="27"/>
      <c r="Y48" s="27"/>
      <c r="Z48" s="27"/>
      <c r="AA48" s="27"/>
      <c r="AB48" s="27"/>
      <c r="AC48" s="27"/>
      <c r="AD48" s="27"/>
      <c r="AE48" s="27"/>
      <c r="AF48" s="27"/>
      <c r="AG48" s="27"/>
      <c r="AH48" s="27"/>
      <c r="AI48" s="27"/>
      <c r="AJ48" s="27"/>
      <c r="AK48" s="27"/>
      <c r="AL48" s="27"/>
      <c r="AM48" s="27"/>
      <c r="AN48" s="27"/>
      <c r="AO48" s="27"/>
      <c r="AP48" s="27"/>
      <c r="AQ48" s="27"/>
      <c r="AR48" s="27"/>
      <c r="AS48" s="27"/>
      <c r="AT48" s="27"/>
      <c r="AU48" s="27"/>
      <c r="AV48" s="27"/>
      <c r="AW48" s="27"/>
      <c r="AX48" s="27"/>
      <c r="AY48" s="27"/>
      <c r="AZ48" s="27"/>
      <c r="BA48" s="27"/>
      <c r="BB48" s="27"/>
      <c r="BC48" s="27"/>
      <c r="BD48" s="27"/>
      <c r="BE48" s="27"/>
      <c r="BF48" s="27"/>
      <c r="BG48" s="27"/>
      <c r="BH48" s="27"/>
      <c r="BI48" s="27"/>
      <c r="BJ48" s="27"/>
      <c r="BK48" s="27"/>
      <c r="BL48" s="27"/>
      <c r="BM48" s="27"/>
      <c r="BN48" s="27"/>
      <c r="BO48" s="27"/>
      <c r="BP48" s="27"/>
      <c r="BQ48" s="27"/>
      <c r="BR48" s="27"/>
      <c r="BS48" s="27"/>
      <c r="BT48" s="27"/>
      <c r="BU48" s="27"/>
      <c r="BV48" s="27"/>
      <c r="BW48" s="27"/>
      <c r="BX48" s="27"/>
      <c r="BY48" s="27"/>
      <c r="BZ48" s="27"/>
      <c r="CG48" s="24"/>
    </row>
    <row r="49" spans="2:85" x14ac:dyDescent="0.25">
      <c r="B49" s="24"/>
      <c r="C49" s="25"/>
      <c r="D49" s="27"/>
      <c r="E49" s="27"/>
      <c r="F49" s="27"/>
      <c r="G49" s="27"/>
      <c r="H49" s="27"/>
      <c r="I49" s="27"/>
      <c r="J49" s="27"/>
      <c r="K49" s="27"/>
      <c r="L49" s="27"/>
      <c r="M49" s="27"/>
      <c r="N49" s="27"/>
      <c r="O49" s="27"/>
      <c r="P49" s="27"/>
      <c r="Q49" s="27"/>
      <c r="R49" s="27"/>
      <c r="S49" s="27"/>
      <c r="T49" s="27"/>
      <c r="U49" s="27"/>
      <c r="V49" s="27"/>
      <c r="W49" s="27"/>
      <c r="X49" s="27"/>
      <c r="Y49" s="27"/>
      <c r="Z49" s="27"/>
      <c r="AA49" s="27"/>
      <c r="AB49" s="27"/>
      <c r="AC49" s="27"/>
      <c r="AD49" s="27"/>
      <c r="AE49" s="27"/>
      <c r="AF49" s="27"/>
      <c r="AG49" s="27"/>
      <c r="AH49" s="27"/>
      <c r="AI49" s="27"/>
      <c r="AJ49" s="27"/>
      <c r="AK49" s="27"/>
      <c r="AL49" s="27"/>
      <c r="AM49" s="27"/>
      <c r="AN49" s="27"/>
      <c r="AO49" s="27"/>
      <c r="AP49" s="27"/>
      <c r="AQ49" s="27"/>
      <c r="AR49" s="27"/>
      <c r="AS49" s="27"/>
      <c r="AT49" s="27"/>
      <c r="AU49" s="27"/>
      <c r="AV49" s="27"/>
      <c r="AW49" s="27"/>
      <c r="AX49" s="27"/>
      <c r="AY49" s="27"/>
      <c r="AZ49" s="27"/>
      <c r="BA49" s="27"/>
      <c r="BB49" s="27"/>
      <c r="BC49" s="27"/>
      <c r="BD49" s="27"/>
      <c r="BE49" s="27"/>
      <c r="BF49" s="27"/>
      <c r="BG49" s="27"/>
      <c r="BH49" s="27"/>
      <c r="BI49" s="27"/>
      <c r="BJ49" s="27"/>
      <c r="BK49" s="27"/>
      <c r="BL49" s="27"/>
      <c r="BM49" s="27"/>
      <c r="BN49" s="27"/>
      <c r="BO49" s="27"/>
      <c r="BP49" s="27"/>
      <c r="BQ49" s="27"/>
      <c r="BR49" s="27"/>
      <c r="BS49" s="27"/>
      <c r="BT49" s="27"/>
      <c r="BU49" s="27"/>
      <c r="BV49" s="27"/>
      <c r="BW49" s="27"/>
      <c r="BX49" s="27"/>
      <c r="BY49" s="27"/>
      <c r="BZ49" s="27"/>
      <c r="CG49" s="24"/>
    </row>
    <row r="50" spans="2:85" x14ac:dyDescent="0.25">
      <c r="B50" s="24"/>
      <c r="C50" s="25"/>
      <c r="D50" s="27"/>
      <c r="E50" s="27"/>
      <c r="F50" s="27"/>
      <c r="G50" s="27"/>
      <c r="H50" s="27"/>
      <c r="I50" s="27"/>
      <c r="J50" s="27"/>
      <c r="K50" s="27"/>
      <c r="L50" s="27"/>
      <c r="M50" s="27"/>
      <c r="N50" s="27"/>
      <c r="O50" s="27"/>
      <c r="P50" s="27"/>
      <c r="Q50" s="27"/>
      <c r="R50" s="27"/>
      <c r="S50" s="27"/>
      <c r="T50" s="27"/>
      <c r="U50" s="27"/>
      <c r="V50" s="27"/>
      <c r="W50" s="27"/>
      <c r="X50" s="27"/>
      <c r="Y50" s="27"/>
      <c r="Z50" s="27"/>
      <c r="AA50" s="27"/>
      <c r="AB50" s="27"/>
      <c r="AC50" s="27"/>
      <c r="AD50" s="27"/>
      <c r="AE50" s="27"/>
      <c r="AF50" s="27"/>
      <c r="AG50" s="27"/>
      <c r="AH50" s="27"/>
      <c r="AI50" s="27"/>
      <c r="AJ50" s="27"/>
      <c r="AK50" s="27"/>
      <c r="AL50" s="27"/>
      <c r="AM50" s="27"/>
      <c r="AN50" s="27"/>
      <c r="AO50" s="27"/>
      <c r="AP50" s="27"/>
      <c r="AQ50" s="27"/>
      <c r="AR50" s="27"/>
      <c r="AS50" s="27"/>
      <c r="AT50" s="27"/>
      <c r="AU50" s="27"/>
      <c r="AV50" s="27"/>
      <c r="AW50" s="27"/>
      <c r="AX50" s="27"/>
      <c r="AY50" s="27"/>
      <c r="AZ50" s="27"/>
      <c r="BA50" s="27"/>
      <c r="BB50" s="27"/>
      <c r="BC50" s="27"/>
      <c r="BD50" s="27"/>
      <c r="BE50" s="27"/>
      <c r="BF50" s="27"/>
      <c r="BG50" s="27"/>
      <c r="BH50" s="27"/>
      <c r="BI50" s="27"/>
      <c r="BJ50" s="27"/>
      <c r="BK50" s="27"/>
      <c r="BL50" s="27"/>
      <c r="BM50" s="27"/>
      <c r="BN50" s="27"/>
      <c r="BO50" s="27"/>
      <c r="BP50" s="27"/>
      <c r="BQ50" s="27"/>
      <c r="BR50" s="27"/>
      <c r="BS50" s="27"/>
      <c r="BT50" s="27"/>
      <c r="BU50" s="27"/>
      <c r="BV50" s="27"/>
      <c r="BW50" s="27"/>
      <c r="BX50" s="27"/>
      <c r="BY50" s="27"/>
      <c r="BZ50" s="27"/>
      <c r="CG50" s="24"/>
    </row>
    <row r="51" spans="2:85" x14ac:dyDescent="0.25">
      <c r="B51" s="24"/>
      <c r="C51" s="25"/>
      <c r="D51" s="27"/>
      <c r="E51" s="27"/>
      <c r="F51" s="27"/>
      <c r="G51" s="27"/>
      <c r="H51" s="27"/>
      <c r="I51" s="27"/>
      <c r="J51" s="27"/>
      <c r="K51" s="27"/>
      <c r="L51" s="27"/>
      <c r="M51" s="27"/>
      <c r="N51" s="27"/>
      <c r="O51" s="27"/>
      <c r="P51" s="27"/>
      <c r="Q51" s="27"/>
      <c r="R51" s="27"/>
      <c r="S51" s="27"/>
      <c r="T51" s="27"/>
      <c r="U51" s="27"/>
      <c r="V51" s="27"/>
      <c r="W51" s="27"/>
      <c r="X51" s="27"/>
      <c r="Y51" s="27"/>
      <c r="Z51" s="27"/>
      <c r="AA51" s="27"/>
      <c r="AB51" s="27"/>
      <c r="AC51" s="27"/>
      <c r="AD51" s="27"/>
      <c r="AE51" s="27"/>
      <c r="AF51" s="27"/>
      <c r="AG51" s="27"/>
      <c r="AH51" s="27"/>
      <c r="AI51" s="27"/>
      <c r="AJ51" s="27"/>
      <c r="AK51" s="27"/>
      <c r="AL51" s="27"/>
      <c r="AM51" s="27"/>
      <c r="AN51" s="27"/>
      <c r="AO51" s="27"/>
      <c r="AP51" s="27"/>
      <c r="AQ51" s="27"/>
      <c r="AR51" s="27"/>
      <c r="AS51" s="27"/>
      <c r="AT51" s="27"/>
      <c r="AU51" s="27"/>
      <c r="AV51" s="27"/>
      <c r="AW51" s="27"/>
      <c r="AX51" s="27"/>
      <c r="AY51" s="27"/>
      <c r="AZ51" s="27"/>
      <c r="BA51" s="27"/>
      <c r="BB51" s="27"/>
      <c r="BC51" s="27"/>
      <c r="BD51" s="27"/>
      <c r="BE51" s="27"/>
      <c r="BF51" s="27"/>
      <c r="BG51" s="27"/>
      <c r="BH51" s="27"/>
      <c r="BI51" s="27"/>
      <c r="BJ51" s="27"/>
      <c r="BK51" s="27"/>
      <c r="BL51" s="27"/>
      <c r="BM51" s="27"/>
      <c r="BN51" s="27"/>
      <c r="BO51" s="27"/>
      <c r="BP51" s="27"/>
      <c r="BQ51" s="27"/>
      <c r="BR51" s="27"/>
      <c r="BS51" s="27"/>
      <c r="BT51" s="27"/>
      <c r="BU51" s="27"/>
      <c r="BV51" s="27"/>
      <c r="BW51" s="27"/>
      <c r="BX51" s="27"/>
      <c r="BY51" s="27"/>
      <c r="BZ51" s="27"/>
      <c r="CG51" s="24"/>
    </row>
    <row r="52" spans="2:85" x14ac:dyDescent="0.25">
      <c r="B52" s="24"/>
      <c r="C52" s="25"/>
      <c r="D52" s="27"/>
      <c r="E52" s="27"/>
      <c r="F52" s="27"/>
      <c r="G52" s="27"/>
      <c r="H52" s="27"/>
      <c r="I52" s="27"/>
      <c r="J52" s="27"/>
      <c r="K52" s="27"/>
      <c r="L52" s="27"/>
      <c r="M52" s="27"/>
      <c r="N52" s="27"/>
      <c r="O52" s="27"/>
      <c r="P52" s="27"/>
      <c r="Q52" s="27"/>
      <c r="R52" s="27"/>
      <c r="S52" s="27"/>
      <c r="T52" s="27"/>
      <c r="U52" s="27"/>
      <c r="V52" s="27"/>
      <c r="W52" s="27"/>
      <c r="X52" s="27"/>
      <c r="Y52" s="27"/>
      <c r="Z52" s="27"/>
      <c r="AA52" s="27"/>
      <c r="AB52" s="27"/>
      <c r="AC52" s="27"/>
      <c r="AD52" s="27"/>
      <c r="AE52" s="27"/>
      <c r="AF52" s="27"/>
      <c r="AG52" s="27"/>
      <c r="AH52" s="27"/>
      <c r="AI52" s="27"/>
      <c r="AJ52" s="27"/>
      <c r="AK52" s="27"/>
      <c r="AL52" s="27"/>
      <c r="AM52" s="27"/>
      <c r="AN52" s="27"/>
      <c r="AO52" s="27"/>
      <c r="AP52" s="27"/>
      <c r="AQ52" s="27"/>
      <c r="AR52" s="27"/>
      <c r="AS52" s="27"/>
      <c r="AT52" s="27"/>
      <c r="AU52" s="27"/>
      <c r="AV52" s="27"/>
      <c r="AW52" s="27"/>
      <c r="AX52" s="27"/>
      <c r="AY52" s="27"/>
      <c r="AZ52" s="27"/>
      <c r="BA52" s="27"/>
      <c r="BB52" s="27"/>
      <c r="BC52" s="27"/>
      <c r="BD52" s="27"/>
      <c r="BE52" s="27"/>
      <c r="BF52" s="27"/>
      <c r="BG52" s="27"/>
      <c r="BH52" s="27"/>
      <c r="BI52" s="27"/>
      <c r="BJ52" s="27"/>
      <c r="BK52" s="27"/>
      <c r="BL52" s="27"/>
      <c r="BM52" s="27"/>
      <c r="BN52" s="27"/>
      <c r="BO52" s="27"/>
      <c r="BP52" s="27"/>
      <c r="BQ52" s="27"/>
      <c r="BR52" s="27"/>
      <c r="BS52" s="27"/>
      <c r="BT52" s="27"/>
      <c r="BU52" s="27"/>
      <c r="BV52" s="27"/>
      <c r="BW52" s="27"/>
      <c r="BX52" s="27"/>
      <c r="BY52" s="27"/>
      <c r="BZ52" s="27"/>
      <c r="CG52" s="24"/>
    </row>
    <row r="53" spans="2:85" x14ac:dyDescent="0.25">
      <c r="B53" s="24"/>
      <c r="C53" s="25"/>
      <c r="D53" s="27"/>
      <c r="E53" s="27"/>
      <c r="F53" s="27"/>
      <c r="G53" s="27"/>
      <c r="H53" s="27"/>
      <c r="I53" s="27"/>
      <c r="J53" s="27"/>
      <c r="K53" s="27"/>
      <c r="L53" s="27"/>
      <c r="M53" s="27"/>
      <c r="N53" s="27"/>
      <c r="O53" s="27"/>
      <c r="P53" s="27"/>
      <c r="Q53" s="27"/>
      <c r="R53" s="27"/>
      <c r="S53" s="27"/>
      <c r="T53" s="27"/>
      <c r="U53" s="27"/>
      <c r="V53" s="27"/>
      <c r="W53" s="27"/>
      <c r="X53" s="27"/>
      <c r="Y53" s="27"/>
      <c r="Z53" s="27"/>
      <c r="AA53" s="27"/>
      <c r="AB53" s="27"/>
      <c r="AC53" s="27"/>
      <c r="AD53" s="27"/>
      <c r="AE53" s="27"/>
      <c r="AF53" s="27"/>
      <c r="AG53" s="27"/>
      <c r="AH53" s="27"/>
      <c r="AI53" s="27"/>
      <c r="AJ53" s="27"/>
      <c r="AK53" s="27"/>
      <c r="AL53" s="27"/>
      <c r="AM53" s="27"/>
      <c r="AN53" s="27"/>
      <c r="AO53" s="27"/>
      <c r="AP53" s="27"/>
      <c r="AQ53" s="27"/>
      <c r="AR53" s="27"/>
      <c r="AS53" s="27"/>
      <c r="AT53" s="27"/>
      <c r="AU53" s="27"/>
      <c r="AV53" s="27"/>
      <c r="AW53" s="27"/>
      <c r="AX53" s="27"/>
      <c r="AY53" s="27"/>
      <c r="AZ53" s="27"/>
      <c r="BA53" s="27"/>
      <c r="BB53" s="27"/>
      <c r="BC53" s="27"/>
      <c r="BD53" s="27"/>
      <c r="BE53" s="27"/>
      <c r="BF53" s="27"/>
      <c r="BG53" s="27"/>
      <c r="BH53" s="27"/>
      <c r="BI53" s="27"/>
      <c r="BJ53" s="27"/>
      <c r="BK53" s="27"/>
      <c r="BL53" s="27"/>
      <c r="BM53" s="27"/>
      <c r="BN53" s="27"/>
      <c r="BO53" s="27"/>
      <c r="BP53" s="27"/>
      <c r="BQ53" s="27"/>
      <c r="BR53" s="27"/>
      <c r="BS53" s="27"/>
      <c r="BT53" s="27"/>
      <c r="BU53" s="27"/>
      <c r="BV53" s="27"/>
      <c r="BW53" s="27"/>
      <c r="BX53" s="27"/>
      <c r="BY53" s="27"/>
      <c r="BZ53" s="27"/>
      <c r="CG53" s="24"/>
    </row>
    <row r="54" spans="2:85" x14ac:dyDescent="0.25">
      <c r="B54" s="24"/>
      <c r="C54" s="25"/>
      <c r="D54" s="27"/>
      <c r="E54" s="27"/>
      <c r="F54" s="27"/>
      <c r="G54" s="27"/>
      <c r="H54" s="27"/>
      <c r="I54" s="27"/>
      <c r="J54" s="27"/>
      <c r="K54" s="27"/>
      <c r="L54" s="27"/>
      <c r="M54" s="27"/>
      <c r="N54" s="27"/>
      <c r="O54" s="27"/>
      <c r="P54" s="27"/>
      <c r="Q54" s="27"/>
      <c r="R54" s="27"/>
      <c r="S54" s="27"/>
      <c r="T54" s="27"/>
      <c r="U54" s="27"/>
      <c r="V54" s="27"/>
      <c r="W54" s="27"/>
      <c r="X54" s="27"/>
      <c r="Y54" s="27"/>
      <c r="Z54" s="27"/>
      <c r="AA54" s="27"/>
      <c r="AB54" s="27"/>
      <c r="AC54" s="27"/>
      <c r="AD54" s="27"/>
      <c r="AE54" s="27"/>
      <c r="AF54" s="27"/>
      <c r="AG54" s="27"/>
      <c r="AH54" s="27"/>
      <c r="AI54" s="27"/>
      <c r="AJ54" s="27"/>
      <c r="AK54" s="27"/>
      <c r="AL54" s="27"/>
      <c r="AM54" s="27"/>
      <c r="AN54" s="27"/>
      <c r="AO54" s="27"/>
      <c r="AP54" s="27"/>
      <c r="AQ54" s="27"/>
      <c r="AR54" s="27"/>
      <c r="AS54" s="27"/>
      <c r="AT54" s="27"/>
      <c r="AU54" s="27"/>
      <c r="AV54" s="27"/>
      <c r="AW54" s="27"/>
      <c r="AX54" s="27"/>
      <c r="AY54" s="27"/>
      <c r="AZ54" s="27"/>
      <c r="BA54" s="27"/>
      <c r="BB54" s="27"/>
      <c r="BC54" s="27"/>
      <c r="BD54" s="27"/>
      <c r="BE54" s="27"/>
      <c r="BF54" s="27"/>
      <c r="BG54" s="27"/>
      <c r="BH54" s="27"/>
      <c r="BI54" s="27"/>
      <c r="BJ54" s="27"/>
      <c r="BK54" s="27"/>
      <c r="BL54" s="27"/>
      <c r="BM54" s="27"/>
      <c r="BN54" s="27"/>
      <c r="BO54" s="27"/>
      <c r="BP54" s="27"/>
      <c r="BQ54" s="27"/>
      <c r="BR54" s="27"/>
      <c r="BS54" s="27"/>
      <c r="BT54" s="27"/>
      <c r="BU54" s="27"/>
      <c r="BV54" s="27"/>
      <c r="BW54" s="27"/>
      <c r="BX54" s="27"/>
      <c r="BY54" s="27"/>
      <c r="BZ54" s="27"/>
      <c r="CG54" s="24"/>
    </row>
    <row r="55" spans="2:85" x14ac:dyDescent="0.25">
      <c r="B55" s="24"/>
      <c r="C55" s="25"/>
      <c r="D55" s="27"/>
      <c r="E55" s="27"/>
      <c r="F55" s="27"/>
      <c r="G55" s="27"/>
      <c r="H55" s="27"/>
      <c r="I55" s="27"/>
      <c r="J55" s="27"/>
      <c r="K55" s="27"/>
      <c r="L55" s="27"/>
      <c r="M55" s="27"/>
      <c r="N55" s="27"/>
      <c r="O55" s="27"/>
      <c r="P55" s="27"/>
      <c r="Q55" s="27"/>
      <c r="R55" s="27"/>
      <c r="S55" s="27"/>
      <c r="T55" s="27"/>
      <c r="U55" s="27"/>
      <c r="V55" s="27"/>
      <c r="W55" s="27"/>
      <c r="X55" s="27"/>
      <c r="Y55" s="27"/>
      <c r="Z55" s="27"/>
      <c r="AA55" s="27"/>
      <c r="AB55" s="27"/>
      <c r="AC55" s="27"/>
      <c r="AD55" s="27"/>
      <c r="AE55" s="27"/>
      <c r="AF55" s="27"/>
      <c r="AG55" s="27"/>
      <c r="AH55" s="27"/>
      <c r="AI55" s="27"/>
      <c r="AJ55" s="27"/>
      <c r="AK55" s="27"/>
      <c r="AL55" s="27"/>
      <c r="AM55" s="27"/>
      <c r="AN55" s="27"/>
      <c r="AO55" s="27"/>
      <c r="AP55" s="27"/>
      <c r="AQ55" s="27"/>
      <c r="AR55" s="27"/>
      <c r="AS55" s="27"/>
      <c r="AT55" s="27"/>
      <c r="AU55" s="27"/>
      <c r="AV55" s="27"/>
      <c r="AW55" s="27"/>
      <c r="AX55" s="27"/>
      <c r="AY55" s="27"/>
      <c r="AZ55" s="27"/>
      <c r="BA55" s="27"/>
      <c r="BB55" s="27"/>
      <c r="BC55" s="27"/>
      <c r="BD55" s="27"/>
      <c r="BE55" s="27"/>
      <c r="BF55" s="27"/>
      <c r="BG55" s="27"/>
      <c r="BH55" s="27"/>
      <c r="BI55" s="27"/>
      <c r="BJ55" s="27"/>
      <c r="BK55" s="27"/>
      <c r="BL55" s="27"/>
      <c r="BM55" s="27"/>
      <c r="BN55" s="27"/>
      <c r="BO55" s="27"/>
      <c r="BP55" s="27"/>
      <c r="BQ55" s="27"/>
      <c r="BR55" s="27"/>
      <c r="BS55" s="27"/>
      <c r="BT55" s="27"/>
      <c r="BU55" s="27"/>
      <c r="BV55" s="27"/>
      <c r="BW55" s="27"/>
      <c r="BX55" s="27"/>
      <c r="BY55" s="27"/>
      <c r="BZ55" s="27"/>
      <c r="CG55" s="24"/>
    </row>
    <row r="56" spans="2:85" x14ac:dyDescent="0.25">
      <c r="B56" s="24"/>
      <c r="C56" s="25"/>
      <c r="D56" s="27"/>
      <c r="E56" s="27"/>
      <c r="F56" s="27"/>
      <c r="G56" s="27"/>
      <c r="H56" s="27"/>
      <c r="I56" s="27"/>
      <c r="J56" s="27"/>
      <c r="K56" s="27"/>
      <c r="L56" s="27"/>
      <c r="M56" s="27"/>
      <c r="N56" s="27"/>
      <c r="O56" s="27"/>
      <c r="P56" s="27"/>
      <c r="Q56" s="27"/>
      <c r="R56" s="27"/>
      <c r="S56" s="27"/>
      <c r="T56" s="27"/>
      <c r="U56" s="27"/>
      <c r="V56" s="27"/>
      <c r="W56" s="27"/>
      <c r="X56" s="27"/>
      <c r="Y56" s="27"/>
      <c r="Z56" s="27"/>
      <c r="AA56" s="27"/>
      <c r="AB56" s="27"/>
      <c r="AC56" s="27"/>
      <c r="AD56" s="27"/>
      <c r="AE56" s="27"/>
      <c r="AF56" s="27"/>
      <c r="AG56" s="27"/>
      <c r="AH56" s="27"/>
      <c r="AI56" s="27"/>
      <c r="AJ56" s="27"/>
      <c r="AK56" s="27"/>
      <c r="AL56" s="27"/>
      <c r="AM56" s="27"/>
      <c r="AN56" s="27"/>
      <c r="AO56" s="27"/>
      <c r="AP56" s="27"/>
      <c r="AQ56" s="27"/>
      <c r="AR56" s="27"/>
      <c r="AS56" s="27"/>
      <c r="AT56" s="27"/>
      <c r="AU56" s="27"/>
      <c r="AV56" s="27"/>
      <c r="AW56" s="27"/>
      <c r="AX56" s="27"/>
      <c r="AY56" s="27"/>
      <c r="AZ56" s="27"/>
      <c r="BA56" s="27"/>
      <c r="BB56" s="27"/>
      <c r="BC56" s="27"/>
      <c r="BD56" s="27"/>
      <c r="BE56" s="27"/>
      <c r="BF56" s="27"/>
      <c r="BG56" s="27"/>
      <c r="BH56" s="27"/>
      <c r="BI56" s="27"/>
      <c r="BJ56" s="27"/>
      <c r="BK56" s="27"/>
      <c r="BL56" s="27"/>
      <c r="BM56" s="27"/>
      <c r="BN56" s="27"/>
      <c r="BO56" s="27"/>
      <c r="BP56" s="27"/>
      <c r="BQ56" s="27"/>
      <c r="BR56" s="27"/>
      <c r="BS56" s="27"/>
      <c r="BT56" s="27"/>
      <c r="BU56" s="27"/>
      <c r="BV56" s="27"/>
      <c r="BW56" s="27"/>
      <c r="BX56" s="27"/>
      <c r="BY56" s="27"/>
      <c r="BZ56" s="27"/>
      <c r="CG56" s="24"/>
    </row>
    <row r="57" spans="2:85" x14ac:dyDescent="0.25">
      <c r="B57" s="24"/>
      <c r="C57" s="25"/>
      <c r="D57" s="27"/>
      <c r="E57" s="27"/>
      <c r="F57" s="27"/>
      <c r="G57" s="27"/>
      <c r="H57" s="27"/>
      <c r="I57" s="27"/>
      <c r="J57" s="27"/>
      <c r="K57" s="27"/>
      <c r="L57" s="27"/>
      <c r="M57" s="27"/>
      <c r="N57" s="27"/>
      <c r="O57" s="27"/>
      <c r="P57" s="27"/>
      <c r="Q57" s="27"/>
      <c r="R57" s="27"/>
      <c r="S57" s="27"/>
      <c r="T57" s="27"/>
      <c r="U57" s="27"/>
      <c r="V57" s="27"/>
      <c r="W57" s="27"/>
      <c r="X57" s="27"/>
      <c r="Y57" s="27"/>
      <c r="Z57" s="27"/>
      <c r="AA57" s="27"/>
      <c r="AB57" s="27"/>
      <c r="AC57" s="27"/>
      <c r="AD57" s="27"/>
      <c r="AE57" s="27"/>
      <c r="AF57" s="27"/>
      <c r="AG57" s="27"/>
      <c r="AH57" s="27"/>
      <c r="AI57" s="27"/>
      <c r="AJ57" s="27"/>
      <c r="AK57" s="27"/>
      <c r="AL57" s="27"/>
      <c r="AM57" s="27"/>
      <c r="AN57" s="27"/>
      <c r="AO57" s="27"/>
      <c r="AP57" s="27"/>
      <c r="AQ57" s="27"/>
      <c r="AR57" s="27"/>
      <c r="AS57" s="27"/>
      <c r="AT57" s="27"/>
      <c r="AU57" s="27"/>
      <c r="AV57" s="27"/>
      <c r="AW57" s="27"/>
      <c r="AX57" s="27"/>
      <c r="AY57" s="27"/>
      <c r="AZ57" s="27"/>
      <c r="BA57" s="27"/>
      <c r="BB57" s="27"/>
      <c r="BC57" s="27"/>
      <c r="BD57" s="27"/>
      <c r="BE57" s="27"/>
      <c r="BF57" s="27"/>
      <c r="BG57" s="27"/>
      <c r="BH57" s="27"/>
      <c r="BI57" s="27"/>
      <c r="BJ57" s="27"/>
      <c r="BK57" s="27"/>
      <c r="BL57" s="27"/>
      <c r="BM57" s="27"/>
      <c r="BN57" s="27"/>
      <c r="BO57" s="27"/>
      <c r="BP57" s="27"/>
      <c r="BQ57" s="27"/>
      <c r="BR57" s="27"/>
      <c r="BS57" s="27"/>
      <c r="BT57" s="27"/>
      <c r="BU57" s="27"/>
      <c r="BV57" s="27"/>
      <c r="BW57" s="27"/>
      <c r="BX57" s="27"/>
      <c r="BY57" s="27"/>
      <c r="BZ57" s="27"/>
      <c r="CG57" s="24"/>
    </row>
  </sheetData>
  <sheetProtection algorithmName="SHA-512" hashValue="KkhpqJNVIyl7wbEmI7KkC52W0p4h9no5n5yvfZblzmJPxm+dmI/YmAv4nDhgRYhEV2m6w2JDBBdhdHG9Y6idcA==" saltValue="qzlRwlSZ8KqmOF932V7Hsg==" spinCount="100000" sheet="1" objects="1" scenarios="1" selectLockedCells="1" selectUnlockedCells="1"/>
  <mergeCells count="1">
    <mergeCell ref="A1:A3"/>
  </mergeCells>
  <pageMargins left="0.7" right="0.7" top="0.75" bottom="0.75" header="0.3" footer="0.3"/>
  <pageSetup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U57"/>
  <sheetViews>
    <sheetView workbookViewId="0">
      <selection sqref="A1:XFD1048576"/>
    </sheetView>
  </sheetViews>
  <sheetFormatPr defaultColWidth="8.69921875" defaultRowHeight="13.8" x14ac:dyDescent="0.25"/>
  <cols>
    <col min="1" max="1" width="16.09765625" style="9" customWidth="1"/>
    <col min="2" max="4" width="8.69921875" style="9"/>
    <col min="5" max="57" width="0" style="9" hidden="1" customWidth="1"/>
    <col min="58" max="82" width="8.69921875" style="9"/>
    <col min="83" max="83" width="13.19921875" style="9" customWidth="1"/>
    <col min="84" max="89" width="8.69921875" style="9"/>
    <col min="90" max="90" width="10.8984375" style="9" bestFit="1" customWidth="1"/>
    <col min="91" max="16384" width="8.69921875" style="9"/>
  </cols>
  <sheetData>
    <row r="1" spans="1:99" x14ac:dyDescent="0.25">
      <c r="A1" s="57" t="s">
        <v>10</v>
      </c>
      <c r="B1" s="9">
        <f>'Rank (2)'!B5</f>
        <v>5</v>
      </c>
      <c r="C1" s="9">
        <f>'Rank (2)'!D5</f>
        <v>20</v>
      </c>
      <c r="D1" s="9">
        <f>'Rank (2)'!H5</f>
        <v>2</v>
      </c>
    </row>
    <row r="2" spans="1:99" x14ac:dyDescent="0.25">
      <c r="A2" s="57"/>
      <c r="BF2" s="9">
        <v>7</v>
      </c>
      <c r="BI2" s="9">
        <v>6</v>
      </c>
      <c r="BL2" s="9">
        <v>5</v>
      </c>
      <c r="BO2" s="9">
        <v>4</v>
      </c>
      <c r="BR2" s="9">
        <v>3</v>
      </c>
      <c r="BU2" s="9">
        <v>2</v>
      </c>
      <c r="BX2" s="9">
        <v>1</v>
      </c>
    </row>
    <row r="3" spans="1:99" x14ac:dyDescent="0.25">
      <c r="A3" s="57"/>
      <c r="BF3" s="9" t="s">
        <v>11</v>
      </c>
      <c r="BG3" s="9" t="s">
        <v>0</v>
      </c>
      <c r="BH3" s="9" t="s">
        <v>6</v>
      </c>
      <c r="BI3" s="9" t="s">
        <v>11</v>
      </c>
      <c r="BJ3" s="9" t="s">
        <v>0</v>
      </c>
      <c r="BK3" s="9" t="s">
        <v>6</v>
      </c>
      <c r="BL3" s="9" t="s">
        <v>11</v>
      </c>
      <c r="BM3" s="9" t="s">
        <v>0</v>
      </c>
      <c r="BN3" s="9" t="s">
        <v>6</v>
      </c>
      <c r="BO3" s="9" t="s">
        <v>11</v>
      </c>
      <c r="BP3" s="9" t="s">
        <v>0</v>
      </c>
      <c r="BQ3" s="9" t="s">
        <v>6</v>
      </c>
      <c r="BR3" s="9" t="s">
        <v>11</v>
      </c>
      <c r="BS3" s="9" t="s">
        <v>0</v>
      </c>
      <c r="BT3" s="9" t="s">
        <v>6</v>
      </c>
      <c r="BU3" s="9" t="s">
        <v>11</v>
      </c>
      <c r="BV3" s="9" t="s">
        <v>0</v>
      </c>
      <c r="BW3" s="9" t="s">
        <v>6</v>
      </c>
      <c r="BX3" s="9" t="s">
        <v>11</v>
      </c>
      <c r="BY3" s="9" t="s">
        <v>0</v>
      </c>
      <c r="BZ3" s="9" t="s">
        <v>6</v>
      </c>
      <c r="CH3" s="9" t="s">
        <v>12</v>
      </c>
    </row>
    <row r="4" spans="1:99" x14ac:dyDescent="0.25">
      <c r="A4" s="23" t="s">
        <v>30</v>
      </c>
      <c r="B4" s="24">
        <f xml:space="preserve"> RTD("cqg.rtd",,"StudyData", A4, "BDIF", "InputChoice=Close,MAType=Sim,Period1="&amp;$C$1&amp;",Percent="&amp;$D$1&amp;"", "BDIF",$B$1,,"all",,,,"T")/RTD("cqg.rtd",,"StudyData",A4, "BBnds", "MAType=Sim,InputChoice=Close,Period1="&amp;$C$1&amp;",Percent="&amp;$D$1&amp;",Divisor=0", "BMA",$B$1,"0","ALL",,,"TRUE","T")</f>
        <v>3.6786217044473672E-4</v>
      </c>
      <c r="C4" s="25">
        <f>RANK(B4,$B$4:$B$28,0)+COUNTIF($B$4:B4,B4)-1</f>
        <v>3</v>
      </c>
      <c r="D4" s="26"/>
      <c r="E4" s="27"/>
      <c r="F4" s="27"/>
      <c r="G4" s="27"/>
      <c r="H4" s="27"/>
      <c r="I4" s="27"/>
      <c r="J4" s="27"/>
      <c r="K4" s="27"/>
      <c r="L4" s="27"/>
      <c r="M4" s="27"/>
      <c r="N4" s="27"/>
      <c r="O4" s="27"/>
      <c r="P4" s="27"/>
      <c r="Q4" s="27"/>
      <c r="R4" s="27"/>
      <c r="S4" s="27"/>
      <c r="T4" s="27"/>
      <c r="U4" s="27"/>
      <c r="V4" s="27"/>
      <c r="W4" s="27"/>
      <c r="X4" s="27"/>
      <c r="Y4" s="27"/>
      <c r="Z4" s="27"/>
      <c r="AA4" s="27"/>
      <c r="AB4" s="27"/>
      <c r="AC4" s="27"/>
      <c r="AD4" s="27"/>
      <c r="AE4" s="27"/>
      <c r="AF4" s="27"/>
      <c r="AG4" s="27"/>
      <c r="AH4" s="27"/>
      <c r="AI4" s="27"/>
      <c r="AJ4" s="27"/>
      <c r="AK4" s="27"/>
      <c r="AL4" s="27"/>
      <c r="AM4" s="27"/>
      <c r="AN4" s="27"/>
      <c r="AO4" s="27"/>
      <c r="AP4" s="27"/>
      <c r="AQ4" s="27"/>
      <c r="AR4" s="27"/>
      <c r="AS4" s="27"/>
      <c r="AT4" s="27"/>
      <c r="AU4" s="27"/>
      <c r="AV4" s="27"/>
      <c r="AW4" s="27"/>
      <c r="AX4" s="27"/>
      <c r="AY4" s="27"/>
      <c r="AZ4" s="27"/>
      <c r="BA4" s="27"/>
      <c r="BB4" s="27"/>
      <c r="BC4" s="27"/>
      <c r="BD4" s="27"/>
      <c r="BE4" s="27"/>
      <c r="BF4" s="27">
        <f>IF($C4=$BF$2,$BF$2,0)</f>
        <v>0</v>
      </c>
      <c r="BG4" s="27">
        <f>IF(BF4=$BF$2,$A4,0)</f>
        <v>0</v>
      </c>
      <c r="BH4" s="27">
        <f>IF(BF4=$BF$2,$B4,0)</f>
        <v>0</v>
      </c>
      <c r="BI4" s="27">
        <f>IF($C4=$BI$2,$BI$2,0)</f>
        <v>0</v>
      </c>
      <c r="BJ4" s="27">
        <f>IF(BI4=$BI$2,$A4,0)</f>
        <v>0</v>
      </c>
      <c r="BK4" s="27">
        <f>IF(BI4=$BI$2,$B4,0)</f>
        <v>0</v>
      </c>
      <c r="BL4" s="27">
        <f>IF($C4=$BL$2,$BL$2,0)</f>
        <v>0</v>
      </c>
      <c r="BM4" s="27">
        <f>IF(BL4=$BL$2,$A4,0)</f>
        <v>0</v>
      </c>
      <c r="BN4" s="27">
        <f>IF(BL4=$BL$2,$B4,0)</f>
        <v>0</v>
      </c>
      <c r="BO4" s="27">
        <f>IF($C4=$BO$2,$BO$2,0)</f>
        <v>0</v>
      </c>
      <c r="BP4" s="27">
        <f>IF(BO4=$BO$2,$A4,0)</f>
        <v>0</v>
      </c>
      <c r="BQ4" s="27">
        <f>IF(BO4=$BO$2,$B4,0)</f>
        <v>0</v>
      </c>
      <c r="BR4" s="27">
        <f>IF($C4=$BR$2,$BR$2,0)</f>
        <v>3</v>
      </c>
      <c r="BS4" s="27" t="str">
        <f>IF(BR4=$BR$2,$A4,0)</f>
        <v>DRGBPAUD</v>
      </c>
      <c r="BT4" s="27">
        <f>IF(BR4=$BR$2,$B4,0)</f>
        <v>3.6786217044473672E-4</v>
      </c>
      <c r="BU4" s="27">
        <f>IF($C4=$BU$2,$BU$2,0)</f>
        <v>0</v>
      </c>
      <c r="BV4" s="27">
        <f>IF(BU4=$BU$2,$A4,0)</f>
        <v>0</v>
      </c>
      <c r="BW4" s="27">
        <f>IF(BU4=$BU$2,$B4,0)</f>
        <v>0</v>
      </c>
      <c r="BX4" s="27">
        <f>IF($C4=$BX$2,$BX$2,0)</f>
        <v>0</v>
      </c>
      <c r="BY4" s="27">
        <f>IF(BX4=$BX$2,$A4,0)</f>
        <v>0</v>
      </c>
      <c r="BZ4" s="27">
        <f>IF(BX4=$BX$2,$B4,0)</f>
        <v>0</v>
      </c>
      <c r="CA4" s="27"/>
      <c r="CB4" s="27"/>
      <c r="CC4" s="27"/>
      <c r="CD4" s="9">
        <v>5</v>
      </c>
      <c r="CE4" s="9" t="str">
        <f>LOOKUP(CD4,BL$4:BL$8,BM$4:BM$8)</f>
        <v>DRGBPUSD</v>
      </c>
      <c r="CF4" s="31">
        <f>LOOKUP(CD4,BL$4:BL$8,BN$4:BN$8)</f>
        <v>3.1588370781263309E-4</v>
      </c>
      <c r="CH4" s="25" t="str">
        <f>CE33</f>
        <v>DRGBPUSD</v>
      </c>
      <c r="CI4" s="9">
        <f>CD33</f>
        <v>5</v>
      </c>
      <c r="CJ4" s="25">
        <f t="shared" ref="CJ4:CJ8" si="0">IF(CE4=CH4,0,1)</f>
        <v>0</v>
      </c>
      <c r="CK4" s="28">
        <f t="shared" ref="CK4:CK8" si="1">IF(CJ4=1,IF(CH5=CE4,-1,IF(CH6=CE4,-2,IF(CE4=CH3,1,IF(CE4=CH2,2,0)))),0)</f>
        <v>0</v>
      </c>
      <c r="CL4" s="29">
        <f xml:space="preserve"> RTD("cqg.rtd",,"StudyData",CE4, "VolBB^",,"c1",$B$1,"-9",,,,,"T")</f>
        <v>4.2038999999999998E-4</v>
      </c>
      <c r="CM4" s="24">
        <f xml:space="preserve"> RTD("cqg.rtd",,"StudyData",CE4, "VolBB^",,"c1",$B$1,"-8",,,,,"T")</f>
        <v>3.8573999999999998E-4</v>
      </c>
      <c r="CN4" s="24">
        <f xml:space="preserve"> RTD("cqg.rtd",,"StudyData",CE4, "VolBB^",,"c1",$B$1,"-7",,,,,"T")</f>
        <v>3.4067E-4</v>
      </c>
      <c r="CO4" s="24">
        <f xml:space="preserve"> RTD("cqg.rtd",,"StudyData",CE4, "VolBB^",,"c1",$B$1,"-6",,,,,"T")</f>
        <v>3.2288E-4</v>
      </c>
      <c r="CP4" s="24">
        <f xml:space="preserve"> RTD("cqg.rtd",,"StudyData",CE4, "VolBB^",,"c1",$B$1,"-5",,,,,"T")</f>
        <v>3.1493999999999999E-4</v>
      </c>
      <c r="CQ4" s="24">
        <f xml:space="preserve"> RTD("cqg.rtd",,"StudyData",CE4, "VolBB^",,"c1",$B$1,"-4",,,,,"T")</f>
        <v>3.1086999999999998E-4</v>
      </c>
      <c r="CR4" s="24">
        <f xml:space="preserve"> RTD("cqg.rtd",,"StudyData",CE4, "VolBB^",,"c1",$B$1,"-3",,,,,"T")</f>
        <v>3.0552999999999998E-4</v>
      </c>
      <c r="CS4" s="24">
        <f xml:space="preserve"> RTD("cqg.rtd",,"StudyData",CE4, "VolBB^",,"c1",$B$1,"-2",,,,,"T")</f>
        <v>3.1475999999999997E-4</v>
      </c>
      <c r="CT4" s="24">
        <f xml:space="preserve"> RTD("cqg.rtd",,"StudyData",CE4, "VolBB^",,"c1",$B$1,"-1",,,,,"T")</f>
        <v>3.1421999999999998E-4</v>
      </c>
      <c r="CU4" s="24">
        <f xml:space="preserve"> RTD("cqg.rtd",,"StudyData",CE4, "VolBB^",,"c1",$B$1,"0",,,,,"T")</f>
        <v>3.1588999999999999E-4</v>
      </c>
    </row>
    <row r="5" spans="1:99" x14ac:dyDescent="0.25">
      <c r="A5" s="23" t="s">
        <v>31</v>
      </c>
      <c r="B5" s="24">
        <f xml:space="preserve"> RTD("cqg.rtd",,"StudyData", A5, "BDIF", "InputChoice=Close,MAType=Sim,Period1="&amp;$C$1&amp;",Percent="&amp;$D$1&amp;"", "BDIF",$B$1,,"all",,,,"T")/RTD("cqg.rtd",,"StudyData",A5, "BBnds", "MAType=Sim,InputChoice=Close,Period1="&amp;$C$1&amp;",Percent="&amp;$D$1&amp;",Divisor=0", "BMA",$B$1,"0","ALL",,,"TRUE","T")</f>
        <v>7.0822008554581118E-4</v>
      </c>
      <c r="C5" s="25">
        <f>RANK(B5,$B$4:$B$28,0)+COUNTIF($B$4:B5,B5)-1</f>
        <v>1</v>
      </c>
      <c r="D5" s="26"/>
      <c r="E5" s="27"/>
      <c r="F5" s="27"/>
      <c r="G5" s="27"/>
      <c r="H5" s="27"/>
      <c r="I5" s="27"/>
      <c r="J5" s="27"/>
      <c r="K5" s="27"/>
      <c r="L5" s="27"/>
      <c r="M5" s="27"/>
      <c r="N5" s="27"/>
      <c r="O5" s="27"/>
      <c r="P5" s="27"/>
      <c r="Q5" s="27"/>
      <c r="R5" s="27"/>
      <c r="S5" s="27"/>
      <c r="T5" s="27"/>
      <c r="U5" s="27"/>
      <c r="V5" s="27"/>
      <c r="W5" s="27"/>
      <c r="X5" s="27"/>
      <c r="Y5" s="27"/>
      <c r="Z5" s="27"/>
      <c r="AA5" s="27"/>
      <c r="AB5" s="27"/>
      <c r="AC5" s="27"/>
      <c r="AD5" s="27"/>
      <c r="AE5" s="27"/>
      <c r="AF5" s="27"/>
      <c r="AG5" s="27"/>
      <c r="AH5" s="27"/>
      <c r="AI5" s="27"/>
      <c r="AJ5" s="27"/>
      <c r="AK5" s="27"/>
      <c r="AL5" s="27"/>
      <c r="AM5" s="27"/>
      <c r="AN5" s="27"/>
      <c r="AO5" s="27"/>
      <c r="AP5" s="27"/>
      <c r="AQ5" s="27"/>
      <c r="AR5" s="27"/>
      <c r="AS5" s="27"/>
      <c r="AT5" s="27"/>
      <c r="AU5" s="27"/>
      <c r="AV5" s="27"/>
      <c r="AW5" s="27"/>
      <c r="AX5" s="27"/>
      <c r="AY5" s="27"/>
      <c r="AZ5" s="27"/>
      <c r="BA5" s="27"/>
      <c r="BB5" s="27"/>
      <c r="BC5" s="27"/>
      <c r="BD5" s="27"/>
      <c r="BE5" s="27"/>
      <c r="BF5" s="27">
        <f>IF($C5=$BF$2,$BF$2,BF4+0.01)</f>
        <v>0.01</v>
      </c>
      <c r="BG5" s="27">
        <f>IF(BF5=$BF$2,$A5,0)</f>
        <v>0</v>
      </c>
      <c r="BH5" s="27">
        <f>IF(BF5=$BF$2,$B5,0)</f>
        <v>0</v>
      </c>
      <c r="BI5" s="27">
        <f>IF($C5=$BI$2,$BI$2,BI4+0.01)</f>
        <v>0.01</v>
      </c>
      <c r="BJ5" s="27">
        <f>IF(BI5=$BI$2,$A5,0)</f>
        <v>0</v>
      </c>
      <c r="BK5" s="27">
        <f>IF(BI5=$BI$2,$B5,0)</f>
        <v>0</v>
      </c>
      <c r="BL5" s="27">
        <f>IF($C5=$BL$2,$BL$2,BL4+0.01)</f>
        <v>0.01</v>
      </c>
      <c r="BM5" s="27">
        <f>IF(BL5=$BL$2,$A5,0)</f>
        <v>0</v>
      </c>
      <c r="BN5" s="27">
        <f>IF(BL5=$BL$2,$B5,0)</f>
        <v>0</v>
      </c>
      <c r="BO5" s="27">
        <f>IF($C5=$BO$2,$BO$2,BO4+0.01)</f>
        <v>0.01</v>
      </c>
      <c r="BP5" s="27">
        <f>IF(BO5=$BO$2,$A5,0)</f>
        <v>0</v>
      </c>
      <c r="BQ5" s="27">
        <f>IF(BO5=$BO$2,$B5,0)</f>
        <v>0</v>
      </c>
      <c r="BR5" s="27">
        <f>IF($C5=$BR$2,$BR$2,BR4+0.01)</f>
        <v>3.01</v>
      </c>
      <c r="BS5" s="27">
        <f>IF(BR5=$BR$2,$A5,0)</f>
        <v>0</v>
      </c>
      <c r="BT5" s="27">
        <f>IF(BR5=$BR$2,$B5,0)</f>
        <v>0</v>
      </c>
      <c r="BU5" s="27">
        <f>IF($C5=$BU$2,$BU$2,BU4+0.01)</f>
        <v>0.01</v>
      </c>
      <c r="BV5" s="27">
        <f>IF(BU5=$BU$2,$A5,0)</f>
        <v>0</v>
      </c>
      <c r="BW5" s="27">
        <f>IF(BU5=$BU$2,$B5,0)</f>
        <v>0</v>
      </c>
      <c r="BX5" s="27">
        <f>IF($C5=$BX$2,$BX$2,BX4+0.01)</f>
        <v>1</v>
      </c>
      <c r="BY5" s="27" t="str">
        <f>IF(BX5=$BX$2,$A5,0)</f>
        <v>DRGBPCAD</v>
      </c>
      <c r="BZ5" s="27">
        <f>IF(BX5=$BX$2,$B5,0)</f>
        <v>7.0822008554581118E-4</v>
      </c>
      <c r="CA5" s="27"/>
      <c r="CB5" s="27"/>
      <c r="CC5" s="27"/>
      <c r="CD5" s="9">
        <f>CD4-1</f>
        <v>4</v>
      </c>
      <c r="CE5" s="9" t="str">
        <f>LOOKUP(CD5,BO$4:BO$8,BP$4:BP$8)</f>
        <v>DRGBPCHF</v>
      </c>
      <c r="CF5" s="31">
        <f>LOOKUP(CD5,BO$4:BO$8,BQ$4:BQ$8)</f>
        <v>3.2425674601453994E-4</v>
      </c>
      <c r="CH5" s="25" t="str">
        <f t="shared" ref="CH5:CH8" si="2">CE34</f>
        <v>DRGBPCHF</v>
      </c>
      <c r="CI5" s="9">
        <f t="shared" ref="CI5:CI8" si="3">CD34</f>
        <v>4</v>
      </c>
      <c r="CJ5" s="25">
        <f t="shared" si="0"/>
        <v>0</v>
      </c>
      <c r="CK5" s="28">
        <f t="shared" si="1"/>
        <v>0</v>
      </c>
      <c r="CL5" s="29">
        <f xml:space="preserve"> RTD("cqg.rtd",,"StudyData",CE5, "VolBB^",,"c1",$B$1,"-9",,,,,"T")</f>
        <v>5.7346000000000003E-4</v>
      </c>
      <c r="CM5" s="24">
        <f xml:space="preserve"> RTD("cqg.rtd",,"StudyData",CE5, "VolBB^",,"c1",$B$1,"-8",,,,,"T")</f>
        <v>4.9547999999999997E-4</v>
      </c>
      <c r="CN5" s="24">
        <f xml:space="preserve"> RTD("cqg.rtd",,"StudyData",CE5, "VolBB^",,"c1",$B$1,"-7",,,,,"T")</f>
        <v>4.1721999999999999E-4</v>
      </c>
      <c r="CO5" s="24">
        <f xml:space="preserve"> RTD("cqg.rtd",,"StudyData",CE5, "VolBB^",,"c1",$B$1,"-6",,,,,"T")</f>
        <v>4.0041000000000002E-4</v>
      </c>
      <c r="CP5" s="24">
        <f xml:space="preserve"> RTD("cqg.rtd",,"StudyData",CE5, "VolBB^",,"c1",$B$1,"-5",,,,,"T")</f>
        <v>3.7261E-4</v>
      </c>
      <c r="CQ5" s="24">
        <f xml:space="preserve"> RTD("cqg.rtd",,"StudyData",CE5, "VolBB^",,"c1",$B$1,"-4",,,,,"T")</f>
        <v>3.4882000000000001E-4</v>
      </c>
      <c r="CR5" s="24">
        <f xml:space="preserve"> RTD("cqg.rtd",,"StudyData",CE5, "VolBB^",,"c1",$B$1,"-3",,,,,"T")</f>
        <v>3.4767000000000001E-4</v>
      </c>
      <c r="CS5" s="24">
        <f xml:space="preserve"> RTD("cqg.rtd",,"StudyData",CE5, "VolBB^",,"c1",$B$1,"-2",,,,,"T")</f>
        <v>3.3696000000000003E-4</v>
      </c>
      <c r="CT5" s="24">
        <f xml:space="preserve"> RTD("cqg.rtd",,"StudyData",CE5, "VolBB^",,"c1",$B$1,"-1",,,,,"T")</f>
        <v>3.2964000000000002E-4</v>
      </c>
      <c r="CU5" s="24">
        <f xml:space="preserve"> RTD("cqg.rtd",,"StudyData",CE5, "VolBB^",,"c1",$B$1,"0",,,,,"T")</f>
        <v>3.2425999999999999E-4</v>
      </c>
    </row>
    <row r="6" spans="1:99" x14ac:dyDescent="0.25">
      <c r="A6" s="23" t="s">
        <v>35</v>
      </c>
      <c r="B6" s="24">
        <f xml:space="preserve"> RTD("cqg.rtd",,"StudyData", A6, "BDIF", "InputChoice=Close,MAType=Sim,Period1="&amp;$C$1&amp;",Percent="&amp;$D$1&amp;"", "BDIF",$B$1,,"all",,,,"T")/RTD("cqg.rtd",,"StudyData",A6, "BBnds", "MAType=Sim,InputChoice=Close,Period1="&amp;$C$1&amp;",Percent="&amp;$D$1&amp;",Divisor=0", "BMA",$B$1,"0","ALL",,,"TRUE","T")</f>
        <v>3.2425674601453994E-4</v>
      </c>
      <c r="C6" s="25">
        <f>RANK(B6,$B$4:$B$28,0)+COUNTIF($B$4:B6,B6)-1</f>
        <v>4</v>
      </c>
      <c r="D6" s="26"/>
      <c r="E6" s="27"/>
      <c r="F6" s="27"/>
      <c r="G6" s="27"/>
      <c r="H6" s="27"/>
      <c r="I6" s="27"/>
      <c r="J6" s="27"/>
      <c r="K6" s="27"/>
      <c r="L6" s="27"/>
      <c r="M6" s="27"/>
      <c r="N6" s="27"/>
      <c r="O6" s="27"/>
      <c r="P6" s="27"/>
      <c r="Q6" s="27"/>
      <c r="R6" s="27"/>
      <c r="S6" s="27"/>
      <c r="T6" s="27"/>
      <c r="U6" s="27"/>
      <c r="V6" s="27"/>
      <c r="W6" s="27"/>
      <c r="X6" s="27"/>
      <c r="Y6" s="27"/>
      <c r="Z6" s="27"/>
      <c r="AA6" s="27"/>
      <c r="AB6" s="27"/>
      <c r="AC6" s="27"/>
      <c r="AD6" s="27"/>
      <c r="AE6" s="27"/>
      <c r="AF6" s="27"/>
      <c r="AG6" s="27"/>
      <c r="AH6" s="27"/>
      <c r="AI6" s="27"/>
      <c r="AJ6" s="27"/>
      <c r="AK6" s="27"/>
      <c r="AL6" s="27"/>
      <c r="AM6" s="27"/>
      <c r="AN6" s="27"/>
      <c r="AO6" s="27"/>
      <c r="AP6" s="27"/>
      <c r="AQ6" s="27"/>
      <c r="AR6" s="27"/>
      <c r="AS6" s="27"/>
      <c r="AT6" s="27"/>
      <c r="AU6" s="27"/>
      <c r="AV6" s="27"/>
      <c r="AW6" s="27"/>
      <c r="AX6" s="27"/>
      <c r="AY6" s="27"/>
      <c r="AZ6" s="27"/>
      <c r="BA6" s="27"/>
      <c r="BB6" s="27"/>
      <c r="BC6" s="27"/>
      <c r="BD6" s="27"/>
      <c r="BE6" s="27"/>
      <c r="BF6" s="27">
        <f>IF($C6=$BF$2,$BF$2,BF5+0.01)</f>
        <v>0.02</v>
      </c>
      <c r="BG6" s="27">
        <f>IF(BF6=$BF$2,$A6,0)</f>
        <v>0</v>
      </c>
      <c r="BH6" s="27">
        <f>IF(BF6=$BF$2,$B6,0)</f>
        <v>0</v>
      </c>
      <c r="BI6" s="27">
        <f>IF($C6=$BI$2,$BI$2,BI5+0.01)</f>
        <v>0.02</v>
      </c>
      <c r="BJ6" s="27">
        <f>IF(BI6=$BI$2,$A6,0)</f>
        <v>0</v>
      </c>
      <c r="BK6" s="27">
        <f>IF(BI6=$BI$2,$B6,0)</f>
        <v>0</v>
      </c>
      <c r="BL6" s="27">
        <f>IF($C6=$BL$2,$BL$2,BL5+0.01)</f>
        <v>0.02</v>
      </c>
      <c r="BM6" s="27">
        <f>IF(BL6=$BL$2,$A6,0)</f>
        <v>0</v>
      </c>
      <c r="BN6" s="27">
        <f>IF(BL6=$BL$2,$B6,0)</f>
        <v>0</v>
      </c>
      <c r="BO6" s="27">
        <f>IF($C6=$BO$2,$BO$2,BO5+0.01)</f>
        <v>4</v>
      </c>
      <c r="BP6" s="27" t="str">
        <f>IF(BO6=$BO$2,$A6,0)</f>
        <v>DRGBPCHF</v>
      </c>
      <c r="BQ6" s="27">
        <f>IF(BO6=$BO$2,$B6,0)</f>
        <v>3.2425674601453994E-4</v>
      </c>
      <c r="BR6" s="27">
        <f>IF($C6=$BR$2,$BR$2,BR5+0.01)</f>
        <v>3.0199999999999996</v>
      </c>
      <c r="BS6" s="27">
        <f>IF(BR6=$BR$2,$A6,0)</f>
        <v>0</v>
      </c>
      <c r="BT6" s="27">
        <f>IF(BR6=$BR$2,$B6,0)</f>
        <v>0</v>
      </c>
      <c r="BU6" s="27">
        <f>IF($C6=$BU$2,$BU$2,BU5+0.01)</f>
        <v>0.02</v>
      </c>
      <c r="BV6" s="27">
        <f>IF(BU6=$BU$2,$A6,0)</f>
        <v>0</v>
      </c>
      <c r="BW6" s="27">
        <f>IF(BU6=$BU$2,$B6,0)</f>
        <v>0</v>
      </c>
      <c r="BX6" s="27">
        <f>IF($C6=$BX$2,$BX$2,BX5+0.01)</f>
        <v>1.01</v>
      </c>
      <c r="BY6" s="27">
        <f>IF(BX6=$BX$2,$A6,0)</f>
        <v>0</v>
      </c>
      <c r="BZ6" s="27">
        <f>IF(BX6=$BX$2,$B6,0)</f>
        <v>0</v>
      </c>
      <c r="CA6" s="27"/>
      <c r="CB6" s="27"/>
      <c r="CC6" s="27"/>
      <c r="CD6" s="9">
        <f t="shared" ref="CD6:CD8" si="4">CD5-1</f>
        <v>3</v>
      </c>
      <c r="CE6" s="9" t="str">
        <f>LOOKUP(CD6,BR$4:BR$8,BS$4:BS$8)</f>
        <v>DRGBPAUD</v>
      </c>
      <c r="CF6" s="31">
        <f>LOOKUP(CD6,BR$4:BR$8,BT$4:BT$8)</f>
        <v>3.6786217044473672E-4</v>
      </c>
      <c r="CH6" s="25" t="str">
        <f t="shared" si="2"/>
        <v>DRGBPAUD</v>
      </c>
      <c r="CI6" s="9">
        <f t="shared" si="3"/>
        <v>3</v>
      </c>
      <c r="CJ6" s="25">
        <f t="shared" si="0"/>
        <v>0</v>
      </c>
      <c r="CK6" s="28">
        <f t="shared" si="1"/>
        <v>0</v>
      </c>
      <c r="CL6" s="29">
        <f xml:space="preserve"> RTD("cqg.rtd",,"StudyData",CE6, "VolBB^",,"c1",$B$1,"-9",,,,,"T")</f>
        <v>3.7973E-4</v>
      </c>
      <c r="CM6" s="24">
        <f xml:space="preserve"> RTD("cqg.rtd",,"StudyData",CE6, "VolBB^",,"c1",$B$1,"-8",,,,,"T")</f>
        <v>3.1632999999999997E-4</v>
      </c>
      <c r="CN6" s="24">
        <f xml:space="preserve"> RTD("cqg.rtd",,"StudyData",CE6, "VolBB^",,"c1",$B$1,"-7",,,,,"T")</f>
        <v>3.0369000000000001E-4</v>
      </c>
      <c r="CO6" s="24">
        <f xml:space="preserve"> RTD("cqg.rtd",,"StudyData",CE6, "VolBB^",,"c1",$B$1,"-6",,,,,"T")</f>
        <v>2.9003999999999998E-4</v>
      </c>
      <c r="CP6" s="24">
        <f xml:space="preserve"> RTD("cqg.rtd",,"StudyData",CE6, "VolBB^",,"c1",$B$1,"-5",,,,,"T")</f>
        <v>2.9704999999999998E-4</v>
      </c>
      <c r="CQ6" s="24">
        <f xml:space="preserve"> RTD("cqg.rtd",,"StudyData",CE6, "VolBB^",,"c1",$B$1,"-4",,,,,"T")</f>
        <v>2.8745000000000002E-4</v>
      </c>
      <c r="CR6" s="24">
        <f xml:space="preserve"> RTD("cqg.rtd",,"StudyData",CE6, "VolBB^",,"c1",$B$1,"-3",,,,,"T")</f>
        <v>2.8757000000000001E-4</v>
      </c>
      <c r="CS6" s="24">
        <f xml:space="preserve"> RTD("cqg.rtd",,"StudyData",CE6, "VolBB^",,"c1",$B$1,"-2",,,,,"T")</f>
        <v>2.9995E-4</v>
      </c>
      <c r="CT6" s="24">
        <f xml:space="preserve"> RTD("cqg.rtd",,"StudyData",CE6, "VolBB^",,"c1",$B$1,"-1",,,,,"T")</f>
        <v>3.4579000000000001E-4</v>
      </c>
      <c r="CU6" s="24">
        <f xml:space="preserve"> RTD("cqg.rtd",,"StudyData",CE6, "VolBB^",,"c1",$B$1,"0",,,,,"T")</f>
        <v>3.6786000000000002E-4</v>
      </c>
    </row>
    <row r="7" spans="1:99" x14ac:dyDescent="0.25">
      <c r="A7" s="23" t="s">
        <v>26</v>
      </c>
      <c r="B7" s="24">
        <f xml:space="preserve"> RTD("cqg.rtd",,"StudyData", A7, "BDIF", "InputChoice=Close,MAType=Sim,Period1="&amp;$C$1&amp;",Percent="&amp;$D$1&amp;"", "BDIF",$B$1,,"all",,,,"T")/RTD("cqg.rtd",,"StudyData",A7, "BBnds", "MAType=Sim,InputChoice=Close,Period1="&amp;$C$1&amp;",Percent="&amp;$D$1&amp;",Divisor=0", "BMA",$B$1,"0","ALL",,,"TRUE","T")</f>
        <v>4.1871177273674351E-4</v>
      </c>
      <c r="C7" s="25">
        <f>RANK(B7,$B$4:$B$28,0)+COUNTIF($B$4:B7,B7)-1</f>
        <v>2</v>
      </c>
      <c r="D7" s="26"/>
      <c r="E7" s="27"/>
      <c r="F7" s="27"/>
      <c r="G7" s="27"/>
      <c r="H7" s="27"/>
      <c r="I7" s="27"/>
      <c r="J7" s="27"/>
      <c r="K7" s="27"/>
      <c r="L7" s="27"/>
      <c r="M7" s="27"/>
      <c r="N7" s="27"/>
      <c r="O7" s="27"/>
      <c r="P7" s="27"/>
      <c r="Q7" s="27"/>
      <c r="R7" s="27"/>
      <c r="S7" s="27"/>
      <c r="T7" s="27"/>
      <c r="U7" s="27"/>
      <c r="V7" s="27"/>
      <c r="W7" s="27"/>
      <c r="X7" s="27"/>
      <c r="Y7" s="27"/>
      <c r="Z7" s="27"/>
      <c r="AA7" s="27"/>
      <c r="AB7" s="27"/>
      <c r="AC7" s="27"/>
      <c r="AD7" s="27"/>
      <c r="AE7" s="27"/>
      <c r="AF7" s="27"/>
      <c r="AG7" s="27"/>
      <c r="AH7" s="27"/>
      <c r="AI7" s="27"/>
      <c r="AJ7" s="27"/>
      <c r="AK7" s="27"/>
      <c r="AL7" s="27"/>
      <c r="AM7" s="27"/>
      <c r="AN7" s="27"/>
      <c r="AO7" s="27"/>
      <c r="AP7" s="27"/>
      <c r="AQ7" s="27"/>
      <c r="AR7" s="27"/>
      <c r="AS7" s="27"/>
      <c r="AT7" s="27"/>
      <c r="AU7" s="27"/>
      <c r="AV7" s="27"/>
      <c r="AW7" s="27"/>
      <c r="AX7" s="27"/>
      <c r="AY7" s="27"/>
      <c r="AZ7" s="27"/>
      <c r="BA7" s="27"/>
      <c r="BB7" s="27"/>
      <c r="BC7" s="27"/>
      <c r="BD7" s="27"/>
      <c r="BE7" s="27"/>
      <c r="BF7" s="27">
        <f>IF($C7=$BF$2,$BF$2,BF6+0.01)</f>
        <v>0.03</v>
      </c>
      <c r="BG7" s="27">
        <f>IF(BF7=$BF$2,$A7,0)</f>
        <v>0</v>
      </c>
      <c r="BH7" s="27">
        <f>IF(BF7=$BF$2,$B7,0)</f>
        <v>0</v>
      </c>
      <c r="BI7" s="27">
        <f>IF($C7=$BI$2,$BI$2,BI6+0.01)</f>
        <v>0.03</v>
      </c>
      <c r="BJ7" s="27">
        <f>IF(BI7=$BI$2,$A7,0)</f>
        <v>0</v>
      </c>
      <c r="BK7" s="27">
        <f>IF(BI7=$BI$2,$B7,0)</f>
        <v>0</v>
      </c>
      <c r="BL7" s="27">
        <f>IF($C7=$BL$2,$BL$2,BL6+0.01)</f>
        <v>0.03</v>
      </c>
      <c r="BM7" s="27">
        <f>IF(BL7=$BL$2,$A7,0)</f>
        <v>0</v>
      </c>
      <c r="BN7" s="27">
        <f>IF(BL7=$BL$2,$B7,0)</f>
        <v>0</v>
      </c>
      <c r="BO7" s="27">
        <f>IF($C7=$BO$2,$BO$2,BO6+0.01)</f>
        <v>4.01</v>
      </c>
      <c r="BP7" s="27">
        <f>IF(BO7=$BO$2,$A7,0)</f>
        <v>0</v>
      </c>
      <c r="BQ7" s="27">
        <f>IF(BO7=$BO$2,$B7,0)</f>
        <v>0</v>
      </c>
      <c r="BR7" s="27">
        <f>IF($C7=$BR$2,$BR$2,BR6+0.01)</f>
        <v>3.0299999999999994</v>
      </c>
      <c r="BS7" s="27">
        <f>IF(BR7=$BR$2,$A7,0)</f>
        <v>0</v>
      </c>
      <c r="BT7" s="27">
        <f>IF(BR7=$BR$2,$B7,0)</f>
        <v>0</v>
      </c>
      <c r="BU7" s="27">
        <f>IF($C7=$BU$2,$BU$2,BU6+0.01)</f>
        <v>2</v>
      </c>
      <c r="BV7" s="27" t="str">
        <f>IF(BU7=$BU$2,$A7,0)</f>
        <v>DRGBPJPY</v>
      </c>
      <c r="BW7" s="27">
        <f>IF(BU7=$BU$2,$B7,0)</f>
        <v>4.1871177273674351E-4</v>
      </c>
      <c r="BX7" s="27">
        <f>IF($C7=$BX$2,$BX$2,BX6+0.01)</f>
        <v>1.02</v>
      </c>
      <c r="BY7" s="27">
        <f>IF(BX7=$BX$2,$A7,0)</f>
        <v>0</v>
      </c>
      <c r="BZ7" s="27">
        <f>IF(BX7=$BX$2,$B7,0)</f>
        <v>0</v>
      </c>
      <c r="CA7" s="27"/>
      <c r="CB7" s="27"/>
      <c r="CC7" s="27"/>
      <c r="CD7" s="9">
        <f t="shared" si="4"/>
        <v>2</v>
      </c>
      <c r="CE7" s="9" t="str">
        <f>LOOKUP(CD7,BU$4:BU$8,BV$4:BV$8)</f>
        <v>DRGBPJPY</v>
      </c>
      <c r="CF7" s="31">
        <f>LOOKUP(CD7,BU$4:BU$8,BW$4:BW$8)</f>
        <v>4.1871177273674351E-4</v>
      </c>
      <c r="CH7" s="25" t="str">
        <f t="shared" si="2"/>
        <v>DRGBPJPY</v>
      </c>
      <c r="CI7" s="9">
        <f t="shared" si="3"/>
        <v>2</v>
      </c>
      <c r="CJ7" s="25">
        <f t="shared" si="0"/>
        <v>0</v>
      </c>
      <c r="CK7" s="28">
        <f t="shared" si="1"/>
        <v>0</v>
      </c>
      <c r="CL7" s="29">
        <f xml:space="preserve"> RTD("cqg.rtd",,"StudyData",CE7, "VolBB^",,"c1",$B$1,"-9",,,,,"T")</f>
        <v>8.0997999999999997E-4</v>
      </c>
      <c r="CM7" s="24">
        <f xml:space="preserve"> RTD("cqg.rtd",,"StudyData",CE7, "VolBB^",,"c1",$B$1,"-8",,,,,"T")</f>
        <v>6.9552999999999998E-4</v>
      </c>
      <c r="CN7" s="24">
        <f xml:space="preserve"> RTD("cqg.rtd",,"StudyData",CE7, "VolBB^",,"c1",$B$1,"-7",,,,,"T")</f>
        <v>6.0767999999999998E-4</v>
      </c>
      <c r="CO7" s="24">
        <f xml:space="preserve"> RTD("cqg.rtd",,"StudyData",CE7, "VolBB^",,"c1",$B$1,"-6",,,,,"T")</f>
        <v>5.8549000000000003E-4</v>
      </c>
      <c r="CP7" s="24">
        <f xml:space="preserve"> RTD("cqg.rtd",,"StudyData",CE7, "VolBB^",,"c1",$B$1,"-5",,,,,"T")</f>
        <v>5.6570000000000004E-4</v>
      </c>
      <c r="CQ7" s="24">
        <f xml:space="preserve"> RTD("cqg.rtd",,"StudyData",CE7, "VolBB^",,"c1",$B$1,"-4",,,,,"T")</f>
        <v>4.9337999999999997E-4</v>
      </c>
      <c r="CR7" s="24">
        <f xml:space="preserve"> RTD("cqg.rtd",,"StudyData",CE7, "VolBB^",,"c1",$B$1,"-3",,,,,"T")</f>
        <v>4.4758999999999999E-4</v>
      </c>
      <c r="CS7" s="24">
        <f xml:space="preserve"> RTD("cqg.rtd",,"StudyData",CE7, "VolBB^",,"c1",$B$1,"-2",,,,,"T")</f>
        <v>4.5308000000000002E-4</v>
      </c>
      <c r="CT7" s="24">
        <f xml:space="preserve"> RTD("cqg.rtd",,"StudyData",CE7, "VolBB^",,"c1",$B$1,"-1",,,,,"T")</f>
        <v>4.4272000000000002E-4</v>
      </c>
      <c r="CU7" s="24">
        <f xml:space="preserve"> RTD("cqg.rtd",,"StudyData",CE7, "VolBB^",,"c1",$B$1,"0",,,,,"T")</f>
        <v>4.1870999999999998E-4</v>
      </c>
    </row>
    <row r="8" spans="1:99" x14ac:dyDescent="0.25">
      <c r="A8" s="23" t="s">
        <v>17</v>
      </c>
      <c r="B8" s="24">
        <f xml:space="preserve"> RTD("cqg.rtd",,"StudyData", A8, "BDIF", "InputChoice=Close,MAType=Sim,Period1="&amp;$C$1&amp;",Percent="&amp;$D$1&amp;"", "BDIF",$B$1,,"all",,,,"T")/RTD("cqg.rtd",,"StudyData",A8, "BBnds", "MAType=Sim,InputChoice=Close,Period1="&amp;$C$1&amp;",Percent="&amp;$D$1&amp;",Divisor=0", "BMA",$B$1,"0","ALL",,,"TRUE","T")</f>
        <v>3.1588370781263309E-4</v>
      </c>
      <c r="C8" s="25">
        <f>RANK(B8,$B$4:$B$28,0)+COUNTIF($B$4:B8,B8)-1</f>
        <v>5</v>
      </c>
      <c r="D8" s="26"/>
      <c r="E8" s="27"/>
      <c r="F8" s="27"/>
      <c r="G8" s="27"/>
      <c r="H8" s="27"/>
      <c r="I8" s="27"/>
      <c r="J8" s="27"/>
      <c r="K8" s="27"/>
      <c r="L8" s="27"/>
      <c r="M8" s="27"/>
      <c r="N8" s="27"/>
      <c r="O8" s="27"/>
      <c r="P8" s="27"/>
      <c r="Q8" s="27"/>
      <c r="R8" s="27"/>
      <c r="S8" s="27"/>
      <c r="T8" s="27"/>
      <c r="U8" s="27"/>
      <c r="V8" s="27"/>
      <c r="W8" s="27"/>
      <c r="X8" s="27"/>
      <c r="Y8" s="27"/>
      <c r="Z8" s="27"/>
      <c r="AA8" s="27"/>
      <c r="AB8" s="27"/>
      <c r="AC8" s="27"/>
      <c r="AD8" s="27"/>
      <c r="AE8" s="27"/>
      <c r="AF8" s="27"/>
      <c r="AG8" s="27"/>
      <c r="AH8" s="27"/>
      <c r="AI8" s="27"/>
      <c r="AJ8" s="27"/>
      <c r="AK8" s="27"/>
      <c r="AL8" s="27"/>
      <c r="AM8" s="27"/>
      <c r="AN8" s="27"/>
      <c r="AO8" s="27"/>
      <c r="AP8" s="27"/>
      <c r="AQ8" s="27"/>
      <c r="AR8" s="27"/>
      <c r="AS8" s="27"/>
      <c r="AT8" s="27"/>
      <c r="AU8" s="27"/>
      <c r="AV8" s="27"/>
      <c r="AW8" s="27"/>
      <c r="AX8" s="27"/>
      <c r="AY8" s="27"/>
      <c r="AZ8" s="27"/>
      <c r="BA8" s="27"/>
      <c r="BB8" s="27"/>
      <c r="BC8" s="27"/>
      <c r="BD8" s="27"/>
      <c r="BE8" s="27"/>
      <c r="BF8" s="27">
        <f>IF($C8=$BF$2,$BF$2,BF7+0.01)</f>
        <v>0.04</v>
      </c>
      <c r="BG8" s="27">
        <f>IF(BF8=$BF$2,$A8,0)</f>
        <v>0</v>
      </c>
      <c r="BH8" s="27">
        <f>IF(BF8=$BF$2,$B8,0)</f>
        <v>0</v>
      </c>
      <c r="BI8" s="27">
        <f>IF($C8=$BI$2,$BI$2,BI7+0.01)</f>
        <v>0.04</v>
      </c>
      <c r="BJ8" s="27">
        <f>IF(BI8=$BI$2,$A8,0)</f>
        <v>0</v>
      </c>
      <c r="BK8" s="27">
        <f>IF(BI8=$BI$2,$B8,0)</f>
        <v>0</v>
      </c>
      <c r="BL8" s="27">
        <f>IF($C8=$BL$2,$BL$2,BL7+0.01)</f>
        <v>5</v>
      </c>
      <c r="BM8" s="27" t="str">
        <f>IF(BL8=$BL$2,$A8,0)</f>
        <v>DRGBPUSD</v>
      </c>
      <c r="BN8" s="27">
        <f>IF(BL8=$BL$2,$B8,0)</f>
        <v>3.1588370781263309E-4</v>
      </c>
      <c r="BO8" s="27">
        <f>IF($C8=$BO$2,$BO$2,BO7+0.01)</f>
        <v>4.0199999999999996</v>
      </c>
      <c r="BP8" s="27">
        <f>IF(BO8=$BO$2,$A8,0)</f>
        <v>0</v>
      </c>
      <c r="BQ8" s="27">
        <f>IF(BO8=$BO$2,$B8,0)</f>
        <v>0</v>
      </c>
      <c r="BR8" s="27">
        <f>IF($C8=$BR$2,$BR$2,BR7+0.01)</f>
        <v>3.0399999999999991</v>
      </c>
      <c r="BS8" s="27">
        <f>IF(BR8=$BR$2,$A8,0)</f>
        <v>0</v>
      </c>
      <c r="BT8" s="27">
        <f>IF(BR8=$BR$2,$B8,0)</f>
        <v>0</v>
      </c>
      <c r="BU8" s="27">
        <f>IF($C8=$BU$2,$BU$2,BU7+0.01)</f>
        <v>2.0099999999999998</v>
      </c>
      <c r="BV8" s="27">
        <f>IF(BU8=$BU$2,$A8,0)</f>
        <v>0</v>
      </c>
      <c r="BW8" s="27">
        <f>IF(BU8=$BU$2,$B8,0)</f>
        <v>0</v>
      </c>
      <c r="BX8" s="27">
        <f>IF($C8=$BX$2,$BX$2,BX7+0.01)</f>
        <v>1.03</v>
      </c>
      <c r="BY8" s="27">
        <f>IF(BX8=$BX$2,$A8,0)</f>
        <v>0</v>
      </c>
      <c r="BZ8" s="27">
        <f>IF(BX8=$BX$2,$B8,0)</f>
        <v>0</v>
      </c>
      <c r="CA8" s="27"/>
      <c r="CB8" s="27"/>
      <c r="CC8" s="27"/>
      <c r="CD8" s="9">
        <f t="shared" si="4"/>
        <v>1</v>
      </c>
      <c r="CE8" s="9" t="str">
        <f>LOOKUP(CD8,BX$4:BX$8,BY$4:BY$8)</f>
        <v>DRGBPCAD</v>
      </c>
      <c r="CF8" s="31">
        <f>LOOKUP(CD8,BX$4:BX$8,BZ$4:BZ$8)</f>
        <v>7.0822008554581118E-4</v>
      </c>
      <c r="CH8" s="25" t="str">
        <f t="shared" si="2"/>
        <v>DRGBPCAD</v>
      </c>
      <c r="CI8" s="9">
        <f t="shared" si="3"/>
        <v>1</v>
      </c>
      <c r="CJ8" s="25">
        <f t="shared" si="0"/>
        <v>0</v>
      </c>
      <c r="CK8" s="28">
        <f t="shared" si="1"/>
        <v>0</v>
      </c>
      <c r="CL8" s="29">
        <f xml:space="preserve"> RTD("cqg.rtd",,"StudyData",CE8, "VolBB^",,"c1",$B$1,"-9",,,,,"T")</f>
        <v>8.3144000000000002E-4</v>
      </c>
      <c r="CM8" s="24">
        <f xml:space="preserve"> RTD("cqg.rtd",,"StudyData",CE8, "VolBB^",,"c1",$B$1,"-8",,,,,"T")</f>
        <v>8.2202000000000002E-4</v>
      </c>
      <c r="CN8" s="24">
        <f xml:space="preserve"> RTD("cqg.rtd",,"StudyData",CE8, "VolBB^",,"c1",$B$1,"-7",,,,,"T")</f>
        <v>7.8812999999999995E-4</v>
      </c>
      <c r="CO8" s="24">
        <f xml:space="preserve"> RTD("cqg.rtd",,"StudyData",CE8, "VolBB^",,"c1",$B$1,"-6",,,,,"T")</f>
        <v>8.0132999999999995E-4</v>
      </c>
      <c r="CP8" s="24">
        <f xml:space="preserve"> RTD("cqg.rtd",,"StudyData",CE8, "VolBB^",,"c1",$B$1,"-5",,,,,"T")</f>
        <v>8.1169E-4</v>
      </c>
      <c r="CQ8" s="24">
        <f xml:space="preserve"> RTD("cqg.rtd",,"StudyData",CE8, "VolBB^",,"c1",$B$1,"-4",,,,,"T")</f>
        <v>8.2187999999999998E-4</v>
      </c>
      <c r="CR8" s="24">
        <f xml:space="preserve"> RTD("cqg.rtd",,"StudyData",CE8, "VolBB^",,"c1",$B$1,"-3",,,,,"T")</f>
        <v>8.3595000000000002E-4</v>
      </c>
      <c r="CS8" s="24">
        <f xml:space="preserve"> RTD("cqg.rtd",,"StudyData",CE8, "VolBB^",,"c1",$B$1,"-2",,,,,"T")</f>
        <v>8.3810999999999998E-4</v>
      </c>
      <c r="CT8" s="24">
        <f xml:space="preserve"> RTD("cqg.rtd",,"StudyData",CE8, "VolBB^",,"c1",$B$1,"-1",,,,,"T")</f>
        <v>8.2364000000000005E-4</v>
      </c>
      <c r="CU8" s="24">
        <f xml:space="preserve"> RTD("cqg.rtd",,"StudyData",CE8, "VolBB^",,"c1",$B$1,"0",,,,,"T")</f>
        <v>7.0821999999999997E-4</v>
      </c>
    </row>
    <row r="9" spans="1:99" x14ac:dyDescent="0.25">
      <c r="A9" s="23"/>
      <c r="B9" s="24"/>
      <c r="C9" s="25"/>
      <c r="D9" s="26"/>
      <c r="E9" s="27"/>
      <c r="F9" s="27"/>
      <c r="G9" s="27"/>
      <c r="H9" s="27"/>
      <c r="I9" s="27"/>
      <c r="J9" s="27"/>
      <c r="K9" s="27"/>
      <c r="L9" s="27"/>
      <c r="M9" s="27"/>
      <c r="N9" s="27"/>
      <c r="O9" s="27"/>
      <c r="P9" s="27"/>
      <c r="Q9" s="27"/>
      <c r="R9" s="27"/>
      <c r="S9" s="27"/>
      <c r="T9" s="27"/>
      <c r="U9" s="27"/>
      <c r="V9" s="27"/>
      <c r="W9" s="27"/>
      <c r="X9" s="27"/>
      <c r="Y9" s="27"/>
      <c r="Z9" s="27"/>
      <c r="AA9" s="27"/>
      <c r="AB9" s="27"/>
      <c r="AC9" s="27"/>
      <c r="AD9" s="27"/>
      <c r="AE9" s="27"/>
      <c r="AF9" s="27"/>
      <c r="AG9" s="27"/>
      <c r="AH9" s="27"/>
      <c r="AI9" s="27"/>
      <c r="AJ9" s="27"/>
      <c r="AK9" s="27"/>
      <c r="AL9" s="27"/>
      <c r="AM9" s="27"/>
      <c r="AN9" s="27"/>
      <c r="AO9" s="27"/>
      <c r="AP9" s="27"/>
      <c r="AQ9" s="27"/>
      <c r="AR9" s="27"/>
      <c r="AS9" s="27"/>
      <c r="AT9" s="27"/>
      <c r="AU9" s="27"/>
      <c r="AV9" s="27"/>
      <c r="AW9" s="27"/>
      <c r="AX9" s="27"/>
      <c r="AY9" s="27"/>
      <c r="AZ9" s="27"/>
      <c r="BA9" s="27"/>
      <c r="BB9" s="27"/>
      <c r="BC9" s="27"/>
      <c r="BD9" s="27"/>
      <c r="BE9" s="27"/>
      <c r="BF9" s="27"/>
      <c r="BG9" s="27"/>
      <c r="BH9" s="27"/>
      <c r="BI9" s="27"/>
      <c r="BJ9" s="27"/>
      <c r="BK9" s="27"/>
      <c r="BL9" s="27"/>
      <c r="BM9" s="27"/>
      <c r="BN9" s="27"/>
      <c r="BO9" s="27"/>
      <c r="BP9" s="27"/>
      <c r="BQ9" s="27"/>
      <c r="BR9" s="27"/>
      <c r="BS9" s="27"/>
      <c r="BT9" s="27"/>
      <c r="BU9" s="27"/>
      <c r="BV9" s="27"/>
      <c r="BW9" s="27"/>
      <c r="BX9" s="27"/>
      <c r="BY9" s="27"/>
      <c r="BZ9" s="27"/>
      <c r="CA9" s="27"/>
      <c r="CB9" s="27"/>
      <c r="CC9" s="27"/>
      <c r="CF9" s="24"/>
      <c r="CH9" s="25"/>
      <c r="CJ9" s="25"/>
      <c r="CK9" s="28"/>
      <c r="CL9" s="29"/>
      <c r="CM9" s="24"/>
      <c r="CN9" s="24"/>
      <c r="CO9" s="24"/>
      <c r="CP9" s="24"/>
      <c r="CQ9" s="24"/>
      <c r="CR9" s="24"/>
      <c r="CS9" s="24"/>
      <c r="CT9" s="24"/>
      <c r="CU9" s="24"/>
    </row>
    <row r="10" spans="1:99" x14ac:dyDescent="0.25">
      <c r="A10" s="23"/>
      <c r="B10" s="24"/>
      <c r="C10" s="25"/>
      <c r="D10" s="26"/>
      <c r="E10" s="27"/>
      <c r="F10" s="27"/>
      <c r="G10" s="27"/>
      <c r="H10" s="27"/>
      <c r="I10" s="27"/>
      <c r="J10" s="27"/>
      <c r="K10" s="27"/>
      <c r="L10" s="27"/>
      <c r="M10" s="27"/>
      <c r="N10" s="27"/>
      <c r="O10" s="27"/>
      <c r="P10" s="27"/>
      <c r="Q10" s="27"/>
      <c r="R10" s="27"/>
      <c r="S10" s="27"/>
      <c r="T10" s="27"/>
      <c r="U10" s="27"/>
      <c r="V10" s="27"/>
      <c r="W10" s="27"/>
      <c r="X10" s="27"/>
      <c r="Y10" s="27"/>
      <c r="Z10" s="27"/>
      <c r="AA10" s="27"/>
      <c r="AB10" s="27"/>
      <c r="AC10" s="27"/>
      <c r="AD10" s="27"/>
      <c r="AE10" s="27"/>
      <c r="AF10" s="27"/>
      <c r="AG10" s="27"/>
      <c r="AH10" s="27"/>
      <c r="AI10" s="27"/>
      <c r="AJ10" s="27"/>
      <c r="AK10" s="27"/>
      <c r="AL10" s="27"/>
      <c r="AM10" s="27"/>
      <c r="AN10" s="27"/>
      <c r="AO10" s="27"/>
      <c r="AP10" s="27"/>
      <c r="AQ10" s="27"/>
      <c r="AR10" s="27"/>
      <c r="AS10" s="27"/>
      <c r="AT10" s="27"/>
      <c r="AU10" s="27"/>
      <c r="AV10" s="27"/>
      <c r="AW10" s="27"/>
      <c r="AX10" s="27"/>
      <c r="AY10" s="27"/>
      <c r="AZ10" s="27"/>
      <c r="BA10" s="27"/>
      <c r="BB10" s="27"/>
      <c r="BC10" s="27"/>
      <c r="BD10" s="27"/>
      <c r="BE10" s="27"/>
      <c r="BF10" s="27"/>
      <c r="BG10" s="27"/>
      <c r="BH10" s="27"/>
      <c r="BI10" s="27"/>
      <c r="BJ10" s="27"/>
      <c r="BK10" s="27"/>
      <c r="BL10" s="27"/>
      <c r="BM10" s="27"/>
      <c r="BN10" s="27"/>
      <c r="BO10" s="27"/>
      <c r="BP10" s="27"/>
      <c r="BQ10" s="27"/>
      <c r="BR10" s="27"/>
      <c r="BS10" s="27"/>
      <c r="BT10" s="27"/>
      <c r="BU10" s="27"/>
      <c r="BV10" s="27"/>
      <c r="BW10" s="27"/>
      <c r="BX10" s="27"/>
      <c r="BY10" s="27"/>
      <c r="BZ10" s="27"/>
      <c r="CA10" s="27"/>
      <c r="CB10" s="27"/>
      <c r="CC10" s="27"/>
      <c r="CF10" s="24"/>
      <c r="CH10" s="25"/>
      <c r="CJ10" s="25"/>
      <c r="CK10" s="28"/>
      <c r="CL10" s="29"/>
      <c r="CM10" s="24"/>
      <c r="CN10" s="24"/>
      <c r="CO10" s="24"/>
      <c r="CP10" s="24"/>
      <c r="CQ10" s="24"/>
      <c r="CR10" s="24"/>
      <c r="CS10" s="24"/>
      <c r="CT10" s="24"/>
      <c r="CU10" s="24"/>
    </row>
    <row r="11" spans="1:99" x14ac:dyDescent="0.25">
      <c r="A11" s="30"/>
      <c r="B11" s="24"/>
      <c r="C11" s="25"/>
      <c r="D11" s="26"/>
      <c r="E11" s="27"/>
      <c r="F11" s="27"/>
      <c r="G11" s="27"/>
      <c r="H11" s="27"/>
      <c r="I11" s="27"/>
      <c r="J11" s="27"/>
      <c r="K11" s="27"/>
      <c r="L11" s="27"/>
      <c r="M11" s="27"/>
      <c r="N11" s="27"/>
      <c r="O11" s="27"/>
      <c r="P11" s="27"/>
      <c r="Q11" s="27"/>
      <c r="R11" s="27"/>
      <c r="S11" s="27"/>
      <c r="T11" s="27"/>
      <c r="U11" s="27"/>
      <c r="V11" s="27"/>
      <c r="W11" s="27"/>
      <c r="X11" s="27"/>
      <c r="Y11" s="27"/>
      <c r="Z11" s="27"/>
      <c r="AA11" s="27"/>
      <c r="AB11" s="27"/>
      <c r="AC11" s="27"/>
      <c r="AD11" s="27"/>
      <c r="AE11" s="27"/>
      <c r="AF11" s="27"/>
      <c r="AG11" s="27"/>
      <c r="AH11" s="27"/>
      <c r="AI11" s="27"/>
      <c r="AJ11" s="27"/>
      <c r="AK11" s="27"/>
      <c r="AL11" s="27"/>
      <c r="AM11" s="27"/>
      <c r="AN11" s="27"/>
      <c r="AO11" s="27"/>
      <c r="AP11" s="27"/>
      <c r="AQ11" s="27"/>
      <c r="AR11" s="27"/>
      <c r="AS11" s="27"/>
      <c r="AT11" s="27"/>
      <c r="AU11" s="27"/>
      <c r="AV11" s="27"/>
      <c r="AW11" s="27"/>
      <c r="AX11" s="27"/>
      <c r="AY11" s="27"/>
      <c r="AZ11" s="27"/>
      <c r="BA11" s="27"/>
      <c r="BB11" s="27"/>
      <c r="BC11" s="27"/>
      <c r="BD11" s="27"/>
      <c r="BE11" s="27"/>
      <c r="BF11" s="27"/>
      <c r="BG11" s="27"/>
      <c r="BH11" s="27"/>
      <c r="BI11" s="27"/>
      <c r="BJ11" s="27"/>
      <c r="BK11" s="27"/>
      <c r="BL11" s="27"/>
      <c r="BM11" s="27"/>
      <c r="BN11" s="27"/>
      <c r="BO11" s="27"/>
      <c r="BP11" s="27"/>
      <c r="BQ11" s="27"/>
      <c r="BR11" s="27"/>
      <c r="BS11" s="27"/>
      <c r="BT11" s="27"/>
      <c r="BU11" s="27"/>
      <c r="BV11" s="27"/>
      <c r="BW11" s="27"/>
      <c r="BX11" s="27"/>
      <c r="BY11" s="27"/>
      <c r="BZ11" s="27"/>
      <c r="CA11" s="27"/>
      <c r="CB11" s="27"/>
      <c r="CC11" s="27"/>
      <c r="CF11" s="24"/>
      <c r="CH11" s="25"/>
      <c r="CJ11" s="25"/>
      <c r="CK11" s="28"/>
      <c r="CL11" s="29"/>
      <c r="CM11" s="24"/>
      <c r="CN11" s="24"/>
      <c r="CO11" s="24"/>
      <c r="CP11" s="24"/>
      <c r="CQ11" s="24"/>
      <c r="CR11" s="24"/>
      <c r="CS11" s="24"/>
      <c r="CT11" s="24"/>
      <c r="CU11" s="24"/>
    </row>
    <row r="12" spans="1:99" x14ac:dyDescent="0.25">
      <c r="A12" s="30"/>
      <c r="B12" s="24"/>
      <c r="C12" s="25"/>
      <c r="D12" s="26"/>
      <c r="E12" s="27"/>
      <c r="F12" s="27"/>
      <c r="G12" s="27"/>
      <c r="H12" s="27"/>
      <c r="I12" s="27"/>
      <c r="J12" s="27"/>
      <c r="K12" s="27"/>
      <c r="L12" s="27"/>
      <c r="M12" s="27"/>
      <c r="N12" s="27"/>
      <c r="O12" s="27"/>
      <c r="P12" s="27"/>
      <c r="Q12" s="27"/>
      <c r="R12" s="27"/>
      <c r="S12" s="27"/>
      <c r="T12" s="27"/>
      <c r="U12" s="27"/>
      <c r="V12" s="27"/>
      <c r="W12" s="27"/>
      <c r="X12" s="27"/>
      <c r="Y12" s="27"/>
      <c r="Z12" s="27"/>
      <c r="AA12" s="27"/>
      <c r="AB12" s="27"/>
      <c r="AC12" s="27"/>
      <c r="AD12" s="27"/>
      <c r="AE12" s="27"/>
      <c r="AF12" s="27"/>
      <c r="AG12" s="27"/>
      <c r="AH12" s="27"/>
      <c r="AI12" s="27"/>
      <c r="AJ12" s="27"/>
      <c r="AK12" s="27"/>
      <c r="AL12" s="27"/>
      <c r="AM12" s="27"/>
      <c r="AN12" s="27"/>
      <c r="AO12" s="27"/>
      <c r="AP12" s="27"/>
      <c r="AQ12" s="27"/>
      <c r="AR12" s="27"/>
      <c r="AS12" s="27"/>
      <c r="AT12" s="27"/>
      <c r="AU12" s="27"/>
      <c r="AV12" s="27"/>
      <c r="AW12" s="27"/>
      <c r="AX12" s="27"/>
      <c r="AY12" s="27"/>
      <c r="AZ12" s="27"/>
      <c r="BA12" s="27"/>
      <c r="BB12" s="27"/>
      <c r="BC12" s="27"/>
      <c r="BD12" s="27"/>
      <c r="BE12" s="27"/>
      <c r="BF12" s="27"/>
      <c r="BG12" s="27"/>
      <c r="BH12" s="27"/>
      <c r="BI12" s="27"/>
      <c r="BJ12" s="27"/>
      <c r="BK12" s="27"/>
      <c r="BL12" s="27"/>
      <c r="BM12" s="27"/>
      <c r="BN12" s="27"/>
      <c r="BO12" s="27"/>
      <c r="BP12" s="27"/>
      <c r="BQ12" s="27"/>
      <c r="BR12" s="27"/>
      <c r="BS12" s="27"/>
      <c r="BT12" s="27"/>
      <c r="BU12" s="27"/>
      <c r="BV12" s="27"/>
      <c r="BW12" s="27"/>
      <c r="BX12" s="27"/>
      <c r="BY12" s="27"/>
      <c r="BZ12" s="27"/>
      <c r="CA12" s="27"/>
      <c r="CB12" s="27"/>
      <c r="CC12" s="27"/>
      <c r="CF12" s="24"/>
      <c r="CH12" s="25"/>
      <c r="CJ12" s="25"/>
      <c r="CK12" s="28"/>
      <c r="CL12" s="29"/>
      <c r="CM12" s="24"/>
      <c r="CN12" s="24"/>
      <c r="CO12" s="24"/>
      <c r="CP12" s="24"/>
      <c r="CQ12" s="24"/>
      <c r="CR12" s="24"/>
      <c r="CS12" s="24"/>
      <c r="CT12" s="24"/>
      <c r="CU12" s="24"/>
    </row>
    <row r="13" spans="1:99" x14ac:dyDescent="0.25">
      <c r="A13" s="30"/>
      <c r="B13" s="24"/>
      <c r="C13" s="25"/>
      <c r="D13" s="26"/>
      <c r="E13" s="27"/>
      <c r="F13" s="27"/>
      <c r="G13" s="27"/>
      <c r="H13" s="27"/>
      <c r="I13" s="27"/>
      <c r="J13" s="27"/>
      <c r="K13" s="27"/>
      <c r="L13" s="27"/>
      <c r="M13" s="27"/>
      <c r="N13" s="27"/>
      <c r="O13" s="27"/>
      <c r="P13" s="27"/>
      <c r="Q13" s="27"/>
      <c r="R13" s="27"/>
      <c r="S13" s="27"/>
      <c r="T13" s="27"/>
      <c r="U13" s="27"/>
      <c r="V13" s="27"/>
      <c r="W13" s="27"/>
      <c r="X13" s="27"/>
      <c r="Y13" s="27"/>
      <c r="Z13" s="27"/>
      <c r="AA13" s="27"/>
      <c r="AB13" s="27"/>
      <c r="AC13" s="27"/>
      <c r="AD13" s="27"/>
      <c r="AE13" s="27"/>
      <c r="AF13" s="27"/>
      <c r="AG13" s="27"/>
      <c r="AH13" s="27"/>
      <c r="AI13" s="27"/>
      <c r="AJ13" s="27"/>
      <c r="AK13" s="27"/>
      <c r="AL13" s="27"/>
      <c r="AM13" s="27"/>
      <c r="AN13" s="27"/>
      <c r="AO13" s="27"/>
      <c r="AP13" s="27"/>
      <c r="AQ13" s="27"/>
      <c r="AR13" s="27"/>
      <c r="AS13" s="27"/>
      <c r="AT13" s="27"/>
      <c r="AU13" s="27"/>
      <c r="AV13" s="27"/>
      <c r="AW13" s="27"/>
      <c r="AX13" s="27"/>
      <c r="AY13" s="27"/>
      <c r="AZ13" s="27"/>
      <c r="BA13" s="27"/>
      <c r="BB13" s="27"/>
      <c r="BC13" s="27"/>
      <c r="BD13" s="27"/>
      <c r="BE13" s="27"/>
      <c r="BF13" s="27"/>
      <c r="BG13" s="27"/>
      <c r="BH13" s="27"/>
      <c r="BI13" s="27"/>
      <c r="BJ13" s="27"/>
      <c r="BK13" s="27"/>
      <c r="BL13" s="27"/>
      <c r="BM13" s="27"/>
      <c r="BN13" s="27"/>
      <c r="BO13" s="27"/>
      <c r="BP13" s="27"/>
      <c r="BQ13" s="27"/>
      <c r="BR13" s="27"/>
      <c r="BS13" s="27"/>
      <c r="BT13" s="27"/>
      <c r="BU13" s="27"/>
      <c r="BV13" s="27"/>
      <c r="BW13" s="27"/>
      <c r="BX13" s="27"/>
      <c r="BY13" s="27"/>
      <c r="BZ13" s="27"/>
      <c r="CA13" s="27"/>
      <c r="CB13" s="27"/>
      <c r="CC13" s="27"/>
      <c r="CF13" s="24"/>
      <c r="CH13" s="25"/>
      <c r="CJ13" s="25"/>
      <c r="CK13" s="28"/>
      <c r="CL13" s="29"/>
      <c r="CM13" s="24"/>
      <c r="CN13" s="24"/>
      <c r="CO13" s="24"/>
      <c r="CP13" s="24"/>
      <c r="CQ13" s="24"/>
      <c r="CR13" s="24"/>
      <c r="CS13" s="24"/>
      <c r="CT13" s="24"/>
      <c r="CU13" s="24"/>
    </row>
    <row r="14" spans="1:99" x14ac:dyDescent="0.25">
      <c r="A14" s="30"/>
      <c r="B14" s="24"/>
      <c r="C14" s="25"/>
      <c r="D14" s="26"/>
      <c r="E14" s="27"/>
      <c r="F14" s="27"/>
      <c r="G14" s="27"/>
      <c r="H14" s="27"/>
      <c r="I14" s="27"/>
      <c r="J14" s="27"/>
      <c r="K14" s="27"/>
      <c r="L14" s="27"/>
      <c r="M14" s="27"/>
      <c r="N14" s="27"/>
      <c r="O14" s="27"/>
      <c r="P14" s="27"/>
      <c r="Q14" s="27"/>
      <c r="R14" s="27"/>
      <c r="S14" s="27"/>
      <c r="T14" s="27"/>
      <c r="U14" s="27"/>
      <c r="V14" s="27"/>
      <c r="W14" s="27"/>
      <c r="X14" s="27"/>
      <c r="Y14" s="27"/>
      <c r="Z14" s="27"/>
      <c r="AA14" s="27"/>
      <c r="AB14" s="27"/>
      <c r="AC14" s="27"/>
      <c r="AD14" s="27"/>
      <c r="AE14" s="27"/>
      <c r="AF14" s="27"/>
      <c r="AG14" s="27"/>
      <c r="AH14" s="27"/>
      <c r="AI14" s="27"/>
      <c r="AJ14" s="27"/>
      <c r="AK14" s="27"/>
      <c r="AL14" s="27"/>
      <c r="AM14" s="27"/>
      <c r="AN14" s="27"/>
      <c r="AO14" s="27"/>
      <c r="AP14" s="27"/>
      <c r="AQ14" s="27"/>
      <c r="AR14" s="27"/>
      <c r="AS14" s="27"/>
      <c r="AT14" s="27"/>
      <c r="AU14" s="27"/>
      <c r="AV14" s="27"/>
      <c r="AW14" s="27"/>
      <c r="AX14" s="27"/>
      <c r="AY14" s="27"/>
      <c r="AZ14" s="27"/>
      <c r="BA14" s="27"/>
      <c r="BB14" s="27"/>
      <c r="BC14" s="27"/>
      <c r="BD14" s="27"/>
      <c r="BE14" s="27"/>
      <c r="BF14" s="27"/>
      <c r="BG14" s="27"/>
      <c r="BH14" s="27"/>
      <c r="BI14" s="27"/>
      <c r="BJ14" s="27"/>
      <c r="BK14" s="27"/>
      <c r="BL14" s="27"/>
      <c r="BM14" s="27"/>
      <c r="BN14" s="27"/>
      <c r="BO14" s="27"/>
      <c r="BP14" s="27"/>
      <c r="BQ14" s="27"/>
      <c r="BR14" s="27"/>
      <c r="BS14" s="27"/>
      <c r="BT14" s="27"/>
      <c r="BU14" s="27"/>
      <c r="BV14" s="27"/>
      <c r="BW14" s="27"/>
      <c r="BX14" s="27"/>
      <c r="BY14" s="27"/>
      <c r="BZ14" s="27"/>
      <c r="CA14" s="27"/>
      <c r="CB14" s="27"/>
      <c r="CC14" s="27"/>
      <c r="CF14" s="24"/>
      <c r="CH14" s="25"/>
      <c r="CJ14" s="25"/>
      <c r="CK14" s="28"/>
      <c r="CL14" s="29"/>
      <c r="CM14" s="24"/>
      <c r="CN14" s="24"/>
      <c r="CO14" s="24"/>
      <c r="CP14" s="24"/>
      <c r="CQ14" s="24"/>
      <c r="CR14" s="24"/>
      <c r="CS14" s="24"/>
      <c r="CT14" s="24"/>
      <c r="CU14" s="24"/>
    </row>
    <row r="15" spans="1:99" x14ac:dyDescent="0.25">
      <c r="A15" s="30"/>
      <c r="B15" s="24"/>
      <c r="C15" s="25"/>
      <c r="D15" s="26"/>
      <c r="E15" s="27"/>
      <c r="F15" s="27"/>
      <c r="G15" s="27"/>
      <c r="H15" s="27"/>
      <c r="I15" s="27"/>
      <c r="J15" s="27"/>
      <c r="K15" s="27"/>
      <c r="L15" s="27"/>
      <c r="M15" s="27"/>
      <c r="N15" s="27"/>
      <c r="O15" s="27"/>
      <c r="P15" s="27"/>
      <c r="Q15" s="27"/>
      <c r="R15" s="27"/>
      <c r="S15" s="27"/>
      <c r="T15" s="27"/>
      <c r="U15" s="27"/>
      <c r="V15" s="27"/>
      <c r="W15" s="27"/>
      <c r="X15" s="27"/>
      <c r="Y15" s="27"/>
      <c r="Z15" s="27"/>
      <c r="AA15" s="27"/>
      <c r="AB15" s="27"/>
      <c r="AC15" s="27"/>
      <c r="AD15" s="27"/>
      <c r="AE15" s="27"/>
      <c r="AF15" s="27"/>
      <c r="AG15" s="27"/>
      <c r="AH15" s="27"/>
      <c r="AI15" s="27"/>
      <c r="AJ15" s="27"/>
      <c r="AK15" s="27"/>
      <c r="AL15" s="27"/>
      <c r="AM15" s="27"/>
      <c r="AN15" s="27"/>
      <c r="AO15" s="27"/>
      <c r="AP15" s="27"/>
      <c r="AQ15" s="27"/>
      <c r="AR15" s="27"/>
      <c r="AS15" s="27"/>
      <c r="AT15" s="27"/>
      <c r="AU15" s="27"/>
      <c r="AV15" s="27"/>
      <c r="AW15" s="27"/>
      <c r="AX15" s="27"/>
      <c r="AY15" s="27"/>
      <c r="AZ15" s="27"/>
      <c r="BA15" s="27"/>
      <c r="BB15" s="27"/>
      <c r="BC15" s="27"/>
      <c r="BD15" s="27"/>
      <c r="BE15" s="27"/>
      <c r="BF15" s="27"/>
      <c r="BG15" s="27"/>
      <c r="BH15" s="27"/>
      <c r="BI15" s="27"/>
      <c r="BJ15" s="27"/>
      <c r="BK15" s="27"/>
      <c r="BL15" s="27"/>
      <c r="BM15" s="27"/>
      <c r="BN15" s="27"/>
      <c r="BO15" s="27"/>
      <c r="BP15" s="27"/>
      <c r="BQ15" s="27"/>
      <c r="BR15" s="27"/>
      <c r="BS15" s="27"/>
      <c r="BT15" s="27"/>
      <c r="BU15" s="27"/>
      <c r="BV15" s="27"/>
      <c r="BW15" s="27"/>
      <c r="BX15" s="27"/>
      <c r="BY15" s="27"/>
      <c r="BZ15" s="27"/>
      <c r="CA15" s="27"/>
      <c r="CB15" s="27"/>
      <c r="CC15" s="27"/>
      <c r="CF15" s="24"/>
      <c r="CH15" s="25"/>
      <c r="CJ15" s="25"/>
      <c r="CK15" s="28"/>
      <c r="CL15" s="29"/>
      <c r="CM15" s="24"/>
      <c r="CN15" s="24"/>
      <c r="CO15" s="24"/>
      <c r="CP15" s="24"/>
      <c r="CQ15" s="24"/>
      <c r="CR15" s="24"/>
      <c r="CS15" s="24"/>
      <c r="CT15" s="24"/>
      <c r="CU15" s="24"/>
    </row>
    <row r="16" spans="1:99" x14ac:dyDescent="0.25">
      <c r="A16" s="30"/>
      <c r="B16" s="24"/>
      <c r="C16" s="25"/>
      <c r="D16" s="26"/>
      <c r="E16" s="27"/>
      <c r="F16" s="27"/>
      <c r="G16" s="27"/>
      <c r="H16" s="27"/>
      <c r="I16" s="27"/>
      <c r="J16" s="27"/>
      <c r="K16" s="27"/>
      <c r="L16" s="27"/>
      <c r="M16" s="27"/>
      <c r="N16" s="27"/>
      <c r="O16" s="27"/>
      <c r="P16" s="27"/>
      <c r="Q16" s="27"/>
      <c r="R16" s="27"/>
      <c r="S16" s="27"/>
      <c r="T16" s="27"/>
      <c r="U16" s="27"/>
      <c r="V16" s="27"/>
      <c r="W16" s="27"/>
      <c r="X16" s="27"/>
      <c r="Y16" s="27"/>
      <c r="Z16" s="27"/>
      <c r="AA16" s="27"/>
      <c r="AB16" s="27"/>
      <c r="AC16" s="27"/>
      <c r="AD16" s="27"/>
      <c r="AE16" s="27"/>
      <c r="AF16" s="27"/>
      <c r="AG16" s="27"/>
      <c r="AH16" s="27"/>
      <c r="AI16" s="27"/>
      <c r="AJ16" s="27"/>
      <c r="AK16" s="27"/>
      <c r="AL16" s="27"/>
      <c r="AM16" s="27"/>
      <c r="AN16" s="27"/>
      <c r="AO16" s="27"/>
      <c r="AP16" s="27"/>
      <c r="AQ16" s="27"/>
      <c r="AR16" s="27"/>
      <c r="AS16" s="27"/>
      <c r="AT16" s="27"/>
      <c r="AU16" s="27"/>
      <c r="AV16" s="27"/>
      <c r="AW16" s="27"/>
      <c r="AX16" s="27"/>
      <c r="AY16" s="27"/>
      <c r="AZ16" s="27"/>
      <c r="BA16" s="27"/>
      <c r="BB16" s="27"/>
      <c r="BC16" s="27"/>
      <c r="BD16" s="27"/>
      <c r="BE16" s="27"/>
      <c r="BF16" s="27"/>
      <c r="BG16" s="27"/>
      <c r="BH16" s="27"/>
      <c r="BI16" s="27"/>
      <c r="BJ16" s="27"/>
      <c r="BK16" s="27"/>
      <c r="BL16" s="27"/>
      <c r="BM16" s="27"/>
      <c r="BN16" s="27"/>
      <c r="BO16" s="27"/>
      <c r="BP16" s="27"/>
      <c r="BQ16" s="27"/>
      <c r="BR16" s="27"/>
      <c r="BS16" s="27"/>
      <c r="BT16" s="27"/>
      <c r="BU16" s="27"/>
      <c r="BV16" s="27"/>
      <c r="BW16" s="27"/>
      <c r="BX16" s="27"/>
      <c r="BY16" s="27"/>
      <c r="BZ16" s="27"/>
      <c r="CA16" s="27"/>
      <c r="CB16" s="27"/>
      <c r="CC16" s="27"/>
      <c r="CF16" s="24"/>
      <c r="CH16" s="25"/>
      <c r="CJ16" s="25"/>
      <c r="CK16" s="28"/>
      <c r="CL16" s="29"/>
      <c r="CM16" s="24"/>
      <c r="CN16" s="24"/>
      <c r="CO16" s="24"/>
      <c r="CP16" s="24"/>
      <c r="CQ16" s="24"/>
      <c r="CR16" s="24"/>
      <c r="CS16" s="24"/>
      <c r="CT16" s="24"/>
      <c r="CU16" s="24"/>
    </row>
    <row r="17" spans="1:99" x14ac:dyDescent="0.25">
      <c r="A17" s="30"/>
      <c r="B17" s="24"/>
      <c r="C17" s="25"/>
      <c r="D17" s="26"/>
      <c r="E17" s="27"/>
      <c r="F17" s="27"/>
      <c r="G17" s="27"/>
      <c r="H17" s="27"/>
      <c r="I17" s="27"/>
      <c r="J17" s="27"/>
      <c r="K17" s="27"/>
      <c r="L17" s="27"/>
      <c r="M17" s="27"/>
      <c r="N17" s="27"/>
      <c r="O17" s="27"/>
      <c r="P17" s="27"/>
      <c r="Q17" s="27"/>
      <c r="R17" s="27"/>
      <c r="S17" s="27"/>
      <c r="T17" s="27"/>
      <c r="U17" s="27"/>
      <c r="V17" s="27"/>
      <c r="W17" s="27"/>
      <c r="X17" s="27"/>
      <c r="Y17" s="27"/>
      <c r="Z17" s="27"/>
      <c r="AA17" s="27"/>
      <c r="AB17" s="27"/>
      <c r="AC17" s="27"/>
      <c r="AD17" s="27"/>
      <c r="AE17" s="27"/>
      <c r="AF17" s="27"/>
      <c r="AG17" s="27"/>
      <c r="AH17" s="27"/>
      <c r="AI17" s="27"/>
      <c r="AJ17" s="27"/>
      <c r="AK17" s="27"/>
      <c r="AL17" s="27"/>
      <c r="AM17" s="27"/>
      <c r="AN17" s="27"/>
      <c r="AO17" s="27"/>
      <c r="AP17" s="27"/>
      <c r="AQ17" s="27"/>
      <c r="AR17" s="27"/>
      <c r="AS17" s="27"/>
      <c r="AT17" s="27"/>
      <c r="AU17" s="27"/>
      <c r="AV17" s="27"/>
      <c r="AW17" s="27"/>
      <c r="AX17" s="27"/>
      <c r="AY17" s="27"/>
      <c r="AZ17" s="27"/>
      <c r="BA17" s="27"/>
      <c r="BB17" s="27"/>
      <c r="BC17" s="27"/>
      <c r="BD17" s="27"/>
      <c r="BE17" s="27"/>
      <c r="BF17" s="27"/>
      <c r="BG17" s="27"/>
      <c r="BH17" s="27"/>
      <c r="BI17" s="27"/>
      <c r="BJ17" s="27"/>
      <c r="BK17" s="27"/>
      <c r="BL17" s="27"/>
      <c r="BM17" s="27"/>
      <c r="BN17" s="27"/>
      <c r="BO17" s="27"/>
      <c r="BP17" s="27"/>
      <c r="BQ17" s="27"/>
      <c r="BR17" s="27"/>
      <c r="BS17" s="27"/>
      <c r="BT17" s="27"/>
      <c r="BU17" s="27"/>
      <c r="BV17" s="27"/>
      <c r="BW17" s="27"/>
      <c r="BX17" s="27"/>
      <c r="BY17" s="27"/>
      <c r="BZ17" s="27"/>
      <c r="CA17" s="27"/>
      <c r="CB17" s="27"/>
      <c r="CC17" s="27"/>
      <c r="CF17" s="24"/>
      <c r="CH17" s="25"/>
      <c r="CJ17" s="25"/>
      <c r="CK17" s="28"/>
      <c r="CL17" s="29"/>
      <c r="CM17" s="24"/>
      <c r="CN17" s="24"/>
      <c r="CO17" s="24"/>
      <c r="CP17" s="24"/>
      <c r="CQ17" s="24"/>
      <c r="CR17" s="24"/>
      <c r="CS17" s="24"/>
      <c r="CT17" s="24"/>
      <c r="CU17" s="24"/>
    </row>
    <row r="18" spans="1:99" x14ac:dyDescent="0.25">
      <c r="A18" s="30"/>
      <c r="B18" s="24"/>
      <c r="C18" s="25"/>
      <c r="D18" s="26"/>
      <c r="E18" s="27"/>
      <c r="F18" s="27"/>
      <c r="G18" s="27"/>
      <c r="H18" s="27"/>
      <c r="I18" s="27"/>
      <c r="J18" s="27"/>
      <c r="K18" s="27"/>
      <c r="L18" s="27"/>
      <c r="M18" s="27"/>
      <c r="N18" s="27"/>
      <c r="O18" s="27"/>
      <c r="P18" s="27"/>
      <c r="Q18" s="27"/>
      <c r="R18" s="27"/>
      <c r="S18" s="27"/>
      <c r="T18" s="27"/>
      <c r="U18" s="27"/>
      <c r="V18" s="27"/>
      <c r="W18" s="27"/>
      <c r="X18" s="27"/>
      <c r="Y18" s="27"/>
      <c r="Z18" s="27"/>
      <c r="AA18" s="27"/>
      <c r="AB18" s="27"/>
      <c r="AC18" s="27"/>
      <c r="AD18" s="27"/>
      <c r="AE18" s="27"/>
      <c r="AF18" s="27"/>
      <c r="AG18" s="27"/>
      <c r="AH18" s="27"/>
      <c r="AI18" s="27"/>
      <c r="AJ18" s="27"/>
      <c r="AK18" s="27"/>
      <c r="AL18" s="27"/>
      <c r="AM18" s="27"/>
      <c r="AN18" s="27"/>
      <c r="AO18" s="27"/>
      <c r="AP18" s="27"/>
      <c r="AQ18" s="27"/>
      <c r="AR18" s="27"/>
      <c r="AS18" s="27"/>
      <c r="AT18" s="27"/>
      <c r="AU18" s="27"/>
      <c r="AV18" s="27"/>
      <c r="AW18" s="27"/>
      <c r="AX18" s="27"/>
      <c r="AY18" s="27"/>
      <c r="AZ18" s="27"/>
      <c r="BA18" s="27"/>
      <c r="BB18" s="27"/>
      <c r="BC18" s="27"/>
      <c r="BD18" s="27"/>
      <c r="BE18" s="27"/>
      <c r="BF18" s="27"/>
      <c r="BG18" s="27"/>
      <c r="BH18" s="27"/>
      <c r="BI18" s="27"/>
      <c r="BJ18" s="27"/>
      <c r="BK18" s="27"/>
      <c r="BL18" s="27"/>
      <c r="BM18" s="27"/>
      <c r="BN18" s="27"/>
      <c r="BO18" s="27"/>
      <c r="BP18" s="27"/>
      <c r="BQ18" s="27"/>
      <c r="BR18" s="27"/>
      <c r="BS18" s="27"/>
      <c r="BT18" s="27"/>
      <c r="BU18" s="27"/>
      <c r="BV18" s="27"/>
      <c r="BW18" s="27"/>
      <c r="BX18" s="27"/>
      <c r="BY18" s="27"/>
      <c r="BZ18" s="27"/>
      <c r="CA18" s="27"/>
      <c r="CB18" s="27"/>
      <c r="CC18" s="27"/>
      <c r="CF18" s="24"/>
      <c r="CH18" s="25"/>
      <c r="CJ18" s="25"/>
      <c r="CK18" s="28"/>
      <c r="CL18" s="29"/>
      <c r="CM18" s="24"/>
      <c r="CN18" s="24"/>
      <c r="CO18" s="24"/>
      <c r="CP18" s="24"/>
      <c r="CQ18" s="24"/>
      <c r="CR18" s="24"/>
      <c r="CS18" s="24"/>
      <c r="CT18" s="24"/>
      <c r="CU18" s="24"/>
    </row>
    <row r="19" spans="1:99" x14ac:dyDescent="0.25">
      <c r="A19" s="30"/>
      <c r="B19" s="24"/>
      <c r="C19" s="25"/>
      <c r="D19" s="26"/>
      <c r="E19" s="27"/>
      <c r="F19" s="27"/>
      <c r="G19" s="27"/>
      <c r="H19" s="27"/>
      <c r="I19" s="27"/>
      <c r="J19" s="27"/>
      <c r="K19" s="27"/>
      <c r="L19" s="27"/>
      <c r="M19" s="27"/>
      <c r="N19" s="27"/>
      <c r="O19" s="27"/>
      <c r="P19" s="27"/>
      <c r="Q19" s="27"/>
      <c r="R19" s="27"/>
      <c r="S19" s="27"/>
      <c r="T19" s="27"/>
      <c r="U19" s="27"/>
      <c r="V19" s="27"/>
      <c r="W19" s="27"/>
      <c r="X19" s="27"/>
      <c r="Y19" s="27"/>
      <c r="Z19" s="27"/>
      <c r="AA19" s="27"/>
      <c r="AB19" s="27"/>
      <c r="AC19" s="27"/>
      <c r="AD19" s="27"/>
      <c r="AE19" s="27"/>
      <c r="AF19" s="27"/>
      <c r="AG19" s="27"/>
      <c r="AH19" s="27"/>
      <c r="AI19" s="27"/>
      <c r="AJ19" s="27"/>
      <c r="AK19" s="27"/>
      <c r="AL19" s="27"/>
      <c r="AM19" s="27"/>
      <c r="AN19" s="27"/>
      <c r="AO19" s="27"/>
      <c r="AP19" s="27"/>
      <c r="AQ19" s="27"/>
      <c r="AR19" s="27"/>
      <c r="AS19" s="27"/>
      <c r="AT19" s="27"/>
      <c r="AU19" s="27"/>
      <c r="AV19" s="27"/>
      <c r="AW19" s="27"/>
      <c r="AX19" s="27"/>
      <c r="AY19" s="27"/>
      <c r="AZ19" s="27"/>
      <c r="BA19" s="27"/>
      <c r="BB19" s="27"/>
      <c r="BC19" s="27"/>
      <c r="BD19" s="27"/>
      <c r="BE19" s="27"/>
      <c r="BF19" s="27"/>
      <c r="BG19" s="27"/>
      <c r="BH19" s="27"/>
      <c r="BI19" s="27"/>
      <c r="BJ19" s="27"/>
      <c r="BK19" s="27"/>
      <c r="BL19" s="27"/>
      <c r="BM19" s="27"/>
      <c r="BN19" s="27"/>
      <c r="BO19" s="27"/>
      <c r="BP19" s="27"/>
      <c r="BQ19" s="27"/>
      <c r="BR19" s="27"/>
      <c r="BS19" s="27"/>
      <c r="BT19" s="27"/>
      <c r="BU19" s="27"/>
      <c r="BV19" s="27"/>
      <c r="BW19" s="27"/>
      <c r="BX19" s="27"/>
      <c r="BY19" s="27"/>
      <c r="BZ19" s="27"/>
      <c r="CA19" s="27"/>
      <c r="CB19" s="27"/>
      <c r="CC19" s="27"/>
      <c r="CF19" s="24"/>
      <c r="CH19" s="25"/>
      <c r="CJ19" s="25"/>
      <c r="CK19" s="28"/>
      <c r="CL19" s="29"/>
      <c r="CM19" s="24"/>
      <c r="CN19" s="24"/>
      <c r="CO19" s="24"/>
      <c r="CP19" s="24"/>
      <c r="CQ19" s="24"/>
      <c r="CR19" s="24"/>
      <c r="CS19" s="24"/>
      <c r="CT19" s="24"/>
      <c r="CU19" s="24"/>
    </row>
    <row r="20" spans="1:99" x14ac:dyDescent="0.25">
      <c r="A20" s="30"/>
      <c r="B20" s="24"/>
      <c r="C20" s="25"/>
      <c r="D20" s="26"/>
      <c r="E20" s="27"/>
      <c r="F20" s="27"/>
      <c r="G20" s="27"/>
      <c r="H20" s="27"/>
      <c r="I20" s="27"/>
      <c r="J20" s="27"/>
      <c r="K20" s="27"/>
      <c r="L20" s="27"/>
      <c r="M20" s="27"/>
      <c r="N20" s="27"/>
      <c r="O20" s="27"/>
      <c r="P20" s="27"/>
      <c r="Q20" s="27"/>
      <c r="R20" s="27"/>
      <c r="S20" s="27"/>
      <c r="T20" s="27"/>
      <c r="U20" s="27"/>
      <c r="V20" s="27"/>
      <c r="W20" s="27"/>
      <c r="X20" s="27"/>
      <c r="Y20" s="27"/>
      <c r="Z20" s="27"/>
      <c r="AA20" s="27"/>
      <c r="AB20" s="27"/>
      <c r="AC20" s="27"/>
      <c r="AD20" s="27"/>
      <c r="AE20" s="27"/>
      <c r="AF20" s="27"/>
      <c r="AG20" s="27"/>
      <c r="AH20" s="27"/>
      <c r="AI20" s="27"/>
      <c r="AJ20" s="27"/>
      <c r="AK20" s="27"/>
      <c r="AL20" s="27"/>
      <c r="AM20" s="27"/>
      <c r="AN20" s="27"/>
      <c r="AO20" s="27"/>
      <c r="AP20" s="27"/>
      <c r="AQ20" s="27"/>
      <c r="AR20" s="27"/>
      <c r="AS20" s="27"/>
      <c r="AT20" s="27"/>
      <c r="AU20" s="27"/>
      <c r="AV20" s="27"/>
      <c r="AW20" s="27"/>
      <c r="AX20" s="27"/>
      <c r="AY20" s="27"/>
      <c r="AZ20" s="27"/>
      <c r="BA20" s="27"/>
      <c r="BB20" s="27"/>
      <c r="BC20" s="27"/>
      <c r="BD20" s="27"/>
      <c r="BE20" s="27"/>
      <c r="BF20" s="27"/>
      <c r="BG20" s="27"/>
      <c r="BH20" s="27"/>
      <c r="BI20" s="27"/>
      <c r="BJ20" s="27"/>
      <c r="BK20" s="27"/>
      <c r="BL20" s="27"/>
      <c r="BM20" s="27"/>
      <c r="BN20" s="27"/>
      <c r="BO20" s="27"/>
      <c r="BP20" s="27"/>
      <c r="BQ20" s="27"/>
      <c r="BR20" s="27"/>
      <c r="BS20" s="27"/>
      <c r="BT20" s="27"/>
      <c r="BU20" s="27"/>
      <c r="BV20" s="27"/>
      <c r="BW20" s="27"/>
      <c r="BX20" s="27"/>
      <c r="BY20" s="27"/>
      <c r="BZ20" s="27"/>
      <c r="CA20" s="27"/>
      <c r="CB20" s="27"/>
      <c r="CC20" s="27"/>
      <c r="CF20" s="24"/>
      <c r="CH20" s="25"/>
      <c r="CJ20" s="25"/>
      <c r="CK20" s="28"/>
      <c r="CL20" s="29"/>
      <c r="CM20" s="24"/>
      <c r="CN20" s="24"/>
      <c r="CO20" s="24"/>
      <c r="CP20" s="24"/>
      <c r="CQ20" s="24"/>
      <c r="CR20" s="24"/>
      <c r="CS20" s="24"/>
      <c r="CT20" s="24"/>
      <c r="CU20" s="24"/>
    </row>
    <row r="21" spans="1:99" x14ac:dyDescent="0.25">
      <c r="A21" s="30"/>
      <c r="B21" s="24"/>
      <c r="C21" s="25"/>
      <c r="D21" s="26"/>
      <c r="E21" s="27"/>
      <c r="F21" s="27"/>
      <c r="G21" s="27"/>
      <c r="H21" s="27"/>
      <c r="I21" s="27"/>
      <c r="J21" s="27"/>
      <c r="K21" s="27"/>
      <c r="L21" s="27"/>
      <c r="M21" s="27"/>
      <c r="N21" s="27"/>
      <c r="O21" s="27"/>
      <c r="P21" s="27"/>
      <c r="Q21" s="27"/>
      <c r="R21" s="27"/>
      <c r="S21" s="27"/>
      <c r="T21" s="27"/>
      <c r="U21" s="27"/>
      <c r="V21" s="27"/>
      <c r="W21" s="27"/>
      <c r="X21" s="27"/>
      <c r="Y21" s="27"/>
      <c r="Z21" s="27"/>
      <c r="AA21" s="27"/>
      <c r="AB21" s="27"/>
      <c r="AC21" s="27"/>
      <c r="AD21" s="27"/>
      <c r="AE21" s="27"/>
      <c r="AF21" s="27"/>
      <c r="AG21" s="27"/>
      <c r="AH21" s="27"/>
      <c r="AI21" s="27"/>
      <c r="AJ21" s="27"/>
      <c r="AK21" s="27"/>
      <c r="AL21" s="27"/>
      <c r="AM21" s="27"/>
      <c r="AN21" s="27"/>
      <c r="AO21" s="27"/>
      <c r="AP21" s="27"/>
      <c r="AQ21" s="27"/>
      <c r="AR21" s="27"/>
      <c r="AS21" s="27"/>
      <c r="AT21" s="27"/>
      <c r="AU21" s="27"/>
      <c r="AV21" s="27"/>
      <c r="AW21" s="27"/>
      <c r="AX21" s="27"/>
      <c r="AY21" s="27"/>
      <c r="AZ21" s="27"/>
      <c r="BA21" s="27"/>
      <c r="BB21" s="27"/>
      <c r="BC21" s="27"/>
      <c r="BD21" s="27"/>
      <c r="BE21" s="27"/>
      <c r="BF21" s="27"/>
      <c r="BG21" s="27"/>
      <c r="BH21" s="27"/>
      <c r="BI21" s="27"/>
      <c r="BJ21" s="27"/>
      <c r="BK21" s="27"/>
      <c r="BL21" s="27"/>
      <c r="BM21" s="27"/>
      <c r="BN21" s="27"/>
      <c r="BO21" s="27"/>
      <c r="BP21" s="27"/>
      <c r="BQ21" s="27"/>
      <c r="BR21" s="27"/>
      <c r="BS21" s="27"/>
      <c r="BT21" s="27"/>
      <c r="BU21" s="27"/>
      <c r="BV21" s="27"/>
      <c r="BW21" s="27"/>
      <c r="BX21" s="27"/>
      <c r="BY21" s="27"/>
      <c r="BZ21" s="27"/>
      <c r="CA21" s="27"/>
      <c r="CB21" s="27"/>
      <c r="CC21" s="27"/>
      <c r="CF21" s="24"/>
      <c r="CH21" s="25"/>
      <c r="CJ21" s="25"/>
      <c r="CK21" s="28"/>
      <c r="CL21" s="29"/>
      <c r="CM21" s="24"/>
      <c r="CN21" s="24"/>
      <c r="CO21" s="24"/>
      <c r="CP21" s="24"/>
      <c r="CQ21" s="24"/>
      <c r="CR21" s="24"/>
      <c r="CS21" s="24"/>
      <c r="CT21" s="24"/>
      <c r="CU21" s="24"/>
    </row>
    <row r="22" spans="1:99" x14ac:dyDescent="0.25">
      <c r="A22" s="30"/>
      <c r="B22" s="24"/>
      <c r="C22" s="25"/>
      <c r="D22" s="26"/>
      <c r="E22" s="27"/>
      <c r="F22" s="27"/>
      <c r="G22" s="27"/>
      <c r="H22" s="27"/>
      <c r="I22" s="27"/>
      <c r="J22" s="27"/>
      <c r="K22" s="27"/>
      <c r="L22" s="27"/>
      <c r="M22" s="27"/>
      <c r="N22" s="27"/>
      <c r="O22" s="27"/>
      <c r="P22" s="27"/>
      <c r="Q22" s="27"/>
      <c r="R22" s="27"/>
      <c r="S22" s="27"/>
      <c r="T22" s="27"/>
      <c r="U22" s="27"/>
      <c r="V22" s="27"/>
      <c r="W22" s="27"/>
      <c r="X22" s="27"/>
      <c r="Y22" s="27"/>
      <c r="Z22" s="27"/>
      <c r="AA22" s="27"/>
      <c r="AB22" s="27"/>
      <c r="AC22" s="27"/>
      <c r="AD22" s="27"/>
      <c r="AE22" s="27"/>
      <c r="AF22" s="27"/>
      <c r="AG22" s="27"/>
      <c r="AH22" s="27"/>
      <c r="AI22" s="27"/>
      <c r="AJ22" s="27"/>
      <c r="AK22" s="27"/>
      <c r="AL22" s="27"/>
      <c r="AM22" s="27"/>
      <c r="AN22" s="27"/>
      <c r="AO22" s="27"/>
      <c r="AP22" s="27"/>
      <c r="AQ22" s="27"/>
      <c r="AR22" s="27"/>
      <c r="AS22" s="27"/>
      <c r="AT22" s="27"/>
      <c r="AU22" s="27"/>
      <c r="AV22" s="27"/>
      <c r="AW22" s="27"/>
      <c r="AX22" s="27"/>
      <c r="AY22" s="27"/>
      <c r="AZ22" s="27"/>
      <c r="BA22" s="27"/>
      <c r="BB22" s="27"/>
      <c r="BC22" s="27"/>
      <c r="BD22" s="27"/>
      <c r="BE22" s="27"/>
      <c r="BF22" s="27"/>
      <c r="BG22" s="27"/>
      <c r="BH22" s="27"/>
      <c r="BI22" s="27"/>
      <c r="BJ22" s="27"/>
      <c r="BK22" s="27"/>
      <c r="BL22" s="27"/>
      <c r="BM22" s="27"/>
      <c r="BN22" s="27"/>
      <c r="BO22" s="27"/>
      <c r="BP22" s="27"/>
      <c r="BQ22" s="27"/>
      <c r="BR22" s="27"/>
      <c r="BS22" s="27"/>
      <c r="BT22" s="27"/>
      <c r="BU22" s="27"/>
      <c r="BV22" s="27"/>
      <c r="BW22" s="27"/>
      <c r="BX22" s="27"/>
      <c r="BY22" s="27"/>
      <c r="BZ22" s="27"/>
      <c r="CA22" s="27"/>
      <c r="CB22" s="27"/>
      <c r="CC22" s="27"/>
      <c r="CF22" s="24"/>
      <c r="CH22" s="25"/>
      <c r="CJ22" s="25"/>
      <c r="CK22" s="28"/>
      <c r="CL22" s="29"/>
      <c r="CM22" s="24"/>
      <c r="CN22" s="24"/>
      <c r="CO22" s="24"/>
      <c r="CP22" s="24"/>
      <c r="CQ22" s="24"/>
      <c r="CR22" s="24"/>
      <c r="CS22" s="24"/>
      <c r="CT22" s="24"/>
      <c r="CU22" s="24"/>
    </row>
    <row r="23" spans="1:99" x14ac:dyDescent="0.25">
      <c r="A23" s="30"/>
      <c r="B23" s="24"/>
      <c r="C23" s="25"/>
      <c r="D23" s="26"/>
      <c r="E23" s="27"/>
      <c r="F23" s="27"/>
      <c r="G23" s="27"/>
      <c r="H23" s="27"/>
      <c r="I23" s="27"/>
      <c r="J23" s="27"/>
      <c r="K23" s="27"/>
      <c r="L23" s="27"/>
      <c r="M23" s="27"/>
      <c r="N23" s="27"/>
      <c r="O23" s="27"/>
      <c r="P23" s="27"/>
      <c r="Q23" s="27"/>
      <c r="R23" s="27"/>
      <c r="S23" s="27"/>
      <c r="T23" s="27"/>
      <c r="U23" s="27"/>
      <c r="V23" s="27"/>
      <c r="W23" s="27"/>
      <c r="X23" s="27"/>
      <c r="Y23" s="27"/>
      <c r="Z23" s="27"/>
      <c r="AA23" s="27"/>
      <c r="AB23" s="27"/>
      <c r="AC23" s="27"/>
      <c r="AD23" s="27"/>
      <c r="AE23" s="27"/>
      <c r="AF23" s="27"/>
      <c r="AG23" s="27"/>
      <c r="AH23" s="27"/>
      <c r="AI23" s="27"/>
      <c r="AJ23" s="27"/>
      <c r="AK23" s="27"/>
      <c r="AL23" s="27"/>
      <c r="AM23" s="27"/>
      <c r="AN23" s="27"/>
      <c r="AO23" s="27"/>
      <c r="AP23" s="27"/>
      <c r="AQ23" s="27"/>
      <c r="AR23" s="27"/>
      <c r="AS23" s="27"/>
      <c r="AT23" s="27"/>
      <c r="AU23" s="27"/>
      <c r="AV23" s="27"/>
      <c r="AW23" s="27"/>
      <c r="AX23" s="27"/>
      <c r="AY23" s="27"/>
      <c r="AZ23" s="27"/>
      <c r="BA23" s="27"/>
      <c r="BB23" s="27"/>
      <c r="BC23" s="27"/>
      <c r="BD23" s="27"/>
      <c r="BE23" s="27"/>
      <c r="BF23" s="27"/>
      <c r="BG23" s="27"/>
      <c r="BH23" s="27"/>
      <c r="BI23" s="27"/>
      <c r="BJ23" s="27"/>
      <c r="BK23" s="27"/>
      <c r="BL23" s="27"/>
      <c r="BM23" s="27"/>
      <c r="BN23" s="27"/>
      <c r="BO23" s="27"/>
      <c r="BP23" s="27"/>
      <c r="BQ23" s="27"/>
      <c r="BR23" s="27"/>
      <c r="BS23" s="27"/>
      <c r="BT23" s="27"/>
      <c r="BU23" s="27"/>
      <c r="BV23" s="27"/>
      <c r="BW23" s="27"/>
      <c r="BX23" s="27"/>
      <c r="BY23" s="27"/>
      <c r="BZ23" s="27"/>
      <c r="CA23" s="27"/>
      <c r="CB23" s="27"/>
      <c r="CC23" s="27"/>
      <c r="CF23" s="24"/>
      <c r="CH23" s="25"/>
      <c r="CJ23" s="25"/>
      <c r="CK23" s="28"/>
      <c r="CL23" s="29"/>
      <c r="CM23" s="24"/>
      <c r="CN23" s="24"/>
      <c r="CO23" s="24"/>
      <c r="CP23" s="24"/>
      <c r="CQ23" s="24"/>
      <c r="CR23" s="24"/>
      <c r="CS23" s="24"/>
      <c r="CT23" s="24"/>
      <c r="CU23" s="24"/>
    </row>
    <row r="24" spans="1:99" x14ac:dyDescent="0.25">
      <c r="A24" s="30"/>
      <c r="B24" s="24"/>
      <c r="C24" s="25"/>
      <c r="D24" s="26"/>
      <c r="E24" s="27"/>
      <c r="F24" s="27"/>
      <c r="G24" s="27"/>
      <c r="H24" s="27"/>
      <c r="I24" s="27"/>
      <c r="J24" s="27"/>
      <c r="K24" s="27"/>
      <c r="L24" s="27"/>
      <c r="M24" s="27"/>
      <c r="N24" s="27"/>
      <c r="O24" s="27"/>
      <c r="P24" s="27"/>
      <c r="Q24" s="27"/>
      <c r="R24" s="27"/>
      <c r="S24" s="27"/>
      <c r="T24" s="27"/>
      <c r="U24" s="27"/>
      <c r="V24" s="27"/>
      <c r="W24" s="27"/>
      <c r="X24" s="27"/>
      <c r="Y24" s="27"/>
      <c r="Z24" s="27"/>
      <c r="AA24" s="27"/>
      <c r="AB24" s="27"/>
      <c r="AC24" s="27"/>
      <c r="AD24" s="27"/>
      <c r="AE24" s="27"/>
      <c r="AF24" s="27"/>
      <c r="AG24" s="27"/>
      <c r="AH24" s="27"/>
      <c r="AI24" s="27"/>
      <c r="AJ24" s="27"/>
      <c r="AK24" s="27"/>
      <c r="AL24" s="27"/>
      <c r="AM24" s="27"/>
      <c r="AN24" s="27"/>
      <c r="AO24" s="27"/>
      <c r="AP24" s="27"/>
      <c r="AQ24" s="27"/>
      <c r="AR24" s="27"/>
      <c r="AS24" s="27"/>
      <c r="AT24" s="27"/>
      <c r="AU24" s="27"/>
      <c r="AV24" s="27"/>
      <c r="AW24" s="27"/>
      <c r="AX24" s="27"/>
      <c r="AY24" s="27"/>
      <c r="AZ24" s="27"/>
      <c r="BA24" s="27"/>
      <c r="BB24" s="27"/>
      <c r="BC24" s="27"/>
      <c r="BD24" s="27"/>
      <c r="BE24" s="27"/>
      <c r="BF24" s="27"/>
      <c r="BG24" s="27"/>
      <c r="BH24" s="27"/>
      <c r="BI24" s="27"/>
      <c r="BJ24" s="27"/>
      <c r="BK24" s="27"/>
      <c r="BL24" s="27"/>
      <c r="BM24" s="27"/>
      <c r="BN24" s="27"/>
      <c r="BO24" s="27"/>
      <c r="BP24" s="27"/>
      <c r="BQ24" s="27"/>
      <c r="BR24" s="27"/>
      <c r="BS24" s="27"/>
      <c r="BT24" s="27"/>
      <c r="BU24" s="27"/>
      <c r="BV24" s="27"/>
      <c r="BW24" s="27"/>
      <c r="BX24" s="27"/>
      <c r="BY24" s="27"/>
      <c r="BZ24" s="27"/>
      <c r="CA24" s="27"/>
      <c r="CB24" s="27"/>
      <c r="CC24" s="27"/>
      <c r="CF24" s="24"/>
      <c r="CH24" s="25"/>
      <c r="CJ24" s="25"/>
      <c r="CK24" s="28"/>
      <c r="CL24" s="29"/>
      <c r="CM24" s="24"/>
      <c r="CN24" s="24"/>
      <c r="CO24" s="24"/>
      <c r="CP24" s="24"/>
      <c r="CQ24" s="24"/>
      <c r="CR24" s="24"/>
      <c r="CS24" s="24"/>
      <c r="CT24" s="24"/>
      <c r="CU24" s="24"/>
    </row>
    <row r="25" spans="1:99" x14ac:dyDescent="0.25">
      <c r="A25" s="30"/>
      <c r="B25" s="24"/>
      <c r="C25" s="25"/>
      <c r="D25" s="26"/>
      <c r="E25" s="27"/>
      <c r="F25" s="27"/>
      <c r="G25" s="27"/>
      <c r="H25" s="27"/>
      <c r="I25" s="27"/>
      <c r="J25" s="27"/>
      <c r="K25" s="27"/>
      <c r="L25" s="27"/>
      <c r="M25" s="27"/>
      <c r="N25" s="27"/>
      <c r="O25" s="27"/>
      <c r="P25" s="27"/>
      <c r="Q25" s="27"/>
      <c r="R25" s="27"/>
      <c r="S25" s="27"/>
      <c r="T25" s="27"/>
      <c r="U25" s="27"/>
      <c r="V25" s="27"/>
      <c r="W25" s="27"/>
      <c r="X25" s="27"/>
      <c r="Y25" s="27"/>
      <c r="Z25" s="27"/>
      <c r="AA25" s="27"/>
      <c r="AB25" s="27"/>
      <c r="AC25" s="27"/>
      <c r="AD25" s="27"/>
      <c r="AE25" s="27"/>
      <c r="AF25" s="27"/>
      <c r="AG25" s="27"/>
      <c r="AH25" s="27"/>
      <c r="AI25" s="27"/>
      <c r="AJ25" s="27"/>
      <c r="AK25" s="27"/>
      <c r="AL25" s="27"/>
      <c r="AM25" s="27"/>
      <c r="AN25" s="27"/>
      <c r="AO25" s="27"/>
      <c r="AP25" s="27"/>
      <c r="AQ25" s="27"/>
      <c r="AR25" s="27"/>
      <c r="AS25" s="27"/>
      <c r="AT25" s="27"/>
      <c r="AU25" s="27"/>
      <c r="AV25" s="27"/>
      <c r="AW25" s="27"/>
      <c r="AX25" s="27"/>
      <c r="AY25" s="27"/>
      <c r="AZ25" s="27"/>
      <c r="BA25" s="27"/>
      <c r="BB25" s="27"/>
      <c r="BC25" s="27"/>
      <c r="BD25" s="27"/>
      <c r="BE25" s="27"/>
      <c r="BF25" s="27"/>
      <c r="BG25" s="27"/>
      <c r="BH25" s="27"/>
      <c r="BI25" s="27"/>
      <c r="BJ25" s="27"/>
      <c r="BK25" s="27"/>
      <c r="BL25" s="27"/>
      <c r="BM25" s="27"/>
      <c r="BN25" s="27"/>
      <c r="BO25" s="27"/>
      <c r="BP25" s="27"/>
      <c r="BQ25" s="27"/>
      <c r="BR25" s="27"/>
      <c r="BS25" s="27"/>
      <c r="BT25" s="27"/>
      <c r="BU25" s="27"/>
      <c r="BV25" s="27"/>
      <c r="BW25" s="27"/>
      <c r="BX25" s="27"/>
      <c r="BY25" s="27"/>
      <c r="BZ25" s="27"/>
      <c r="CA25" s="27"/>
      <c r="CB25" s="27"/>
      <c r="CC25" s="27"/>
      <c r="CF25" s="24"/>
      <c r="CH25" s="25"/>
      <c r="CJ25" s="25"/>
      <c r="CK25" s="28"/>
      <c r="CL25" s="29"/>
      <c r="CM25" s="24"/>
      <c r="CN25" s="24"/>
      <c r="CO25" s="24"/>
      <c r="CP25" s="24"/>
      <c r="CQ25" s="24"/>
      <c r="CR25" s="24"/>
      <c r="CS25" s="24"/>
      <c r="CT25" s="24"/>
      <c r="CU25" s="24"/>
    </row>
    <row r="26" spans="1:99" x14ac:dyDescent="0.25">
      <c r="A26" s="30"/>
      <c r="B26" s="24"/>
      <c r="C26" s="25"/>
      <c r="D26" s="26"/>
      <c r="E26" s="27"/>
      <c r="F26" s="27"/>
      <c r="G26" s="27"/>
      <c r="H26" s="27"/>
      <c r="I26" s="27"/>
      <c r="J26" s="27"/>
      <c r="K26" s="27"/>
      <c r="L26" s="27"/>
      <c r="M26" s="27"/>
      <c r="N26" s="27"/>
      <c r="O26" s="27"/>
      <c r="P26" s="27"/>
      <c r="Q26" s="27"/>
      <c r="R26" s="27"/>
      <c r="S26" s="27"/>
      <c r="T26" s="27"/>
      <c r="U26" s="27"/>
      <c r="V26" s="27"/>
      <c r="W26" s="27"/>
      <c r="X26" s="27"/>
      <c r="Y26" s="27"/>
      <c r="Z26" s="27"/>
      <c r="AA26" s="27"/>
      <c r="AB26" s="27"/>
      <c r="AC26" s="27"/>
      <c r="AD26" s="27"/>
      <c r="AE26" s="27"/>
      <c r="AF26" s="27"/>
      <c r="AG26" s="27"/>
      <c r="AH26" s="27"/>
      <c r="AI26" s="27"/>
      <c r="AJ26" s="27"/>
      <c r="AK26" s="27"/>
      <c r="AL26" s="27"/>
      <c r="AM26" s="27"/>
      <c r="AN26" s="27"/>
      <c r="AO26" s="27"/>
      <c r="AP26" s="27"/>
      <c r="AQ26" s="27"/>
      <c r="AR26" s="27"/>
      <c r="AS26" s="27"/>
      <c r="AT26" s="27"/>
      <c r="AU26" s="27"/>
      <c r="AV26" s="27"/>
      <c r="AW26" s="27"/>
      <c r="AX26" s="27"/>
      <c r="AY26" s="27"/>
      <c r="AZ26" s="27"/>
      <c r="BA26" s="27"/>
      <c r="BB26" s="27"/>
      <c r="BC26" s="27"/>
      <c r="BD26" s="27"/>
      <c r="BE26" s="27"/>
      <c r="BF26" s="27"/>
      <c r="BG26" s="27"/>
      <c r="BH26" s="27"/>
      <c r="BI26" s="27"/>
      <c r="BJ26" s="27"/>
      <c r="BK26" s="27"/>
      <c r="BL26" s="27"/>
      <c r="BM26" s="27"/>
      <c r="BN26" s="27"/>
      <c r="BO26" s="27"/>
      <c r="BP26" s="27"/>
      <c r="BQ26" s="27"/>
      <c r="BR26" s="27"/>
      <c r="BS26" s="27"/>
      <c r="BT26" s="27"/>
      <c r="BU26" s="27"/>
      <c r="BV26" s="27"/>
      <c r="BW26" s="27"/>
      <c r="BX26" s="27"/>
      <c r="BY26" s="27"/>
      <c r="BZ26" s="27"/>
      <c r="CA26" s="27"/>
      <c r="CB26" s="27"/>
      <c r="CC26" s="27"/>
      <c r="CF26" s="24"/>
      <c r="CH26" s="25"/>
      <c r="CJ26" s="25"/>
      <c r="CK26" s="28"/>
      <c r="CL26" s="29"/>
      <c r="CM26" s="24"/>
      <c r="CN26" s="24"/>
      <c r="CO26" s="24"/>
      <c r="CP26" s="24"/>
      <c r="CQ26" s="24"/>
      <c r="CR26" s="24"/>
      <c r="CS26" s="24"/>
      <c r="CT26" s="24"/>
      <c r="CU26" s="24"/>
    </row>
    <row r="27" spans="1:99" x14ac:dyDescent="0.25">
      <c r="A27" s="30"/>
      <c r="B27" s="24"/>
      <c r="C27" s="25"/>
      <c r="D27" s="26"/>
      <c r="E27" s="27"/>
      <c r="F27" s="27"/>
      <c r="G27" s="27"/>
      <c r="H27" s="27"/>
      <c r="I27" s="27"/>
      <c r="J27" s="27"/>
      <c r="K27" s="27"/>
      <c r="L27" s="27"/>
      <c r="M27" s="27"/>
      <c r="N27" s="27"/>
      <c r="O27" s="27"/>
      <c r="P27" s="27"/>
      <c r="Q27" s="27"/>
      <c r="R27" s="27"/>
      <c r="S27" s="27"/>
      <c r="T27" s="27"/>
      <c r="U27" s="27"/>
      <c r="V27" s="27"/>
      <c r="W27" s="27"/>
      <c r="X27" s="27"/>
      <c r="Y27" s="27"/>
      <c r="Z27" s="27"/>
      <c r="AA27" s="27"/>
      <c r="AB27" s="27"/>
      <c r="AC27" s="27"/>
      <c r="AD27" s="27"/>
      <c r="AE27" s="27"/>
      <c r="AF27" s="27"/>
      <c r="AG27" s="27"/>
      <c r="AH27" s="27"/>
      <c r="AI27" s="27"/>
      <c r="AJ27" s="27"/>
      <c r="AK27" s="27"/>
      <c r="AL27" s="27"/>
      <c r="AM27" s="27"/>
      <c r="AN27" s="27"/>
      <c r="AO27" s="27"/>
      <c r="AP27" s="27"/>
      <c r="AQ27" s="27"/>
      <c r="AR27" s="27"/>
      <c r="AS27" s="27"/>
      <c r="AT27" s="27"/>
      <c r="AU27" s="27"/>
      <c r="AV27" s="27"/>
      <c r="AW27" s="27"/>
      <c r="AX27" s="27"/>
      <c r="AY27" s="27"/>
      <c r="AZ27" s="27"/>
      <c r="BA27" s="27"/>
      <c r="BB27" s="27"/>
      <c r="BC27" s="27"/>
      <c r="BD27" s="27"/>
      <c r="BE27" s="27"/>
      <c r="BF27" s="27"/>
      <c r="BG27" s="27"/>
      <c r="BH27" s="27"/>
      <c r="BI27" s="27"/>
      <c r="BJ27" s="27"/>
      <c r="BK27" s="27"/>
      <c r="BL27" s="27"/>
      <c r="BM27" s="27"/>
      <c r="BN27" s="27"/>
      <c r="BO27" s="27"/>
      <c r="BP27" s="27"/>
      <c r="BQ27" s="27"/>
      <c r="BR27" s="27"/>
      <c r="BS27" s="27"/>
      <c r="BT27" s="27"/>
      <c r="BU27" s="27"/>
      <c r="BV27" s="27"/>
      <c r="BW27" s="27"/>
      <c r="BX27" s="27"/>
      <c r="BY27" s="27"/>
      <c r="BZ27" s="27"/>
      <c r="CA27" s="27"/>
      <c r="CB27" s="27"/>
      <c r="CC27" s="27"/>
      <c r="CF27" s="24"/>
      <c r="CH27" s="25"/>
      <c r="CJ27" s="25"/>
      <c r="CK27" s="28"/>
      <c r="CL27" s="29"/>
      <c r="CM27" s="24"/>
      <c r="CN27" s="24"/>
      <c r="CO27" s="24"/>
      <c r="CP27" s="24"/>
      <c r="CQ27" s="24"/>
      <c r="CR27" s="24"/>
      <c r="CS27" s="24"/>
      <c r="CT27" s="24"/>
      <c r="CU27" s="24"/>
    </row>
    <row r="28" spans="1:99" x14ac:dyDescent="0.25">
      <c r="A28" s="30"/>
      <c r="B28" s="24"/>
      <c r="C28" s="25"/>
      <c r="D28" s="26"/>
      <c r="E28" s="27"/>
      <c r="F28" s="27"/>
      <c r="G28" s="27"/>
      <c r="H28" s="27"/>
      <c r="I28" s="27"/>
      <c r="J28" s="27"/>
      <c r="K28" s="27"/>
      <c r="L28" s="27"/>
      <c r="M28" s="27"/>
      <c r="N28" s="27"/>
      <c r="O28" s="27"/>
      <c r="P28" s="27"/>
      <c r="Q28" s="27"/>
      <c r="R28" s="27"/>
      <c r="S28" s="27"/>
      <c r="T28" s="27"/>
      <c r="U28" s="27"/>
      <c r="V28" s="27"/>
      <c r="W28" s="27"/>
      <c r="X28" s="27"/>
      <c r="Y28" s="27"/>
      <c r="Z28" s="27"/>
      <c r="AA28" s="27"/>
      <c r="AB28" s="27"/>
      <c r="AC28" s="27"/>
      <c r="AD28" s="27"/>
      <c r="AE28" s="27"/>
      <c r="AF28" s="27"/>
      <c r="AG28" s="27"/>
      <c r="AH28" s="27"/>
      <c r="AI28" s="27"/>
      <c r="AJ28" s="27"/>
      <c r="AK28" s="27"/>
      <c r="AL28" s="27"/>
      <c r="AM28" s="27"/>
      <c r="AN28" s="27"/>
      <c r="AO28" s="27"/>
      <c r="AP28" s="27"/>
      <c r="AQ28" s="27"/>
      <c r="AR28" s="27"/>
      <c r="AS28" s="27"/>
      <c r="AT28" s="27"/>
      <c r="AU28" s="27"/>
      <c r="AV28" s="27"/>
      <c r="AW28" s="27"/>
      <c r="AX28" s="27"/>
      <c r="AY28" s="27"/>
      <c r="AZ28" s="27"/>
      <c r="BA28" s="27"/>
      <c r="BB28" s="27"/>
      <c r="BC28" s="27"/>
      <c r="BD28" s="27"/>
      <c r="BE28" s="27"/>
      <c r="BF28" s="27"/>
      <c r="BG28" s="27"/>
      <c r="BH28" s="27"/>
      <c r="BI28" s="27"/>
      <c r="BJ28" s="27"/>
      <c r="BK28" s="27"/>
      <c r="BL28" s="27"/>
      <c r="BM28" s="27"/>
      <c r="BN28" s="27"/>
      <c r="BO28" s="27"/>
      <c r="BP28" s="27"/>
      <c r="BQ28" s="27"/>
      <c r="BR28" s="27"/>
      <c r="BS28" s="27"/>
      <c r="BT28" s="27"/>
      <c r="BU28" s="27"/>
      <c r="BV28" s="27"/>
      <c r="BW28" s="27"/>
      <c r="BX28" s="27"/>
      <c r="BY28" s="27"/>
      <c r="BZ28" s="27"/>
      <c r="CA28" s="27"/>
      <c r="CB28" s="27"/>
      <c r="CC28" s="27"/>
      <c r="CF28" s="24"/>
      <c r="CH28" s="25"/>
      <c r="CJ28" s="25"/>
      <c r="CK28" s="28"/>
      <c r="CL28" s="29"/>
      <c r="CM28" s="24"/>
      <c r="CN28" s="24"/>
      <c r="CO28" s="24"/>
      <c r="CP28" s="24"/>
      <c r="CQ28" s="24"/>
      <c r="CR28" s="24"/>
      <c r="CS28" s="24"/>
      <c r="CT28" s="24"/>
      <c r="CU28" s="24"/>
    </row>
    <row r="29" spans="1:99" x14ac:dyDescent="0.25">
      <c r="B29" s="24"/>
      <c r="C29" s="25"/>
      <c r="D29" s="27"/>
      <c r="E29" s="27"/>
      <c r="F29" s="27"/>
      <c r="G29" s="27"/>
      <c r="H29" s="27"/>
      <c r="I29" s="27"/>
      <c r="J29" s="27"/>
      <c r="K29" s="27"/>
      <c r="L29" s="27"/>
      <c r="M29" s="27"/>
      <c r="N29" s="27"/>
      <c r="O29" s="27"/>
      <c r="P29" s="27"/>
      <c r="Q29" s="27"/>
      <c r="R29" s="27"/>
      <c r="S29" s="27"/>
      <c r="T29" s="27"/>
      <c r="U29" s="27"/>
      <c r="V29" s="27"/>
      <c r="W29" s="27"/>
      <c r="X29" s="27"/>
      <c r="Y29" s="27"/>
      <c r="Z29" s="27"/>
      <c r="AA29" s="27"/>
      <c r="AB29" s="27"/>
      <c r="AC29" s="27"/>
      <c r="AD29" s="27"/>
      <c r="AE29" s="27"/>
      <c r="AF29" s="27"/>
      <c r="AG29" s="27"/>
      <c r="AH29" s="27"/>
      <c r="AI29" s="27"/>
      <c r="AJ29" s="27"/>
      <c r="AK29" s="27"/>
      <c r="AL29" s="27"/>
      <c r="AM29" s="27"/>
      <c r="AN29" s="27"/>
      <c r="AO29" s="27"/>
      <c r="AP29" s="27"/>
      <c r="AQ29" s="27"/>
      <c r="AR29" s="27"/>
      <c r="AS29" s="27"/>
      <c r="AT29" s="27"/>
      <c r="AU29" s="27"/>
      <c r="AV29" s="27"/>
      <c r="AW29" s="27"/>
      <c r="AX29" s="27"/>
      <c r="AY29" s="27"/>
      <c r="AZ29" s="27"/>
      <c r="BA29" s="27"/>
      <c r="BB29" s="27"/>
      <c r="BC29" s="27"/>
      <c r="BD29" s="27"/>
      <c r="BE29" s="27"/>
      <c r="BF29" s="27"/>
      <c r="BG29" s="27"/>
      <c r="BH29" s="27"/>
      <c r="BI29" s="27"/>
      <c r="BJ29" s="27"/>
      <c r="BK29" s="27"/>
      <c r="BL29" s="27"/>
      <c r="BM29" s="27"/>
      <c r="BN29" s="27"/>
      <c r="BO29" s="27"/>
      <c r="BP29" s="27"/>
      <c r="BQ29" s="27"/>
      <c r="BR29" s="27"/>
      <c r="BS29" s="27"/>
      <c r="BT29" s="27"/>
      <c r="BU29" s="27"/>
      <c r="BV29" s="27"/>
      <c r="BW29" s="27"/>
      <c r="BX29" s="27"/>
      <c r="BY29" s="27"/>
      <c r="BZ29" s="27"/>
      <c r="CA29" s="27"/>
      <c r="CB29" s="27"/>
      <c r="CC29" s="27"/>
      <c r="CF29" s="24"/>
      <c r="CH29" s="24"/>
      <c r="CJ29" s="24"/>
      <c r="CK29" s="24"/>
    </row>
    <row r="30" spans="1:99" x14ac:dyDescent="0.25">
      <c r="B30" s="24"/>
      <c r="C30" s="25"/>
      <c r="D30" s="27"/>
      <c r="E30" s="27"/>
      <c r="F30" s="27"/>
      <c r="G30" s="27"/>
      <c r="H30" s="27"/>
      <c r="I30" s="27"/>
      <c r="J30" s="27"/>
      <c r="K30" s="27"/>
      <c r="L30" s="27"/>
      <c r="M30" s="27"/>
      <c r="N30" s="27"/>
      <c r="O30" s="27"/>
      <c r="P30" s="27"/>
      <c r="Q30" s="27"/>
      <c r="R30" s="27"/>
      <c r="S30" s="27"/>
      <c r="T30" s="27"/>
      <c r="U30" s="27"/>
      <c r="V30" s="27"/>
      <c r="W30" s="27"/>
      <c r="X30" s="27"/>
      <c r="Y30" s="27"/>
      <c r="Z30" s="27"/>
      <c r="AA30" s="27"/>
      <c r="AB30" s="27"/>
      <c r="AC30" s="27"/>
      <c r="AD30" s="27"/>
      <c r="AE30" s="27"/>
      <c r="AF30" s="27"/>
      <c r="AG30" s="27"/>
      <c r="AH30" s="27"/>
      <c r="AI30" s="27"/>
      <c r="AJ30" s="27"/>
      <c r="AK30" s="27"/>
      <c r="AL30" s="27"/>
      <c r="AM30" s="27"/>
      <c r="AN30" s="27"/>
      <c r="AO30" s="27"/>
      <c r="AP30" s="27"/>
      <c r="AQ30" s="27"/>
      <c r="AR30" s="27"/>
      <c r="AS30" s="27"/>
      <c r="AT30" s="27"/>
      <c r="AU30" s="27"/>
      <c r="AV30" s="27"/>
      <c r="AW30" s="27"/>
      <c r="AX30" s="27"/>
      <c r="AY30" s="27"/>
      <c r="AZ30" s="27"/>
      <c r="BA30" s="27"/>
      <c r="BB30" s="27"/>
      <c r="BC30" s="27"/>
      <c r="BD30" s="27"/>
      <c r="BE30" s="27"/>
      <c r="BF30" s="27"/>
      <c r="BG30" s="27"/>
      <c r="BH30" s="27"/>
      <c r="BI30" s="27"/>
      <c r="BJ30" s="27"/>
      <c r="BK30" s="27"/>
      <c r="BL30" s="27"/>
      <c r="BM30" s="27"/>
      <c r="BN30" s="27"/>
      <c r="BO30" s="27"/>
      <c r="BP30" s="27"/>
      <c r="BQ30" s="27"/>
      <c r="BR30" s="27"/>
      <c r="BS30" s="27"/>
      <c r="BT30" s="27"/>
      <c r="BU30" s="27"/>
      <c r="BV30" s="27"/>
      <c r="BW30" s="27"/>
      <c r="BX30" s="27"/>
      <c r="BY30" s="27"/>
      <c r="BZ30" s="27"/>
      <c r="CA30" s="27"/>
      <c r="CB30" s="27"/>
      <c r="CC30" s="27"/>
      <c r="CF30" s="24"/>
      <c r="CH30" s="24"/>
      <c r="CJ30" s="24"/>
      <c r="CK30" s="24"/>
    </row>
    <row r="31" spans="1:99" x14ac:dyDescent="0.25">
      <c r="BF31" s="9">
        <v>7</v>
      </c>
      <c r="BI31" s="9">
        <v>6</v>
      </c>
      <c r="BL31" s="9">
        <v>5</v>
      </c>
      <c r="BO31" s="9">
        <v>4</v>
      </c>
      <c r="BR31" s="9">
        <v>3</v>
      </c>
      <c r="BU31" s="9">
        <v>2</v>
      </c>
      <c r="BX31" s="9">
        <v>1</v>
      </c>
    </row>
    <row r="32" spans="1:99" x14ac:dyDescent="0.25">
      <c r="A32" s="9" t="s">
        <v>12</v>
      </c>
      <c r="B32" s="24"/>
      <c r="BF32" s="9" t="s">
        <v>11</v>
      </c>
      <c r="BG32" s="9" t="s">
        <v>0</v>
      </c>
      <c r="BH32" s="9" t="s">
        <v>6</v>
      </c>
      <c r="BI32" s="9" t="s">
        <v>11</v>
      </c>
      <c r="BJ32" s="9" t="s">
        <v>0</v>
      </c>
      <c r="BK32" s="9" t="s">
        <v>6</v>
      </c>
      <c r="BL32" s="9" t="s">
        <v>11</v>
      </c>
      <c r="BM32" s="9" t="s">
        <v>0</v>
      </c>
      <c r="BN32" s="9" t="s">
        <v>6</v>
      </c>
      <c r="BO32" s="9" t="s">
        <v>11</v>
      </c>
      <c r="BP32" s="9" t="s">
        <v>0</v>
      </c>
      <c r="BQ32" s="9" t="s">
        <v>6</v>
      </c>
      <c r="BR32" s="9" t="s">
        <v>11</v>
      </c>
      <c r="BS32" s="9" t="s">
        <v>0</v>
      </c>
      <c r="BT32" s="9" t="s">
        <v>6</v>
      </c>
      <c r="BU32" s="9" t="s">
        <v>11</v>
      </c>
      <c r="BV32" s="9" t="s">
        <v>0</v>
      </c>
      <c r="BW32" s="9" t="s">
        <v>6</v>
      </c>
      <c r="BX32" s="9" t="s">
        <v>11</v>
      </c>
      <c r="BY32" s="9" t="s">
        <v>0</v>
      </c>
      <c r="BZ32" s="9" t="s">
        <v>6</v>
      </c>
    </row>
    <row r="33" spans="1:85" x14ac:dyDescent="0.25">
      <c r="A33" s="9" t="str">
        <f>A4</f>
        <v>DRGBPAUD</v>
      </c>
      <c r="B33" s="24">
        <f xml:space="preserve"> RTD("cqg.rtd",,"StudyData", A33, "BDIF", "InputChoice=Close,MAType=Sim,Period1="&amp;$C$1&amp;",Percent="&amp;$D$1&amp;"", "BDIF",$B$1,"-1","all",,,,"T")/RTD("cqg.rtd",,"StudyData",A33, "BBnds", "MAType=Sim,InputChoice=Close,Period1="&amp;$C$1&amp;",Percent="&amp;$D$1&amp;",Divisor=0", "BMA",$B$1,"-1","ALL",,,"TRUE","T")</f>
        <v>3.4578949401100142E-4</v>
      </c>
      <c r="C33" s="25">
        <f>RANK(B33,$B$33:$B$39,0)+COUNTIF($B$33:B33,B33)-1</f>
        <v>3</v>
      </c>
      <c r="D33" s="27"/>
      <c r="E33" s="27"/>
      <c r="F33" s="27"/>
      <c r="G33" s="27"/>
      <c r="H33" s="27"/>
      <c r="I33" s="27"/>
      <c r="J33" s="27"/>
      <c r="K33" s="27"/>
      <c r="L33" s="27"/>
      <c r="M33" s="27"/>
      <c r="N33" s="27"/>
      <c r="O33" s="27"/>
      <c r="P33" s="27"/>
      <c r="Q33" s="27"/>
      <c r="R33" s="27"/>
      <c r="S33" s="27"/>
      <c r="T33" s="27"/>
      <c r="U33" s="27"/>
      <c r="V33" s="27"/>
      <c r="W33" s="27"/>
      <c r="X33" s="27"/>
      <c r="Y33" s="27"/>
      <c r="Z33" s="27"/>
      <c r="AA33" s="27"/>
      <c r="AB33" s="27"/>
      <c r="AC33" s="27"/>
      <c r="AD33" s="27"/>
      <c r="AE33" s="27"/>
      <c r="AF33" s="27"/>
      <c r="AG33" s="27"/>
      <c r="AH33" s="27"/>
      <c r="AI33" s="27"/>
      <c r="AJ33" s="27"/>
      <c r="AK33" s="27"/>
      <c r="AL33" s="27"/>
      <c r="AM33" s="27"/>
      <c r="AN33" s="27"/>
      <c r="AO33" s="27"/>
      <c r="AP33" s="27"/>
      <c r="AQ33" s="27"/>
      <c r="AR33" s="27"/>
      <c r="AS33" s="27"/>
      <c r="AT33" s="27"/>
      <c r="AU33" s="27"/>
      <c r="AV33" s="27"/>
      <c r="AW33" s="27"/>
      <c r="AX33" s="27"/>
      <c r="AY33" s="27"/>
      <c r="AZ33" s="27"/>
      <c r="BA33" s="27"/>
      <c r="BB33" s="27"/>
      <c r="BC33" s="27"/>
      <c r="BD33" s="27"/>
      <c r="BE33" s="27"/>
      <c r="BF33" s="27">
        <f>IF($C33=$BF$31,$C33,0)</f>
        <v>0</v>
      </c>
      <c r="BG33" s="27">
        <f>IF(BF33=$BF$31,$A33,0)</f>
        <v>0</v>
      </c>
      <c r="BH33" s="27">
        <f>IF(BF33=$BF$31,$B33,0)</f>
        <v>0</v>
      </c>
      <c r="BI33" s="27">
        <f>IF($C33=$BI$31,$C33,0)</f>
        <v>0</v>
      </c>
      <c r="BJ33" s="27">
        <f>IF(BI33=$BI$31,$A33,0)</f>
        <v>0</v>
      </c>
      <c r="BK33" s="27">
        <f>IF(BI33=$BI$31,$B33,0)</f>
        <v>0</v>
      </c>
      <c r="BL33" s="27">
        <f>IF($C33=$BL$31,$C33,0)</f>
        <v>0</v>
      </c>
      <c r="BM33" s="27">
        <f>IF(BL33=$BL$31,$A33,0)</f>
        <v>0</v>
      </c>
      <c r="BN33" s="27">
        <f>IF(BL33=$BL$31,$B33,0)</f>
        <v>0</v>
      </c>
      <c r="BO33" s="27">
        <f>IF($C33=$BO$31,$C33,0)</f>
        <v>0</v>
      </c>
      <c r="BP33" s="27">
        <f>IF(BO33=$BO$31,$A33,0)</f>
        <v>0</v>
      </c>
      <c r="BQ33" s="27">
        <f>IF(BO33=$BO$31,$B33,0)</f>
        <v>0</v>
      </c>
      <c r="BR33" s="27">
        <f>IF($C33=$BR$31,$C33,0)</f>
        <v>3</v>
      </c>
      <c r="BS33" s="27" t="str">
        <f>IF(BR33=$BR$31,$A33,0)</f>
        <v>DRGBPAUD</v>
      </c>
      <c r="BT33" s="27">
        <f>IF(BR33=$BR$31,$B33,0)</f>
        <v>3.4578949401100142E-4</v>
      </c>
      <c r="BU33" s="27">
        <f>IF($C33=$BU$31,$C33,0)</f>
        <v>0</v>
      </c>
      <c r="BV33" s="27">
        <f>IF(BU33=$BU$31,$A33,0)</f>
        <v>0</v>
      </c>
      <c r="BW33" s="27">
        <f>IF(BU33=$BU$31,$B33,0)</f>
        <v>0</v>
      </c>
      <c r="BX33" s="27">
        <f>IF($C33=$BX$31,$C33,0)</f>
        <v>0</v>
      </c>
      <c r="BY33" s="27">
        <f>IF(BX33=$BX$31,$A33,0)</f>
        <v>0</v>
      </c>
      <c r="BZ33" s="27">
        <f>IF(BX33=$BX$31,$B33,0)</f>
        <v>0</v>
      </c>
      <c r="CD33" s="9">
        <v>5</v>
      </c>
      <c r="CE33" s="9" t="str">
        <f>LOOKUP(CD33,BL$33:BL$37,BM$33:BM$37)</f>
        <v>DRGBPUSD</v>
      </c>
      <c r="CF33" s="9">
        <f>CD33</f>
        <v>5</v>
      </c>
      <c r="CG33" s="24">
        <f>LOOKUP(CD33,BL$33:BL$37,BN$33:BN$37)</f>
        <v>3.1422684121198551E-4</v>
      </c>
    </row>
    <row r="34" spans="1:85" x14ac:dyDescent="0.25">
      <c r="A34" s="9" t="str">
        <f t="shared" ref="A34:A37" si="5">A5</f>
        <v>DRGBPCAD</v>
      </c>
      <c r="B34" s="24">
        <f xml:space="preserve"> RTD("cqg.rtd",,"StudyData", A34, "BDIF", "InputChoice=Close,MAType=Sim,Period1="&amp;$C$1&amp;",Percent="&amp;$D$1&amp;"", "BDIF",$B$1,"-1","all",,,,"T")/RTD("cqg.rtd",,"StudyData",A34, "BBnds", "MAType=Sim,InputChoice=Close,Period1="&amp;$C$1&amp;",Percent="&amp;$D$1&amp;",Divisor=0", "BMA",$B$1,"-1","ALL",,,"TRUE","T")</f>
        <v>8.2364060290614249E-4</v>
      </c>
      <c r="C34" s="25">
        <f>RANK(B34,$B$33:$B$39,0)+COUNTIF($B$33:B34,B34)-1</f>
        <v>1</v>
      </c>
      <c r="D34" s="27"/>
      <c r="E34" s="27"/>
      <c r="F34" s="27"/>
      <c r="G34" s="27"/>
      <c r="H34" s="27"/>
      <c r="I34" s="27"/>
      <c r="J34" s="27"/>
      <c r="K34" s="27"/>
      <c r="L34" s="27"/>
      <c r="M34" s="27"/>
      <c r="N34" s="27"/>
      <c r="O34" s="27"/>
      <c r="P34" s="27"/>
      <c r="Q34" s="27"/>
      <c r="R34" s="27"/>
      <c r="S34" s="27"/>
      <c r="T34" s="27"/>
      <c r="U34" s="27"/>
      <c r="V34" s="27"/>
      <c r="W34" s="27"/>
      <c r="X34" s="27"/>
      <c r="Y34" s="27"/>
      <c r="Z34" s="27"/>
      <c r="AA34" s="27"/>
      <c r="AB34" s="27"/>
      <c r="AC34" s="27"/>
      <c r="AD34" s="27"/>
      <c r="AE34" s="27"/>
      <c r="AF34" s="27"/>
      <c r="AG34" s="27"/>
      <c r="AH34" s="27"/>
      <c r="AI34" s="27"/>
      <c r="AJ34" s="27"/>
      <c r="AK34" s="27"/>
      <c r="AL34" s="27"/>
      <c r="AM34" s="27"/>
      <c r="AN34" s="27"/>
      <c r="AO34" s="27"/>
      <c r="AP34" s="27"/>
      <c r="AQ34" s="27"/>
      <c r="AR34" s="27"/>
      <c r="AS34" s="27"/>
      <c r="AT34" s="27"/>
      <c r="AU34" s="27"/>
      <c r="AV34" s="27"/>
      <c r="AW34" s="27"/>
      <c r="AX34" s="27"/>
      <c r="AY34" s="27"/>
      <c r="AZ34" s="27"/>
      <c r="BA34" s="27"/>
      <c r="BB34" s="27"/>
      <c r="BC34" s="27"/>
      <c r="BD34" s="27"/>
      <c r="BE34" s="27"/>
      <c r="BF34" s="27">
        <f>IF($C34=$BF$31,$C34,BF33+0.01)</f>
        <v>0.01</v>
      </c>
      <c r="BG34" s="27">
        <f>IF(BF34=$BF$31,$A34,0)</f>
        <v>0</v>
      </c>
      <c r="BH34" s="27">
        <f>IF(BF34=$BF$31,$B34,0)</f>
        <v>0</v>
      </c>
      <c r="BI34" s="27">
        <f>IF($C34=$BI$31,$C34,BI33+0.01)</f>
        <v>0.01</v>
      </c>
      <c r="BJ34" s="27">
        <f>IF(BI34=$BI$31,$A34,0)</f>
        <v>0</v>
      </c>
      <c r="BK34" s="27">
        <f>IF(BI34=$BI$31,$B34,0)</f>
        <v>0</v>
      </c>
      <c r="BL34" s="27">
        <f>IF($C34=$BL$31,$C34,BL33+0.01)</f>
        <v>0.01</v>
      </c>
      <c r="BM34" s="27">
        <f>IF(BL34=$BL$31,$A34,0)</f>
        <v>0</v>
      </c>
      <c r="BN34" s="27">
        <f>IF(BL34=$BL$31,$B34,0)</f>
        <v>0</v>
      </c>
      <c r="BO34" s="27">
        <f>IF($C34=$BO$31,$C34,BO33+0.01)</f>
        <v>0.01</v>
      </c>
      <c r="BP34" s="27">
        <f>IF(BO34=$BO$31,$A34,0)</f>
        <v>0</v>
      </c>
      <c r="BQ34" s="27">
        <f>IF(BO34=$BO$31,$B34,0)</f>
        <v>0</v>
      </c>
      <c r="BR34" s="27">
        <f>IF($C34=$BR$31,$C34,BR33+0.01)</f>
        <v>3.01</v>
      </c>
      <c r="BS34" s="27">
        <f>IF(BR34=$BR$31,$A34,0)</f>
        <v>0</v>
      </c>
      <c r="BT34" s="27">
        <f>IF(BR34=$BR$31,$B34,0)</f>
        <v>0</v>
      </c>
      <c r="BU34" s="27">
        <f>IF($C34=$BU$31,$C34,BU33+0.01)</f>
        <v>0.01</v>
      </c>
      <c r="BV34" s="27">
        <f>IF(BU34=$BU$31,$A34,0)</f>
        <v>0</v>
      </c>
      <c r="BW34" s="27">
        <f>IF(BU34=$BU$31,$B34,0)</f>
        <v>0</v>
      </c>
      <c r="BX34" s="27">
        <f>IF($C34=$BX$31,$C34,BX33+0.01)</f>
        <v>1</v>
      </c>
      <c r="BY34" s="27" t="str">
        <f>IF(BX34=$BX$31,$A34,0)</f>
        <v>DRGBPCAD</v>
      </c>
      <c r="BZ34" s="27">
        <f>IF(BX34=$BX$31,$B34,0)</f>
        <v>8.2364060290614249E-4</v>
      </c>
      <c r="CD34" s="9">
        <f>CD33-1</f>
        <v>4</v>
      </c>
      <c r="CE34" s="9" t="str">
        <f>LOOKUP(CD34,BO$33:BO$37,BP$33:BP$37)</f>
        <v>DRGBPCHF</v>
      </c>
      <c r="CF34" s="9">
        <f t="shared" ref="CF34:CF37" si="6">CD34</f>
        <v>4</v>
      </c>
      <c r="CG34" s="24">
        <f>LOOKUP(CD34,BO$33:BO$37,BQ$33:BQ$37)</f>
        <v>3.2963470168141619E-4</v>
      </c>
    </row>
    <row r="35" spans="1:85" x14ac:dyDescent="0.25">
      <c r="A35" s="9" t="str">
        <f t="shared" si="5"/>
        <v>DRGBPCHF</v>
      </c>
      <c r="B35" s="24">
        <f xml:space="preserve"> RTD("cqg.rtd",,"StudyData", A35, "BDIF", "InputChoice=Close,MAType=Sim,Period1="&amp;$C$1&amp;",Percent="&amp;$D$1&amp;"", "BDIF",$B$1,"-1","all",,,,"T")/RTD("cqg.rtd",,"StudyData",A35, "BBnds", "MAType=Sim,InputChoice=Close,Period1="&amp;$C$1&amp;",Percent="&amp;$D$1&amp;",Divisor=0", "BMA",$B$1,"-1","ALL",,,"TRUE","T")</f>
        <v>3.2963470168141619E-4</v>
      </c>
      <c r="C35" s="25">
        <f>RANK(B35,$B$33:$B$39,0)+COUNTIF($B$33:B35,B35)-1</f>
        <v>4</v>
      </c>
      <c r="D35" s="27"/>
      <c r="E35" s="27"/>
      <c r="F35" s="27"/>
      <c r="G35" s="27"/>
      <c r="H35" s="27"/>
      <c r="I35" s="27"/>
      <c r="J35" s="27"/>
      <c r="K35" s="27"/>
      <c r="L35" s="27"/>
      <c r="M35" s="27"/>
      <c r="N35" s="27"/>
      <c r="O35" s="27"/>
      <c r="P35" s="27"/>
      <c r="Q35" s="27"/>
      <c r="R35" s="27"/>
      <c r="S35" s="27"/>
      <c r="T35" s="27"/>
      <c r="U35" s="27"/>
      <c r="V35" s="27"/>
      <c r="W35" s="27"/>
      <c r="X35" s="27"/>
      <c r="Y35" s="27"/>
      <c r="Z35" s="27"/>
      <c r="AA35" s="27"/>
      <c r="AB35" s="27"/>
      <c r="AC35" s="27"/>
      <c r="AD35" s="27"/>
      <c r="AE35" s="27"/>
      <c r="AF35" s="27"/>
      <c r="AG35" s="27"/>
      <c r="AH35" s="27"/>
      <c r="AI35" s="27"/>
      <c r="AJ35" s="27"/>
      <c r="AK35" s="27"/>
      <c r="AL35" s="27"/>
      <c r="AM35" s="27"/>
      <c r="AN35" s="27"/>
      <c r="AO35" s="27"/>
      <c r="AP35" s="27"/>
      <c r="AQ35" s="27"/>
      <c r="AR35" s="27"/>
      <c r="AS35" s="27"/>
      <c r="AT35" s="27"/>
      <c r="AU35" s="27"/>
      <c r="AV35" s="27"/>
      <c r="AW35" s="27"/>
      <c r="AX35" s="27"/>
      <c r="AY35" s="27"/>
      <c r="AZ35" s="27"/>
      <c r="BA35" s="27"/>
      <c r="BB35" s="27"/>
      <c r="BC35" s="27"/>
      <c r="BD35" s="27"/>
      <c r="BE35" s="27"/>
      <c r="BF35" s="27">
        <f>IF($C35=$BF$31,$C35,BF34+0.01)</f>
        <v>0.02</v>
      </c>
      <c r="BG35" s="27">
        <f>IF(BF35=$BF$31,$A35,0)</f>
        <v>0</v>
      </c>
      <c r="BH35" s="27">
        <f>IF(BF35=$BF$31,$B35,0)</f>
        <v>0</v>
      </c>
      <c r="BI35" s="27">
        <f>IF($C35=$BI$31,$C35,BI34+0.01)</f>
        <v>0.02</v>
      </c>
      <c r="BJ35" s="27">
        <f>IF(BI35=$BI$31,$A35,0)</f>
        <v>0</v>
      </c>
      <c r="BK35" s="27">
        <f>IF(BI35=$BI$31,$B35,0)</f>
        <v>0</v>
      </c>
      <c r="BL35" s="27">
        <f>IF($C35=$BL$31,$C35,BL34+0.01)</f>
        <v>0.02</v>
      </c>
      <c r="BM35" s="27">
        <f>IF(BL35=$BL$31,$A35,0)</f>
        <v>0</v>
      </c>
      <c r="BN35" s="27">
        <f>IF(BL35=$BL$31,$B35,0)</f>
        <v>0</v>
      </c>
      <c r="BO35" s="27">
        <f>IF($C35=$BO$31,$C35,BO34+0.01)</f>
        <v>4</v>
      </c>
      <c r="BP35" s="27" t="str">
        <f>IF(BO35=$BO$31,$A35,0)</f>
        <v>DRGBPCHF</v>
      </c>
      <c r="BQ35" s="27">
        <f>IF(BO35=$BO$31,$B35,0)</f>
        <v>3.2963470168141619E-4</v>
      </c>
      <c r="BR35" s="27">
        <f>IF($C35=$BR$31,$C35,BR34+0.01)</f>
        <v>3.0199999999999996</v>
      </c>
      <c r="BS35" s="27">
        <f>IF(BR35=$BR$31,$A35,0)</f>
        <v>0</v>
      </c>
      <c r="BT35" s="27">
        <f>IF(BR35=$BR$31,$B35,0)</f>
        <v>0</v>
      </c>
      <c r="BU35" s="27">
        <f>IF($C35=$BU$31,$C35,BU34+0.01)</f>
        <v>0.02</v>
      </c>
      <c r="BV35" s="27">
        <f>IF(BU35=$BU$31,$A35,0)</f>
        <v>0</v>
      </c>
      <c r="BW35" s="27">
        <f>IF(BU35=$BU$31,$B35,0)</f>
        <v>0</v>
      </c>
      <c r="BX35" s="27">
        <f t="shared" ref="BX35:BX37" si="7">IF($C35=$BX$31,$C35,BX34+0.01)</f>
        <v>1.01</v>
      </c>
      <c r="BY35" s="27">
        <f>IF(BX35=$BX$31,$A35,0)</f>
        <v>0</v>
      </c>
      <c r="BZ35" s="27">
        <f>IF(BX35=$BX$31,$B35,0)</f>
        <v>0</v>
      </c>
      <c r="CD35" s="9">
        <f t="shared" ref="CD35:CD37" si="8">CD34-1</f>
        <v>3</v>
      </c>
      <c r="CE35" s="9" t="str">
        <f>LOOKUP(CD35,BR$33:BR$37,BS$33:BS$37)</f>
        <v>DRGBPAUD</v>
      </c>
      <c r="CF35" s="9">
        <f t="shared" si="6"/>
        <v>3</v>
      </c>
      <c r="CG35" s="24">
        <f>LOOKUP(CD35,BR$33:BR$37,BT$33:BT$37)</f>
        <v>3.4578949401100142E-4</v>
      </c>
    </row>
    <row r="36" spans="1:85" x14ac:dyDescent="0.25">
      <c r="A36" s="9" t="str">
        <f t="shared" si="5"/>
        <v>DRGBPJPY</v>
      </c>
      <c r="B36" s="24">
        <f xml:space="preserve"> RTD("cqg.rtd",,"StudyData", A36, "BDIF", "InputChoice=Close,MAType=Sim,Period1="&amp;$C$1&amp;",Percent="&amp;$D$1&amp;"", "BDIF",$B$1,"-1","all",,,,"T")/RTD("cqg.rtd",,"StudyData",A36, "BBnds", "MAType=Sim,InputChoice=Close,Period1="&amp;$C$1&amp;",Percent="&amp;$D$1&amp;",Divisor=0", "BMA",$B$1,"-1","ALL",,,"TRUE","T")</f>
        <v>4.4272084857138689E-4</v>
      </c>
      <c r="C36" s="25">
        <f>RANK(B36,$B$33:$B$39,0)+COUNTIF($B$33:B36,B36)-1</f>
        <v>2</v>
      </c>
      <c r="D36" s="27"/>
      <c r="E36" s="27"/>
      <c r="F36" s="27"/>
      <c r="G36" s="27"/>
      <c r="H36" s="27"/>
      <c r="I36" s="27"/>
      <c r="J36" s="27"/>
      <c r="K36" s="27"/>
      <c r="L36" s="27"/>
      <c r="M36" s="27"/>
      <c r="N36" s="27"/>
      <c r="O36" s="27"/>
      <c r="P36" s="27"/>
      <c r="Q36" s="27"/>
      <c r="R36" s="27"/>
      <c r="S36" s="27"/>
      <c r="T36" s="27"/>
      <c r="U36" s="27"/>
      <c r="V36" s="27"/>
      <c r="W36" s="27"/>
      <c r="X36" s="27"/>
      <c r="Y36" s="27"/>
      <c r="Z36" s="27"/>
      <c r="AA36" s="27"/>
      <c r="AB36" s="27"/>
      <c r="AC36" s="27"/>
      <c r="AD36" s="27"/>
      <c r="AE36" s="27"/>
      <c r="AF36" s="27"/>
      <c r="AG36" s="27"/>
      <c r="AH36" s="27"/>
      <c r="AI36" s="27"/>
      <c r="AJ36" s="27"/>
      <c r="AK36" s="27"/>
      <c r="AL36" s="27"/>
      <c r="AM36" s="27"/>
      <c r="AN36" s="27"/>
      <c r="AO36" s="27"/>
      <c r="AP36" s="27"/>
      <c r="AQ36" s="27"/>
      <c r="AR36" s="27"/>
      <c r="AS36" s="27"/>
      <c r="AT36" s="27"/>
      <c r="AU36" s="27"/>
      <c r="AV36" s="27"/>
      <c r="AW36" s="27"/>
      <c r="AX36" s="27"/>
      <c r="AY36" s="27"/>
      <c r="AZ36" s="27"/>
      <c r="BA36" s="27"/>
      <c r="BB36" s="27"/>
      <c r="BC36" s="27"/>
      <c r="BD36" s="27"/>
      <c r="BE36" s="27"/>
      <c r="BF36" s="27">
        <f>IF($C36=$BF$31,$C36,BF35+0.01)</f>
        <v>0.03</v>
      </c>
      <c r="BG36" s="27">
        <f>IF(BF36=$BF$31,$A36,0)</f>
        <v>0</v>
      </c>
      <c r="BH36" s="27">
        <f>IF(BF36=$BF$31,$B36,0)</f>
        <v>0</v>
      </c>
      <c r="BI36" s="27">
        <f>IF($C36=$BI$31,$C36,BI35+0.01)</f>
        <v>0.03</v>
      </c>
      <c r="BJ36" s="27">
        <f>IF(BI36=$BI$31,$A36,0)</f>
        <v>0</v>
      </c>
      <c r="BK36" s="27">
        <f>IF(BI36=$BI$31,$B36,0)</f>
        <v>0</v>
      </c>
      <c r="BL36" s="27">
        <f>IF($C36=$BL$31,$C36,BL35+0.01)</f>
        <v>0.03</v>
      </c>
      <c r="BM36" s="27">
        <f>IF(BL36=$BL$31,$A36,0)</f>
        <v>0</v>
      </c>
      <c r="BN36" s="27">
        <f>IF(BL36=$BL$31,$B36,0)</f>
        <v>0</v>
      </c>
      <c r="BO36" s="27">
        <f>IF($C36=$BO$31,$C36,BO35+0.01)</f>
        <v>4.01</v>
      </c>
      <c r="BP36" s="27">
        <f>IF(BO36=$BO$31,$A36,0)</f>
        <v>0</v>
      </c>
      <c r="BQ36" s="27">
        <f>IF(BO36=$BO$31,$B36,0)</f>
        <v>0</v>
      </c>
      <c r="BR36" s="27">
        <f>IF($C36=$BR$31,$C36,BR35+0.01)</f>
        <v>3.0299999999999994</v>
      </c>
      <c r="BS36" s="27">
        <f>IF(BR36=$BR$31,$A36,0)</f>
        <v>0</v>
      </c>
      <c r="BT36" s="27">
        <f>IF(BR36=$BR$31,$B36,0)</f>
        <v>0</v>
      </c>
      <c r="BU36" s="27">
        <f>IF($C36=$BU$31,$C36,BU35+0.01)</f>
        <v>2</v>
      </c>
      <c r="BV36" s="27" t="str">
        <f>IF(BU36=$BU$31,$A36,0)</f>
        <v>DRGBPJPY</v>
      </c>
      <c r="BW36" s="27">
        <f>IF(BU36=$BU$31,$B36,0)</f>
        <v>4.4272084857138689E-4</v>
      </c>
      <c r="BX36" s="27">
        <f t="shared" si="7"/>
        <v>1.02</v>
      </c>
      <c r="BY36" s="27">
        <f>IF(BX36=$BX$31,$A36,0)</f>
        <v>0</v>
      </c>
      <c r="BZ36" s="27">
        <f>IF(BX36=$BX$31,$B36,0)</f>
        <v>0</v>
      </c>
      <c r="CD36" s="9">
        <f t="shared" si="8"/>
        <v>2</v>
      </c>
      <c r="CE36" s="9" t="str">
        <f>LOOKUP(CD36,BU$33:BU$37,BV$33:BV$37)</f>
        <v>DRGBPJPY</v>
      </c>
      <c r="CF36" s="9">
        <f t="shared" si="6"/>
        <v>2</v>
      </c>
      <c r="CG36" s="24">
        <f>LOOKUP(CD36,BU$33:BU$37,BW$33:BW$37)</f>
        <v>4.4272084857138689E-4</v>
      </c>
    </row>
    <row r="37" spans="1:85" x14ac:dyDescent="0.25">
      <c r="A37" s="9" t="str">
        <f t="shared" si="5"/>
        <v>DRGBPUSD</v>
      </c>
      <c r="B37" s="24">
        <f xml:space="preserve"> RTD("cqg.rtd",,"StudyData", A37, "BDIF", "InputChoice=Close,MAType=Sim,Period1="&amp;$C$1&amp;",Percent="&amp;$D$1&amp;"", "BDIF",$B$1,"-1","all",,,,"T")/RTD("cqg.rtd",,"StudyData",A37, "BBnds", "MAType=Sim,InputChoice=Close,Period1="&amp;$C$1&amp;",Percent="&amp;$D$1&amp;",Divisor=0", "BMA",$B$1,"-1","ALL",,,"TRUE","T")</f>
        <v>3.1422684121198551E-4</v>
      </c>
      <c r="C37" s="25">
        <f>RANK(B37,$B$33:$B$39,0)+COUNTIF($B$33:B37,B37)-1</f>
        <v>5</v>
      </c>
      <c r="D37" s="27"/>
      <c r="E37" s="27"/>
      <c r="F37" s="27"/>
      <c r="G37" s="27"/>
      <c r="H37" s="27"/>
      <c r="I37" s="27"/>
      <c r="J37" s="27"/>
      <c r="K37" s="27"/>
      <c r="L37" s="27"/>
      <c r="M37" s="27"/>
      <c r="N37" s="27"/>
      <c r="O37" s="27"/>
      <c r="P37" s="27"/>
      <c r="Q37" s="27"/>
      <c r="R37" s="27"/>
      <c r="S37" s="27"/>
      <c r="T37" s="27"/>
      <c r="U37" s="27"/>
      <c r="V37" s="27"/>
      <c r="W37" s="27"/>
      <c r="X37" s="27"/>
      <c r="Y37" s="27"/>
      <c r="Z37" s="27"/>
      <c r="AA37" s="27"/>
      <c r="AB37" s="27"/>
      <c r="AC37" s="27"/>
      <c r="AD37" s="27"/>
      <c r="AE37" s="27"/>
      <c r="AF37" s="27"/>
      <c r="AG37" s="27"/>
      <c r="AH37" s="27"/>
      <c r="AI37" s="27"/>
      <c r="AJ37" s="27"/>
      <c r="AK37" s="27"/>
      <c r="AL37" s="27"/>
      <c r="AM37" s="27"/>
      <c r="AN37" s="27"/>
      <c r="AO37" s="27"/>
      <c r="AP37" s="27"/>
      <c r="AQ37" s="27"/>
      <c r="AR37" s="27"/>
      <c r="AS37" s="27"/>
      <c r="AT37" s="27"/>
      <c r="AU37" s="27"/>
      <c r="AV37" s="27"/>
      <c r="AW37" s="27"/>
      <c r="AX37" s="27"/>
      <c r="AY37" s="27"/>
      <c r="AZ37" s="27"/>
      <c r="BA37" s="27"/>
      <c r="BB37" s="27"/>
      <c r="BC37" s="27"/>
      <c r="BD37" s="27"/>
      <c r="BE37" s="27"/>
      <c r="BF37" s="27">
        <f>IF($C37=$BF$31,$C37,BF36+0.01)</f>
        <v>0.04</v>
      </c>
      <c r="BG37" s="27">
        <f>IF(BF37=$BF$31,$A37,0)</f>
        <v>0</v>
      </c>
      <c r="BH37" s="27">
        <f>IF(BF37=$BF$31,$B37,0)</f>
        <v>0</v>
      </c>
      <c r="BI37" s="27">
        <f>IF($C37=$BI$31,$C37,BI36+0.01)</f>
        <v>0.04</v>
      </c>
      <c r="BJ37" s="27">
        <f>IF(BI37=$BI$31,$A37,0)</f>
        <v>0</v>
      </c>
      <c r="BK37" s="27">
        <f>IF(BI37=$BI$31,$B37,0)</f>
        <v>0</v>
      </c>
      <c r="BL37" s="27">
        <f>IF($C37=$BL$31,$C37,BL36+0.01)</f>
        <v>5</v>
      </c>
      <c r="BM37" s="27" t="str">
        <f>IF(BL37=$BL$31,$A37,0)</f>
        <v>DRGBPUSD</v>
      </c>
      <c r="BN37" s="27">
        <f>IF(BL37=$BL$31,$B37,0)</f>
        <v>3.1422684121198551E-4</v>
      </c>
      <c r="BO37" s="27">
        <f>IF($C37=$BO$31,$C37,BO36+0.01)</f>
        <v>4.0199999999999996</v>
      </c>
      <c r="BP37" s="27">
        <f>IF(BO37=$BO$31,$A37,0)</f>
        <v>0</v>
      </c>
      <c r="BQ37" s="27">
        <f>IF(BO37=$BO$31,$B37,0)</f>
        <v>0</v>
      </c>
      <c r="BR37" s="27">
        <f>IF($C37=$BR$31,$C37,BR36+0.01)</f>
        <v>3.0399999999999991</v>
      </c>
      <c r="BS37" s="27">
        <f>IF(BR37=$BR$31,$A37,0)</f>
        <v>0</v>
      </c>
      <c r="BT37" s="27">
        <f>IF(BR37=$BR$31,$B37,0)</f>
        <v>0</v>
      </c>
      <c r="BU37" s="27">
        <f>IF($C37=$BU$31,$C37,BU36+0.01)</f>
        <v>2.0099999999999998</v>
      </c>
      <c r="BV37" s="27">
        <f>IF(BU37=$BU$31,$A37,0)</f>
        <v>0</v>
      </c>
      <c r="BW37" s="27">
        <f>IF(BU37=$BU$31,$B37,0)</f>
        <v>0</v>
      </c>
      <c r="BX37" s="27">
        <f t="shared" si="7"/>
        <v>1.03</v>
      </c>
      <c r="BY37" s="27">
        <f>IF(BX37=$BX$31,$A37,0)</f>
        <v>0</v>
      </c>
      <c r="BZ37" s="27">
        <f>IF(BX37=$BX$31,$B37,0)</f>
        <v>0</v>
      </c>
      <c r="CD37" s="9">
        <f t="shared" si="8"/>
        <v>1</v>
      </c>
      <c r="CE37" s="9" t="str">
        <f>LOOKUP(CD37,BX$33:BX$37,BY$33:BY$37)</f>
        <v>DRGBPCAD</v>
      </c>
      <c r="CF37" s="9">
        <f t="shared" si="6"/>
        <v>1</v>
      </c>
      <c r="CG37" s="24">
        <f>LOOKUP(CD37,BX$33:BX$37,BZ$33:BZ$37)</f>
        <v>8.2364060290614249E-4</v>
      </c>
    </row>
    <row r="38" spans="1:85" x14ac:dyDescent="0.25">
      <c r="B38" s="24"/>
      <c r="C38" s="25"/>
      <c r="D38" s="27"/>
      <c r="E38" s="27"/>
      <c r="F38" s="27"/>
      <c r="G38" s="27"/>
      <c r="H38" s="27"/>
      <c r="I38" s="27"/>
      <c r="J38" s="27"/>
      <c r="K38" s="27"/>
      <c r="L38" s="27"/>
      <c r="M38" s="27"/>
      <c r="N38" s="27"/>
      <c r="O38" s="27"/>
      <c r="P38" s="27"/>
      <c r="Q38" s="27"/>
      <c r="R38" s="27"/>
      <c r="S38" s="27"/>
      <c r="T38" s="27"/>
      <c r="U38" s="27"/>
      <c r="V38" s="27"/>
      <c r="W38" s="27"/>
      <c r="X38" s="27"/>
      <c r="Y38" s="27"/>
      <c r="Z38" s="27"/>
      <c r="AA38" s="27"/>
      <c r="AB38" s="27"/>
      <c r="AC38" s="27"/>
      <c r="AD38" s="27"/>
      <c r="AE38" s="27"/>
      <c r="AF38" s="27"/>
      <c r="AG38" s="27"/>
      <c r="AH38" s="27"/>
      <c r="AI38" s="27"/>
      <c r="AJ38" s="27"/>
      <c r="AK38" s="27"/>
      <c r="AL38" s="27"/>
      <c r="AM38" s="27"/>
      <c r="AN38" s="27"/>
      <c r="AO38" s="27"/>
      <c r="AP38" s="27"/>
      <c r="AQ38" s="27"/>
      <c r="AR38" s="27"/>
      <c r="AS38" s="27"/>
      <c r="AT38" s="27"/>
      <c r="AU38" s="27"/>
      <c r="AV38" s="27"/>
      <c r="AW38" s="27"/>
      <c r="AX38" s="27"/>
      <c r="AY38" s="27"/>
      <c r="AZ38" s="27"/>
      <c r="BA38" s="27"/>
      <c r="BB38" s="27"/>
      <c r="BC38" s="27"/>
      <c r="BD38" s="27"/>
      <c r="BE38" s="27"/>
      <c r="BF38" s="27"/>
      <c r="BG38" s="27"/>
      <c r="BH38" s="27"/>
      <c r="BI38" s="27"/>
      <c r="BJ38" s="27"/>
      <c r="BK38" s="27"/>
      <c r="BL38" s="27"/>
      <c r="BM38" s="27"/>
      <c r="BN38" s="27"/>
      <c r="BO38" s="27"/>
      <c r="BP38" s="27"/>
      <c r="BQ38" s="27"/>
      <c r="BR38" s="27"/>
      <c r="BS38" s="27"/>
      <c r="BT38" s="27"/>
      <c r="BU38" s="27"/>
      <c r="BV38" s="27"/>
      <c r="BW38" s="27"/>
      <c r="BX38" s="27"/>
      <c r="BY38" s="27"/>
      <c r="BZ38" s="27"/>
      <c r="CG38" s="24"/>
    </row>
    <row r="39" spans="1:85" x14ac:dyDescent="0.25">
      <c r="B39" s="24"/>
      <c r="C39" s="25"/>
      <c r="D39" s="27"/>
      <c r="E39" s="27"/>
      <c r="F39" s="27"/>
      <c r="G39" s="27"/>
      <c r="H39" s="27"/>
      <c r="I39" s="27"/>
      <c r="J39" s="27"/>
      <c r="K39" s="27"/>
      <c r="L39" s="27"/>
      <c r="M39" s="27"/>
      <c r="N39" s="27"/>
      <c r="O39" s="27"/>
      <c r="P39" s="27"/>
      <c r="Q39" s="27"/>
      <c r="R39" s="27"/>
      <c r="S39" s="27"/>
      <c r="T39" s="27"/>
      <c r="U39" s="27"/>
      <c r="V39" s="27"/>
      <c r="W39" s="27"/>
      <c r="X39" s="27"/>
      <c r="Y39" s="27"/>
      <c r="Z39" s="27"/>
      <c r="AA39" s="27"/>
      <c r="AB39" s="27"/>
      <c r="AC39" s="27"/>
      <c r="AD39" s="27"/>
      <c r="AE39" s="27"/>
      <c r="AF39" s="27"/>
      <c r="AG39" s="27"/>
      <c r="AH39" s="27"/>
      <c r="AI39" s="27"/>
      <c r="AJ39" s="27"/>
      <c r="AK39" s="27"/>
      <c r="AL39" s="27"/>
      <c r="AM39" s="27"/>
      <c r="AN39" s="27"/>
      <c r="AO39" s="27"/>
      <c r="AP39" s="27"/>
      <c r="AQ39" s="27"/>
      <c r="AR39" s="27"/>
      <c r="AS39" s="27"/>
      <c r="AT39" s="27"/>
      <c r="AU39" s="27"/>
      <c r="AV39" s="27"/>
      <c r="AW39" s="27"/>
      <c r="AX39" s="27"/>
      <c r="AY39" s="27"/>
      <c r="AZ39" s="27"/>
      <c r="BA39" s="27"/>
      <c r="BB39" s="27"/>
      <c r="BC39" s="27"/>
      <c r="BD39" s="27"/>
      <c r="BE39" s="27"/>
      <c r="BF39" s="27"/>
      <c r="BG39" s="27"/>
      <c r="BH39" s="27"/>
      <c r="BI39" s="27"/>
      <c r="BJ39" s="27"/>
      <c r="BK39" s="27"/>
      <c r="BL39" s="27"/>
      <c r="BM39" s="27"/>
      <c r="BN39" s="27"/>
      <c r="BO39" s="27"/>
      <c r="BP39" s="27"/>
      <c r="BQ39" s="27"/>
      <c r="BR39" s="27"/>
      <c r="BS39" s="27"/>
      <c r="BT39" s="27"/>
      <c r="BU39" s="27"/>
      <c r="BV39" s="27"/>
      <c r="BW39" s="27"/>
      <c r="BX39" s="27"/>
      <c r="BY39" s="27"/>
      <c r="BZ39" s="27"/>
      <c r="CG39" s="24"/>
    </row>
    <row r="40" spans="1:85" x14ac:dyDescent="0.25">
      <c r="B40" s="24"/>
      <c r="C40" s="25"/>
      <c r="D40" s="27"/>
      <c r="E40" s="27"/>
      <c r="F40" s="27"/>
      <c r="G40" s="27"/>
      <c r="H40" s="27"/>
      <c r="I40" s="27"/>
      <c r="J40" s="27"/>
      <c r="K40" s="27"/>
      <c r="L40" s="27"/>
      <c r="M40" s="27"/>
      <c r="N40" s="27"/>
      <c r="O40" s="27"/>
      <c r="P40" s="27"/>
      <c r="Q40" s="27"/>
      <c r="R40" s="27"/>
      <c r="S40" s="27"/>
      <c r="T40" s="27"/>
      <c r="U40" s="27"/>
      <c r="V40" s="27"/>
      <c r="W40" s="27"/>
      <c r="X40" s="27"/>
      <c r="Y40" s="27"/>
      <c r="Z40" s="27"/>
      <c r="AA40" s="27"/>
      <c r="AB40" s="27"/>
      <c r="AC40" s="27"/>
      <c r="AD40" s="27"/>
      <c r="AE40" s="27"/>
      <c r="AF40" s="27"/>
      <c r="AG40" s="27"/>
      <c r="AH40" s="27"/>
      <c r="AI40" s="27"/>
      <c r="AJ40" s="27"/>
      <c r="AK40" s="27"/>
      <c r="AL40" s="27"/>
      <c r="AM40" s="27"/>
      <c r="AN40" s="27"/>
      <c r="AO40" s="27"/>
      <c r="AP40" s="27"/>
      <c r="AQ40" s="27"/>
      <c r="AR40" s="27"/>
      <c r="AS40" s="27"/>
      <c r="AT40" s="27"/>
      <c r="AU40" s="27"/>
      <c r="AV40" s="27"/>
      <c r="AW40" s="27"/>
      <c r="AX40" s="27"/>
      <c r="AY40" s="27"/>
      <c r="AZ40" s="27"/>
      <c r="BA40" s="27"/>
      <c r="BB40" s="27"/>
      <c r="BC40" s="27"/>
      <c r="BD40" s="27"/>
      <c r="BE40" s="27"/>
      <c r="BF40" s="27"/>
      <c r="BG40" s="27"/>
      <c r="BH40" s="27"/>
      <c r="BI40" s="27"/>
      <c r="BJ40" s="27"/>
      <c r="BK40" s="27"/>
      <c r="BL40" s="27"/>
      <c r="BM40" s="27"/>
      <c r="BN40" s="27"/>
      <c r="BO40" s="27"/>
      <c r="BP40" s="27"/>
      <c r="BQ40" s="27"/>
      <c r="BR40" s="27"/>
      <c r="BS40" s="27"/>
      <c r="BT40" s="27"/>
      <c r="BU40" s="27"/>
      <c r="BV40" s="27"/>
      <c r="BW40" s="27"/>
      <c r="BX40" s="27"/>
      <c r="BY40" s="27"/>
      <c r="BZ40" s="27"/>
      <c r="CG40" s="24"/>
    </row>
    <row r="41" spans="1:85" x14ac:dyDescent="0.25">
      <c r="B41" s="24"/>
      <c r="C41" s="25"/>
      <c r="D41" s="27"/>
      <c r="E41" s="27"/>
      <c r="F41" s="27"/>
      <c r="G41" s="27"/>
      <c r="H41" s="27"/>
      <c r="I41" s="27"/>
      <c r="J41" s="27"/>
      <c r="K41" s="27"/>
      <c r="L41" s="27"/>
      <c r="M41" s="27"/>
      <c r="N41" s="27"/>
      <c r="O41" s="27"/>
      <c r="P41" s="27"/>
      <c r="Q41" s="27"/>
      <c r="R41" s="27"/>
      <c r="S41" s="27"/>
      <c r="T41" s="27"/>
      <c r="U41" s="27"/>
      <c r="V41" s="27"/>
      <c r="W41" s="27"/>
      <c r="X41" s="27"/>
      <c r="Y41" s="27"/>
      <c r="Z41" s="27"/>
      <c r="AA41" s="27"/>
      <c r="AB41" s="27"/>
      <c r="AC41" s="27"/>
      <c r="AD41" s="27"/>
      <c r="AE41" s="27"/>
      <c r="AF41" s="27"/>
      <c r="AG41" s="27"/>
      <c r="AH41" s="27"/>
      <c r="AI41" s="27"/>
      <c r="AJ41" s="27"/>
      <c r="AK41" s="27"/>
      <c r="AL41" s="27"/>
      <c r="AM41" s="27"/>
      <c r="AN41" s="27"/>
      <c r="AO41" s="27"/>
      <c r="AP41" s="27"/>
      <c r="AQ41" s="27"/>
      <c r="AR41" s="27"/>
      <c r="AS41" s="27"/>
      <c r="AT41" s="27"/>
      <c r="AU41" s="27"/>
      <c r="AV41" s="27"/>
      <c r="AW41" s="27"/>
      <c r="AX41" s="27"/>
      <c r="AY41" s="27"/>
      <c r="AZ41" s="27"/>
      <c r="BA41" s="27"/>
      <c r="BB41" s="27"/>
      <c r="BC41" s="27"/>
      <c r="BD41" s="27"/>
      <c r="BE41" s="27"/>
      <c r="BF41" s="27"/>
      <c r="BG41" s="27"/>
      <c r="BH41" s="27"/>
      <c r="BI41" s="27"/>
      <c r="BJ41" s="27"/>
      <c r="BK41" s="27"/>
      <c r="BL41" s="27"/>
      <c r="BM41" s="27"/>
      <c r="BN41" s="27"/>
      <c r="BO41" s="27"/>
      <c r="BP41" s="27"/>
      <c r="BQ41" s="27"/>
      <c r="BR41" s="27"/>
      <c r="BS41" s="27"/>
      <c r="BT41" s="27"/>
      <c r="BU41" s="27"/>
      <c r="BV41" s="27"/>
      <c r="BW41" s="27"/>
      <c r="BX41" s="27"/>
      <c r="BY41" s="27"/>
      <c r="BZ41" s="27"/>
      <c r="CG41" s="24"/>
    </row>
    <row r="42" spans="1:85" x14ac:dyDescent="0.25">
      <c r="B42" s="24"/>
      <c r="C42" s="25"/>
      <c r="D42" s="27"/>
      <c r="E42" s="27"/>
      <c r="F42" s="27"/>
      <c r="G42" s="27"/>
      <c r="H42" s="27"/>
      <c r="I42" s="27"/>
      <c r="J42" s="27"/>
      <c r="K42" s="27"/>
      <c r="L42" s="27"/>
      <c r="M42" s="27"/>
      <c r="N42" s="27"/>
      <c r="O42" s="27"/>
      <c r="P42" s="27"/>
      <c r="Q42" s="27"/>
      <c r="R42" s="27"/>
      <c r="S42" s="27"/>
      <c r="T42" s="27"/>
      <c r="U42" s="27"/>
      <c r="V42" s="27"/>
      <c r="W42" s="27"/>
      <c r="X42" s="27"/>
      <c r="Y42" s="27"/>
      <c r="Z42" s="27"/>
      <c r="AA42" s="27"/>
      <c r="AB42" s="27"/>
      <c r="AC42" s="27"/>
      <c r="AD42" s="27"/>
      <c r="AE42" s="27"/>
      <c r="AF42" s="27"/>
      <c r="AG42" s="27"/>
      <c r="AH42" s="27"/>
      <c r="AI42" s="27"/>
      <c r="AJ42" s="27"/>
      <c r="AK42" s="27"/>
      <c r="AL42" s="27"/>
      <c r="AM42" s="27"/>
      <c r="AN42" s="27"/>
      <c r="AO42" s="27"/>
      <c r="AP42" s="27"/>
      <c r="AQ42" s="27"/>
      <c r="AR42" s="27"/>
      <c r="AS42" s="27"/>
      <c r="AT42" s="27"/>
      <c r="AU42" s="27"/>
      <c r="AV42" s="27"/>
      <c r="AW42" s="27"/>
      <c r="AX42" s="27"/>
      <c r="AY42" s="27"/>
      <c r="AZ42" s="27"/>
      <c r="BA42" s="27"/>
      <c r="BB42" s="27"/>
      <c r="BC42" s="27"/>
      <c r="BD42" s="27"/>
      <c r="BE42" s="27"/>
      <c r="BF42" s="27"/>
      <c r="BG42" s="27"/>
      <c r="BH42" s="27"/>
      <c r="BI42" s="27"/>
      <c r="BJ42" s="27"/>
      <c r="BK42" s="27"/>
      <c r="BL42" s="27"/>
      <c r="BM42" s="27"/>
      <c r="BN42" s="27"/>
      <c r="BO42" s="27"/>
      <c r="BP42" s="27"/>
      <c r="BQ42" s="27"/>
      <c r="BR42" s="27"/>
      <c r="BS42" s="27"/>
      <c r="BT42" s="27"/>
      <c r="BU42" s="27"/>
      <c r="BV42" s="27"/>
      <c r="BW42" s="27"/>
      <c r="BX42" s="27"/>
      <c r="BY42" s="27"/>
      <c r="BZ42" s="27"/>
      <c r="CG42" s="24"/>
    </row>
    <row r="43" spans="1:85" x14ac:dyDescent="0.25">
      <c r="B43" s="24"/>
      <c r="C43" s="25"/>
      <c r="D43" s="27"/>
      <c r="E43" s="27"/>
      <c r="F43" s="27"/>
      <c r="G43" s="27"/>
      <c r="H43" s="27"/>
      <c r="I43" s="27"/>
      <c r="J43" s="27"/>
      <c r="K43" s="27"/>
      <c r="L43" s="27"/>
      <c r="M43" s="27"/>
      <c r="N43" s="27"/>
      <c r="O43" s="27"/>
      <c r="P43" s="27"/>
      <c r="Q43" s="27"/>
      <c r="R43" s="27"/>
      <c r="S43" s="27"/>
      <c r="T43" s="27"/>
      <c r="U43" s="27"/>
      <c r="V43" s="27"/>
      <c r="W43" s="27"/>
      <c r="X43" s="27"/>
      <c r="Y43" s="27"/>
      <c r="Z43" s="27"/>
      <c r="AA43" s="27"/>
      <c r="AB43" s="27"/>
      <c r="AC43" s="27"/>
      <c r="AD43" s="27"/>
      <c r="AE43" s="27"/>
      <c r="AF43" s="27"/>
      <c r="AG43" s="27"/>
      <c r="AH43" s="27"/>
      <c r="AI43" s="27"/>
      <c r="AJ43" s="27"/>
      <c r="AK43" s="27"/>
      <c r="AL43" s="27"/>
      <c r="AM43" s="27"/>
      <c r="AN43" s="27"/>
      <c r="AO43" s="27"/>
      <c r="AP43" s="27"/>
      <c r="AQ43" s="27"/>
      <c r="AR43" s="27"/>
      <c r="AS43" s="27"/>
      <c r="AT43" s="27"/>
      <c r="AU43" s="27"/>
      <c r="AV43" s="27"/>
      <c r="AW43" s="27"/>
      <c r="AX43" s="27"/>
      <c r="AY43" s="27"/>
      <c r="AZ43" s="27"/>
      <c r="BA43" s="27"/>
      <c r="BB43" s="27"/>
      <c r="BC43" s="27"/>
      <c r="BD43" s="27"/>
      <c r="BE43" s="27"/>
      <c r="BF43" s="27"/>
      <c r="BG43" s="27"/>
      <c r="BH43" s="27"/>
      <c r="BI43" s="27"/>
      <c r="BJ43" s="27"/>
      <c r="BK43" s="27"/>
      <c r="BL43" s="27"/>
      <c r="BM43" s="27"/>
      <c r="BN43" s="27"/>
      <c r="BO43" s="27"/>
      <c r="BP43" s="27"/>
      <c r="BQ43" s="27"/>
      <c r="BR43" s="27"/>
      <c r="BS43" s="27"/>
      <c r="BT43" s="27"/>
      <c r="BU43" s="27"/>
      <c r="BV43" s="27"/>
      <c r="BW43" s="27"/>
      <c r="BX43" s="27"/>
      <c r="BY43" s="27"/>
      <c r="BZ43" s="27"/>
      <c r="CG43" s="24"/>
    </row>
    <row r="44" spans="1:85" x14ac:dyDescent="0.25">
      <c r="B44" s="24"/>
      <c r="C44" s="25"/>
      <c r="D44" s="27"/>
      <c r="E44" s="27"/>
      <c r="F44" s="27"/>
      <c r="G44" s="27"/>
      <c r="H44" s="27"/>
      <c r="I44" s="27"/>
      <c r="J44" s="27"/>
      <c r="K44" s="27"/>
      <c r="L44" s="27"/>
      <c r="M44" s="27"/>
      <c r="N44" s="27"/>
      <c r="O44" s="27"/>
      <c r="P44" s="27"/>
      <c r="Q44" s="27"/>
      <c r="R44" s="27"/>
      <c r="S44" s="27"/>
      <c r="T44" s="27"/>
      <c r="U44" s="27"/>
      <c r="V44" s="27"/>
      <c r="W44" s="27"/>
      <c r="X44" s="27"/>
      <c r="Y44" s="27"/>
      <c r="Z44" s="27"/>
      <c r="AA44" s="27"/>
      <c r="AB44" s="27"/>
      <c r="AC44" s="27"/>
      <c r="AD44" s="27"/>
      <c r="AE44" s="27"/>
      <c r="AF44" s="27"/>
      <c r="AG44" s="27"/>
      <c r="AH44" s="27"/>
      <c r="AI44" s="27"/>
      <c r="AJ44" s="27"/>
      <c r="AK44" s="27"/>
      <c r="AL44" s="27"/>
      <c r="AM44" s="27"/>
      <c r="AN44" s="27"/>
      <c r="AO44" s="27"/>
      <c r="AP44" s="27"/>
      <c r="AQ44" s="27"/>
      <c r="AR44" s="27"/>
      <c r="AS44" s="27"/>
      <c r="AT44" s="27"/>
      <c r="AU44" s="27"/>
      <c r="AV44" s="27"/>
      <c r="AW44" s="27"/>
      <c r="AX44" s="27"/>
      <c r="AY44" s="27"/>
      <c r="AZ44" s="27"/>
      <c r="BA44" s="27"/>
      <c r="BB44" s="27"/>
      <c r="BC44" s="27"/>
      <c r="BD44" s="27"/>
      <c r="BE44" s="27"/>
      <c r="BF44" s="27"/>
      <c r="BG44" s="27"/>
      <c r="BH44" s="27"/>
      <c r="BI44" s="27"/>
      <c r="BJ44" s="27"/>
      <c r="BK44" s="27"/>
      <c r="BL44" s="27"/>
      <c r="BM44" s="27"/>
      <c r="BN44" s="27"/>
      <c r="BO44" s="27"/>
      <c r="BP44" s="27"/>
      <c r="BQ44" s="27"/>
      <c r="BR44" s="27"/>
      <c r="BS44" s="27"/>
      <c r="BT44" s="27"/>
      <c r="BU44" s="27"/>
      <c r="BV44" s="27"/>
      <c r="BW44" s="27"/>
      <c r="BX44" s="27"/>
      <c r="BY44" s="27"/>
      <c r="BZ44" s="27"/>
      <c r="CG44" s="24"/>
    </row>
    <row r="45" spans="1:85" x14ac:dyDescent="0.25">
      <c r="B45" s="24"/>
      <c r="C45" s="25"/>
      <c r="D45" s="27"/>
      <c r="E45" s="27"/>
      <c r="F45" s="27"/>
      <c r="G45" s="27"/>
      <c r="H45" s="27"/>
      <c r="I45" s="27"/>
      <c r="J45" s="27"/>
      <c r="K45" s="27"/>
      <c r="L45" s="27"/>
      <c r="M45" s="27"/>
      <c r="N45" s="27"/>
      <c r="O45" s="27"/>
      <c r="P45" s="27"/>
      <c r="Q45" s="27"/>
      <c r="R45" s="27"/>
      <c r="S45" s="27"/>
      <c r="T45" s="27"/>
      <c r="U45" s="27"/>
      <c r="V45" s="27"/>
      <c r="W45" s="27"/>
      <c r="X45" s="27"/>
      <c r="Y45" s="27"/>
      <c r="Z45" s="27"/>
      <c r="AA45" s="27"/>
      <c r="AB45" s="27"/>
      <c r="AC45" s="27"/>
      <c r="AD45" s="27"/>
      <c r="AE45" s="27"/>
      <c r="AF45" s="27"/>
      <c r="AG45" s="27"/>
      <c r="AH45" s="27"/>
      <c r="AI45" s="27"/>
      <c r="AJ45" s="27"/>
      <c r="AK45" s="27"/>
      <c r="AL45" s="27"/>
      <c r="AM45" s="27"/>
      <c r="AN45" s="27"/>
      <c r="AO45" s="27"/>
      <c r="AP45" s="27"/>
      <c r="AQ45" s="27"/>
      <c r="AR45" s="27"/>
      <c r="AS45" s="27"/>
      <c r="AT45" s="27"/>
      <c r="AU45" s="27"/>
      <c r="AV45" s="27"/>
      <c r="AW45" s="27"/>
      <c r="AX45" s="27"/>
      <c r="AY45" s="27"/>
      <c r="AZ45" s="27"/>
      <c r="BA45" s="27"/>
      <c r="BB45" s="27"/>
      <c r="BC45" s="27"/>
      <c r="BD45" s="27"/>
      <c r="BE45" s="27"/>
      <c r="BF45" s="27"/>
      <c r="BG45" s="27"/>
      <c r="BH45" s="27"/>
      <c r="BI45" s="27"/>
      <c r="BJ45" s="27"/>
      <c r="BK45" s="27"/>
      <c r="BL45" s="27"/>
      <c r="BM45" s="27"/>
      <c r="BN45" s="27"/>
      <c r="BO45" s="27"/>
      <c r="BP45" s="27"/>
      <c r="BQ45" s="27"/>
      <c r="BR45" s="27"/>
      <c r="BS45" s="27"/>
      <c r="BT45" s="27"/>
      <c r="BU45" s="27"/>
      <c r="BV45" s="27"/>
      <c r="BW45" s="27"/>
      <c r="BX45" s="27"/>
      <c r="BY45" s="27"/>
      <c r="BZ45" s="27"/>
      <c r="CG45" s="24"/>
    </row>
    <row r="46" spans="1:85" x14ac:dyDescent="0.25">
      <c r="B46" s="24"/>
      <c r="C46" s="25"/>
      <c r="D46" s="27"/>
      <c r="E46" s="27"/>
      <c r="F46" s="27"/>
      <c r="G46" s="27"/>
      <c r="H46" s="27"/>
      <c r="I46" s="27"/>
      <c r="J46" s="27"/>
      <c r="K46" s="27"/>
      <c r="L46" s="27"/>
      <c r="M46" s="27"/>
      <c r="N46" s="27"/>
      <c r="O46" s="27"/>
      <c r="P46" s="27"/>
      <c r="Q46" s="27"/>
      <c r="R46" s="27"/>
      <c r="S46" s="27"/>
      <c r="T46" s="27"/>
      <c r="U46" s="27"/>
      <c r="V46" s="27"/>
      <c r="W46" s="27"/>
      <c r="X46" s="27"/>
      <c r="Y46" s="27"/>
      <c r="Z46" s="27"/>
      <c r="AA46" s="27"/>
      <c r="AB46" s="27"/>
      <c r="AC46" s="27"/>
      <c r="AD46" s="27"/>
      <c r="AE46" s="27"/>
      <c r="AF46" s="27"/>
      <c r="AG46" s="27"/>
      <c r="AH46" s="27"/>
      <c r="AI46" s="27"/>
      <c r="AJ46" s="27"/>
      <c r="AK46" s="27"/>
      <c r="AL46" s="27"/>
      <c r="AM46" s="27"/>
      <c r="AN46" s="27"/>
      <c r="AO46" s="27"/>
      <c r="AP46" s="27"/>
      <c r="AQ46" s="27"/>
      <c r="AR46" s="27"/>
      <c r="AS46" s="27"/>
      <c r="AT46" s="27"/>
      <c r="AU46" s="27"/>
      <c r="AV46" s="27"/>
      <c r="AW46" s="27"/>
      <c r="AX46" s="27"/>
      <c r="AY46" s="27"/>
      <c r="AZ46" s="27"/>
      <c r="BA46" s="27"/>
      <c r="BB46" s="27"/>
      <c r="BC46" s="27"/>
      <c r="BD46" s="27"/>
      <c r="BE46" s="27"/>
      <c r="BF46" s="27"/>
      <c r="BG46" s="27"/>
      <c r="BH46" s="27"/>
      <c r="BI46" s="27"/>
      <c r="BJ46" s="27"/>
      <c r="BK46" s="27"/>
      <c r="BL46" s="27"/>
      <c r="BM46" s="27"/>
      <c r="BN46" s="27"/>
      <c r="BO46" s="27"/>
      <c r="BP46" s="27"/>
      <c r="BQ46" s="27"/>
      <c r="BR46" s="27"/>
      <c r="BS46" s="27"/>
      <c r="BT46" s="27"/>
      <c r="BU46" s="27"/>
      <c r="BV46" s="27"/>
      <c r="BW46" s="27"/>
      <c r="BX46" s="27"/>
      <c r="BY46" s="27"/>
      <c r="BZ46" s="27"/>
      <c r="CG46" s="24"/>
    </row>
    <row r="47" spans="1:85" x14ac:dyDescent="0.25">
      <c r="B47" s="24"/>
      <c r="C47" s="25"/>
      <c r="D47" s="27"/>
      <c r="E47" s="27"/>
      <c r="F47" s="27"/>
      <c r="G47" s="27"/>
      <c r="H47" s="27"/>
      <c r="I47" s="27"/>
      <c r="J47" s="27"/>
      <c r="K47" s="27"/>
      <c r="L47" s="27"/>
      <c r="M47" s="27"/>
      <c r="N47" s="27"/>
      <c r="O47" s="27"/>
      <c r="P47" s="27"/>
      <c r="Q47" s="27"/>
      <c r="R47" s="27"/>
      <c r="S47" s="27"/>
      <c r="T47" s="27"/>
      <c r="U47" s="27"/>
      <c r="V47" s="27"/>
      <c r="W47" s="27"/>
      <c r="X47" s="27"/>
      <c r="Y47" s="27"/>
      <c r="Z47" s="27"/>
      <c r="AA47" s="27"/>
      <c r="AB47" s="27"/>
      <c r="AC47" s="27"/>
      <c r="AD47" s="27"/>
      <c r="AE47" s="27"/>
      <c r="AF47" s="27"/>
      <c r="AG47" s="27"/>
      <c r="AH47" s="27"/>
      <c r="AI47" s="27"/>
      <c r="AJ47" s="27"/>
      <c r="AK47" s="27"/>
      <c r="AL47" s="27"/>
      <c r="AM47" s="27"/>
      <c r="AN47" s="27"/>
      <c r="AO47" s="27"/>
      <c r="AP47" s="27"/>
      <c r="AQ47" s="27"/>
      <c r="AR47" s="27"/>
      <c r="AS47" s="27"/>
      <c r="AT47" s="27"/>
      <c r="AU47" s="27"/>
      <c r="AV47" s="27"/>
      <c r="AW47" s="27"/>
      <c r="AX47" s="27"/>
      <c r="AY47" s="27"/>
      <c r="AZ47" s="27"/>
      <c r="BA47" s="27"/>
      <c r="BB47" s="27"/>
      <c r="BC47" s="27"/>
      <c r="BD47" s="27"/>
      <c r="BE47" s="27"/>
      <c r="BF47" s="27"/>
      <c r="BG47" s="27"/>
      <c r="BH47" s="27"/>
      <c r="BI47" s="27"/>
      <c r="BJ47" s="27"/>
      <c r="BK47" s="27"/>
      <c r="BL47" s="27"/>
      <c r="BM47" s="27"/>
      <c r="BN47" s="27"/>
      <c r="BO47" s="27"/>
      <c r="BP47" s="27"/>
      <c r="BQ47" s="27"/>
      <c r="BR47" s="27"/>
      <c r="BS47" s="27"/>
      <c r="BT47" s="27"/>
      <c r="BU47" s="27"/>
      <c r="BV47" s="27"/>
      <c r="BW47" s="27"/>
      <c r="BX47" s="27"/>
      <c r="BY47" s="27"/>
      <c r="BZ47" s="27"/>
      <c r="CG47" s="24"/>
    </row>
    <row r="48" spans="1:85" x14ac:dyDescent="0.25">
      <c r="B48" s="24"/>
      <c r="C48" s="25"/>
      <c r="D48" s="27"/>
      <c r="E48" s="27"/>
      <c r="F48" s="27"/>
      <c r="G48" s="27"/>
      <c r="H48" s="27"/>
      <c r="I48" s="27"/>
      <c r="J48" s="27"/>
      <c r="K48" s="27"/>
      <c r="L48" s="27"/>
      <c r="M48" s="27"/>
      <c r="N48" s="27"/>
      <c r="O48" s="27"/>
      <c r="P48" s="27"/>
      <c r="Q48" s="27"/>
      <c r="R48" s="27"/>
      <c r="S48" s="27"/>
      <c r="T48" s="27"/>
      <c r="U48" s="27"/>
      <c r="V48" s="27"/>
      <c r="W48" s="27"/>
      <c r="X48" s="27"/>
      <c r="Y48" s="27"/>
      <c r="Z48" s="27"/>
      <c r="AA48" s="27"/>
      <c r="AB48" s="27"/>
      <c r="AC48" s="27"/>
      <c r="AD48" s="27"/>
      <c r="AE48" s="27"/>
      <c r="AF48" s="27"/>
      <c r="AG48" s="27"/>
      <c r="AH48" s="27"/>
      <c r="AI48" s="27"/>
      <c r="AJ48" s="27"/>
      <c r="AK48" s="27"/>
      <c r="AL48" s="27"/>
      <c r="AM48" s="27"/>
      <c r="AN48" s="27"/>
      <c r="AO48" s="27"/>
      <c r="AP48" s="27"/>
      <c r="AQ48" s="27"/>
      <c r="AR48" s="27"/>
      <c r="AS48" s="27"/>
      <c r="AT48" s="27"/>
      <c r="AU48" s="27"/>
      <c r="AV48" s="27"/>
      <c r="AW48" s="27"/>
      <c r="AX48" s="27"/>
      <c r="AY48" s="27"/>
      <c r="AZ48" s="27"/>
      <c r="BA48" s="27"/>
      <c r="BB48" s="27"/>
      <c r="BC48" s="27"/>
      <c r="BD48" s="27"/>
      <c r="BE48" s="27"/>
      <c r="BF48" s="27"/>
      <c r="BG48" s="27"/>
      <c r="BH48" s="27"/>
      <c r="BI48" s="27"/>
      <c r="BJ48" s="27"/>
      <c r="BK48" s="27"/>
      <c r="BL48" s="27"/>
      <c r="BM48" s="27"/>
      <c r="BN48" s="27"/>
      <c r="BO48" s="27"/>
      <c r="BP48" s="27"/>
      <c r="BQ48" s="27"/>
      <c r="BR48" s="27"/>
      <c r="BS48" s="27"/>
      <c r="BT48" s="27"/>
      <c r="BU48" s="27"/>
      <c r="BV48" s="27"/>
      <c r="BW48" s="27"/>
      <c r="BX48" s="27"/>
      <c r="BY48" s="27"/>
      <c r="BZ48" s="27"/>
      <c r="CG48" s="24"/>
    </row>
    <row r="49" spans="2:85" x14ac:dyDescent="0.25">
      <c r="B49" s="24"/>
      <c r="C49" s="25"/>
      <c r="D49" s="27"/>
      <c r="E49" s="27"/>
      <c r="F49" s="27"/>
      <c r="G49" s="27"/>
      <c r="H49" s="27"/>
      <c r="I49" s="27"/>
      <c r="J49" s="27"/>
      <c r="K49" s="27"/>
      <c r="L49" s="27"/>
      <c r="M49" s="27"/>
      <c r="N49" s="27"/>
      <c r="O49" s="27"/>
      <c r="P49" s="27"/>
      <c r="Q49" s="27"/>
      <c r="R49" s="27"/>
      <c r="S49" s="27"/>
      <c r="T49" s="27"/>
      <c r="U49" s="27"/>
      <c r="V49" s="27"/>
      <c r="W49" s="27"/>
      <c r="X49" s="27"/>
      <c r="Y49" s="27"/>
      <c r="Z49" s="27"/>
      <c r="AA49" s="27"/>
      <c r="AB49" s="27"/>
      <c r="AC49" s="27"/>
      <c r="AD49" s="27"/>
      <c r="AE49" s="27"/>
      <c r="AF49" s="27"/>
      <c r="AG49" s="27"/>
      <c r="AH49" s="27"/>
      <c r="AI49" s="27"/>
      <c r="AJ49" s="27"/>
      <c r="AK49" s="27"/>
      <c r="AL49" s="27"/>
      <c r="AM49" s="27"/>
      <c r="AN49" s="27"/>
      <c r="AO49" s="27"/>
      <c r="AP49" s="27"/>
      <c r="AQ49" s="27"/>
      <c r="AR49" s="27"/>
      <c r="AS49" s="27"/>
      <c r="AT49" s="27"/>
      <c r="AU49" s="27"/>
      <c r="AV49" s="27"/>
      <c r="AW49" s="27"/>
      <c r="AX49" s="27"/>
      <c r="AY49" s="27"/>
      <c r="AZ49" s="27"/>
      <c r="BA49" s="27"/>
      <c r="BB49" s="27"/>
      <c r="BC49" s="27"/>
      <c r="BD49" s="27"/>
      <c r="BE49" s="27"/>
      <c r="BF49" s="27"/>
      <c r="BG49" s="27"/>
      <c r="BH49" s="27"/>
      <c r="BI49" s="27"/>
      <c r="BJ49" s="27"/>
      <c r="BK49" s="27"/>
      <c r="BL49" s="27"/>
      <c r="BM49" s="27"/>
      <c r="BN49" s="27"/>
      <c r="BO49" s="27"/>
      <c r="BP49" s="27"/>
      <c r="BQ49" s="27"/>
      <c r="BR49" s="27"/>
      <c r="BS49" s="27"/>
      <c r="BT49" s="27"/>
      <c r="BU49" s="27"/>
      <c r="BV49" s="27"/>
      <c r="BW49" s="27"/>
      <c r="BX49" s="27"/>
      <c r="BY49" s="27"/>
      <c r="BZ49" s="27"/>
      <c r="CG49" s="24"/>
    </row>
    <row r="50" spans="2:85" x14ac:dyDescent="0.25">
      <c r="B50" s="24"/>
      <c r="C50" s="25"/>
      <c r="D50" s="27"/>
      <c r="E50" s="27"/>
      <c r="F50" s="27"/>
      <c r="G50" s="27"/>
      <c r="H50" s="27"/>
      <c r="I50" s="27"/>
      <c r="J50" s="27"/>
      <c r="K50" s="27"/>
      <c r="L50" s="27"/>
      <c r="M50" s="27"/>
      <c r="N50" s="27"/>
      <c r="O50" s="27"/>
      <c r="P50" s="27"/>
      <c r="Q50" s="27"/>
      <c r="R50" s="27"/>
      <c r="S50" s="27"/>
      <c r="T50" s="27"/>
      <c r="U50" s="27"/>
      <c r="V50" s="27"/>
      <c r="W50" s="27"/>
      <c r="X50" s="27"/>
      <c r="Y50" s="27"/>
      <c r="Z50" s="27"/>
      <c r="AA50" s="27"/>
      <c r="AB50" s="27"/>
      <c r="AC50" s="27"/>
      <c r="AD50" s="27"/>
      <c r="AE50" s="27"/>
      <c r="AF50" s="27"/>
      <c r="AG50" s="27"/>
      <c r="AH50" s="27"/>
      <c r="AI50" s="27"/>
      <c r="AJ50" s="27"/>
      <c r="AK50" s="27"/>
      <c r="AL50" s="27"/>
      <c r="AM50" s="27"/>
      <c r="AN50" s="27"/>
      <c r="AO50" s="27"/>
      <c r="AP50" s="27"/>
      <c r="AQ50" s="27"/>
      <c r="AR50" s="27"/>
      <c r="AS50" s="27"/>
      <c r="AT50" s="27"/>
      <c r="AU50" s="27"/>
      <c r="AV50" s="27"/>
      <c r="AW50" s="27"/>
      <c r="AX50" s="27"/>
      <c r="AY50" s="27"/>
      <c r="AZ50" s="27"/>
      <c r="BA50" s="27"/>
      <c r="BB50" s="27"/>
      <c r="BC50" s="27"/>
      <c r="BD50" s="27"/>
      <c r="BE50" s="27"/>
      <c r="BF50" s="27"/>
      <c r="BG50" s="27"/>
      <c r="BH50" s="27"/>
      <c r="BI50" s="27"/>
      <c r="BJ50" s="27"/>
      <c r="BK50" s="27"/>
      <c r="BL50" s="27"/>
      <c r="BM50" s="27"/>
      <c r="BN50" s="27"/>
      <c r="BO50" s="27"/>
      <c r="BP50" s="27"/>
      <c r="BQ50" s="27"/>
      <c r="BR50" s="27"/>
      <c r="BS50" s="27"/>
      <c r="BT50" s="27"/>
      <c r="BU50" s="27"/>
      <c r="BV50" s="27"/>
      <c r="BW50" s="27"/>
      <c r="BX50" s="27"/>
      <c r="BY50" s="27"/>
      <c r="BZ50" s="27"/>
      <c r="CG50" s="24"/>
    </row>
    <row r="51" spans="2:85" x14ac:dyDescent="0.25">
      <c r="B51" s="24"/>
      <c r="C51" s="25"/>
      <c r="D51" s="27"/>
      <c r="E51" s="27"/>
      <c r="F51" s="27"/>
      <c r="G51" s="27"/>
      <c r="H51" s="27"/>
      <c r="I51" s="27"/>
      <c r="J51" s="27"/>
      <c r="K51" s="27"/>
      <c r="L51" s="27"/>
      <c r="M51" s="27"/>
      <c r="N51" s="27"/>
      <c r="O51" s="27"/>
      <c r="P51" s="27"/>
      <c r="Q51" s="27"/>
      <c r="R51" s="27"/>
      <c r="S51" s="27"/>
      <c r="T51" s="27"/>
      <c r="U51" s="27"/>
      <c r="V51" s="27"/>
      <c r="W51" s="27"/>
      <c r="X51" s="27"/>
      <c r="Y51" s="27"/>
      <c r="Z51" s="27"/>
      <c r="AA51" s="27"/>
      <c r="AB51" s="27"/>
      <c r="AC51" s="27"/>
      <c r="AD51" s="27"/>
      <c r="AE51" s="27"/>
      <c r="AF51" s="27"/>
      <c r="AG51" s="27"/>
      <c r="AH51" s="27"/>
      <c r="AI51" s="27"/>
      <c r="AJ51" s="27"/>
      <c r="AK51" s="27"/>
      <c r="AL51" s="27"/>
      <c r="AM51" s="27"/>
      <c r="AN51" s="27"/>
      <c r="AO51" s="27"/>
      <c r="AP51" s="27"/>
      <c r="AQ51" s="27"/>
      <c r="AR51" s="27"/>
      <c r="AS51" s="27"/>
      <c r="AT51" s="27"/>
      <c r="AU51" s="27"/>
      <c r="AV51" s="27"/>
      <c r="AW51" s="27"/>
      <c r="AX51" s="27"/>
      <c r="AY51" s="27"/>
      <c r="AZ51" s="27"/>
      <c r="BA51" s="27"/>
      <c r="BB51" s="27"/>
      <c r="BC51" s="27"/>
      <c r="BD51" s="27"/>
      <c r="BE51" s="27"/>
      <c r="BF51" s="27"/>
      <c r="BG51" s="27"/>
      <c r="BH51" s="27"/>
      <c r="BI51" s="27"/>
      <c r="BJ51" s="27"/>
      <c r="BK51" s="27"/>
      <c r="BL51" s="27"/>
      <c r="BM51" s="27"/>
      <c r="BN51" s="27"/>
      <c r="BO51" s="27"/>
      <c r="BP51" s="27"/>
      <c r="BQ51" s="27"/>
      <c r="BR51" s="27"/>
      <c r="BS51" s="27"/>
      <c r="BT51" s="27"/>
      <c r="BU51" s="27"/>
      <c r="BV51" s="27"/>
      <c r="BW51" s="27"/>
      <c r="BX51" s="27"/>
      <c r="BY51" s="27"/>
      <c r="BZ51" s="27"/>
      <c r="CG51" s="24"/>
    </row>
    <row r="52" spans="2:85" x14ac:dyDescent="0.25">
      <c r="B52" s="24"/>
      <c r="C52" s="25"/>
      <c r="D52" s="27"/>
      <c r="E52" s="27"/>
      <c r="F52" s="27"/>
      <c r="G52" s="27"/>
      <c r="H52" s="27"/>
      <c r="I52" s="27"/>
      <c r="J52" s="27"/>
      <c r="K52" s="27"/>
      <c r="L52" s="27"/>
      <c r="M52" s="27"/>
      <c r="N52" s="27"/>
      <c r="O52" s="27"/>
      <c r="P52" s="27"/>
      <c r="Q52" s="27"/>
      <c r="R52" s="27"/>
      <c r="S52" s="27"/>
      <c r="T52" s="27"/>
      <c r="U52" s="27"/>
      <c r="V52" s="27"/>
      <c r="W52" s="27"/>
      <c r="X52" s="27"/>
      <c r="Y52" s="27"/>
      <c r="Z52" s="27"/>
      <c r="AA52" s="27"/>
      <c r="AB52" s="27"/>
      <c r="AC52" s="27"/>
      <c r="AD52" s="27"/>
      <c r="AE52" s="27"/>
      <c r="AF52" s="27"/>
      <c r="AG52" s="27"/>
      <c r="AH52" s="27"/>
      <c r="AI52" s="27"/>
      <c r="AJ52" s="27"/>
      <c r="AK52" s="27"/>
      <c r="AL52" s="27"/>
      <c r="AM52" s="27"/>
      <c r="AN52" s="27"/>
      <c r="AO52" s="27"/>
      <c r="AP52" s="27"/>
      <c r="AQ52" s="27"/>
      <c r="AR52" s="27"/>
      <c r="AS52" s="27"/>
      <c r="AT52" s="27"/>
      <c r="AU52" s="27"/>
      <c r="AV52" s="27"/>
      <c r="AW52" s="27"/>
      <c r="AX52" s="27"/>
      <c r="AY52" s="27"/>
      <c r="AZ52" s="27"/>
      <c r="BA52" s="27"/>
      <c r="BB52" s="27"/>
      <c r="BC52" s="27"/>
      <c r="BD52" s="27"/>
      <c r="BE52" s="27"/>
      <c r="BF52" s="27"/>
      <c r="BG52" s="27"/>
      <c r="BH52" s="27"/>
      <c r="BI52" s="27"/>
      <c r="BJ52" s="27"/>
      <c r="BK52" s="27"/>
      <c r="BL52" s="27"/>
      <c r="BM52" s="27"/>
      <c r="BN52" s="27"/>
      <c r="BO52" s="27"/>
      <c r="BP52" s="27"/>
      <c r="BQ52" s="27"/>
      <c r="BR52" s="27"/>
      <c r="BS52" s="27"/>
      <c r="BT52" s="27"/>
      <c r="BU52" s="27"/>
      <c r="BV52" s="27"/>
      <c r="BW52" s="27"/>
      <c r="BX52" s="27"/>
      <c r="BY52" s="27"/>
      <c r="BZ52" s="27"/>
      <c r="CG52" s="24"/>
    </row>
    <row r="53" spans="2:85" x14ac:dyDescent="0.25">
      <c r="B53" s="24"/>
      <c r="C53" s="25"/>
      <c r="D53" s="27"/>
      <c r="E53" s="27"/>
      <c r="F53" s="27"/>
      <c r="G53" s="27"/>
      <c r="H53" s="27"/>
      <c r="I53" s="27"/>
      <c r="J53" s="27"/>
      <c r="K53" s="27"/>
      <c r="L53" s="27"/>
      <c r="M53" s="27"/>
      <c r="N53" s="27"/>
      <c r="O53" s="27"/>
      <c r="P53" s="27"/>
      <c r="Q53" s="27"/>
      <c r="R53" s="27"/>
      <c r="S53" s="27"/>
      <c r="T53" s="27"/>
      <c r="U53" s="27"/>
      <c r="V53" s="27"/>
      <c r="W53" s="27"/>
      <c r="X53" s="27"/>
      <c r="Y53" s="27"/>
      <c r="Z53" s="27"/>
      <c r="AA53" s="27"/>
      <c r="AB53" s="27"/>
      <c r="AC53" s="27"/>
      <c r="AD53" s="27"/>
      <c r="AE53" s="27"/>
      <c r="AF53" s="27"/>
      <c r="AG53" s="27"/>
      <c r="AH53" s="27"/>
      <c r="AI53" s="27"/>
      <c r="AJ53" s="27"/>
      <c r="AK53" s="27"/>
      <c r="AL53" s="27"/>
      <c r="AM53" s="27"/>
      <c r="AN53" s="27"/>
      <c r="AO53" s="27"/>
      <c r="AP53" s="27"/>
      <c r="AQ53" s="27"/>
      <c r="AR53" s="27"/>
      <c r="AS53" s="27"/>
      <c r="AT53" s="27"/>
      <c r="AU53" s="27"/>
      <c r="AV53" s="27"/>
      <c r="AW53" s="27"/>
      <c r="AX53" s="27"/>
      <c r="AY53" s="27"/>
      <c r="AZ53" s="27"/>
      <c r="BA53" s="27"/>
      <c r="BB53" s="27"/>
      <c r="BC53" s="27"/>
      <c r="BD53" s="27"/>
      <c r="BE53" s="27"/>
      <c r="BF53" s="27"/>
      <c r="BG53" s="27"/>
      <c r="BH53" s="27"/>
      <c r="BI53" s="27"/>
      <c r="BJ53" s="27"/>
      <c r="BK53" s="27"/>
      <c r="BL53" s="27"/>
      <c r="BM53" s="27"/>
      <c r="BN53" s="27"/>
      <c r="BO53" s="27"/>
      <c r="BP53" s="27"/>
      <c r="BQ53" s="27"/>
      <c r="BR53" s="27"/>
      <c r="BS53" s="27"/>
      <c r="BT53" s="27"/>
      <c r="BU53" s="27"/>
      <c r="BV53" s="27"/>
      <c r="BW53" s="27"/>
      <c r="BX53" s="27"/>
      <c r="BY53" s="27"/>
      <c r="BZ53" s="27"/>
      <c r="CG53" s="24"/>
    </row>
    <row r="54" spans="2:85" x14ac:dyDescent="0.25">
      <c r="B54" s="24"/>
      <c r="C54" s="25"/>
      <c r="D54" s="27"/>
      <c r="E54" s="27"/>
      <c r="F54" s="27"/>
      <c r="G54" s="27"/>
      <c r="H54" s="27"/>
      <c r="I54" s="27"/>
      <c r="J54" s="27"/>
      <c r="K54" s="27"/>
      <c r="L54" s="27"/>
      <c r="M54" s="27"/>
      <c r="N54" s="27"/>
      <c r="O54" s="27"/>
      <c r="P54" s="27"/>
      <c r="Q54" s="27"/>
      <c r="R54" s="27"/>
      <c r="S54" s="27"/>
      <c r="T54" s="27"/>
      <c r="U54" s="27"/>
      <c r="V54" s="27"/>
      <c r="W54" s="27"/>
      <c r="X54" s="27"/>
      <c r="Y54" s="27"/>
      <c r="Z54" s="27"/>
      <c r="AA54" s="27"/>
      <c r="AB54" s="27"/>
      <c r="AC54" s="27"/>
      <c r="AD54" s="27"/>
      <c r="AE54" s="27"/>
      <c r="AF54" s="27"/>
      <c r="AG54" s="27"/>
      <c r="AH54" s="27"/>
      <c r="AI54" s="27"/>
      <c r="AJ54" s="27"/>
      <c r="AK54" s="27"/>
      <c r="AL54" s="27"/>
      <c r="AM54" s="27"/>
      <c r="AN54" s="27"/>
      <c r="AO54" s="27"/>
      <c r="AP54" s="27"/>
      <c r="AQ54" s="27"/>
      <c r="AR54" s="27"/>
      <c r="AS54" s="27"/>
      <c r="AT54" s="27"/>
      <c r="AU54" s="27"/>
      <c r="AV54" s="27"/>
      <c r="AW54" s="27"/>
      <c r="AX54" s="27"/>
      <c r="AY54" s="27"/>
      <c r="AZ54" s="27"/>
      <c r="BA54" s="27"/>
      <c r="BB54" s="27"/>
      <c r="BC54" s="27"/>
      <c r="BD54" s="27"/>
      <c r="BE54" s="27"/>
      <c r="BF54" s="27"/>
      <c r="BG54" s="27"/>
      <c r="BH54" s="27"/>
      <c r="BI54" s="27"/>
      <c r="BJ54" s="27"/>
      <c r="BK54" s="27"/>
      <c r="BL54" s="27"/>
      <c r="BM54" s="27"/>
      <c r="BN54" s="27"/>
      <c r="BO54" s="27"/>
      <c r="BP54" s="27"/>
      <c r="BQ54" s="27"/>
      <c r="BR54" s="27"/>
      <c r="BS54" s="27"/>
      <c r="BT54" s="27"/>
      <c r="BU54" s="27"/>
      <c r="BV54" s="27"/>
      <c r="BW54" s="27"/>
      <c r="BX54" s="27"/>
      <c r="BY54" s="27"/>
      <c r="BZ54" s="27"/>
      <c r="CG54" s="24"/>
    </row>
    <row r="55" spans="2:85" x14ac:dyDescent="0.25">
      <c r="B55" s="24"/>
      <c r="C55" s="25"/>
      <c r="D55" s="27"/>
      <c r="E55" s="27"/>
      <c r="F55" s="27"/>
      <c r="G55" s="27"/>
      <c r="H55" s="27"/>
      <c r="I55" s="27"/>
      <c r="J55" s="27"/>
      <c r="K55" s="27"/>
      <c r="L55" s="27"/>
      <c r="M55" s="27"/>
      <c r="N55" s="27"/>
      <c r="O55" s="27"/>
      <c r="P55" s="27"/>
      <c r="Q55" s="27"/>
      <c r="R55" s="27"/>
      <c r="S55" s="27"/>
      <c r="T55" s="27"/>
      <c r="U55" s="27"/>
      <c r="V55" s="27"/>
      <c r="W55" s="27"/>
      <c r="X55" s="27"/>
      <c r="Y55" s="27"/>
      <c r="Z55" s="27"/>
      <c r="AA55" s="27"/>
      <c r="AB55" s="27"/>
      <c r="AC55" s="27"/>
      <c r="AD55" s="27"/>
      <c r="AE55" s="27"/>
      <c r="AF55" s="27"/>
      <c r="AG55" s="27"/>
      <c r="AH55" s="27"/>
      <c r="AI55" s="27"/>
      <c r="AJ55" s="27"/>
      <c r="AK55" s="27"/>
      <c r="AL55" s="27"/>
      <c r="AM55" s="27"/>
      <c r="AN55" s="27"/>
      <c r="AO55" s="27"/>
      <c r="AP55" s="27"/>
      <c r="AQ55" s="27"/>
      <c r="AR55" s="27"/>
      <c r="AS55" s="27"/>
      <c r="AT55" s="27"/>
      <c r="AU55" s="27"/>
      <c r="AV55" s="27"/>
      <c r="AW55" s="27"/>
      <c r="AX55" s="27"/>
      <c r="AY55" s="27"/>
      <c r="AZ55" s="27"/>
      <c r="BA55" s="27"/>
      <c r="BB55" s="27"/>
      <c r="BC55" s="27"/>
      <c r="BD55" s="27"/>
      <c r="BE55" s="27"/>
      <c r="BF55" s="27"/>
      <c r="BG55" s="27"/>
      <c r="BH55" s="27"/>
      <c r="BI55" s="27"/>
      <c r="BJ55" s="27"/>
      <c r="BK55" s="27"/>
      <c r="BL55" s="27"/>
      <c r="BM55" s="27"/>
      <c r="BN55" s="27"/>
      <c r="BO55" s="27"/>
      <c r="BP55" s="27"/>
      <c r="BQ55" s="27"/>
      <c r="BR55" s="27"/>
      <c r="BS55" s="27"/>
      <c r="BT55" s="27"/>
      <c r="BU55" s="27"/>
      <c r="BV55" s="27"/>
      <c r="BW55" s="27"/>
      <c r="BX55" s="27"/>
      <c r="BY55" s="27"/>
      <c r="BZ55" s="27"/>
      <c r="CG55" s="24"/>
    </row>
    <row r="56" spans="2:85" x14ac:dyDescent="0.25">
      <c r="B56" s="24"/>
      <c r="C56" s="25"/>
      <c r="D56" s="27"/>
      <c r="E56" s="27"/>
      <c r="F56" s="27"/>
      <c r="G56" s="27"/>
      <c r="H56" s="27"/>
      <c r="I56" s="27"/>
      <c r="J56" s="27"/>
      <c r="K56" s="27"/>
      <c r="L56" s="27"/>
      <c r="M56" s="27"/>
      <c r="N56" s="27"/>
      <c r="O56" s="27"/>
      <c r="P56" s="27"/>
      <c r="Q56" s="27"/>
      <c r="R56" s="27"/>
      <c r="S56" s="27"/>
      <c r="T56" s="27"/>
      <c r="U56" s="27"/>
      <c r="V56" s="27"/>
      <c r="W56" s="27"/>
      <c r="X56" s="27"/>
      <c r="Y56" s="27"/>
      <c r="Z56" s="27"/>
      <c r="AA56" s="27"/>
      <c r="AB56" s="27"/>
      <c r="AC56" s="27"/>
      <c r="AD56" s="27"/>
      <c r="AE56" s="27"/>
      <c r="AF56" s="27"/>
      <c r="AG56" s="27"/>
      <c r="AH56" s="27"/>
      <c r="AI56" s="27"/>
      <c r="AJ56" s="27"/>
      <c r="AK56" s="27"/>
      <c r="AL56" s="27"/>
      <c r="AM56" s="27"/>
      <c r="AN56" s="27"/>
      <c r="AO56" s="27"/>
      <c r="AP56" s="27"/>
      <c r="AQ56" s="27"/>
      <c r="AR56" s="27"/>
      <c r="AS56" s="27"/>
      <c r="AT56" s="27"/>
      <c r="AU56" s="27"/>
      <c r="AV56" s="27"/>
      <c r="AW56" s="27"/>
      <c r="AX56" s="27"/>
      <c r="AY56" s="27"/>
      <c r="AZ56" s="27"/>
      <c r="BA56" s="27"/>
      <c r="BB56" s="27"/>
      <c r="BC56" s="27"/>
      <c r="BD56" s="27"/>
      <c r="BE56" s="27"/>
      <c r="BF56" s="27"/>
      <c r="BG56" s="27"/>
      <c r="BH56" s="27"/>
      <c r="BI56" s="27"/>
      <c r="BJ56" s="27"/>
      <c r="BK56" s="27"/>
      <c r="BL56" s="27"/>
      <c r="BM56" s="27"/>
      <c r="BN56" s="27"/>
      <c r="BO56" s="27"/>
      <c r="BP56" s="27"/>
      <c r="BQ56" s="27"/>
      <c r="BR56" s="27"/>
      <c r="BS56" s="27"/>
      <c r="BT56" s="27"/>
      <c r="BU56" s="27"/>
      <c r="BV56" s="27"/>
      <c r="BW56" s="27"/>
      <c r="BX56" s="27"/>
      <c r="BY56" s="27"/>
      <c r="BZ56" s="27"/>
      <c r="CG56" s="24"/>
    </row>
    <row r="57" spans="2:85" x14ac:dyDescent="0.25">
      <c r="B57" s="24"/>
      <c r="C57" s="25"/>
      <c r="D57" s="27"/>
      <c r="E57" s="27"/>
      <c r="F57" s="27"/>
      <c r="G57" s="27"/>
      <c r="H57" s="27"/>
      <c r="I57" s="27"/>
      <c r="J57" s="27"/>
      <c r="K57" s="27"/>
      <c r="L57" s="27"/>
      <c r="M57" s="27"/>
      <c r="N57" s="27"/>
      <c r="O57" s="27"/>
      <c r="P57" s="27"/>
      <c r="Q57" s="27"/>
      <c r="R57" s="27"/>
      <c r="S57" s="27"/>
      <c r="T57" s="27"/>
      <c r="U57" s="27"/>
      <c r="V57" s="27"/>
      <c r="W57" s="27"/>
      <c r="X57" s="27"/>
      <c r="Y57" s="27"/>
      <c r="Z57" s="27"/>
      <c r="AA57" s="27"/>
      <c r="AB57" s="27"/>
      <c r="AC57" s="27"/>
      <c r="AD57" s="27"/>
      <c r="AE57" s="27"/>
      <c r="AF57" s="27"/>
      <c r="AG57" s="27"/>
      <c r="AH57" s="27"/>
      <c r="AI57" s="27"/>
      <c r="AJ57" s="27"/>
      <c r="AK57" s="27"/>
      <c r="AL57" s="27"/>
      <c r="AM57" s="27"/>
      <c r="AN57" s="27"/>
      <c r="AO57" s="27"/>
      <c r="AP57" s="27"/>
      <c r="AQ57" s="27"/>
      <c r="AR57" s="27"/>
      <c r="AS57" s="27"/>
      <c r="AT57" s="27"/>
      <c r="AU57" s="27"/>
      <c r="AV57" s="27"/>
      <c r="AW57" s="27"/>
      <c r="AX57" s="27"/>
      <c r="AY57" s="27"/>
      <c r="AZ57" s="27"/>
      <c r="BA57" s="27"/>
      <c r="BB57" s="27"/>
      <c r="BC57" s="27"/>
      <c r="BD57" s="27"/>
      <c r="BE57" s="27"/>
      <c r="BF57" s="27"/>
      <c r="BG57" s="27"/>
      <c r="BH57" s="27"/>
      <c r="BI57" s="27"/>
      <c r="BJ57" s="27"/>
      <c r="BK57" s="27"/>
      <c r="BL57" s="27"/>
      <c r="BM57" s="27"/>
      <c r="BN57" s="27"/>
      <c r="BO57" s="27"/>
      <c r="BP57" s="27"/>
      <c r="BQ57" s="27"/>
      <c r="BR57" s="27"/>
      <c r="BS57" s="27"/>
      <c r="BT57" s="27"/>
      <c r="BU57" s="27"/>
      <c r="BV57" s="27"/>
      <c r="BW57" s="27"/>
      <c r="BX57" s="27"/>
      <c r="BY57" s="27"/>
      <c r="BZ57" s="27"/>
      <c r="CG57" s="24"/>
    </row>
  </sheetData>
  <sheetProtection algorithmName="SHA-512" hashValue="5DfP3TlS4+qZqJhnl2MXFRQP49Q6Pd9028tyrH1bZoKxvxdrHk6K3qoiFsM1EWe2Tgn6ZIobLlGPkH7JIQtPpQ==" saltValue="1uirEBYcMsi0B9xIL8FGHg==" spinCount="100000" sheet="1" objects="1" scenarios="1" selectLockedCells="1" selectUnlockedCells="1"/>
  <mergeCells count="1">
    <mergeCell ref="A1:A3"/>
  </mergeCells>
  <pageMargins left="0.7" right="0.7" top="0.75" bottom="0.75" header="0.3" footer="0.3"/>
  <pageSetup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U57"/>
  <sheetViews>
    <sheetView workbookViewId="0">
      <selection sqref="A1:XFD1048576"/>
    </sheetView>
  </sheetViews>
  <sheetFormatPr defaultColWidth="8.69921875" defaultRowHeight="13.8" x14ac:dyDescent="0.25"/>
  <cols>
    <col min="1" max="1" width="16.09765625" style="9" customWidth="1"/>
    <col min="2" max="4" width="8.69921875" style="9"/>
    <col min="5" max="57" width="0" style="9" hidden="1" customWidth="1"/>
    <col min="58" max="89" width="8.69921875" style="9"/>
    <col min="90" max="90" width="10.8984375" style="9" bestFit="1" customWidth="1"/>
    <col min="91" max="16384" width="8.69921875" style="9"/>
  </cols>
  <sheetData>
    <row r="1" spans="1:99" x14ac:dyDescent="0.25">
      <c r="A1" s="57" t="s">
        <v>10</v>
      </c>
      <c r="B1" s="9">
        <f>'Rank (2)'!B5</f>
        <v>5</v>
      </c>
      <c r="C1" s="9">
        <f>'Rank (2)'!D5</f>
        <v>20</v>
      </c>
      <c r="D1" s="9">
        <f>'Rank (2)'!H5</f>
        <v>2</v>
      </c>
    </row>
    <row r="2" spans="1:99" x14ac:dyDescent="0.25">
      <c r="A2" s="57"/>
      <c r="BF2" s="9">
        <v>7</v>
      </c>
      <c r="BI2" s="9">
        <v>6</v>
      </c>
      <c r="BL2" s="9">
        <v>5</v>
      </c>
      <c r="BO2" s="9">
        <v>4</v>
      </c>
      <c r="BR2" s="9">
        <v>3</v>
      </c>
      <c r="BU2" s="9">
        <v>2</v>
      </c>
      <c r="BX2" s="9">
        <v>1</v>
      </c>
    </row>
    <row r="3" spans="1:99" x14ac:dyDescent="0.25">
      <c r="A3" s="57"/>
      <c r="BF3" s="9" t="s">
        <v>11</v>
      </c>
      <c r="BG3" s="9" t="s">
        <v>0</v>
      </c>
      <c r="BH3" s="9" t="s">
        <v>6</v>
      </c>
      <c r="BI3" s="9" t="s">
        <v>11</v>
      </c>
      <c r="BJ3" s="9" t="s">
        <v>0</v>
      </c>
      <c r="BK3" s="9" t="s">
        <v>6</v>
      </c>
      <c r="BL3" s="9" t="s">
        <v>11</v>
      </c>
      <c r="BM3" s="9" t="s">
        <v>0</v>
      </c>
      <c r="BN3" s="9" t="s">
        <v>6</v>
      </c>
      <c r="BO3" s="9" t="s">
        <v>11</v>
      </c>
      <c r="BP3" s="9" t="s">
        <v>0</v>
      </c>
      <c r="BQ3" s="9" t="s">
        <v>6</v>
      </c>
      <c r="BR3" s="9" t="s">
        <v>11</v>
      </c>
      <c r="BS3" s="9" t="s">
        <v>0</v>
      </c>
      <c r="BT3" s="9" t="s">
        <v>6</v>
      </c>
      <c r="BU3" s="9" t="s">
        <v>11</v>
      </c>
      <c r="BV3" s="9" t="s">
        <v>0</v>
      </c>
      <c r="BW3" s="9" t="s">
        <v>6</v>
      </c>
      <c r="BX3" s="9" t="s">
        <v>11</v>
      </c>
      <c r="BY3" s="9" t="s">
        <v>0</v>
      </c>
      <c r="BZ3" s="9" t="s">
        <v>6</v>
      </c>
      <c r="CH3" s="9" t="s">
        <v>12</v>
      </c>
    </row>
    <row r="4" spans="1:99" x14ac:dyDescent="0.25">
      <c r="A4" s="23" t="s">
        <v>21</v>
      </c>
      <c r="B4" s="24">
        <f xml:space="preserve"> RTD("cqg.rtd",,"StudyData", A4, "BDIF", "InputChoice=Close,MAType=Sim,Period1="&amp;$C$1&amp;",Percent="&amp;$D$1&amp;"", "BDIF",$B$1,,"all",,,,"T")/RTD("cqg.rtd",,"StudyData",A4, "BBnds", "MAType=Sim,InputChoice=Close,Period1="&amp;$C$1&amp;",Percent="&amp;$D$1&amp;",Divisor=0", "BMA",$B$1,"0","ALL",,,"TRUE","T")</f>
        <v>4.209459328170507E-4</v>
      </c>
      <c r="C4" s="25">
        <f>RANK(B4,$B$4:$B$28,0)+COUNTIF($B$4:B4,B4)-1</f>
        <v>6</v>
      </c>
      <c r="D4" s="26"/>
      <c r="E4" s="27"/>
      <c r="F4" s="27"/>
      <c r="G4" s="27"/>
      <c r="H4" s="27"/>
      <c r="I4" s="27"/>
      <c r="J4" s="27"/>
      <c r="K4" s="27"/>
      <c r="L4" s="27"/>
      <c r="M4" s="27"/>
      <c r="N4" s="27"/>
      <c r="O4" s="27"/>
      <c r="P4" s="27"/>
      <c r="Q4" s="27"/>
      <c r="R4" s="27"/>
      <c r="S4" s="27"/>
      <c r="T4" s="27"/>
      <c r="U4" s="27"/>
      <c r="V4" s="27"/>
      <c r="W4" s="27"/>
      <c r="X4" s="27"/>
      <c r="Y4" s="27"/>
      <c r="Z4" s="27"/>
      <c r="AA4" s="27"/>
      <c r="AB4" s="27"/>
      <c r="AC4" s="27"/>
      <c r="AD4" s="27"/>
      <c r="AE4" s="27"/>
      <c r="AF4" s="27"/>
      <c r="AG4" s="27"/>
      <c r="AH4" s="27"/>
      <c r="AI4" s="27"/>
      <c r="AJ4" s="27"/>
      <c r="AK4" s="27"/>
      <c r="AL4" s="27"/>
      <c r="AM4" s="27"/>
      <c r="AN4" s="27"/>
      <c r="AO4" s="27"/>
      <c r="AP4" s="27"/>
      <c r="AQ4" s="27"/>
      <c r="AR4" s="27"/>
      <c r="AS4" s="27"/>
      <c r="AT4" s="27"/>
      <c r="AU4" s="27"/>
      <c r="AV4" s="27"/>
      <c r="AW4" s="27"/>
      <c r="AX4" s="27"/>
      <c r="AY4" s="27"/>
      <c r="AZ4" s="27"/>
      <c r="BA4" s="27"/>
      <c r="BB4" s="27"/>
      <c r="BC4" s="27"/>
      <c r="BD4" s="27"/>
      <c r="BE4" s="27"/>
      <c r="BF4" s="27">
        <f>IF($C4=$BF$2,$BF$2,0)</f>
        <v>0</v>
      </c>
      <c r="BG4" s="27">
        <f t="shared" ref="BG4:BG10" si="0">IF(BF4=$BF$2,$A4,0)</f>
        <v>0</v>
      </c>
      <c r="BH4" s="27">
        <f t="shared" ref="BH4:BH10" si="1">IF(BF4=$BF$2,$B4,0)</f>
        <v>0</v>
      </c>
      <c r="BI4" s="27">
        <f>IF($C4=$BI$2,$BI$2,0)</f>
        <v>6</v>
      </c>
      <c r="BJ4" s="27" t="str">
        <f t="shared" ref="BJ4:BJ10" si="2">IF(BI4=$BI$2,$A4,0)</f>
        <v>DRAUDUSD</v>
      </c>
      <c r="BK4" s="27">
        <f t="shared" ref="BK4:BK10" si="3">IF(BI4=$BI$2,$B4,0)</f>
        <v>4.209459328170507E-4</v>
      </c>
      <c r="BL4" s="27">
        <f>IF($C4=$BL$2,$BL$2,0)</f>
        <v>0</v>
      </c>
      <c r="BM4" s="27">
        <f t="shared" ref="BM4:BM10" si="4">IF(BL4=$BL$2,$A4,0)</f>
        <v>0</v>
      </c>
      <c r="BN4" s="27">
        <f t="shared" ref="BN4:BN10" si="5">IF(BL4=$BL$2,$B4,0)</f>
        <v>0</v>
      </c>
      <c r="BO4" s="27">
        <f>IF($C4=$BO$2,$BO$2,0)</f>
        <v>0</v>
      </c>
      <c r="BP4" s="27">
        <f t="shared" ref="BP4:BP10" si="6">IF(BO4=$BO$2,$A4,0)</f>
        <v>0</v>
      </c>
      <c r="BQ4" s="27">
        <f t="shared" ref="BQ4:BQ10" si="7">IF(BO4=$BO$2,$B4,0)</f>
        <v>0</v>
      </c>
      <c r="BR4" s="27">
        <f>IF($C4=$BR$2,$BR$2,0)</f>
        <v>0</v>
      </c>
      <c r="BS4" s="27">
        <f t="shared" ref="BS4:BS10" si="8">IF(BR4=$BR$2,$A4,0)</f>
        <v>0</v>
      </c>
      <c r="BT4" s="27">
        <f t="shared" ref="BT4:BT10" si="9">IF(BR4=$BR$2,$B4,0)</f>
        <v>0</v>
      </c>
      <c r="BU4" s="27">
        <f>IF($C4=$BU$2,$BU$2,0)</f>
        <v>0</v>
      </c>
      <c r="BV4" s="27">
        <f t="shared" ref="BV4:BV10" si="10">IF(BU4=$BU$2,$A4,0)</f>
        <v>0</v>
      </c>
      <c r="BW4" s="27">
        <f t="shared" ref="BW4:BW10" si="11">IF(BU4=$BU$2,$B4,0)</f>
        <v>0</v>
      </c>
      <c r="BX4" s="27">
        <f>IF($C4=$BX$2,$BX$2,0)</f>
        <v>0</v>
      </c>
      <c r="BY4" s="27">
        <f t="shared" ref="BY4:BY10" si="12">IF(BX4=$BX$2,$A4,0)</f>
        <v>0</v>
      </c>
      <c r="BZ4" s="27">
        <f t="shared" ref="BZ4:BZ10" si="13">IF(BX4=$BX$2,$B4,0)</f>
        <v>0</v>
      </c>
      <c r="CA4" s="27"/>
      <c r="CB4" s="27"/>
      <c r="CC4" s="27"/>
      <c r="CF4" s="24"/>
      <c r="CH4" s="25"/>
      <c r="CJ4" s="25"/>
      <c r="CK4" s="28"/>
      <c r="CL4" s="29"/>
      <c r="CM4" s="24"/>
      <c r="CN4" s="24"/>
      <c r="CO4" s="24"/>
      <c r="CP4" s="24"/>
      <c r="CQ4" s="24"/>
      <c r="CR4" s="24"/>
      <c r="CS4" s="24"/>
      <c r="CT4" s="24"/>
      <c r="CU4" s="24"/>
    </row>
    <row r="5" spans="1:99" x14ac:dyDescent="0.25">
      <c r="A5" s="23" t="s">
        <v>36</v>
      </c>
      <c r="B5" s="24">
        <f xml:space="preserve"> RTD("cqg.rtd",,"StudyData", A5, "BDIF", "InputChoice=Close,MAType=Sim,Period1="&amp;$C$1&amp;",Percent="&amp;$D$1&amp;"", "BDIF",$B$1,,"all",,,,"T")/RTD("cqg.rtd",,"StudyData",A5, "BBnds", "MAType=Sim,InputChoice=Close,Period1="&amp;$C$1&amp;",Percent="&amp;$D$1&amp;",Divisor=0", "BMA",$B$1,"0","ALL",,,"TRUE","T")</f>
        <v>6.2790654919848542E-4</v>
      </c>
      <c r="C5" s="25">
        <f>RANK(B5,$B$4:$B$28,0)+COUNTIF($B$4:B5,B5)-1</f>
        <v>3</v>
      </c>
      <c r="D5" s="26"/>
      <c r="E5" s="27"/>
      <c r="F5" s="27"/>
      <c r="G5" s="27"/>
      <c r="H5" s="27"/>
      <c r="I5" s="27"/>
      <c r="J5" s="27"/>
      <c r="K5" s="27"/>
      <c r="L5" s="27"/>
      <c r="M5" s="27"/>
      <c r="N5" s="27"/>
      <c r="O5" s="27"/>
      <c r="P5" s="27"/>
      <c r="Q5" s="27"/>
      <c r="R5" s="27"/>
      <c r="S5" s="27"/>
      <c r="T5" s="27"/>
      <c r="U5" s="27"/>
      <c r="V5" s="27"/>
      <c r="W5" s="27"/>
      <c r="X5" s="27"/>
      <c r="Y5" s="27"/>
      <c r="Z5" s="27"/>
      <c r="AA5" s="27"/>
      <c r="AB5" s="27"/>
      <c r="AC5" s="27"/>
      <c r="AD5" s="27"/>
      <c r="AE5" s="27"/>
      <c r="AF5" s="27"/>
      <c r="AG5" s="27"/>
      <c r="AH5" s="27"/>
      <c r="AI5" s="27"/>
      <c r="AJ5" s="27"/>
      <c r="AK5" s="27"/>
      <c r="AL5" s="27"/>
      <c r="AM5" s="27"/>
      <c r="AN5" s="27"/>
      <c r="AO5" s="27"/>
      <c r="AP5" s="27"/>
      <c r="AQ5" s="27"/>
      <c r="AR5" s="27"/>
      <c r="AS5" s="27"/>
      <c r="AT5" s="27"/>
      <c r="AU5" s="27"/>
      <c r="AV5" s="27"/>
      <c r="AW5" s="27"/>
      <c r="AX5" s="27"/>
      <c r="AY5" s="27"/>
      <c r="AZ5" s="27"/>
      <c r="BA5" s="27"/>
      <c r="BB5" s="27"/>
      <c r="BC5" s="27"/>
      <c r="BD5" s="27"/>
      <c r="BE5" s="27"/>
      <c r="BF5" s="27">
        <f t="shared" ref="BF5:BF10" si="14">IF($C5=$BF$2,$BF$2,BF4+0.01)</f>
        <v>0.01</v>
      </c>
      <c r="BG5" s="27">
        <f t="shared" si="0"/>
        <v>0</v>
      </c>
      <c r="BH5" s="27">
        <f t="shared" si="1"/>
        <v>0</v>
      </c>
      <c r="BI5" s="27">
        <f t="shared" ref="BI5:BI10" si="15">IF($C5=$BI$2,$BI$2,BI4+0.01)</f>
        <v>6.01</v>
      </c>
      <c r="BJ5" s="27">
        <f t="shared" si="2"/>
        <v>0</v>
      </c>
      <c r="BK5" s="27">
        <f t="shared" si="3"/>
        <v>0</v>
      </c>
      <c r="BL5" s="27">
        <f t="shared" ref="BL5:BL10" si="16">IF($C5=$BL$2,$BL$2,BL4+0.01)</f>
        <v>0.01</v>
      </c>
      <c r="BM5" s="27">
        <f t="shared" si="4"/>
        <v>0</v>
      </c>
      <c r="BN5" s="27">
        <f t="shared" si="5"/>
        <v>0</v>
      </c>
      <c r="BO5" s="27">
        <f t="shared" ref="BO5:BO10" si="17">IF($C5=$BO$2,$BO$2,BO4+0.01)</f>
        <v>0.01</v>
      </c>
      <c r="BP5" s="27">
        <f t="shared" si="6"/>
        <v>0</v>
      </c>
      <c r="BQ5" s="27">
        <f t="shared" si="7"/>
        <v>0</v>
      </c>
      <c r="BR5" s="27">
        <f t="shared" ref="BR5:BR10" si="18">IF($C5=$BR$2,$BR$2,BR4+0.01)</f>
        <v>3</v>
      </c>
      <c r="BS5" s="27" t="str">
        <f t="shared" si="8"/>
        <v>DRCADJPY</v>
      </c>
      <c r="BT5" s="27">
        <f t="shared" si="9"/>
        <v>6.2790654919848542E-4</v>
      </c>
      <c r="BU5" s="27">
        <f t="shared" ref="BU5:BU10" si="19">IF($C5=$BU$2,$BU$2,BU4+0.01)</f>
        <v>0.01</v>
      </c>
      <c r="BV5" s="27">
        <f t="shared" si="10"/>
        <v>0</v>
      </c>
      <c r="BW5" s="27">
        <f t="shared" si="11"/>
        <v>0</v>
      </c>
      <c r="BX5" s="27">
        <f t="shared" ref="BX5:BX10" si="20">IF($C5=$BX$2,$BX$2,BX4+0.01)</f>
        <v>0.01</v>
      </c>
      <c r="BY5" s="27">
        <f t="shared" si="12"/>
        <v>0</v>
      </c>
      <c r="BZ5" s="27">
        <f t="shared" si="13"/>
        <v>0</v>
      </c>
      <c r="CA5" s="27"/>
      <c r="CB5" s="27"/>
      <c r="CC5" s="27"/>
      <c r="CD5" s="9">
        <v>6</v>
      </c>
      <c r="CE5" s="9" t="str">
        <f>LOOKUP(CD5,BI$4:BI$10,BJ$4:BJ$10)</f>
        <v>DRAUDUSD</v>
      </c>
      <c r="CF5" s="24">
        <f>LOOKUP(CD5,BI$4:BI$10,BK$4:BK$10)</f>
        <v>4.209459328170507E-4</v>
      </c>
      <c r="CH5" s="25" t="str">
        <f t="shared" ref="CH5:CH10" si="21">CE34</f>
        <v>DRAUDUSD</v>
      </c>
      <c r="CI5" s="9">
        <f t="shared" ref="CI5:CI10" si="22">CD34</f>
        <v>6</v>
      </c>
      <c r="CJ5" s="25">
        <f t="shared" ref="CJ5:CJ10" si="23">IF(CE5=CH5,0,1)</f>
        <v>0</v>
      </c>
      <c r="CK5" s="28">
        <f t="shared" ref="CK5:CK10" si="24">IF(CJ5=1,IF(CH6=CE5,-1,IF(CH7=CE5,-2,IF(CE5=CH4,1,IF(CE5=CH3,2,0)))),0)</f>
        <v>0</v>
      </c>
      <c r="CL5" s="29">
        <f xml:space="preserve"> RTD("cqg.rtd",,"StudyData",CE5, "VolBB^",,"c1",$B$1,"-9",,,,,"T")</f>
        <v>4.6283000000000001E-4</v>
      </c>
      <c r="CM5" s="24">
        <f xml:space="preserve"> RTD("cqg.rtd",,"StudyData",CE5, "VolBB^",,"c1",$B$1,"-8",,,,,"T")</f>
        <v>4.8795000000000002E-4</v>
      </c>
      <c r="CN5" s="24">
        <f xml:space="preserve"> RTD("cqg.rtd",,"StudyData",CE5, "VolBB^",,"c1",$B$1,"-7",,,,,"T")</f>
        <v>4.9275999999999996E-4</v>
      </c>
      <c r="CO5" s="24">
        <f xml:space="preserve"> RTD("cqg.rtd",,"StudyData",CE5, "VolBB^",,"c1",$B$1,"-6",,,,,"T")</f>
        <v>4.2203E-4</v>
      </c>
      <c r="CP5" s="24">
        <f xml:space="preserve"> RTD("cqg.rtd",,"StudyData",CE5, "VolBB^",,"c1",$B$1,"-5",,,,,"T")</f>
        <v>4.0571999999999998E-4</v>
      </c>
      <c r="CQ5" s="24">
        <f xml:space="preserve"> RTD("cqg.rtd",,"StudyData",CE5, "VolBB^",,"c1",$B$1,"-4",,,,,"T")</f>
        <v>4.1213000000000003E-4</v>
      </c>
      <c r="CR5" s="24">
        <f xml:space="preserve"> RTD("cqg.rtd",,"StudyData",CE5, "VolBB^",,"c1",$B$1,"-3",,,,,"T")</f>
        <v>4.0832999999999999E-4</v>
      </c>
      <c r="CS5" s="24">
        <f xml:space="preserve"> RTD("cqg.rtd",,"StudyData",CE5, "VolBB^",,"c1",$B$1,"-2",,,,,"T")</f>
        <v>4.1145E-4</v>
      </c>
      <c r="CT5" s="24">
        <f xml:space="preserve"> RTD("cqg.rtd",,"StudyData",CE5, "VolBB^",,"c1",$B$1,"-1",,,,,"T")</f>
        <v>4.1586999999999999E-4</v>
      </c>
      <c r="CU5" s="24">
        <f xml:space="preserve"> RTD("cqg.rtd",,"StudyData",CE5, "VolBB^",,"c1",$B$1,"0",,,,,"T")</f>
        <v>4.2095000000000001E-4</v>
      </c>
    </row>
    <row r="6" spans="1:99" x14ac:dyDescent="0.25">
      <c r="A6" s="23" t="s">
        <v>37</v>
      </c>
      <c r="B6" s="24">
        <f xml:space="preserve"> RTD("cqg.rtd",,"StudyData", A6, "BDIF", "InputChoice=Close,MAType=Sim,Period1="&amp;$C$1&amp;",Percent="&amp;$D$1&amp;"", "BDIF",$B$1,,"all",,,,"T")/RTD("cqg.rtd",,"StudyData",A6, "BBnds", "MAType=Sim,InputChoice=Close,Period1="&amp;$C$1&amp;",Percent="&amp;$D$1&amp;",Divisor=0", "BMA",$B$1,"0","ALL",,,"TRUE","T")</f>
        <v>5.8734314429926106E-4</v>
      </c>
      <c r="C6" s="25">
        <f>RANK(B6,$B$4:$B$28,0)+COUNTIF($B$4:B6,B6)-1</f>
        <v>4</v>
      </c>
      <c r="D6" s="26"/>
      <c r="E6" s="27"/>
      <c r="F6" s="27"/>
      <c r="G6" s="27"/>
      <c r="H6" s="27"/>
      <c r="I6" s="27"/>
      <c r="J6" s="27"/>
      <c r="K6" s="27"/>
      <c r="L6" s="27"/>
      <c r="M6" s="27"/>
      <c r="N6" s="27"/>
      <c r="O6" s="27"/>
      <c r="P6" s="27"/>
      <c r="Q6" s="27"/>
      <c r="R6" s="27"/>
      <c r="S6" s="27"/>
      <c r="T6" s="27"/>
      <c r="U6" s="27"/>
      <c r="V6" s="27"/>
      <c r="W6" s="27"/>
      <c r="X6" s="27"/>
      <c r="Y6" s="27"/>
      <c r="Z6" s="27"/>
      <c r="AA6" s="27"/>
      <c r="AB6" s="27"/>
      <c r="AC6" s="27"/>
      <c r="AD6" s="27"/>
      <c r="AE6" s="27"/>
      <c r="AF6" s="27"/>
      <c r="AG6" s="27"/>
      <c r="AH6" s="27"/>
      <c r="AI6" s="27"/>
      <c r="AJ6" s="27"/>
      <c r="AK6" s="27"/>
      <c r="AL6" s="27"/>
      <c r="AM6" s="27"/>
      <c r="AN6" s="27"/>
      <c r="AO6" s="27"/>
      <c r="AP6" s="27"/>
      <c r="AQ6" s="27"/>
      <c r="AR6" s="27"/>
      <c r="AS6" s="27"/>
      <c r="AT6" s="27"/>
      <c r="AU6" s="27"/>
      <c r="AV6" s="27"/>
      <c r="AW6" s="27"/>
      <c r="AX6" s="27"/>
      <c r="AY6" s="27"/>
      <c r="AZ6" s="27"/>
      <c r="BA6" s="27"/>
      <c r="BB6" s="27"/>
      <c r="BC6" s="27"/>
      <c r="BD6" s="27"/>
      <c r="BE6" s="27"/>
      <c r="BF6" s="27">
        <f t="shared" si="14"/>
        <v>0.02</v>
      </c>
      <c r="BG6" s="27">
        <f t="shared" si="0"/>
        <v>0</v>
      </c>
      <c r="BH6" s="27">
        <f t="shared" si="1"/>
        <v>0</v>
      </c>
      <c r="BI6" s="27">
        <f t="shared" si="15"/>
        <v>6.02</v>
      </c>
      <c r="BJ6" s="27">
        <f t="shared" si="2"/>
        <v>0</v>
      </c>
      <c r="BK6" s="27">
        <f t="shared" si="3"/>
        <v>0</v>
      </c>
      <c r="BL6" s="27">
        <f t="shared" si="16"/>
        <v>0.02</v>
      </c>
      <c r="BM6" s="27">
        <f t="shared" si="4"/>
        <v>0</v>
      </c>
      <c r="BN6" s="27">
        <f t="shared" si="5"/>
        <v>0</v>
      </c>
      <c r="BO6" s="27">
        <f t="shared" si="17"/>
        <v>4</v>
      </c>
      <c r="BP6" s="27" t="str">
        <f t="shared" si="6"/>
        <v>DRCHFJPY</v>
      </c>
      <c r="BQ6" s="27">
        <f t="shared" si="7"/>
        <v>5.8734314429926106E-4</v>
      </c>
      <c r="BR6" s="27">
        <f t="shared" si="18"/>
        <v>3.01</v>
      </c>
      <c r="BS6" s="27">
        <f t="shared" si="8"/>
        <v>0</v>
      </c>
      <c r="BT6" s="27">
        <f t="shared" si="9"/>
        <v>0</v>
      </c>
      <c r="BU6" s="27">
        <f t="shared" si="19"/>
        <v>0.02</v>
      </c>
      <c r="BV6" s="27">
        <f t="shared" si="10"/>
        <v>0</v>
      </c>
      <c r="BW6" s="27">
        <f t="shared" si="11"/>
        <v>0</v>
      </c>
      <c r="BX6" s="27">
        <f t="shared" si="20"/>
        <v>0.02</v>
      </c>
      <c r="BY6" s="27">
        <f t="shared" si="12"/>
        <v>0</v>
      </c>
      <c r="BZ6" s="27">
        <f t="shared" si="13"/>
        <v>0</v>
      </c>
      <c r="CA6" s="27"/>
      <c r="CB6" s="27"/>
      <c r="CC6" s="27"/>
      <c r="CD6" s="9">
        <f t="shared" ref="CD6:CD10" si="25">CD5-1</f>
        <v>5</v>
      </c>
      <c r="CE6" s="9" t="str">
        <f>LOOKUP(CD6,BL$4:BL$10,BM$4:BM$10)</f>
        <v>DRNZDJPY</v>
      </c>
      <c r="CF6" s="24">
        <f>LOOKUP(CD6,BL$4:BL$10,BN$4:BN$10)</f>
        <v>5.0824518591337535E-4</v>
      </c>
      <c r="CH6" s="25" t="str">
        <f t="shared" si="21"/>
        <v>DRNZDJPY</v>
      </c>
      <c r="CI6" s="9">
        <f t="shared" si="22"/>
        <v>5</v>
      </c>
      <c r="CJ6" s="25">
        <f t="shared" si="23"/>
        <v>0</v>
      </c>
      <c r="CK6" s="28">
        <f t="shared" si="24"/>
        <v>0</v>
      </c>
      <c r="CL6" s="29">
        <f xml:space="preserve"> RTD("cqg.rtd",,"StudyData",CE6, "VolBB^",,"c1",$B$1,"-9",,,,,"T")</f>
        <v>7.8846000000000005E-4</v>
      </c>
      <c r="CM6" s="24">
        <f xml:space="preserve"> RTD("cqg.rtd",,"StudyData",CE6, "VolBB^",,"c1",$B$1,"-8",,,,,"T")</f>
        <v>7.0536999999999998E-4</v>
      </c>
      <c r="CN6" s="24">
        <f xml:space="preserve"> RTD("cqg.rtd",,"StudyData",CE6, "VolBB^",,"c1",$B$1,"-7",,,,,"T")</f>
        <v>6.4320999999999996E-4</v>
      </c>
      <c r="CO6" s="24">
        <f xml:space="preserve"> RTD("cqg.rtd",,"StudyData",CE6, "VolBB^",,"c1",$B$1,"-6",,,,,"T")</f>
        <v>5.9139000000000001E-4</v>
      </c>
      <c r="CP6" s="24">
        <f xml:space="preserve"> RTD("cqg.rtd",,"StudyData",CE6, "VolBB^",,"c1",$B$1,"-5",,,,,"T")</f>
        <v>5.7390000000000002E-4</v>
      </c>
      <c r="CQ6" s="24">
        <f xml:space="preserve"> RTD("cqg.rtd",,"StudyData",CE6, "VolBB^",,"c1",$B$1,"-4",,,,,"T")</f>
        <v>5.6380999999999998E-4</v>
      </c>
      <c r="CR6" s="24">
        <f xml:space="preserve"> RTD("cqg.rtd",,"StudyData",CE6, "VolBB^",,"c1",$B$1,"-3",,,,,"T")</f>
        <v>5.4774000000000001E-4</v>
      </c>
      <c r="CS6" s="24">
        <f xml:space="preserve"> RTD("cqg.rtd",,"StudyData",CE6, "VolBB^",,"c1",$B$1,"-2",,,,,"T")</f>
        <v>5.2070000000000003E-4</v>
      </c>
      <c r="CT6" s="24">
        <f xml:space="preserve"> RTD("cqg.rtd",,"StudyData",CE6, "VolBB^",,"c1",$B$1,"-1",,,,,"T")</f>
        <v>5.1367000000000003E-4</v>
      </c>
      <c r="CU6" s="24">
        <f xml:space="preserve"> RTD("cqg.rtd",,"StudyData",CE6, "VolBB^",,"c1",$B$1,"0",,,,,"T")</f>
        <v>5.0825000000000002E-4</v>
      </c>
    </row>
    <row r="7" spans="1:99" x14ac:dyDescent="0.25">
      <c r="A7" s="23" t="s">
        <v>32</v>
      </c>
      <c r="B7" s="24">
        <f xml:space="preserve"> RTD("cqg.rtd",,"StudyData", A7, "BDIF", "InputChoice=Close,MAType=Sim,Period1="&amp;$C$1&amp;",Percent="&amp;$D$1&amp;"", "BDIF",$B$1,,"all",,,,"T")/RTD("cqg.rtd",,"StudyData",A7, "BBnds", "MAType=Sim,InputChoice=Close,Period1="&amp;$C$1&amp;",Percent="&amp;$D$1&amp;",Divisor=0", "BMA",$B$1,"0","ALL",,,"TRUE","T")</f>
        <v>7.3389086030811832E-4</v>
      </c>
      <c r="C7" s="25">
        <f>RANK(B7,$B$4:$B$28,0)+COUNTIF($B$4:B7,B7)-1</f>
        <v>2</v>
      </c>
      <c r="D7" s="26"/>
      <c r="E7" s="27"/>
      <c r="F7" s="27"/>
      <c r="G7" s="27"/>
      <c r="H7" s="27"/>
      <c r="I7" s="27"/>
      <c r="J7" s="27"/>
      <c r="K7" s="27"/>
      <c r="L7" s="27"/>
      <c r="M7" s="27"/>
      <c r="N7" s="27"/>
      <c r="O7" s="27"/>
      <c r="P7" s="27"/>
      <c r="Q7" s="27"/>
      <c r="R7" s="27"/>
      <c r="S7" s="27"/>
      <c r="T7" s="27"/>
      <c r="U7" s="27"/>
      <c r="V7" s="27"/>
      <c r="W7" s="27"/>
      <c r="X7" s="27"/>
      <c r="Y7" s="27"/>
      <c r="Z7" s="27"/>
      <c r="AA7" s="27"/>
      <c r="AB7" s="27"/>
      <c r="AC7" s="27"/>
      <c r="AD7" s="27"/>
      <c r="AE7" s="27"/>
      <c r="AF7" s="27"/>
      <c r="AG7" s="27"/>
      <c r="AH7" s="27"/>
      <c r="AI7" s="27"/>
      <c r="AJ7" s="27"/>
      <c r="AK7" s="27"/>
      <c r="AL7" s="27"/>
      <c r="AM7" s="27"/>
      <c r="AN7" s="27"/>
      <c r="AO7" s="27"/>
      <c r="AP7" s="27"/>
      <c r="AQ7" s="27"/>
      <c r="AR7" s="27"/>
      <c r="AS7" s="27"/>
      <c r="AT7" s="27"/>
      <c r="AU7" s="27"/>
      <c r="AV7" s="27"/>
      <c r="AW7" s="27"/>
      <c r="AX7" s="27"/>
      <c r="AY7" s="27"/>
      <c r="AZ7" s="27"/>
      <c r="BA7" s="27"/>
      <c r="BB7" s="27"/>
      <c r="BC7" s="27"/>
      <c r="BD7" s="27"/>
      <c r="BE7" s="27"/>
      <c r="BF7" s="27">
        <f t="shared" si="14"/>
        <v>0.03</v>
      </c>
      <c r="BG7" s="27">
        <f t="shared" si="0"/>
        <v>0</v>
      </c>
      <c r="BH7" s="27">
        <f t="shared" si="1"/>
        <v>0</v>
      </c>
      <c r="BI7" s="27">
        <f t="shared" si="15"/>
        <v>6.0299999999999994</v>
      </c>
      <c r="BJ7" s="27">
        <f t="shared" si="2"/>
        <v>0</v>
      </c>
      <c r="BK7" s="27">
        <f t="shared" si="3"/>
        <v>0</v>
      </c>
      <c r="BL7" s="27">
        <f t="shared" si="16"/>
        <v>0.03</v>
      </c>
      <c r="BM7" s="27">
        <f t="shared" si="4"/>
        <v>0</v>
      </c>
      <c r="BN7" s="27">
        <f t="shared" si="5"/>
        <v>0</v>
      </c>
      <c r="BO7" s="27">
        <f t="shared" si="17"/>
        <v>4.01</v>
      </c>
      <c r="BP7" s="27">
        <f t="shared" si="6"/>
        <v>0</v>
      </c>
      <c r="BQ7" s="27">
        <f t="shared" si="7"/>
        <v>0</v>
      </c>
      <c r="BR7" s="27">
        <f t="shared" si="18"/>
        <v>3.0199999999999996</v>
      </c>
      <c r="BS7" s="27">
        <f t="shared" si="8"/>
        <v>0</v>
      </c>
      <c r="BT7" s="27">
        <f t="shared" si="9"/>
        <v>0</v>
      </c>
      <c r="BU7" s="27">
        <f t="shared" si="19"/>
        <v>2</v>
      </c>
      <c r="BV7" s="27" t="str">
        <f t="shared" si="10"/>
        <v>DRNZDCAD</v>
      </c>
      <c r="BW7" s="27">
        <f t="shared" si="11"/>
        <v>7.3389086030811832E-4</v>
      </c>
      <c r="BX7" s="27">
        <f t="shared" si="20"/>
        <v>0.03</v>
      </c>
      <c r="BY7" s="27">
        <f t="shared" si="12"/>
        <v>0</v>
      </c>
      <c r="BZ7" s="27">
        <f t="shared" si="13"/>
        <v>0</v>
      </c>
      <c r="CA7" s="27"/>
      <c r="CB7" s="27"/>
      <c r="CC7" s="27"/>
      <c r="CD7" s="9">
        <f t="shared" si="25"/>
        <v>4</v>
      </c>
      <c r="CE7" s="9" t="str">
        <f>LOOKUP(CD7,BO$4:BO$10,BP$4:BP$10)</f>
        <v>DRCHFJPY</v>
      </c>
      <c r="CF7" s="24">
        <f>LOOKUP(CD7,BO$4:BO$10,BQ$4:BQ$10)</f>
        <v>5.8734314429926106E-4</v>
      </c>
      <c r="CH7" s="25" t="str">
        <f t="shared" si="21"/>
        <v>DRCHFJPY</v>
      </c>
      <c r="CI7" s="9">
        <f t="shared" si="22"/>
        <v>4</v>
      </c>
      <c r="CJ7" s="25">
        <f t="shared" si="23"/>
        <v>0</v>
      </c>
      <c r="CK7" s="28">
        <f t="shared" si="24"/>
        <v>0</v>
      </c>
      <c r="CL7" s="29">
        <f xml:space="preserve"> RTD("cqg.rtd",,"StudyData",CE7, "VolBB^",,"c1",$B$1,"-9",,,,,"T")</f>
        <v>6.3522000000000003E-4</v>
      </c>
      <c r="CM7" s="24">
        <f xml:space="preserve"> RTD("cqg.rtd",,"StudyData",CE7, "VolBB^",,"c1",$B$1,"-8",,,,,"T")</f>
        <v>6.3893999999999995E-4</v>
      </c>
      <c r="CN7" s="24">
        <f xml:space="preserve"> RTD("cqg.rtd",,"StudyData",CE7, "VolBB^",,"c1",$B$1,"-7",,,,,"T")</f>
        <v>6.3893999999999995E-4</v>
      </c>
      <c r="CO7" s="24">
        <f xml:space="preserve"> RTD("cqg.rtd",,"StudyData",CE7, "VolBB^",,"c1",$B$1,"-6",,,,,"T")</f>
        <v>6.4734999999999999E-4</v>
      </c>
      <c r="CP7" s="24">
        <f xml:space="preserve"> RTD("cqg.rtd",,"StudyData",CE7, "VolBB^",,"c1",$B$1,"-5",,,,,"T")</f>
        <v>6.4722E-4</v>
      </c>
      <c r="CQ7" s="24">
        <f xml:space="preserve"> RTD("cqg.rtd",,"StudyData",CE7, "VolBB^",,"c1",$B$1,"-4",,,,,"T")</f>
        <v>6.5985000000000002E-4</v>
      </c>
      <c r="CR7" s="24">
        <f xml:space="preserve"> RTD("cqg.rtd",,"StudyData",CE7, "VolBB^",,"c1",$B$1,"-3",,,,,"T")</f>
        <v>6.4948000000000002E-4</v>
      </c>
      <c r="CS7" s="24">
        <f xml:space="preserve"> RTD("cqg.rtd",,"StudyData",CE7, "VolBB^",,"c1",$B$1,"-2",,,,,"T")</f>
        <v>6.5043000000000002E-4</v>
      </c>
      <c r="CT7" s="24">
        <f xml:space="preserve"> RTD("cqg.rtd",,"StudyData",CE7, "VolBB^",,"c1",$B$1,"-1",,,,,"T")</f>
        <v>6.2974999999999999E-4</v>
      </c>
      <c r="CU7" s="24">
        <f xml:space="preserve"> RTD("cqg.rtd",,"StudyData",CE7, "VolBB^",,"c1",$B$1,"0",,,,,"T")</f>
        <v>5.8734E-4</v>
      </c>
    </row>
    <row r="8" spans="1:99" x14ac:dyDescent="0.25">
      <c r="A8" s="23" t="s">
        <v>28</v>
      </c>
      <c r="B8" s="24">
        <f xml:space="preserve"> RTD("cqg.rtd",,"StudyData", A8, "BDIF", "InputChoice=Close,MAType=Sim,Period1="&amp;$C$1&amp;",Percent="&amp;$D$1&amp;"", "BDIF",$B$1,,"all",,,,"T")/RTD("cqg.rtd",,"StudyData",A8, "BBnds", "MAType=Sim,InputChoice=Close,Period1="&amp;$C$1&amp;",Percent="&amp;$D$1&amp;",Divisor=0", "BMA",$B$1,"0","ALL",,,"TRUE","T")</f>
        <v>5.0824518591337535E-4</v>
      </c>
      <c r="C8" s="25">
        <f>RANK(B8,$B$4:$B$28,0)+COUNTIF($B$4:B8,B8)-1</f>
        <v>5</v>
      </c>
      <c r="D8" s="26"/>
      <c r="E8" s="27"/>
      <c r="F8" s="27"/>
      <c r="G8" s="27"/>
      <c r="H8" s="27"/>
      <c r="I8" s="27"/>
      <c r="J8" s="27"/>
      <c r="K8" s="27"/>
      <c r="L8" s="27"/>
      <c r="M8" s="27"/>
      <c r="N8" s="27"/>
      <c r="O8" s="27"/>
      <c r="P8" s="27"/>
      <c r="Q8" s="27"/>
      <c r="R8" s="27"/>
      <c r="S8" s="27"/>
      <c r="T8" s="27"/>
      <c r="U8" s="27"/>
      <c r="V8" s="27"/>
      <c r="W8" s="27"/>
      <c r="X8" s="27"/>
      <c r="Y8" s="27"/>
      <c r="Z8" s="27"/>
      <c r="AA8" s="27"/>
      <c r="AB8" s="27"/>
      <c r="AC8" s="27"/>
      <c r="AD8" s="27"/>
      <c r="AE8" s="27"/>
      <c r="AF8" s="27"/>
      <c r="AG8" s="27"/>
      <c r="AH8" s="27"/>
      <c r="AI8" s="27"/>
      <c r="AJ8" s="27"/>
      <c r="AK8" s="27"/>
      <c r="AL8" s="27"/>
      <c r="AM8" s="27"/>
      <c r="AN8" s="27"/>
      <c r="AO8" s="27"/>
      <c r="AP8" s="27"/>
      <c r="AQ8" s="27"/>
      <c r="AR8" s="27"/>
      <c r="AS8" s="27"/>
      <c r="AT8" s="27"/>
      <c r="AU8" s="27"/>
      <c r="AV8" s="27"/>
      <c r="AW8" s="27"/>
      <c r="AX8" s="27"/>
      <c r="AY8" s="27"/>
      <c r="AZ8" s="27"/>
      <c r="BA8" s="27"/>
      <c r="BB8" s="27"/>
      <c r="BC8" s="27"/>
      <c r="BD8" s="27"/>
      <c r="BE8" s="27"/>
      <c r="BF8" s="27">
        <f t="shared" si="14"/>
        <v>0.04</v>
      </c>
      <c r="BG8" s="27">
        <f t="shared" si="0"/>
        <v>0</v>
      </c>
      <c r="BH8" s="27">
        <f t="shared" si="1"/>
        <v>0</v>
      </c>
      <c r="BI8" s="27">
        <f t="shared" si="15"/>
        <v>6.0399999999999991</v>
      </c>
      <c r="BJ8" s="27">
        <f t="shared" si="2"/>
        <v>0</v>
      </c>
      <c r="BK8" s="27">
        <f t="shared" si="3"/>
        <v>0</v>
      </c>
      <c r="BL8" s="27">
        <f t="shared" si="16"/>
        <v>5</v>
      </c>
      <c r="BM8" s="27" t="str">
        <f t="shared" si="4"/>
        <v>DRNZDJPY</v>
      </c>
      <c r="BN8" s="27">
        <f t="shared" si="5"/>
        <v>5.0824518591337535E-4</v>
      </c>
      <c r="BO8" s="27">
        <f t="shared" si="17"/>
        <v>4.0199999999999996</v>
      </c>
      <c r="BP8" s="27">
        <f t="shared" si="6"/>
        <v>0</v>
      </c>
      <c r="BQ8" s="27">
        <f t="shared" si="7"/>
        <v>0</v>
      </c>
      <c r="BR8" s="27">
        <f t="shared" si="18"/>
        <v>3.0299999999999994</v>
      </c>
      <c r="BS8" s="27">
        <f t="shared" si="8"/>
        <v>0</v>
      </c>
      <c r="BT8" s="27">
        <f t="shared" si="9"/>
        <v>0</v>
      </c>
      <c r="BU8" s="27">
        <f t="shared" si="19"/>
        <v>2.0099999999999998</v>
      </c>
      <c r="BV8" s="27">
        <f t="shared" si="10"/>
        <v>0</v>
      </c>
      <c r="BW8" s="27">
        <f t="shared" si="11"/>
        <v>0</v>
      </c>
      <c r="BX8" s="27">
        <f t="shared" si="20"/>
        <v>0.04</v>
      </c>
      <c r="BY8" s="27">
        <f t="shared" si="12"/>
        <v>0</v>
      </c>
      <c r="BZ8" s="27">
        <f t="shared" si="13"/>
        <v>0</v>
      </c>
      <c r="CA8" s="27"/>
      <c r="CB8" s="27"/>
      <c r="CC8" s="27"/>
      <c r="CD8" s="9">
        <f t="shared" si="25"/>
        <v>3</v>
      </c>
      <c r="CE8" s="9" t="str">
        <f>LOOKUP(CD8,BR$4:BR$10,BS$4:BS$10)</f>
        <v>DRCADJPY</v>
      </c>
      <c r="CF8" s="24">
        <f>LOOKUP(CD8,BR$4:BR$10,BT$4:BT$10)</f>
        <v>6.2790654919848542E-4</v>
      </c>
      <c r="CH8" s="25" t="str">
        <f t="shared" si="21"/>
        <v>DRCADJPY</v>
      </c>
      <c r="CI8" s="9">
        <f t="shared" si="22"/>
        <v>3</v>
      </c>
      <c r="CJ8" s="25">
        <f t="shared" si="23"/>
        <v>0</v>
      </c>
      <c r="CK8" s="28">
        <f t="shared" si="24"/>
        <v>0</v>
      </c>
      <c r="CL8" s="29">
        <f xml:space="preserve"> RTD("cqg.rtd",,"StudyData",CE8, "VolBB^",,"c1",$B$1,"-9",,,,,"T")</f>
        <v>1.0426599999999999E-3</v>
      </c>
      <c r="CM8" s="24">
        <f xml:space="preserve"> RTD("cqg.rtd",,"StudyData",CE8, "VolBB^",,"c1",$B$1,"-8",,,,,"T")</f>
        <v>8.8853999999999995E-4</v>
      </c>
      <c r="CN8" s="24">
        <f xml:space="preserve"> RTD("cqg.rtd",,"StudyData",CE8, "VolBB^",,"c1",$B$1,"-7",,,,,"T")</f>
        <v>6.8729999999999996E-4</v>
      </c>
      <c r="CO8" s="24">
        <f xml:space="preserve"> RTD("cqg.rtd",,"StudyData",CE8, "VolBB^",,"c1",$B$1,"-6",,,,,"T")</f>
        <v>5.9473999999999996E-4</v>
      </c>
      <c r="CP8" s="24">
        <f xml:space="preserve"> RTD("cqg.rtd",,"StudyData",CE8, "VolBB^",,"c1",$B$1,"-5",,,,,"T")</f>
        <v>5.6274999999999999E-4</v>
      </c>
      <c r="CQ8" s="24">
        <f xml:space="preserve"> RTD("cqg.rtd",,"StudyData",CE8, "VolBB^",,"c1",$B$1,"-4",,,,,"T")</f>
        <v>5.9102999999999998E-4</v>
      </c>
      <c r="CR8" s="24">
        <f xml:space="preserve"> RTD("cqg.rtd",,"StudyData",CE8, "VolBB^",,"c1",$B$1,"-3",,,,,"T")</f>
        <v>6.1293000000000003E-4</v>
      </c>
      <c r="CS8" s="24">
        <f xml:space="preserve"> RTD("cqg.rtd",,"StudyData",CE8, "VolBB^",,"c1",$B$1,"-2",,,,,"T")</f>
        <v>6.4081999999999995E-4</v>
      </c>
      <c r="CT8" s="24">
        <f xml:space="preserve"> RTD("cqg.rtd",,"StudyData",CE8, "VolBB^",,"c1",$B$1,"-1",,,,,"T")</f>
        <v>6.8581000000000002E-4</v>
      </c>
      <c r="CU8" s="24">
        <f xml:space="preserve"> RTD("cqg.rtd",,"StudyData",CE8, "VolBB^",,"c1",$B$1,"0",,,,,"T")</f>
        <v>6.2790999999999997E-4</v>
      </c>
    </row>
    <row r="9" spans="1:99" x14ac:dyDescent="0.25">
      <c r="A9" s="23" t="s">
        <v>29</v>
      </c>
      <c r="B9" s="24">
        <f xml:space="preserve"> RTD("cqg.rtd",,"StudyData", A9, "BDIF", "InputChoice=Close,MAType=Sim,Period1="&amp;$C$1&amp;",Percent="&amp;$D$1&amp;"", "BDIF",$B$1,,"all",,,,"T")/RTD("cqg.rtd",,"StudyData",A9, "BBnds", "MAType=Sim,InputChoice=Close,Period1="&amp;$C$1&amp;",Percent="&amp;$D$1&amp;",Divisor=0", "BMA",$B$1,"0","ALL",,,"TRUE","T")</f>
        <v>8.001541235434942E-4</v>
      </c>
      <c r="C9" s="25">
        <f>RANK(B9,$B$4:$B$28,0)+COUNTIF($B$4:B9,B9)-1</f>
        <v>1</v>
      </c>
      <c r="D9" s="26"/>
      <c r="E9" s="27"/>
      <c r="F9" s="27"/>
      <c r="G9" s="27"/>
      <c r="H9" s="27"/>
      <c r="I9" s="27"/>
      <c r="J9" s="27"/>
      <c r="K9" s="27"/>
      <c r="L9" s="27"/>
      <c r="M9" s="27"/>
      <c r="N9" s="27"/>
      <c r="O9" s="27"/>
      <c r="P9" s="27"/>
      <c r="Q9" s="27"/>
      <c r="R9" s="27"/>
      <c r="S9" s="27"/>
      <c r="T9" s="27"/>
      <c r="U9" s="27"/>
      <c r="V9" s="27"/>
      <c r="W9" s="27"/>
      <c r="X9" s="27"/>
      <c r="Y9" s="27"/>
      <c r="Z9" s="27"/>
      <c r="AA9" s="27"/>
      <c r="AB9" s="27"/>
      <c r="AC9" s="27"/>
      <c r="AD9" s="27"/>
      <c r="AE9" s="27"/>
      <c r="AF9" s="27"/>
      <c r="AG9" s="27"/>
      <c r="AH9" s="27"/>
      <c r="AI9" s="27"/>
      <c r="AJ9" s="27"/>
      <c r="AK9" s="27"/>
      <c r="AL9" s="27"/>
      <c r="AM9" s="27"/>
      <c r="AN9" s="27"/>
      <c r="AO9" s="27"/>
      <c r="AP9" s="27"/>
      <c r="AQ9" s="27"/>
      <c r="AR9" s="27"/>
      <c r="AS9" s="27"/>
      <c r="AT9" s="27"/>
      <c r="AU9" s="27"/>
      <c r="AV9" s="27"/>
      <c r="AW9" s="27"/>
      <c r="AX9" s="27"/>
      <c r="AY9" s="27"/>
      <c r="AZ9" s="27"/>
      <c r="BA9" s="27"/>
      <c r="BB9" s="27"/>
      <c r="BC9" s="27"/>
      <c r="BD9" s="27"/>
      <c r="BE9" s="27"/>
      <c r="BF9" s="27">
        <f t="shared" si="14"/>
        <v>0.05</v>
      </c>
      <c r="BG9" s="27">
        <f t="shared" si="0"/>
        <v>0</v>
      </c>
      <c r="BH9" s="27">
        <f t="shared" si="1"/>
        <v>0</v>
      </c>
      <c r="BI9" s="27">
        <f t="shared" si="15"/>
        <v>6.0499999999999989</v>
      </c>
      <c r="BJ9" s="27">
        <f t="shared" si="2"/>
        <v>0</v>
      </c>
      <c r="BK9" s="27">
        <f t="shared" si="3"/>
        <v>0</v>
      </c>
      <c r="BL9" s="27">
        <f t="shared" si="16"/>
        <v>5.01</v>
      </c>
      <c r="BM9" s="27">
        <f t="shared" si="4"/>
        <v>0</v>
      </c>
      <c r="BN9" s="27">
        <f t="shared" si="5"/>
        <v>0</v>
      </c>
      <c r="BO9" s="27">
        <f t="shared" si="17"/>
        <v>4.0299999999999994</v>
      </c>
      <c r="BP9" s="27">
        <f t="shared" si="6"/>
        <v>0</v>
      </c>
      <c r="BQ9" s="27">
        <f t="shared" si="7"/>
        <v>0</v>
      </c>
      <c r="BR9" s="27">
        <f t="shared" si="18"/>
        <v>3.0399999999999991</v>
      </c>
      <c r="BS9" s="27">
        <f t="shared" si="8"/>
        <v>0</v>
      </c>
      <c r="BT9" s="27">
        <f t="shared" si="9"/>
        <v>0</v>
      </c>
      <c r="BU9" s="27">
        <f t="shared" si="19"/>
        <v>2.0199999999999996</v>
      </c>
      <c r="BV9" s="27">
        <f t="shared" si="10"/>
        <v>0</v>
      </c>
      <c r="BW9" s="27">
        <f t="shared" si="11"/>
        <v>0</v>
      </c>
      <c r="BX9" s="27">
        <f t="shared" si="20"/>
        <v>1</v>
      </c>
      <c r="BY9" s="27" t="str">
        <f t="shared" si="12"/>
        <v>DRNZDUSD</v>
      </c>
      <c r="BZ9" s="27">
        <f t="shared" si="13"/>
        <v>8.001541235434942E-4</v>
      </c>
      <c r="CA9" s="27"/>
      <c r="CB9" s="27"/>
      <c r="CC9" s="27"/>
      <c r="CD9" s="9">
        <f t="shared" si="25"/>
        <v>2</v>
      </c>
      <c r="CE9" s="9" t="str">
        <f>LOOKUP(CD9,BU$4:BU$10,BV$4:BV$10)</f>
        <v>DRNZDCAD</v>
      </c>
      <c r="CF9" s="24">
        <f>LOOKUP(CD9,BU$4:BU$10,BW$4:BW$10)</f>
        <v>7.3389086030811832E-4</v>
      </c>
      <c r="CH9" s="25" t="str">
        <f t="shared" si="21"/>
        <v>DRNZDCAD</v>
      </c>
      <c r="CI9" s="9">
        <f t="shared" si="22"/>
        <v>2</v>
      </c>
      <c r="CJ9" s="25">
        <f t="shared" si="23"/>
        <v>0</v>
      </c>
      <c r="CK9" s="28">
        <f t="shared" si="24"/>
        <v>0</v>
      </c>
      <c r="CL9" s="29">
        <f xml:space="preserve"> RTD("cqg.rtd",,"StudyData",CE9, "VolBB^",,"c1",$B$1,"-9",,,,,"T")</f>
        <v>5.4370999999999998E-4</v>
      </c>
      <c r="CM9" s="24">
        <f xml:space="preserve"> RTD("cqg.rtd",,"StudyData",CE9, "VolBB^",,"c1",$B$1,"-8",,,,,"T")</f>
        <v>5.3817000000000003E-4</v>
      </c>
      <c r="CN9" s="24">
        <f xml:space="preserve"> RTD("cqg.rtd",,"StudyData",CE9, "VolBB^",,"c1",$B$1,"-7",,,,,"T")</f>
        <v>5.0250000000000002E-4</v>
      </c>
      <c r="CO9" s="24">
        <f xml:space="preserve"> RTD("cqg.rtd",,"StudyData",CE9, "VolBB^",,"c1",$B$1,"-6",,,,,"T")</f>
        <v>5.4984000000000001E-4</v>
      </c>
      <c r="CP9" s="24">
        <f xml:space="preserve"> RTD("cqg.rtd",,"StudyData",CE9, "VolBB^",,"c1",$B$1,"-5",,,,,"T")</f>
        <v>5.9630999999999996E-4</v>
      </c>
      <c r="CQ9" s="24">
        <f xml:space="preserve"> RTD("cqg.rtd",,"StudyData",CE9, "VolBB^",,"c1",$B$1,"-4",,,,,"T")</f>
        <v>6.3969000000000005E-4</v>
      </c>
      <c r="CR9" s="24">
        <f xml:space="preserve"> RTD("cqg.rtd",,"StudyData",CE9, "VolBB^",,"c1",$B$1,"-3",,,,,"T")</f>
        <v>6.6441000000000004E-4</v>
      </c>
      <c r="CS9" s="24">
        <f xml:space="preserve"> RTD("cqg.rtd",,"StudyData",CE9, "VolBB^",,"c1",$B$1,"-2",,,,,"T")</f>
        <v>6.9390999999999995E-4</v>
      </c>
      <c r="CT9" s="24">
        <f xml:space="preserve"> RTD("cqg.rtd",,"StudyData",CE9, "VolBB^",,"c1",$B$1,"-1",,,,,"T")</f>
        <v>7.4708999999999995E-4</v>
      </c>
      <c r="CU9" s="24">
        <f xml:space="preserve"> RTD("cqg.rtd",,"StudyData",CE9, "VolBB^",,"c1",$B$1,"0",,,,,"T")</f>
        <v>7.3388999999999995E-4</v>
      </c>
    </row>
    <row r="10" spans="1:99" x14ac:dyDescent="0.25">
      <c r="A10" s="23"/>
      <c r="B10" s="24"/>
      <c r="C10" s="25"/>
      <c r="D10" s="26"/>
      <c r="E10" s="27"/>
      <c r="F10" s="27"/>
      <c r="G10" s="27"/>
      <c r="H10" s="27"/>
      <c r="I10" s="27"/>
      <c r="J10" s="27"/>
      <c r="K10" s="27"/>
      <c r="L10" s="27"/>
      <c r="M10" s="27"/>
      <c r="N10" s="27"/>
      <c r="O10" s="27"/>
      <c r="P10" s="27"/>
      <c r="Q10" s="27"/>
      <c r="R10" s="27"/>
      <c r="S10" s="27"/>
      <c r="T10" s="27"/>
      <c r="U10" s="27"/>
      <c r="V10" s="27"/>
      <c r="W10" s="27"/>
      <c r="X10" s="27"/>
      <c r="Y10" s="27"/>
      <c r="Z10" s="27"/>
      <c r="AA10" s="27"/>
      <c r="AB10" s="27"/>
      <c r="AC10" s="27"/>
      <c r="AD10" s="27"/>
      <c r="AE10" s="27"/>
      <c r="AF10" s="27"/>
      <c r="AG10" s="27"/>
      <c r="AH10" s="27"/>
      <c r="AI10" s="27"/>
      <c r="AJ10" s="27"/>
      <c r="AK10" s="27"/>
      <c r="AL10" s="27"/>
      <c r="AM10" s="27"/>
      <c r="AN10" s="27"/>
      <c r="AO10" s="27"/>
      <c r="AP10" s="27"/>
      <c r="AQ10" s="27"/>
      <c r="AR10" s="27"/>
      <c r="AS10" s="27"/>
      <c r="AT10" s="27"/>
      <c r="AU10" s="27"/>
      <c r="AV10" s="27"/>
      <c r="AW10" s="27"/>
      <c r="AX10" s="27"/>
      <c r="AY10" s="27"/>
      <c r="AZ10" s="27"/>
      <c r="BA10" s="27"/>
      <c r="BB10" s="27"/>
      <c r="BC10" s="27"/>
      <c r="BD10" s="27"/>
      <c r="BE10" s="27"/>
      <c r="BF10" s="27">
        <f t="shared" si="14"/>
        <v>6.0000000000000005E-2</v>
      </c>
      <c r="BG10" s="27">
        <f t="shared" si="0"/>
        <v>0</v>
      </c>
      <c r="BH10" s="27">
        <f t="shared" si="1"/>
        <v>0</v>
      </c>
      <c r="BI10" s="27">
        <f t="shared" si="15"/>
        <v>6.0599999999999987</v>
      </c>
      <c r="BJ10" s="27">
        <f t="shared" si="2"/>
        <v>0</v>
      </c>
      <c r="BK10" s="27">
        <f t="shared" si="3"/>
        <v>0</v>
      </c>
      <c r="BL10" s="27">
        <f t="shared" si="16"/>
        <v>5.0199999999999996</v>
      </c>
      <c r="BM10" s="27">
        <f t="shared" si="4"/>
        <v>0</v>
      </c>
      <c r="BN10" s="27">
        <f t="shared" si="5"/>
        <v>0</v>
      </c>
      <c r="BO10" s="27">
        <f t="shared" si="17"/>
        <v>4.0399999999999991</v>
      </c>
      <c r="BP10" s="27">
        <f t="shared" si="6"/>
        <v>0</v>
      </c>
      <c r="BQ10" s="27">
        <f t="shared" si="7"/>
        <v>0</v>
      </c>
      <c r="BR10" s="27">
        <f t="shared" si="18"/>
        <v>3.0499999999999989</v>
      </c>
      <c r="BS10" s="27">
        <f t="shared" si="8"/>
        <v>0</v>
      </c>
      <c r="BT10" s="27">
        <f t="shared" si="9"/>
        <v>0</v>
      </c>
      <c r="BU10" s="27">
        <f t="shared" si="19"/>
        <v>2.0299999999999994</v>
      </c>
      <c r="BV10" s="27">
        <f t="shared" si="10"/>
        <v>0</v>
      </c>
      <c r="BW10" s="27">
        <f t="shared" si="11"/>
        <v>0</v>
      </c>
      <c r="BX10" s="27">
        <f t="shared" si="20"/>
        <v>1.01</v>
      </c>
      <c r="BY10" s="27">
        <f t="shared" si="12"/>
        <v>0</v>
      </c>
      <c r="BZ10" s="27">
        <f t="shared" si="13"/>
        <v>0</v>
      </c>
      <c r="CA10" s="27"/>
      <c r="CB10" s="27"/>
      <c r="CC10" s="27"/>
      <c r="CD10" s="9">
        <f t="shared" si="25"/>
        <v>1</v>
      </c>
      <c r="CE10" s="9" t="str">
        <f>LOOKUP(CD10,BX$4:BX$10,BY$4:BY$10)</f>
        <v>DRNZDUSD</v>
      </c>
      <c r="CF10" s="24">
        <f>LOOKUP(CD10,BX$4:BX$10,BZ$4:BZ$10)</f>
        <v>8.001541235434942E-4</v>
      </c>
      <c r="CH10" s="25" t="str">
        <f t="shared" si="21"/>
        <v>DRNZDUSD</v>
      </c>
      <c r="CI10" s="9">
        <f t="shared" si="22"/>
        <v>1</v>
      </c>
      <c r="CJ10" s="25">
        <f t="shared" si="23"/>
        <v>0</v>
      </c>
      <c r="CK10" s="28">
        <f t="shared" si="24"/>
        <v>0</v>
      </c>
      <c r="CL10" s="29">
        <f xml:space="preserve"> RTD("cqg.rtd",,"StudyData",CE10, "VolBB^",,"c1",$B$1,"-9",,,,,"T")</f>
        <v>8.3586000000000001E-4</v>
      </c>
      <c r="CM10" s="24">
        <f xml:space="preserve"> RTD("cqg.rtd",,"StudyData",CE10, "VolBB^",,"c1",$B$1,"-8",,,,,"T")</f>
        <v>8.6173E-4</v>
      </c>
      <c r="CN10" s="24">
        <f xml:space="preserve"> RTD("cqg.rtd",,"StudyData",CE10, "VolBB^",,"c1",$B$1,"-7",,,,,"T")</f>
        <v>8.6742000000000004E-4</v>
      </c>
      <c r="CO10" s="24">
        <f xml:space="preserve"> RTD("cqg.rtd",,"StudyData",CE10, "VolBB^",,"c1",$B$1,"-6",,,,,"T")</f>
        <v>8.3244999999999999E-4</v>
      </c>
      <c r="CP10" s="24">
        <f xml:space="preserve"> RTD("cqg.rtd",,"StudyData",CE10, "VolBB^",,"c1",$B$1,"-5",,,,,"T")</f>
        <v>8.3662000000000005E-4</v>
      </c>
      <c r="CQ10" s="24">
        <f xml:space="preserve"> RTD("cqg.rtd",,"StudyData",CE10, "VolBB^",,"c1",$B$1,"-4",,,,,"T")</f>
        <v>8.5167000000000001E-4</v>
      </c>
      <c r="CR10" s="24">
        <f xml:space="preserve"> RTD("cqg.rtd",,"StudyData",CE10, "VolBB^",,"c1",$B$1,"-3",,,,,"T")</f>
        <v>8.5433999999999998E-4</v>
      </c>
      <c r="CS10" s="24">
        <f xml:space="preserve"> RTD("cqg.rtd",,"StudyData",CE10, "VolBB^",,"c1",$B$1,"-2",,,,,"T")</f>
        <v>8.5079999999999997E-4</v>
      </c>
      <c r="CT10" s="24">
        <f xml:space="preserve"> RTD("cqg.rtd",,"StudyData",CE10, "VolBB^",,"c1",$B$1,"-1",,,,,"T")</f>
        <v>8.2653999999999996E-4</v>
      </c>
      <c r="CU10" s="24">
        <f xml:space="preserve"> RTD("cqg.rtd",,"StudyData",CE10, "VolBB^",,"c1",$B$1,"0",,,,,"T")</f>
        <v>8.0015000000000001E-4</v>
      </c>
    </row>
    <row r="11" spans="1:99" x14ac:dyDescent="0.25">
      <c r="A11" s="30"/>
      <c r="B11" s="24"/>
      <c r="C11" s="25"/>
      <c r="D11" s="26"/>
      <c r="E11" s="27"/>
      <c r="F11" s="27"/>
      <c r="G11" s="27"/>
      <c r="H11" s="27"/>
      <c r="I11" s="27"/>
      <c r="J11" s="27"/>
      <c r="K11" s="27"/>
      <c r="L11" s="27"/>
      <c r="M11" s="27"/>
      <c r="N11" s="27"/>
      <c r="O11" s="27"/>
      <c r="P11" s="27"/>
      <c r="Q11" s="27"/>
      <c r="R11" s="27"/>
      <c r="S11" s="27"/>
      <c r="T11" s="27"/>
      <c r="U11" s="27"/>
      <c r="V11" s="27"/>
      <c r="W11" s="27"/>
      <c r="X11" s="27"/>
      <c r="Y11" s="27"/>
      <c r="Z11" s="27"/>
      <c r="AA11" s="27"/>
      <c r="AB11" s="27"/>
      <c r="AC11" s="27"/>
      <c r="AD11" s="27"/>
      <c r="AE11" s="27"/>
      <c r="AF11" s="27"/>
      <c r="AG11" s="27"/>
      <c r="AH11" s="27"/>
      <c r="AI11" s="27"/>
      <c r="AJ11" s="27"/>
      <c r="AK11" s="27"/>
      <c r="AL11" s="27"/>
      <c r="AM11" s="27"/>
      <c r="AN11" s="27"/>
      <c r="AO11" s="27"/>
      <c r="AP11" s="27"/>
      <c r="AQ11" s="27"/>
      <c r="AR11" s="27"/>
      <c r="AS11" s="27"/>
      <c r="AT11" s="27"/>
      <c r="AU11" s="27"/>
      <c r="AV11" s="27"/>
      <c r="AW11" s="27"/>
      <c r="AX11" s="27"/>
      <c r="AY11" s="27"/>
      <c r="AZ11" s="27"/>
      <c r="BA11" s="27"/>
      <c r="BB11" s="27"/>
      <c r="BC11" s="27"/>
      <c r="BD11" s="27"/>
      <c r="BE11" s="27"/>
      <c r="BF11" s="27"/>
      <c r="BG11" s="27"/>
      <c r="BH11" s="27"/>
      <c r="BI11" s="27"/>
      <c r="BJ11" s="27"/>
      <c r="BK11" s="27"/>
      <c r="BL11" s="27"/>
      <c r="BM11" s="27"/>
      <c r="BN11" s="27"/>
      <c r="BO11" s="27"/>
      <c r="BP11" s="27"/>
      <c r="BQ11" s="27"/>
      <c r="BR11" s="27"/>
      <c r="BS11" s="27"/>
      <c r="BT11" s="27"/>
      <c r="BU11" s="27"/>
      <c r="BV11" s="27"/>
      <c r="BW11" s="27"/>
      <c r="BX11" s="27"/>
      <c r="BY11" s="27"/>
      <c r="BZ11" s="27"/>
      <c r="CA11" s="27"/>
      <c r="CB11" s="27"/>
      <c r="CC11" s="27"/>
      <c r="CF11" s="24"/>
      <c r="CH11" s="25"/>
      <c r="CJ11" s="25"/>
      <c r="CK11" s="28"/>
      <c r="CL11" s="29"/>
      <c r="CM11" s="24"/>
      <c r="CN11" s="24"/>
      <c r="CO11" s="24"/>
      <c r="CP11" s="24"/>
      <c r="CQ11" s="24"/>
      <c r="CR11" s="24"/>
      <c r="CS11" s="24"/>
      <c r="CT11" s="24"/>
      <c r="CU11" s="24"/>
    </row>
    <row r="12" spans="1:99" x14ac:dyDescent="0.25">
      <c r="A12" s="30"/>
      <c r="B12" s="24"/>
      <c r="C12" s="25"/>
      <c r="D12" s="26"/>
      <c r="E12" s="27"/>
      <c r="F12" s="27"/>
      <c r="G12" s="27"/>
      <c r="H12" s="27"/>
      <c r="I12" s="27"/>
      <c r="J12" s="27"/>
      <c r="K12" s="27"/>
      <c r="L12" s="27"/>
      <c r="M12" s="27"/>
      <c r="N12" s="27"/>
      <c r="O12" s="27"/>
      <c r="P12" s="27"/>
      <c r="Q12" s="27"/>
      <c r="R12" s="27"/>
      <c r="S12" s="27"/>
      <c r="T12" s="27"/>
      <c r="U12" s="27"/>
      <c r="V12" s="27"/>
      <c r="W12" s="27"/>
      <c r="X12" s="27"/>
      <c r="Y12" s="27"/>
      <c r="Z12" s="27"/>
      <c r="AA12" s="27"/>
      <c r="AB12" s="27"/>
      <c r="AC12" s="27"/>
      <c r="AD12" s="27"/>
      <c r="AE12" s="27"/>
      <c r="AF12" s="27"/>
      <c r="AG12" s="27"/>
      <c r="AH12" s="27"/>
      <c r="AI12" s="27"/>
      <c r="AJ12" s="27"/>
      <c r="AK12" s="27"/>
      <c r="AL12" s="27"/>
      <c r="AM12" s="27"/>
      <c r="AN12" s="27"/>
      <c r="AO12" s="27"/>
      <c r="AP12" s="27"/>
      <c r="AQ12" s="27"/>
      <c r="AR12" s="27"/>
      <c r="AS12" s="27"/>
      <c r="AT12" s="27"/>
      <c r="AU12" s="27"/>
      <c r="AV12" s="27"/>
      <c r="AW12" s="27"/>
      <c r="AX12" s="27"/>
      <c r="AY12" s="27"/>
      <c r="AZ12" s="27"/>
      <c r="BA12" s="27"/>
      <c r="BB12" s="27"/>
      <c r="BC12" s="27"/>
      <c r="BD12" s="27"/>
      <c r="BE12" s="27"/>
      <c r="BF12" s="27"/>
      <c r="BG12" s="27"/>
      <c r="BH12" s="27"/>
      <c r="BI12" s="27"/>
      <c r="BJ12" s="27"/>
      <c r="BK12" s="27"/>
      <c r="BL12" s="27"/>
      <c r="BM12" s="27"/>
      <c r="BN12" s="27"/>
      <c r="BO12" s="27"/>
      <c r="BP12" s="27"/>
      <c r="BQ12" s="27"/>
      <c r="BR12" s="27"/>
      <c r="BS12" s="27"/>
      <c r="BT12" s="27"/>
      <c r="BU12" s="27"/>
      <c r="BV12" s="27"/>
      <c r="BW12" s="27"/>
      <c r="BX12" s="27"/>
      <c r="BY12" s="27"/>
      <c r="BZ12" s="27"/>
      <c r="CA12" s="27"/>
      <c r="CB12" s="27"/>
      <c r="CC12" s="27"/>
      <c r="CF12" s="24"/>
      <c r="CH12" s="25"/>
      <c r="CJ12" s="25"/>
      <c r="CK12" s="28"/>
      <c r="CL12" s="29"/>
      <c r="CM12" s="24"/>
      <c r="CN12" s="24"/>
      <c r="CO12" s="24"/>
      <c r="CP12" s="24"/>
      <c r="CQ12" s="24"/>
      <c r="CR12" s="24"/>
      <c r="CS12" s="24"/>
      <c r="CT12" s="24"/>
      <c r="CU12" s="24"/>
    </row>
    <row r="13" spans="1:99" x14ac:dyDescent="0.25">
      <c r="A13" s="30"/>
      <c r="B13" s="24"/>
      <c r="C13" s="25"/>
      <c r="D13" s="26"/>
      <c r="E13" s="27"/>
      <c r="F13" s="27"/>
      <c r="G13" s="27"/>
      <c r="H13" s="27"/>
      <c r="I13" s="27"/>
      <c r="J13" s="27"/>
      <c r="K13" s="27"/>
      <c r="L13" s="27"/>
      <c r="M13" s="27"/>
      <c r="N13" s="27"/>
      <c r="O13" s="27"/>
      <c r="P13" s="27"/>
      <c r="Q13" s="27"/>
      <c r="R13" s="27"/>
      <c r="S13" s="27"/>
      <c r="T13" s="27"/>
      <c r="U13" s="27"/>
      <c r="V13" s="27"/>
      <c r="W13" s="27"/>
      <c r="X13" s="27"/>
      <c r="Y13" s="27"/>
      <c r="Z13" s="27"/>
      <c r="AA13" s="27"/>
      <c r="AB13" s="27"/>
      <c r="AC13" s="27"/>
      <c r="AD13" s="27"/>
      <c r="AE13" s="27"/>
      <c r="AF13" s="27"/>
      <c r="AG13" s="27"/>
      <c r="AH13" s="27"/>
      <c r="AI13" s="27"/>
      <c r="AJ13" s="27"/>
      <c r="AK13" s="27"/>
      <c r="AL13" s="27"/>
      <c r="AM13" s="27"/>
      <c r="AN13" s="27"/>
      <c r="AO13" s="27"/>
      <c r="AP13" s="27"/>
      <c r="AQ13" s="27"/>
      <c r="AR13" s="27"/>
      <c r="AS13" s="27"/>
      <c r="AT13" s="27"/>
      <c r="AU13" s="27"/>
      <c r="AV13" s="27"/>
      <c r="AW13" s="27"/>
      <c r="AX13" s="27"/>
      <c r="AY13" s="27"/>
      <c r="AZ13" s="27"/>
      <c r="BA13" s="27"/>
      <c r="BB13" s="27"/>
      <c r="BC13" s="27"/>
      <c r="BD13" s="27"/>
      <c r="BE13" s="27"/>
      <c r="BF13" s="27"/>
      <c r="BG13" s="27"/>
      <c r="BH13" s="27"/>
      <c r="BI13" s="27"/>
      <c r="BJ13" s="27"/>
      <c r="BK13" s="27"/>
      <c r="BL13" s="27"/>
      <c r="BM13" s="27"/>
      <c r="BN13" s="27"/>
      <c r="BO13" s="27"/>
      <c r="BP13" s="27"/>
      <c r="BQ13" s="27"/>
      <c r="BR13" s="27"/>
      <c r="BS13" s="27"/>
      <c r="BT13" s="27"/>
      <c r="BU13" s="27"/>
      <c r="BV13" s="27"/>
      <c r="BW13" s="27"/>
      <c r="BX13" s="27"/>
      <c r="BY13" s="27"/>
      <c r="BZ13" s="27"/>
      <c r="CA13" s="27"/>
      <c r="CB13" s="27"/>
      <c r="CC13" s="27"/>
      <c r="CF13" s="24"/>
      <c r="CH13" s="25"/>
      <c r="CJ13" s="25"/>
      <c r="CK13" s="28"/>
      <c r="CL13" s="29"/>
      <c r="CM13" s="24"/>
      <c r="CN13" s="24"/>
      <c r="CO13" s="24"/>
      <c r="CP13" s="24"/>
      <c r="CQ13" s="24"/>
      <c r="CR13" s="24"/>
      <c r="CS13" s="24"/>
      <c r="CT13" s="24"/>
      <c r="CU13" s="24"/>
    </row>
    <row r="14" spans="1:99" x14ac:dyDescent="0.25">
      <c r="A14" s="30"/>
      <c r="B14" s="24"/>
      <c r="C14" s="25"/>
      <c r="D14" s="26"/>
      <c r="E14" s="27"/>
      <c r="F14" s="27"/>
      <c r="G14" s="27"/>
      <c r="H14" s="27"/>
      <c r="I14" s="27"/>
      <c r="J14" s="27"/>
      <c r="K14" s="27"/>
      <c r="L14" s="27"/>
      <c r="M14" s="27"/>
      <c r="N14" s="27"/>
      <c r="O14" s="27"/>
      <c r="P14" s="27"/>
      <c r="Q14" s="27"/>
      <c r="R14" s="27"/>
      <c r="S14" s="27"/>
      <c r="T14" s="27"/>
      <c r="U14" s="27"/>
      <c r="V14" s="27"/>
      <c r="W14" s="27"/>
      <c r="X14" s="27"/>
      <c r="Y14" s="27"/>
      <c r="Z14" s="27"/>
      <c r="AA14" s="27"/>
      <c r="AB14" s="27"/>
      <c r="AC14" s="27"/>
      <c r="AD14" s="27"/>
      <c r="AE14" s="27"/>
      <c r="AF14" s="27"/>
      <c r="AG14" s="27"/>
      <c r="AH14" s="27"/>
      <c r="AI14" s="27"/>
      <c r="AJ14" s="27"/>
      <c r="AK14" s="27"/>
      <c r="AL14" s="27"/>
      <c r="AM14" s="27"/>
      <c r="AN14" s="27"/>
      <c r="AO14" s="27"/>
      <c r="AP14" s="27"/>
      <c r="AQ14" s="27"/>
      <c r="AR14" s="27"/>
      <c r="AS14" s="27"/>
      <c r="AT14" s="27"/>
      <c r="AU14" s="27"/>
      <c r="AV14" s="27"/>
      <c r="AW14" s="27"/>
      <c r="AX14" s="27"/>
      <c r="AY14" s="27"/>
      <c r="AZ14" s="27"/>
      <c r="BA14" s="27"/>
      <c r="BB14" s="27"/>
      <c r="BC14" s="27"/>
      <c r="BD14" s="27"/>
      <c r="BE14" s="27"/>
      <c r="BF14" s="27"/>
      <c r="BG14" s="27"/>
      <c r="BH14" s="27"/>
      <c r="BI14" s="27"/>
      <c r="BJ14" s="27"/>
      <c r="BK14" s="27"/>
      <c r="BL14" s="27"/>
      <c r="BM14" s="27"/>
      <c r="BN14" s="27"/>
      <c r="BO14" s="27"/>
      <c r="BP14" s="27"/>
      <c r="BQ14" s="27"/>
      <c r="BR14" s="27"/>
      <c r="BS14" s="27"/>
      <c r="BT14" s="27"/>
      <c r="BU14" s="27"/>
      <c r="BV14" s="27"/>
      <c r="BW14" s="27"/>
      <c r="BX14" s="27"/>
      <c r="BY14" s="27"/>
      <c r="BZ14" s="27"/>
      <c r="CA14" s="27"/>
      <c r="CB14" s="27"/>
      <c r="CC14" s="27"/>
      <c r="CF14" s="24"/>
      <c r="CH14" s="25"/>
      <c r="CJ14" s="25"/>
      <c r="CK14" s="28"/>
      <c r="CL14" s="29"/>
      <c r="CM14" s="24"/>
      <c r="CN14" s="24"/>
      <c r="CO14" s="24"/>
      <c r="CP14" s="24"/>
      <c r="CQ14" s="24"/>
      <c r="CR14" s="24"/>
      <c r="CS14" s="24"/>
      <c r="CT14" s="24"/>
      <c r="CU14" s="24"/>
    </row>
    <row r="15" spans="1:99" x14ac:dyDescent="0.25">
      <c r="A15" s="30"/>
      <c r="B15" s="24"/>
      <c r="C15" s="25"/>
      <c r="D15" s="26"/>
      <c r="E15" s="27"/>
      <c r="F15" s="27"/>
      <c r="G15" s="27"/>
      <c r="H15" s="27"/>
      <c r="I15" s="27"/>
      <c r="J15" s="27"/>
      <c r="K15" s="27"/>
      <c r="L15" s="27"/>
      <c r="M15" s="27"/>
      <c r="N15" s="27"/>
      <c r="O15" s="27"/>
      <c r="P15" s="27"/>
      <c r="Q15" s="27"/>
      <c r="R15" s="27"/>
      <c r="S15" s="27"/>
      <c r="T15" s="27"/>
      <c r="U15" s="27"/>
      <c r="V15" s="27"/>
      <c r="W15" s="27"/>
      <c r="X15" s="27"/>
      <c r="Y15" s="27"/>
      <c r="Z15" s="27"/>
      <c r="AA15" s="27"/>
      <c r="AB15" s="27"/>
      <c r="AC15" s="27"/>
      <c r="AD15" s="27"/>
      <c r="AE15" s="27"/>
      <c r="AF15" s="27"/>
      <c r="AG15" s="27"/>
      <c r="AH15" s="27"/>
      <c r="AI15" s="27"/>
      <c r="AJ15" s="27"/>
      <c r="AK15" s="27"/>
      <c r="AL15" s="27"/>
      <c r="AM15" s="27"/>
      <c r="AN15" s="27"/>
      <c r="AO15" s="27"/>
      <c r="AP15" s="27"/>
      <c r="AQ15" s="27"/>
      <c r="AR15" s="27"/>
      <c r="AS15" s="27"/>
      <c r="AT15" s="27"/>
      <c r="AU15" s="27"/>
      <c r="AV15" s="27"/>
      <c r="AW15" s="27"/>
      <c r="AX15" s="27"/>
      <c r="AY15" s="27"/>
      <c r="AZ15" s="27"/>
      <c r="BA15" s="27"/>
      <c r="BB15" s="27"/>
      <c r="BC15" s="27"/>
      <c r="BD15" s="27"/>
      <c r="BE15" s="27"/>
      <c r="BF15" s="27"/>
      <c r="BG15" s="27"/>
      <c r="BH15" s="27"/>
      <c r="BI15" s="27"/>
      <c r="BJ15" s="27"/>
      <c r="BK15" s="27"/>
      <c r="BL15" s="27"/>
      <c r="BM15" s="27"/>
      <c r="BN15" s="27"/>
      <c r="BO15" s="27"/>
      <c r="BP15" s="27"/>
      <c r="BQ15" s="27"/>
      <c r="BR15" s="27"/>
      <c r="BS15" s="27"/>
      <c r="BT15" s="27"/>
      <c r="BU15" s="27"/>
      <c r="BV15" s="27"/>
      <c r="BW15" s="27"/>
      <c r="BX15" s="27"/>
      <c r="BY15" s="27"/>
      <c r="BZ15" s="27"/>
      <c r="CA15" s="27"/>
      <c r="CB15" s="27"/>
      <c r="CC15" s="27"/>
      <c r="CF15" s="24"/>
      <c r="CH15" s="25"/>
      <c r="CJ15" s="25"/>
      <c r="CK15" s="28"/>
      <c r="CL15" s="29"/>
      <c r="CM15" s="24"/>
      <c r="CN15" s="24"/>
      <c r="CO15" s="24"/>
      <c r="CP15" s="24"/>
      <c r="CQ15" s="24"/>
      <c r="CR15" s="24"/>
      <c r="CS15" s="24"/>
      <c r="CT15" s="24"/>
      <c r="CU15" s="24"/>
    </row>
    <row r="16" spans="1:99" x14ac:dyDescent="0.25">
      <c r="A16" s="30"/>
      <c r="B16" s="24"/>
      <c r="C16" s="25"/>
      <c r="D16" s="26"/>
      <c r="E16" s="27"/>
      <c r="F16" s="27"/>
      <c r="G16" s="27"/>
      <c r="H16" s="27"/>
      <c r="I16" s="27"/>
      <c r="J16" s="27"/>
      <c r="K16" s="27"/>
      <c r="L16" s="27"/>
      <c r="M16" s="27"/>
      <c r="N16" s="27"/>
      <c r="O16" s="27"/>
      <c r="P16" s="27"/>
      <c r="Q16" s="27"/>
      <c r="R16" s="27"/>
      <c r="S16" s="27"/>
      <c r="T16" s="27"/>
      <c r="U16" s="27"/>
      <c r="V16" s="27"/>
      <c r="W16" s="27"/>
      <c r="X16" s="27"/>
      <c r="Y16" s="27"/>
      <c r="Z16" s="27"/>
      <c r="AA16" s="27"/>
      <c r="AB16" s="27"/>
      <c r="AC16" s="27"/>
      <c r="AD16" s="27"/>
      <c r="AE16" s="27"/>
      <c r="AF16" s="27"/>
      <c r="AG16" s="27"/>
      <c r="AH16" s="27"/>
      <c r="AI16" s="27"/>
      <c r="AJ16" s="27"/>
      <c r="AK16" s="27"/>
      <c r="AL16" s="27"/>
      <c r="AM16" s="27"/>
      <c r="AN16" s="27"/>
      <c r="AO16" s="27"/>
      <c r="AP16" s="27"/>
      <c r="AQ16" s="27"/>
      <c r="AR16" s="27"/>
      <c r="AS16" s="27"/>
      <c r="AT16" s="27"/>
      <c r="AU16" s="27"/>
      <c r="AV16" s="27"/>
      <c r="AW16" s="27"/>
      <c r="AX16" s="27"/>
      <c r="AY16" s="27"/>
      <c r="AZ16" s="27"/>
      <c r="BA16" s="27"/>
      <c r="BB16" s="27"/>
      <c r="BC16" s="27"/>
      <c r="BD16" s="27"/>
      <c r="BE16" s="27"/>
      <c r="BF16" s="27"/>
      <c r="BG16" s="27"/>
      <c r="BH16" s="27"/>
      <c r="BI16" s="27"/>
      <c r="BJ16" s="27"/>
      <c r="BK16" s="27"/>
      <c r="BL16" s="27"/>
      <c r="BM16" s="27"/>
      <c r="BN16" s="27"/>
      <c r="BO16" s="27"/>
      <c r="BP16" s="27"/>
      <c r="BQ16" s="27"/>
      <c r="BR16" s="27"/>
      <c r="BS16" s="27"/>
      <c r="BT16" s="27"/>
      <c r="BU16" s="27"/>
      <c r="BV16" s="27"/>
      <c r="BW16" s="27"/>
      <c r="BX16" s="27"/>
      <c r="BY16" s="27"/>
      <c r="BZ16" s="27"/>
      <c r="CA16" s="27"/>
      <c r="CB16" s="27"/>
      <c r="CC16" s="27"/>
      <c r="CF16" s="24"/>
      <c r="CH16" s="25"/>
      <c r="CJ16" s="25"/>
      <c r="CK16" s="28"/>
      <c r="CL16" s="29"/>
      <c r="CM16" s="24"/>
      <c r="CN16" s="24"/>
      <c r="CO16" s="24"/>
      <c r="CP16" s="24"/>
      <c r="CQ16" s="24"/>
      <c r="CR16" s="24"/>
      <c r="CS16" s="24"/>
      <c r="CT16" s="24"/>
      <c r="CU16" s="24"/>
    </row>
    <row r="17" spans="1:99" x14ac:dyDescent="0.25">
      <c r="A17" s="30"/>
      <c r="B17" s="24"/>
      <c r="C17" s="25"/>
      <c r="D17" s="26"/>
      <c r="E17" s="27"/>
      <c r="F17" s="27"/>
      <c r="G17" s="27"/>
      <c r="H17" s="27"/>
      <c r="I17" s="27"/>
      <c r="J17" s="27"/>
      <c r="K17" s="27"/>
      <c r="L17" s="27"/>
      <c r="M17" s="27"/>
      <c r="N17" s="27"/>
      <c r="O17" s="27"/>
      <c r="P17" s="27"/>
      <c r="Q17" s="27"/>
      <c r="R17" s="27"/>
      <c r="S17" s="27"/>
      <c r="T17" s="27"/>
      <c r="U17" s="27"/>
      <c r="V17" s="27"/>
      <c r="W17" s="27"/>
      <c r="X17" s="27"/>
      <c r="Y17" s="27"/>
      <c r="Z17" s="27"/>
      <c r="AA17" s="27"/>
      <c r="AB17" s="27"/>
      <c r="AC17" s="27"/>
      <c r="AD17" s="27"/>
      <c r="AE17" s="27"/>
      <c r="AF17" s="27"/>
      <c r="AG17" s="27"/>
      <c r="AH17" s="27"/>
      <c r="AI17" s="27"/>
      <c r="AJ17" s="27"/>
      <c r="AK17" s="27"/>
      <c r="AL17" s="27"/>
      <c r="AM17" s="27"/>
      <c r="AN17" s="27"/>
      <c r="AO17" s="27"/>
      <c r="AP17" s="27"/>
      <c r="AQ17" s="27"/>
      <c r="AR17" s="27"/>
      <c r="AS17" s="27"/>
      <c r="AT17" s="27"/>
      <c r="AU17" s="27"/>
      <c r="AV17" s="27"/>
      <c r="AW17" s="27"/>
      <c r="AX17" s="27"/>
      <c r="AY17" s="27"/>
      <c r="AZ17" s="27"/>
      <c r="BA17" s="27"/>
      <c r="BB17" s="27"/>
      <c r="BC17" s="27"/>
      <c r="BD17" s="27"/>
      <c r="BE17" s="27"/>
      <c r="BF17" s="27"/>
      <c r="BG17" s="27"/>
      <c r="BH17" s="27"/>
      <c r="BI17" s="27"/>
      <c r="BJ17" s="27"/>
      <c r="BK17" s="27"/>
      <c r="BL17" s="27"/>
      <c r="BM17" s="27"/>
      <c r="BN17" s="27"/>
      <c r="BO17" s="27"/>
      <c r="BP17" s="27"/>
      <c r="BQ17" s="27"/>
      <c r="BR17" s="27"/>
      <c r="BS17" s="27"/>
      <c r="BT17" s="27"/>
      <c r="BU17" s="27"/>
      <c r="BV17" s="27"/>
      <c r="BW17" s="27"/>
      <c r="BX17" s="27"/>
      <c r="BY17" s="27"/>
      <c r="BZ17" s="27"/>
      <c r="CA17" s="27"/>
      <c r="CB17" s="27"/>
      <c r="CC17" s="27"/>
      <c r="CF17" s="24"/>
      <c r="CH17" s="25"/>
      <c r="CJ17" s="25"/>
      <c r="CK17" s="28"/>
      <c r="CL17" s="29"/>
      <c r="CM17" s="24"/>
      <c r="CN17" s="24"/>
      <c r="CO17" s="24"/>
      <c r="CP17" s="24"/>
      <c r="CQ17" s="24"/>
      <c r="CR17" s="24"/>
      <c r="CS17" s="24"/>
      <c r="CT17" s="24"/>
      <c r="CU17" s="24"/>
    </row>
    <row r="18" spans="1:99" x14ac:dyDescent="0.25">
      <c r="A18" s="30"/>
      <c r="B18" s="24"/>
      <c r="C18" s="25"/>
      <c r="D18" s="26"/>
      <c r="E18" s="27"/>
      <c r="F18" s="27"/>
      <c r="G18" s="27"/>
      <c r="H18" s="27"/>
      <c r="I18" s="27"/>
      <c r="J18" s="27"/>
      <c r="K18" s="27"/>
      <c r="L18" s="27"/>
      <c r="M18" s="27"/>
      <c r="N18" s="27"/>
      <c r="O18" s="27"/>
      <c r="P18" s="27"/>
      <c r="Q18" s="27"/>
      <c r="R18" s="27"/>
      <c r="S18" s="27"/>
      <c r="T18" s="27"/>
      <c r="U18" s="27"/>
      <c r="V18" s="27"/>
      <c r="W18" s="27"/>
      <c r="X18" s="27"/>
      <c r="Y18" s="27"/>
      <c r="Z18" s="27"/>
      <c r="AA18" s="27"/>
      <c r="AB18" s="27"/>
      <c r="AC18" s="27"/>
      <c r="AD18" s="27"/>
      <c r="AE18" s="27"/>
      <c r="AF18" s="27"/>
      <c r="AG18" s="27"/>
      <c r="AH18" s="27"/>
      <c r="AI18" s="27"/>
      <c r="AJ18" s="27"/>
      <c r="AK18" s="27"/>
      <c r="AL18" s="27"/>
      <c r="AM18" s="27"/>
      <c r="AN18" s="27"/>
      <c r="AO18" s="27"/>
      <c r="AP18" s="27"/>
      <c r="AQ18" s="27"/>
      <c r="AR18" s="27"/>
      <c r="AS18" s="27"/>
      <c r="AT18" s="27"/>
      <c r="AU18" s="27"/>
      <c r="AV18" s="27"/>
      <c r="AW18" s="27"/>
      <c r="AX18" s="27"/>
      <c r="AY18" s="27"/>
      <c r="AZ18" s="27"/>
      <c r="BA18" s="27"/>
      <c r="BB18" s="27"/>
      <c r="BC18" s="27"/>
      <c r="BD18" s="27"/>
      <c r="BE18" s="27"/>
      <c r="BF18" s="27"/>
      <c r="BG18" s="27"/>
      <c r="BH18" s="27"/>
      <c r="BI18" s="27"/>
      <c r="BJ18" s="27"/>
      <c r="BK18" s="27"/>
      <c r="BL18" s="27"/>
      <c r="BM18" s="27"/>
      <c r="BN18" s="27"/>
      <c r="BO18" s="27"/>
      <c r="BP18" s="27"/>
      <c r="BQ18" s="27"/>
      <c r="BR18" s="27"/>
      <c r="BS18" s="27"/>
      <c r="BT18" s="27"/>
      <c r="BU18" s="27"/>
      <c r="BV18" s="27"/>
      <c r="BW18" s="27"/>
      <c r="BX18" s="27"/>
      <c r="BY18" s="27"/>
      <c r="BZ18" s="27"/>
      <c r="CA18" s="27"/>
      <c r="CB18" s="27"/>
      <c r="CC18" s="27"/>
      <c r="CF18" s="24"/>
      <c r="CH18" s="25"/>
      <c r="CJ18" s="25"/>
      <c r="CK18" s="28"/>
      <c r="CL18" s="29"/>
      <c r="CM18" s="24"/>
      <c r="CN18" s="24"/>
      <c r="CO18" s="24"/>
      <c r="CP18" s="24"/>
      <c r="CQ18" s="24"/>
      <c r="CR18" s="24"/>
      <c r="CS18" s="24"/>
      <c r="CT18" s="24"/>
      <c r="CU18" s="24"/>
    </row>
    <row r="19" spans="1:99" x14ac:dyDescent="0.25">
      <c r="A19" s="30"/>
      <c r="B19" s="24"/>
      <c r="C19" s="25"/>
      <c r="D19" s="26"/>
      <c r="E19" s="27"/>
      <c r="F19" s="27"/>
      <c r="G19" s="27"/>
      <c r="H19" s="27"/>
      <c r="I19" s="27"/>
      <c r="J19" s="27"/>
      <c r="K19" s="27"/>
      <c r="L19" s="27"/>
      <c r="M19" s="27"/>
      <c r="N19" s="27"/>
      <c r="O19" s="27"/>
      <c r="P19" s="27"/>
      <c r="Q19" s="27"/>
      <c r="R19" s="27"/>
      <c r="S19" s="27"/>
      <c r="T19" s="27"/>
      <c r="U19" s="27"/>
      <c r="V19" s="27"/>
      <c r="W19" s="27"/>
      <c r="X19" s="27"/>
      <c r="Y19" s="27"/>
      <c r="Z19" s="27"/>
      <c r="AA19" s="27"/>
      <c r="AB19" s="27"/>
      <c r="AC19" s="27"/>
      <c r="AD19" s="27"/>
      <c r="AE19" s="27"/>
      <c r="AF19" s="27"/>
      <c r="AG19" s="27"/>
      <c r="AH19" s="27"/>
      <c r="AI19" s="27"/>
      <c r="AJ19" s="27"/>
      <c r="AK19" s="27"/>
      <c r="AL19" s="27"/>
      <c r="AM19" s="27"/>
      <c r="AN19" s="27"/>
      <c r="AO19" s="27"/>
      <c r="AP19" s="27"/>
      <c r="AQ19" s="27"/>
      <c r="AR19" s="27"/>
      <c r="AS19" s="27"/>
      <c r="AT19" s="27"/>
      <c r="AU19" s="27"/>
      <c r="AV19" s="27"/>
      <c r="AW19" s="27"/>
      <c r="AX19" s="27"/>
      <c r="AY19" s="27"/>
      <c r="AZ19" s="27"/>
      <c r="BA19" s="27"/>
      <c r="BB19" s="27"/>
      <c r="BC19" s="27"/>
      <c r="BD19" s="27"/>
      <c r="BE19" s="27"/>
      <c r="BF19" s="27"/>
      <c r="BG19" s="27"/>
      <c r="BH19" s="27"/>
      <c r="BI19" s="27"/>
      <c r="BJ19" s="27"/>
      <c r="BK19" s="27"/>
      <c r="BL19" s="27"/>
      <c r="BM19" s="27"/>
      <c r="BN19" s="27"/>
      <c r="BO19" s="27"/>
      <c r="BP19" s="27"/>
      <c r="BQ19" s="27"/>
      <c r="BR19" s="27"/>
      <c r="BS19" s="27"/>
      <c r="BT19" s="27"/>
      <c r="BU19" s="27"/>
      <c r="BV19" s="27"/>
      <c r="BW19" s="27"/>
      <c r="BX19" s="27"/>
      <c r="BY19" s="27"/>
      <c r="BZ19" s="27"/>
      <c r="CA19" s="27"/>
      <c r="CB19" s="27"/>
      <c r="CC19" s="27"/>
      <c r="CF19" s="24"/>
      <c r="CH19" s="25"/>
      <c r="CJ19" s="25"/>
      <c r="CK19" s="28"/>
      <c r="CL19" s="29"/>
      <c r="CM19" s="24"/>
      <c r="CN19" s="24"/>
      <c r="CO19" s="24"/>
      <c r="CP19" s="24"/>
      <c r="CQ19" s="24"/>
      <c r="CR19" s="24"/>
      <c r="CS19" s="24"/>
      <c r="CT19" s="24"/>
      <c r="CU19" s="24"/>
    </row>
    <row r="20" spans="1:99" x14ac:dyDescent="0.25">
      <c r="A20" s="30"/>
      <c r="B20" s="24"/>
      <c r="C20" s="25"/>
      <c r="D20" s="26"/>
      <c r="E20" s="27"/>
      <c r="F20" s="27"/>
      <c r="G20" s="27"/>
      <c r="H20" s="27"/>
      <c r="I20" s="27"/>
      <c r="J20" s="27"/>
      <c r="K20" s="27"/>
      <c r="L20" s="27"/>
      <c r="M20" s="27"/>
      <c r="N20" s="27"/>
      <c r="O20" s="27"/>
      <c r="P20" s="27"/>
      <c r="Q20" s="27"/>
      <c r="R20" s="27"/>
      <c r="S20" s="27"/>
      <c r="T20" s="27"/>
      <c r="U20" s="27"/>
      <c r="V20" s="27"/>
      <c r="W20" s="27"/>
      <c r="X20" s="27"/>
      <c r="Y20" s="27"/>
      <c r="Z20" s="27"/>
      <c r="AA20" s="27"/>
      <c r="AB20" s="27"/>
      <c r="AC20" s="27"/>
      <c r="AD20" s="27"/>
      <c r="AE20" s="27"/>
      <c r="AF20" s="27"/>
      <c r="AG20" s="27"/>
      <c r="AH20" s="27"/>
      <c r="AI20" s="27"/>
      <c r="AJ20" s="27"/>
      <c r="AK20" s="27"/>
      <c r="AL20" s="27"/>
      <c r="AM20" s="27"/>
      <c r="AN20" s="27"/>
      <c r="AO20" s="27"/>
      <c r="AP20" s="27"/>
      <c r="AQ20" s="27"/>
      <c r="AR20" s="27"/>
      <c r="AS20" s="27"/>
      <c r="AT20" s="27"/>
      <c r="AU20" s="27"/>
      <c r="AV20" s="27"/>
      <c r="AW20" s="27"/>
      <c r="AX20" s="27"/>
      <c r="AY20" s="27"/>
      <c r="AZ20" s="27"/>
      <c r="BA20" s="27"/>
      <c r="BB20" s="27"/>
      <c r="BC20" s="27"/>
      <c r="BD20" s="27"/>
      <c r="BE20" s="27"/>
      <c r="BF20" s="27"/>
      <c r="BG20" s="27"/>
      <c r="BH20" s="27"/>
      <c r="BI20" s="27"/>
      <c r="BJ20" s="27"/>
      <c r="BK20" s="27"/>
      <c r="BL20" s="27"/>
      <c r="BM20" s="27"/>
      <c r="BN20" s="27"/>
      <c r="BO20" s="27"/>
      <c r="BP20" s="27"/>
      <c r="BQ20" s="27"/>
      <c r="BR20" s="27"/>
      <c r="BS20" s="27"/>
      <c r="BT20" s="27"/>
      <c r="BU20" s="27"/>
      <c r="BV20" s="27"/>
      <c r="BW20" s="27"/>
      <c r="BX20" s="27"/>
      <c r="BY20" s="27"/>
      <c r="BZ20" s="27"/>
      <c r="CA20" s="27"/>
      <c r="CB20" s="27"/>
      <c r="CC20" s="27"/>
      <c r="CF20" s="24"/>
      <c r="CH20" s="25"/>
      <c r="CJ20" s="25"/>
      <c r="CK20" s="28"/>
      <c r="CL20" s="29"/>
      <c r="CM20" s="24"/>
      <c r="CN20" s="24"/>
      <c r="CO20" s="24"/>
      <c r="CP20" s="24"/>
      <c r="CQ20" s="24"/>
      <c r="CR20" s="24"/>
      <c r="CS20" s="24"/>
      <c r="CT20" s="24"/>
      <c r="CU20" s="24"/>
    </row>
    <row r="21" spans="1:99" x14ac:dyDescent="0.25">
      <c r="A21" s="30"/>
      <c r="B21" s="24"/>
      <c r="C21" s="25"/>
      <c r="D21" s="26"/>
      <c r="E21" s="27"/>
      <c r="F21" s="27"/>
      <c r="G21" s="27"/>
      <c r="H21" s="27"/>
      <c r="I21" s="27"/>
      <c r="J21" s="27"/>
      <c r="K21" s="27"/>
      <c r="L21" s="27"/>
      <c r="M21" s="27"/>
      <c r="N21" s="27"/>
      <c r="O21" s="27"/>
      <c r="P21" s="27"/>
      <c r="Q21" s="27"/>
      <c r="R21" s="27"/>
      <c r="S21" s="27"/>
      <c r="T21" s="27"/>
      <c r="U21" s="27"/>
      <c r="V21" s="27"/>
      <c r="W21" s="27"/>
      <c r="X21" s="27"/>
      <c r="Y21" s="27"/>
      <c r="Z21" s="27"/>
      <c r="AA21" s="27"/>
      <c r="AB21" s="27"/>
      <c r="AC21" s="27"/>
      <c r="AD21" s="27"/>
      <c r="AE21" s="27"/>
      <c r="AF21" s="27"/>
      <c r="AG21" s="27"/>
      <c r="AH21" s="27"/>
      <c r="AI21" s="27"/>
      <c r="AJ21" s="27"/>
      <c r="AK21" s="27"/>
      <c r="AL21" s="27"/>
      <c r="AM21" s="27"/>
      <c r="AN21" s="27"/>
      <c r="AO21" s="27"/>
      <c r="AP21" s="27"/>
      <c r="AQ21" s="27"/>
      <c r="AR21" s="27"/>
      <c r="AS21" s="27"/>
      <c r="AT21" s="27"/>
      <c r="AU21" s="27"/>
      <c r="AV21" s="27"/>
      <c r="AW21" s="27"/>
      <c r="AX21" s="27"/>
      <c r="AY21" s="27"/>
      <c r="AZ21" s="27"/>
      <c r="BA21" s="27"/>
      <c r="BB21" s="27"/>
      <c r="BC21" s="27"/>
      <c r="BD21" s="27"/>
      <c r="BE21" s="27"/>
      <c r="BF21" s="27"/>
      <c r="BG21" s="27"/>
      <c r="BH21" s="27"/>
      <c r="BI21" s="27"/>
      <c r="BJ21" s="27"/>
      <c r="BK21" s="27"/>
      <c r="BL21" s="27"/>
      <c r="BM21" s="27"/>
      <c r="BN21" s="27"/>
      <c r="BO21" s="27"/>
      <c r="BP21" s="27"/>
      <c r="BQ21" s="27"/>
      <c r="BR21" s="27"/>
      <c r="BS21" s="27"/>
      <c r="BT21" s="27"/>
      <c r="BU21" s="27"/>
      <c r="BV21" s="27"/>
      <c r="BW21" s="27"/>
      <c r="BX21" s="27"/>
      <c r="BY21" s="27"/>
      <c r="BZ21" s="27"/>
      <c r="CA21" s="27"/>
      <c r="CB21" s="27"/>
      <c r="CC21" s="27"/>
      <c r="CF21" s="24"/>
      <c r="CH21" s="25"/>
      <c r="CJ21" s="25"/>
      <c r="CK21" s="28"/>
      <c r="CL21" s="29"/>
      <c r="CM21" s="24"/>
      <c r="CN21" s="24"/>
      <c r="CO21" s="24"/>
      <c r="CP21" s="24"/>
      <c r="CQ21" s="24"/>
      <c r="CR21" s="24"/>
      <c r="CS21" s="24"/>
      <c r="CT21" s="24"/>
      <c r="CU21" s="24"/>
    </row>
    <row r="22" spans="1:99" x14ac:dyDescent="0.25">
      <c r="A22" s="30"/>
      <c r="B22" s="24"/>
      <c r="C22" s="25"/>
      <c r="D22" s="26"/>
      <c r="E22" s="27"/>
      <c r="F22" s="27"/>
      <c r="G22" s="27"/>
      <c r="H22" s="27"/>
      <c r="I22" s="27"/>
      <c r="J22" s="27"/>
      <c r="K22" s="27"/>
      <c r="L22" s="27"/>
      <c r="M22" s="27"/>
      <c r="N22" s="27"/>
      <c r="O22" s="27"/>
      <c r="P22" s="27"/>
      <c r="Q22" s="27"/>
      <c r="R22" s="27"/>
      <c r="S22" s="27"/>
      <c r="T22" s="27"/>
      <c r="U22" s="27"/>
      <c r="V22" s="27"/>
      <c r="W22" s="27"/>
      <c r="X22" s="27"/>
      <c r="Y22" s="27"/>
      <c r="Z22" s="27"/>
      <c r="AA22" s="27"/>
      <c r="AB22" s="27"/>
      <c r="AC22" s="27"/>
      <c r="AD22" s="27"/>
      <c r="AE22" s="27"/>
      <c r="AF22" s="27"/>
      <c r="AG22" s="27"/>
      <c r="AH22" s="27"/>
      <c r="AI22" s="27"/>
      <c r="AJ22" s="27"/>
      <c r="AK22" s="27"/>
      <c r="AL22" s="27"/>
      <c r="AM22" s="27"/>
      <c r="AN22" s="27"/>
      <c r="AO22" s="27"/>
      <c r="AP22" s="27"/>
      <c r="AQ22" s="27"/>
      <c r="AR22" s="27"/>
      <c r="AS22" s="27"/>
      <c r="AT22" s="27"/>
      <c r="AU22" s="27"/>
      <c r="AV22" s="27"/>
      <c r="AW22" s="27"/>
      <c r="AX22" s="27"/>
      <c r="AY22" s="27"/>
      <c r="AZ22" s="27"/>
      <c r="BA22" s="27"/>
      <c r="BB22" s="27"/>
      <c r="BC22" s="27"/>
      <c r="BD22" s="27"/>
      <c r="BE22" s="27"/>
      <c r="BF22" s="27"/>
      <c r="BG22" s="27"/>
      <c r="BH22" s="27"/>
      <c r="BI22" s="27"/>
      <c r="BJ22" s="27"/>
      <c r="BK22" s="27"/>
      <c r="BL22" s="27"/>
      <c r="BM22" s="27"/>
      <c r="BN22" s="27"/>
      <c r="BO22" s="27"/>
      <c r="BP22" s="27"/>
      <c r="BQ22" s="27"/>
      <c r="BR22" s="27"/>
      <c r="BS22" s="27"/>
      <c r="BT22" s="27"/>
      <c r="BU22" s="27"/>
      <c r="BV22" s="27"/>
      <c r="BW22" s="27"/>
      <c r="BX22" s="27"/>
      <c r="BY22" s="27"/>
      <c r="BZ22" s="27"/>
      <c r="CA22" s="27"/>
      <c r="CB22" s="27"/>
      <c r="CC22" s="27"/>
      <c r="CF22" s="24"/>
      <c r="CH22" s="25"/>
      <c r="CJ22" s="25"/>
      <c r="CK22" s="28"/>
      <c r="CL22" s="29"/>
      <c r="CM22" s="24"/>
      <c r="CN22" s="24"/>
      <c r="CO22" s="24"/>
      <c r="CP22" s="24"/>
      <c r="CQ22" s="24"/>
      <c r="CR22" s="24"/>
      <c r="CS22" s="24"/>
      <c r="CT22" s="24"/>
      <c r="CU22" s="24"/>
    </row>
    <row r="23" spans="1:99" x14ac:dyDescent="0.25">
      <c r="A23" s="30"/>
      <c r="B23" s="24"/>
      <c r="C23" s="25"/>
      <c r="D23" s="26"/>
      <c r="E23" s="27"/>
      <c r="F23" s="27"/>
      <c r="G23" s="27"/>
      <c r="H23" s="27"/>
      <c r="I23" s="27"/>
      <c r="J23" s="27"/>
      <c r="K23" s="27"/>
      <c r="L23" s="27"/>
      <c r="M23" s="27"/>
      <c r="N23" s="27"/>
      <c r="O23" s="27"/>
      <c r="P23" s="27"/>
      <c r="Q23" s="27"/>
      <c r="R23" s="27"/>
      <c r="S23" s="27"/>
      <c r="T23" s="27"/>
      <c r="U23" s="27"/>
      <c r="V23" s="27"/>
      <c r="W23" s="27"/>
      <c r="X23" s="27"/>
      <c r="Y23" s="27"/>
      <c r="Z23" s="27"/>
      <c r="AA23" s="27"/>
      <c r="AB23" s="27"/>
      <c r="AC23" s="27"/>
      <c r="AD23" s="27"/>
      <c r="AE23" s="27"/>
      <c r="AF23" s="27"/>
      <c r="AG23" s="27"/>
      <c r="AH23" s="27"/>
      <c r="AI23" s="27"/>
      <c r="AJ23" s="27"/>
      <c r="AK23" s="27"/>
      <c r="AL23" s="27"/>
      <c r="AM23" s="27"/>
      <c r="AN23" s="27"/>
      <c r="AO23" s="27"/>
      <c r="AP23" s="27"/>
      <c r="AQ23" s="27"/>
      <c r="AR23" s="27"/>
      <c r="AS23" s="27"/>
      <c r="AT23" s="27"/>
      <c r="AU23" s="27"/>
      <c r="AV23" s="27"/>
      <c r="AW23" s="27"/>
      <c r="AX23" s="27"/>
      <c r="AY23" s="27"/>
      <c r="AZ23" s="27"/>
      <c r="BA23" s="27"/>
      <c r="BB23" s="27"/>
      <c r="BC23" s="27"/>
      <c r="BD23" s="27"/>
      <c r="BE23" s="27"/>
      <c r="BF23" s="27"/>
      <c r="BG23" s="27"/>
      <c r="BH23" s="27"/>
      <c r="BI23" s="27"/>
      <c r="BJ23" s="27"/>
      <c r="BK23" s="27"/>
      <c r="BL23" s="27"/>
      <c r="BM23" s="27"/>
      <c r="BN23" s="27"/>
      <c r="BO23" s="27"/>
      <c r="BP23" s="27"/>
      <c r="BQ23" s="27"/>
      <c r="BR23" s="27"/>
      <c r="BS23" s="27"/>
      <c r="BT23" s="27"/>
      <c r="BU23" s="27"/>
      <c r="BV23" s="27"/>
      <c r="BW23" s="27"/>
      <c r="BX23" s="27"/>
      <c r="BY23" s="27"/>
      <c r="BZ23" s="27"/>
      <c r="CA23" s="27"/>
      <c r="CB23" s="27"/>
      <c r="CC23" s="27"/>
      <c r="CF23" s="24"/>
      <c r="CH23" s="25"/>
      <c r="CJ23" s="25"/>
      <c r="CK23" s="28"/>
      <c r="CL23" s="29"/>
      <c r="CM23" s="24"/>
      <c r="CN23" s="24"/>
      <c r="CO23" s="24"/>
      <c r="CP23" s="24"/>
      <c r="CQ23" s="24"/>
      <c r="CR23" s="24"/>
      <c r="CS23" s="24"/>
      <c r="CT23" s="24"/>
      <c r="CU23" s="24"/>
    </row>
    <row r="24" spans="1:99" x14ac:dyDescent="0.25">
      <c r="A24" s="30"/>
      <c r="B24" s="24"/>
      <c r="C24" s="25"/>
      <c r="D24" s="26"/>
      <c r="E24" s="27"/>
      <c r="F24" s="27"/>
      <c r="G24" s="27"/>
      <c r="H24" s="27"/>
      <c r="I24" s="27"/>
      <c r="J24" s="27"/>
      <c r="K24" s="27"/>
      <c r="L24" s="27"/>
      <c r="M24" s="27"/>
      <c r="N24" s="27"/>
      <c r="O24" s="27"/>
      <c r="P24" s="27"/>
      <c r="Q24" s="27"/>
      <c r="R24" s="27"/>
      <c r="S24" s="27"/>
      <c r="T24" s="27"/>
      <c r="U24" s="27"/>
      <c r="V24" s="27"/>
      <c r="W24" s="27"/>
      <c r="X24" s="27"/>
      <c r="Y24" s="27"/>
      <c r="Z24" s="27"/>
      <c r="AA24" s="27"/>
      <c r="AB24" s="27"/>
      <c r="AC24" s="27"/>
      <c r="AD24" s="27"/>
      <c r="AE24" s="27"/>
      <c r="AF24" s="27"/>
      <c r="AG24" s="27"/>
      <c r="AH24" s="27"/>
      <c r="AI24" s="27"/>
      <c r="AJ24" s="27"/>
      <c r="AK24" s="27"/>
      <c r="AL24" s="27"/>
      <c r="AM24" s="27"/>
      <c r="AN24" s="27"/>
      <c r="AO24" s="27"/>
      <c r="AP24" s="27"/>
      <c r="AQ24" s="27"/>
      <c r="AR24" s="27"/>
      <c r="AS24" s="27"/>
      <c r="AT24" s="27"/>
      <c r="AU24" s="27"/>
      <c r="AV24" s="27"/>
      <c r="AW24" s="27"/>
      <c r="AX24" s="27"/>
      <c r="AY24" s="27"/>
      <c r="AZ24" s="27"/>
      <c r="BA24" s="27"/>
      <c r="BB24" s="27"/>
      <c r="BC24" s="27"/>
      <c r="BD24" s="27"/>
      <c r="BE24" s="27"/>
      <c r="BF24" s="27"/>
      <c r="BG24" s="27"/>
      <c r="BH24" s="27"/>
      <c r="BI24" s="27"/>
      <c r="BJ24" s="27"/>
      <c r="BK24" s="27"/>
      <c r="BL24" s="27"/>
      <c r="BM24" s="27"/>
      <c r="BN24" s="27"/>
      <c r="BO24" s="27"/>
      <c r="BP24" s="27"/>
      <c r="BQ24" s="27"/>
      <c r="BR24" s="27"/>
      <c r="BS24" s="27"/>
      <c r="BT24" s="27"/>
      <c r="BU24" s="27"/>
      <c r="BV24" s="27"/>
      <c r="BW24" s="27"/>
      <c r="BX24" s="27"/>
      <c r="BY24" s="27"/>
      <c r="BZ24" s="27"/>
      <c r="CA24" s="27"/>
      <c r="CB24" s="27"/>
      <c r="CC24" s="27"/>
      <c r="CF24" s="24"/>
      <c r="CH24" s="25"/>
      <c r="CJ24" s="25"/>
      <c r="CK24" s="28"/>
      <c r="CL24" s="29"/>
      <c r="CM24" s="24"/>
      <c r="CN24" s="24"/>
      <c r="CO24" s="24"/>
      <c r="CP24" s="24"/>
      <c r="CQ24" s="24"/>
      <c r="CR24" s="24"/>
      <c r="CS24" s="24"/>
      <c r="CT24" s="24"/>
      <c r="CU24" s="24"/>
    </row>
    <row r="25" spans="1:99" x14ac:dyDescent="0.25">
      <c r="A25" s="30"/>
      <c r="B25" s="24"/>
      <c r="C25" s="25"/>
      <c r="D25" s="26"/>
      <c r="E25" s="27"/>
      <c r="F25" s="27"/>
      <c r="G25" s="27"/>
      <c r="H25" s="27"/>
      <c r="I25" s="27"/>
      <c r="J25" s="27"/>
      <c r="K25" s="27"/>
      <c r="L25" s="27"/>
      <c r="M25" s="27"/>
      <c r="N25" s="27"/>
      <c r="O25" s="27"/>
      <c r="P25" s="27"/>
      <c r="Q25" s="27"/>
      <c r="R25" s="27"/>
      <c r="S25" s="27"/>
      <c r="T25" s="27"/>
      <c r="U25" s="27"/>
      <c r="V25" s="27"/>
      <c r="W25" s="27"/>
      <c r="X25" s="27"/>
      <c r="Y25" s="27"/>
      <c r="Z25" s="27"/>
      <c r="AA25" s="27"/>
      <c r="AB25" s="27"/>
      <c r="AC25" s="27"/>
      <c r="AD25" s="27"/>
      <c r="AE25" s="27"/>
      <c r="AF25" s="27"/>
      <c r="AG25" s="27"/>
      <c r="AH25" s="27"/>
      <c r="AI25" s="27"/>
      <c r="AJ25" s="27"/>
      <c r="AK25" s="27"/>
      <c r="AL25" s="27"/>
      <c r="AM25" s="27"/>
      <c r="AN25" s="27"/>
      <c r="AO25" s="27"/>
      <c r="AP25" s="27"/>
      <c r="AQ25" s="27"/>
      <c r="AR25" s="27"/>
      <c r="AS25" s="27"/>
      <c r="AT25" s="27"/>
      <c r="AU25" s="27"/>
      <c r="AV25" s="27"/>
      <c r="AW25" s="27"/>
      <c r="AX25" s="27"/>
      <c r="AY25" s="27"/>
      <c r="AZ25" s="27"/>
      <c r="BA25" s="27"/>
      <c r="BB25" s="27"/>
      <c r="BC25" s="27"/>
      <c r="BD25" s="27"/>
      <c r="BE25" s="27"/>
      <c r="BF25" s="27"/>
      <c r="BG25" s="27"/>
      <c r="BH25" s="27"/>
      <c r="BI25" s="27"/>
      <c r="BJ25" s="27"/>
      <c r="BK25" s="27"/>
      <c r="BL25" s="27"/>
      <c r="BM25" s="27"/>
      <c r="BN25" s="27"/>
      <c r="BO25" s="27"/>
      <c r="BP25" s="27"/>
      <c r="BQ25" s="27"/>
      <c r="BR25" s="27"/>
      <c r="BS25" s="27"/>
      <c r="BT25" s="27"/>
      <c r="BU25" s="27"/>
      <c r="BV25" s="27"/>
      <c r="BW25" s="27"/>
      <c r="BX25" s="27"/>
      <c r="BY25" s="27"/>
      <c r="BZ25" s="27"/>
      <c r="CA25" s="27"/>
      <c r="CB25" s="27"/>
      <c r="CC25" s="27"/>
      <c r="CF25" s="24"/>
      <c r="CH25" s="25"/>
      <c r="CJ25" s="25"/>
      <c r="CK25" s="28"/>
      <c r="CL25" s="29"/>
      <c r="CM25" s="24"/>
      <c r="CN25" s="24"/>
      <c r="CO25" s="24"/>
      <c r="CP25" s="24"/>
      <c r="CQ25" s="24"/>
      <c r="CR25" s="24"/>
      <c r="CS25" s="24"/>
      <c r="CT25" s="24"/>
      <c r="CU25" s="24"/>
    </row>
    <row r="26" spans="1:99" x14ac:dyDescent="0.25">
      <c r="A26" s="30"/>
      <c r="B26" s="24"/>
      <c r="C26" s="25"/>
      <c r="D26" s="26"/>
      <c r="E26" s="27"/>
      <c r="F26" s="27"/>
      <c r="G26" s="27"/>
      <c r="H26" s="27"/>
      <c r="I26" s="27"/>
      <c r="J26" s="27"/>
      <c r="K26" s="27"/>
      <c r="L26" s="27"/>
      <c r="M26" s="27"/>
      <c r="N26" s="27"/>
      <c r="O26" s="27"/>
      <c r="P26" s="27"/>
      <c r="Q26" s="27"/>
      <c r="R26" s="27"/>
      <c r="S26" s="27"/>
      <c r="T26" s="27"/>
      <c r="U26" s="27"/>
      <c r="V26" s="27"/>
      <c r="W26" s="27"/>
      <c r="X26" s="27"/>
      <c r="Y26" s="27"/>
      <c r="Z26" s="27"/>
      <c r="AA26" s="27"/>
      <c r="AB26" s="27"/>
      <c r="AC26" s="27"/>
      <c r="AD26" s="27"/>
      <c r="AE26" s="27"/>
      <c r="AF26" s="27"/>
      <c r="AG26" s="27"/>
      <c r="AH26" s="27"/>
      <c r="AI26" s="27"/>
      <c r="AJ26" s="27"/>
      <c r="AK26" s="27"/>
      <c r="AL26" s="27"/>
      <c r="AM26" s="27"/>
      <c r="AN26" s="27"/>
      <c r="AO26" s="27"/>
      <c r="AP26" s="27"/>
      <c r="AQ26" s="27"/>
      <c r="AR26" s="27"/>
      <c r="AS26" s="27"/>
      <c r="AT26" s="27"/>
      <c r="AU26" s="27"/>
      <c r="AV26" s="27"/>
      <c r="AW26" s="27"/>
      <c r="AX26" s="27"/>
      <c r="AY26" s="27"/>
      <c r="AZ26" s="27"/>
      <c r="BA26" s="27"/>
      <c r="BB26" s="27"/>
      <c r="BC26" s="27"/>
      <c r="BD26" s="27"/>
      <c r="BE26" s="27"/>
      <c r="BF26" s="27"/>
      <c r="BG26" s="27"/>
      <c r="BH26" s="27"/>
      <c r="BI26" s="27"/>
      <c r="BJ26" s="27"/>
      <c r="BK26" s="27"/>
      <c r="BL26" s="27"/>
      <c r="BM26" s="27"/>
      <c r="BN26" s="27"/>
      <c r="BO26" s="27"/>
      <c r="BP26" s="27"/>
      <c r="BQ26" s="27"/>
      <c r="BR26" s="27"/>
      <c r="BS26" s="27"/>
      <c r="BT26" s="27"/>
      <c r="BU26" s="27"/>
      <c r="BV26" s="27"/>
      <c r="BW26" s="27"/>
      <c r="BX26" s="27"/>
      <c r="BY26" s="27"/>
      <c r="BZ26" s="27"/>
      <c r="CA26" s="27"/>
      <c r="CB26" s="27"/>
      <c r="CC26" s="27"/>
      <c r="CF26" s="24"/>
      <c r="CH26" s="25"/>
      <c r="CJ26" s="25"/>
      <c r="CK26" s="28"/>
      <c r="CL26" s="29"/>
      <c r="CM26" s="24"/>
      <c r="CN26" s="24"/>
      <c r="CO26" s="24"/>
      <c r="CP26" s="24"/>
      <c r="CQ26" s="24"/>
      <c r="CR26" s="24"/>
      <c r="CS26" s="24"/>
      <c r="CT26" s="24"/>
      <c r="CU26" s="24"/>
    </row>
    <row r="27" spans="1:99" x14ac:dyDescent="0.25">
      <c r="A27" s="30"/>
      <c r="B27" s="24"/>
      <c r="C27" s="25"/>
      <c r="D27" s="26"/>
      <c r="E27" s="27"/>
      <c r="F27" s="27"/>
      <c r="G27" s="27"/>
      <c r="H27" s="27"/>
      <c r="I27" s="27"/>
      <c r="J27" s="27"/>
      <c r="K27" s="27"/>
      <c r="L27" s="27"/>
      <c r="M27" s="27"/>
      <c r="N27" s="27"/>
      <c r="O27" s="27"/>
      <c r="P27" s="27"/>
      <c r="Q27" s="27"/>
      <c r="R27" s="27"/>
      <c r="S27" s="27"/>
      <c r="T27" s="27"/>
      <c r="U27" s="27"/>
      <c r="V27" s="27"/>
      <c r="W27" s="27"/>
      <c r="X27" s="27"/>
      <c r="Y27" s="27"/>
      <c r="Z27" s="27"/>
      <c r="AA27" s="27"/>
      <c r="AB27" s="27"/>
      <c r="AC27" s="27"/>
      <c r="AD27" s="27"/>
      <c r="AE27" s="27"/>
      <c r="AF27" s="27"/>
      <c r="AG27" s="27"/>
      <c r="AH27" s="27"/>
      <c r="AI27" s="27"/>
      <c r="AJ27" s="27"/>
      <c r="AK27" s="27"/>
      <c r="AL27" s="27"/>
      <c r="AM27" s="27"/>
      <c r="AN27" s="27"/>
      <c r="AO27" s="27"/>
      <c r="AP27" s="27"/>
      <c r="AQ27" s="27"/>
      <c r="AR27" s="27"/>
      <c r="AS27" s="27"/>
      <c r="AT27" s="27"/>
      <c r="AU27" s="27"/>
      <c r="AV27" s="27"/>
      <c r="AW27" s="27"/>
      <c r="AX27" s="27"/>
      <c r="AY27" s="27"/>
      <c r="AZ27" s="27"/>
      <c r="BA27" s="27"/>
      <c r="BB27" s="27"/>
      <c r="BC27" s="27"/>
      <c r="BD27" s="27"/>
      <c r="BE27" s="27"/>
      <c r="BF27" s="27"/>
      <c r="BG27" s="27"/>
      <c r="BH27" s="27"/>
      <c r="BI27" s="27"/>
      <c r="BJ27" s="27"/>
      <c r="BK27" s="27"/>
      <c r="BL27" s="27"/>
      <c r="BM27" s="27"/>
      <c r="BN27" s="27"/>
      <c r="BO27" s="27"/>
      <c r="BP27" s="27"/>
      <c r="BQ27" s="27"/>
      <c r="BR27" s="27"/>
      <c r="BS27" s="27"/>
      <c r="BT27" s="27"/>
      <c r="BU27" s="27"/>
      <c r="BV27" s="27"/>
      <c r="BW27" s="27"/>
      <c r="BX27" s="27"/>
      <c r="BY27" s="27"/>
      <c r="BZ27" s="27"/>
      <c r="CA27" s="27"/>
      <c r="CB27" s="27"/>
      <c r="CC27" s="27"/>
      <c r="CF27" s="24"/>
      <c r="CH27" s="25"/>
      <c r="CJ27" s="25"/>
      <c r="CK27" s="28"/>
      <c r="CL27" s="29"/>
      <c r="CM27" s="24"/>
      <c r="CN27" s="24"/>
      <c r="CO27" s="24"/>
      <c r="CP27" s="24"/>
      <c r="CQ27" s="24"/>
      <c r="CR27" s="24"/>
      <c r="CS27" s="24"/>
      <c r="CT27" s="24"/>
      <c r="CU27" s="24"/>
    </row>
    <row r="28" spans="1:99" x14ac:dyDescent="0.25">
      <c r="A28" s="30"/>
      <c r="B28" s="24"/>
      <c r="C28" s="25"/>
      <c r="D28" s="26"/>
      <c r="E28" s="27"/>
      <c r="F28" s="27"/>
      <c r="G28" s="27"/>
      <c r="H28" s="27"/>
      <c r="I28" s="27"/>
      <c r="J28" s="27"/>
      <c r="K28" s="27"/>
      <c r="L28" s="27"/>
      <c r="M28" s="27"/>
      <c r="N28" s="27"/>
      <c r="O28" s="27"/>
      <c r="P28" s="27"/>
      <c r="Q28" s="27"/>
      <c r="R28" s="27"/>
      <c r="S28" s="27"/>
      <c r="T28" s="27"/>
      <c r="U28" s="27"/>
      <c r="V28" s="27"/>
      <c r="W28" s="27"/>
      <c r="X28" s="27"/>
      <c r="Y28" s="27"/>
      <c r="Z28" s="27"/>
      <c r="AA28" s="27"/>
      <c r="AB28" s="27"/>
      <c r="AC28" s="27"/>
      <c r="AD28" s="27"/>
      <c r="AE28" s="27"/>
      <c r="AF28" s="27"/>
      <c r="AG28" s="27"/>
      <c r="AH28" s="27"/>
      <c r="AI28" s="27"/>
      <c r="AJ28" s="27"/>
      <c r="AK28" s="27"/>
      <c r="AL28" s="27"/>
      <c r="AM28" s="27"/>
      <c r="AN28" s="27"/>
      <c r="AO28" s="27"/>
      <c r="AP28" s="27"/>
      <c r="AQ28" s="27"/>
      <c r="AR28" s="27"/>
      <c r="AS28" s="27"/>
      <c r="AT28" s="27"/>
      <c r="AU28" s="27"/>
      <c r="AV28" s="27"/>
      <c r="AW28" s="27"/>
      <c r="AX28" s="27"/>
      <c r="AY28" s="27"/>
      <c r="AZ28" s="27"/>
      <c r="BA28" s="27"/>
      <c r="BB28" s="27"/>
      <c r="BC28" s="27"/>
      <c r="BD28" s="27"/>
      <c r="BE28" s="27"/>
      <c r="BF28" s="27"/>
      <c r="BG28" s="27"/>
      <c r="BH28" s="27"/>
      <c r="BI28" s="27"/>
      <c r="BJ28" s="27"/>
      <c r="BK28" s="27"/>
      <c r="BL28" s="27"/>
      <c r="BM28" s="27"/>
      <c r="BN28" s="27"/>
      <c r="BO28" s="27"/>
      <c r="BP28" s="27"/>
      <c r="BQ28" s="27"/>
      <c r="BR28" s="27"/>
      <c r="BS28" s="27"/>
      <c r="BT28" s="27"/>
      <c r="BU28" s="27"/>
      <c r="BV28" s="27"/>
      <c r="BW28" s="27"/>
      <c r="BX28" s="27"/>
      <c r="BY28" s="27"/>
      <c r="BZ28" s="27"/>
      <c r="CA28" s="27"/>
      <c r="CB28" s="27"/>
      <c r="CC28" s="27"/>
      <c r="CF28" s="24"/>
      <c r="CH28" s="25"/>
      <c r="CJ28" s="25"/>
      <c r="CK28" s="28"/>
      <c r="CL28" s="29"/>
      <c r="CM28" s="24"/>
      <c r="CN28" s="24"/>
      <c r="CO28" s="24"/>
      <c r="CP28" s="24"/>
      <c r="CQ28" s="24"/>
      <c r="CR28" s="24"/>
      <c r="CS28" s="24"/>
      <c r="CT28" s="24"/>
      <c r="CU28" s="24"/>
    </row>
    <row r="29" spans="1:99" x14ac:dyDescent="0.25">
      <c r="B29" s="24"/>
      <c r="C29" s="25"/>
      <c r="D29" s="27"/>
      <c r="E29" s="27"/>
      <c r="F29" s="27"/>
      <c r="G29" s="27"/>
      <c r="H29" s="27"/>
      <c r="I29" s="27"/>
      <c r="J29" s="27"/>
      <c r="K29" s="27"/>
      <c r="L29" s="27"/>
      <c r="M29" s="27"/>
      <c r="N29" s="27"/>
      <c r="O29" s="27"/>
      <c r="P29" s="27"/>
      <c r="Q29" s="27"/>
      <c r="R29" s="27"/>
      <c r="S29" s="27"/>
      <c r="T29" s="27"/>
      <c r="U29" s="27"/>
      <c r="V29" s="27"/>
      <c r="W29" s="27"/>
      <c r="X29" s="27"/>
      <c r="Y29" s="27"/>
      <c r="Z29" s="27"/>
      <c r="AA29" s="27"/>
      <c r="AB29" s="27"/>
      <c r="AC29" s="27"/>
      <c r="AD29" s="27"/>
      <c r="AE29" s="27"/>
      <c r="AF29" s="27"/>
      <c r="AG29" s="27"/>
      <c r="AH29" s="27"/>
      <c r="AI29" s="27"/>
      <c r="AJ29" s="27"/>
      <c r="AK29" s="27"/>
      <c r="AL29" s="27"/>
      <c r="AM29" s="27"/>
      <c r="AN29" s="27"/>
      <c r="AO29" s="27"/>
      <c r="AP29" s="27"/>
      <c r="AQ29" s="27"/>
      <c r="AR29" s="27"/>
      <c r="AS29" s="27"/>
      <c r="AT29" s="27"/>
      <c r="AU29" s="27"/>
      <c r="AV29" s="27"/>
      <c r="AW29" s="27"/>
      <c r="AX29" s="27"/>
      <c r="AY29" s="27"/>
      <c r="AZ29" s="27"/>
      <c r="BA29" s="27"/>
      <c r="BB29" s="27"/>
      <c r="BC29" s="27"/>
      <c r="BD29" s="27"/>
      <c r="BE29" s="27"/>
      <c r="BF29" s="27"/>
      <c r="BG29" s="27"/>
      <c r="BH29" s="27"/>
      <c r="BI29" s="27"/>
      <c r="BJ29" s="27"/>
      <c r="BK29" s="27"/>
      <c r="BL29" s="27"/>
      <c r="BM29" s="27"/>
      <c r="BN29" s="27"/>
      <c r="BO29" s="27"/>
      <c r="BP29" s="27"/>
      <c r="BQ29" s="27"/>
      <c r="BR29" s="27"/>
      <c r="BS29" s="27"/>
      <c r="BT29" s="27"/>
      <c r="BU29" s="27"/>
      <c r="BV29" s="27"/>
      <c r="BW29" s="27"/>
      <c r="BX29" s="27"/>
      <c r="BY29" s="27"/>
      <c r="BZ29" s="27"/>
      <c r="CA29" s="27"/>
      <c r="CB29" s="27"/>
      <c r="CC29" s="27"/>
      <c r="CF29" s="24"/>
      <c r="CH29" s="24"/>
      <c r="CJ29" s="24"/>
      <c r="CK29" s="24"/>
    </row>
    <row r="30" spans="1:99" x14ac:dyDescent="0.25">
      <c r="B30" s="24"/>
      <c r="C30" s="25"/>
      <c r="D30" s="27"/>
      <c r="E30" s="27"/>
      <c r="F30" s="27"/>
      <c r="G30" s="27"/>
      <c r="H30" s="27"/>
      <c r="I30" s="27"/>
      <c r="J30" s="27"/>
      <c r="K30" s="27"/>
      <c r="L30" s="27"/>
      <c r="M30" s="27"/>
      <c r="N30" s="27"/>
      <c r="O30" s="27"/>
      <c r="P30" s="27"/>
      <c r="Q30" s="27"/>
      <c r="R30" s="27"/>
      <c r="S30" s="27"/>
      <c r="T30" s="27"/>
      <c r="U30" s="27"/>
      <c r="V30" s="27"/>
      <c r="W30" s="27"/>
      <c r="X30" s="27"/>
      <c r="Y30" s="27"/>
      <c r="Z30" s="27"/>
      <c r="AA30" s="27"/>
      <c r="AB30" s="27"/>
      <c r="AC30" s="27"/>
      <c r="AD30" s="27"/>
      <c r="AE30" s="27"/>
      <c r="AF30" s="27"/>
      <c r="AG30" s="27"/>
      <c r="AH30" s="27"/>
      <c r="AI30" s="27"/>
      <c r="AJ30" s="27"/>
      <c r="AK30" s="27"/>
      <c r="AL30" s="27"/>
      <c r="AM30" s="27"/>
      <c r="AN30" s="27"/>
      <c r="AO30" s="27"/>
      <c r="AP30" s="27"/>
      <c r="AQ30" s="27"/>
      <c r="AR30" s="27"/>
      <c r="AS30" s="27"/>
      <c r="AT30" s="27"/>
      <c r="AU30" s="27"/>
      <c r="AV30" s="27"/>
      <c r="AW30" s="27"/>
      <c r="AX30" s="27"/>
      <c r="AY30" s="27"/>
      <c r="AZ30" s="27"/>
      <c r="BA30" s="27"/>
      <c r="BB30" s="27"/>
      <c r="BC30" s="27"/>
      <c r="BD30" s="27"/>
      <c r="BE30" s="27"/>
      <c r="BF30" s="27"/>
      <c r="BG30" s="27"/>
      <c r="BH30" s="27"/>
      <c r="BI30" s="27"/>
      <c r="BJ30" s="27"/>
      <c r="BK30" s="27"/>
      <c r="BL30" s="27"/>
      <c r="BM30" s="27"/>
      <c r="BN30" s="27"/>
      <c r="BO30" s="27"/>
      <c r="BP30" s="27"/>
      <c r="BQ30" s="27"/>
      <c r="BR30" s="27"/>
      <c r="BS30" s="27"/>
      <c r="BT30" s="27"/>
      <c r="BU30" s="27"/>
      <c r="BV30" s="27"/>
      <c r="BW30" s="27"/>
      <c r="BX30" s="27"/>
      <c r="BY30" s="27"/>
      <c r="BZ30" s="27"/>
      <c r="CA30" s="27"/>
      <c r="CB30" s="27"/>
      <c r="CC30" s="27"/>
      <c r="CF30" s="24"/>
      <c r="CH30" s="24"/>
      <c r="CJ30" s="24"/>
      <c r="CK30" s="24"/>
    </row>
    <row r="31" spans="1:99" x14ac:dyDescent="0.25">
      <c r="BF31" s="9">
        <v>7</v>
      </c>
      <c r="BI31" s="9">
        <v>6</v>
      </c>
      <c r="BL31" s="9">
        <v>5</v>
      </c>
      <c r="BO31" s="9">
        <v>4</v>
      </c>
      <c r="BR31" s="9">
        <v>3</v>
      </c>
      <c r="BU31" s="9">
        <v>2</v>
      </c>
      <c r="BX31" s="9">
        <v>1</v>
      </c>
    </row>
    <row r="32" spans="1:99" x14ac:dyDescent="0.25">
      <c r="A32" s="9" t="s">
        <v>12</v>
      </c>
      <c r="B32" s="24"/>
      <c r="BF32" s="9" t="s">
        <v>11</v>
      </c>
      <c r="BG32" s="9" t="s">
        <v>0</v>
      </c>
      <c r="BH32" s="9" t="s">
        <v>6</v>
      </c>
      <c r="BI32" s="9" t="s">
        <v>11</v>
      </c>
      <c r="BJ32" s="9" t="s">
        <v>0</v>
      </c>
      <c r="BK32" s="9" t="s">
        <v>6</v>
      </c>
      <c r="BL32" s="9" t="s">
        <v>11</v>
      </c>
      <c r="BM32" s="9" t="s">
        <v>0</v>
      </c>
      <c r="BN32" s="9" t="s">
        <v>6</v>
      </c>
      <c r="BO32" s="9" t="s">
        <v>11</v>
      </c>
      <c r="BP32" s="9" t="s">
        <v>0</v>
      </c>
      <c r="BQ32" s="9" t="s">
        <v>6</v>
      </c>
      <c r="BR32" s="9" t="s">
        <v>11</v>
      </c>
      <c r="BS32" s="9" t="s">
        <v>0</v>
      </c>
      <c r="BT32" s="9" t="s">
        <v>6</v>
      </c>
      <c r="BU32" s="9" t="s">
        <v>11</v>
      </c>
      <c r="BV32" s="9" t="s">
        <v>0</v>
      </c>
      <c r="BW32" s="9" t="s">
        <v>6</v>
      </c>
      <c r="BX32" s="9" t="s">
        <v>11</v>
      </c>
      <c r="BY32" s="9" t="s">
        <v>0</v>
      </c>
      <c r="BZ32" s="9" t="s">
        <v>6</v>
      </c>
    </row>
    <row r="33" spans="1:85" x14ac:dyDescent="0.25">
      <c r="A33" s="9" t="str">
        <f>A4</f>
        <v>DRAUDUSD</v>
      </c>
      <c r="B33" s="24">
        <f xml:space="preserve"> RTD("cqg.rtd",,"StudyData", A33, "BDIF", "InputChoice=Close,MAType=Sim,Period1="&amp;$C$1&amp;",Percent="&amp;$D$1&amp;"", "BDIF",$B$1,"-1","all",,,,"T")/RTD("cqg.rtd",,"StudyData",A33, "BBnds", "MAType=Sim,InputChoice=Close,Period1="&amp;$C$1&amp;",Percent="&amp;$D$1&amp;",Divisor=0", "BMA",$B$1,"-1","ALL",,,"TRUE","T")</f>
        <v>4.1587144633666105E-4</v>
      </c>
      <c r="C33" s="25">
        <f>RANK(B33,$B$33:$B$39,0)+COUNTIF($B$33:B33,B33)-1</f>
        <v>6</v>
      </c>
      <c r="D33" s="27"/>
      <c r="E33" s="27"/>
      <c r="F33" s="27"/>
      <c r="G33" s="27"/>
      <c r="H33" s="27"/>
      <c r="I33" s="27"/>
      <c r="J33" s="27"/>
      <c r="K33" s="27"/>
      <c r="L33" s="27"/>
      <c r="M33" s="27"/>
      <c r="N33" s="27"/>
      <c r="O33" s="27"/>
      <c r="P33" s="27"/>
      <c r="Q33" s="27"/>
      <c r="R33" s="27"/>
      <c r="S33" s="27"/>
      <c r="T33" s="27"/>
      <c r="U33" s="27"/>
      <c r="V33" s="27"/>
      <c r="W33" s="27"/>
      <c r="X33" s="27"/>
      <c r="Y33" s="27"/>
      <c r="Z33" s="27"/>
      <c r="AA33" s="27"/>
      <c r="AB33" s="27"/>
      <c r="AC33" s="27"/>
      <c r="AD33" s="27"/>
      <c r="AE33" s="27"/>
      <c r="AF33" s="27"/>
      <c r="AG33" s="27"/>
      <c r="AH33" s="27"/>
      <c r="AI33" s="27"/>
      <c r="AJ33" s="27"/>
      <c r="AK33" s="27"/>
      <c r="AL33" s="27"/>
      <c r="AM33" s="27"/>
      <c r="AN33" s="27"/>
      <c r="AO33" s="27"/>
      <c r="AP33" s="27"/>
      <c r="AQ33" s="27"/>
      <c r="AR33" s="27"/>
      <c r="AS33" s="27"/>
      <c r="AT33" s="27"/>
      <c r="AU33" s="27"/>
      <c r="AV33" s="27"/>
      <c r="AW33" s="27"/>
      <c r="AX33" s="27"/>
      <c r="AY33" s="27"/>
      <c r="AZ33" s="27"/>
      <c r="BA33" s="27"/>
      <c r="BB33" s="27"/>
      <c r="BC33" s="27"/>
      <c r="BD33" s="27"/>
      <c r="BE33" s="27"/>
      <c r="BF33" s="27">
        <f>IF($C33=$BF$31,$C33,0)</f>
        <v>0</v>
      </c>
      <c r="BG33" s="27">
        <f t="shared" ref="BG33:BG38" si="26">IF(BF33=$BF$31,$A33,0)</f>
        <v>0</v>
      </c>
      <c r="BH33" s="27">
        <f t="shared" ref="BH33:BH38" si="27">IF(BF33=$BF$31,$B33,0)</f>
        <v>0</v>
      </c>
      <c r="BI33" s="27">
        <f>IF($C33=$BI$31,$C33,0)</f>
        <v>6</v>
      </c>
      <c r="BJ33" s="27" t="str">
        <f t="shared" ref="BJ33:BJ38" si="28">IF(BI33=$BI$31,$A33,0)</f>
        <v>DRAUDUSD</v>
      </c>
      <c r="BK33" s="27">
        <f t="shared" ref="BK33:BK38" si="29">IF(BI33=$BI$31,$B33,0)</f>
        <v>4.1587144633666105E-4</v>
      </c>
      <c r="BL33" s="27">
        <f>IF($C33=$BL$31,$C33,0)</f>
        <v>0</v>
      </c>
      <c r="BM33" s="27">
        <f t="shared" ref="BM33:BM38" si="30">IF(BL33=$BL$31,$A33,0)</f>
        <v>0</v>
      </c>
      <c r="BN33" s="27">
        <f t="shared" ref="BN33:BN38" si="31">IF(BL33=$BL$31,$B33,0)</f>
        <v>0</v>
      </c>
      <c r="BO33" s="27">
        <f>IF($C33=$BO$31,$C33,0)</f>
        <v>0</v>
      </c>
      <c r="BP33" s="27">
        <f t="shared" ref="BP33:BP38" si="32">IF(BO33=$BO$31,$A33,0)</f>
        <v>0</v>
      </c>
      <c r="BQ33" s="27">
        <f t="shared" ref="BQ33:BQ38" si="33">IF(BO33=$BO$31,$B33,0)</f>
        <v>0</v>
      </c>
      <c r="BR33" s="27">
        <f>IF($C33=$BR$31,$C33,0)</f>
        <v>0</v>
      </c>
      <c r="BS33" s="27">
        <f t="shared" ref="BS33:BS38" si="34">IF(BR33=$BR$31,$A33,0)</f>
        <v>0</v>
      </c>
      <c r="BT33" s="27">
        <f t="shared" ref="BT33:BT38" si="35">IF(BR33=$BR$31,$B33,0)</f>
        <v>0</v>
      </c>
      <c r="BU33" s="27">
        <f>IF($C33=$BU$31,$C33,0)</f>
        <v>0</v>
      </c>
      <c r="BV33" s="27">
        <f t="shared" ref="BV33:BV38" si="36">IF(BU33=$BU$31,$A33,0)</f>
        <v>0</v>
      </c>
      <c r="BW33" s="27">
        <f t="shared" ref="BW33:BW38" si="37">IF(BU33=$BU$31,$B33,0)</f>
        <v>0</v>
      </c>
      <c r="BX33" s="27">
        <f>IF($C33=$BX$31,$C33,0)</f>
        <v>0</v>
      </c>
      <c r="BY33" s="27">
        <f t="shared" ref="BY33:BY38" si="38">IF(BX33=$BX$31,$A33,0)</f>
        <v>0</v>
      </c>
      <c r="BZ33" s="27">
        <f t="shared" ref="BZ33:BZ38" si="39">IF(BX33=$BX$31,$B33,0)</f>
        <v>0</v>
      </c>
      <c r="CG33" s="24"/>
    </row>
    <row r="34" spans="1:85" x14ac:dyDescent="0.25">
      <c r="A34" s="9" t="str">
        <f t="shared" ref="A34:A38" si="40">A5</f>
        <v>DRCADJPY</v>
      </c>
      <c r="B34" s="24">
        <f xml:space="preserve"> RTD("cqg.rtd",,"StudyData", A34, "BDIF", "InputChoice=Close,MAType=Sim,Period1="&amp;$C$1&amp;",Percent="&amp;$D$1&amp;"", "BDIF",$B$1,"-1","all",,,,"T")/RTD("cqg.rtd",,"StudyData",A34, "BBnds", "MAType=Sim,InputChoice=Close,Period1="&amp;$C$1&amp;",Percent="&amp;$D$1&amp;",Divisor=0", "BMA",$B$1,"-1","ALL",,,"TRUE","T")</f>
        <v>6.858102871997358E-4</v>
      </c>
      <c r="C34" s="25">
        <f>RANK(B34,$B$33:$B$39,0)+COUNTIF($B$33:B34,B34)-1</f>
        <v>3</v>
      </c>
      <c r="D34" s="27"/>
      <c r="E34" s="27"/>
      <c r="F34" s="27"/>
      <c r="G34" s="27"/>
      <c r="H34" s="27"/>
      <c r="I34" s="27"/>
      <c r="J34" s="27"/>
      <c r="K34" s="27"/>
      <c r="L34" s="27"/>
      <c r="M34" s="27"/>
      <c r="N34" s="27"/>
      <c r="O34" s="27"/>
      <c r="P34" s="27"/>
      <c r="Q34" s="27"/>
      <c r="R34" s="27"/>
      <c r="S34" s="27"/>
      <c r="T34" s="27"/>
      <c r="U34" s="27"/>
      <c r="V34" s="27"/>
      <c r="W34" s="27"/>
      <c r="X34" s="27"/>
      <c r="Y34" s="27"/>
      <c r="Z34" s="27"/>
      <c r="AA34" s="27"/>
      <c r="AB34" s="27"/>
      <c r="AC34" s="27"/>
      <c r="AD34" s="27"/>
      <c r="AE34" s="27"/>
      <c r="AF34" s="27"/>
      <c r="AG34" s="27"/>
      <c r="AH34" s="27"/>
      <c r="AI34" s="27"/>
      <c r="AJ34" s="27"/>
      <c r="AK34" s="27"/>
      <c r="AL34" s="27"/>
      <c r="AM34" s="27"/>
      <c r="AN34" s="27"/>
      <c r="AO34" s="27"/>
      <c r="AP34" s="27"/>
      <c r="AQ34" s="27"/>
      <c r="AR34" s="27"/>
      <c r="AS34" s="27"/>
      <c r="AT34" s="27"/>
      <c r="AU34" s="27"/>
      <c r="AV34" s="27"/>
      <c r="AW34" s="27"/>
      <c r="AX34" s="27"/>
      <c r="AY34" s="27"/>
      <c r="AZ34" s="27"/>
      <c r="BA34" s="27"/>
      <c r="BB34" s="27"/>
      <c r="BC34" s="27"/>
      <c r="BD34" s="27"/>
      <c r="BE34" s="27"/>
      <c r="BF34" s="27">
        <f t="shared" ref="BF34:BF38" si="41">IF($C34=$BF$31,$C34,BF33+0.01)</f>
        <v>0.01</v>
      </c>
      <c r="BG34" s="27">
        <f t="shared" si="26"/>
        <v>0</v>
      </c>
      <c r="BH34" s="27">
        <f t="shared" si="27"/>
        <v>0</v>
      </c>
      <c r="BI34" s="27">
        <f t="shared" ref="BI34:BI38" si="42">IF($C34=$BI$31,$C34,BI33+0.01)</f>
        <v>6.01</v>
      </c>
      <c r="BJ34" s="27">
        <f t="shared" si="28"/>
        <v>0</v>
      </c>
      <c r="BK34" s="27">
        <f t="shared" si="29"/>
        <v>0</v>
      </c>
      <c r="BL34" s="27">
        <f t="shared" ref="BL34:BL38" si="43">IF($C34=$BL$31,$C34,BL33+0.01)</f>
        <v>0.01</v>
      </c>
      <c r="BM34" s="27">
        <f t="shared" si="30"/>
        <v>0</v>
      </c>
      <c r="BN34" s="27">
        <f t="shared" si="31"/>
        <v>0</v>
      </c>
      <c r="BO34" s="27">
        <f t="shared" ref="BO34:BO38" si="44">IF($C34=$BO$31,$C34,BO33+0.01)</f>
        <v>0.01</v>
      </c>
      <c r="BP34" s="27">
        <f t="shared" si="32"/>
        <v>0</v>
      </c>
      <c r="BQ34" s="27">
        <f t="shared" si="33"/>
        <v>0</v>
      </c>
      <c r="BR34" s="27">
        <f t="shared" ref="BR34:BR38" si="45">IF($C34=$BR$31,$C34,BR33+0.01)</f>
        <v>3</v>
      </c>
      <c r="BS34" s="27" t="str">
        <f t="shared" si="34"/>
        <v>DRCADJPY</v>
      </c>
      <c r="BT34" s="27">
        <f t="shared" si="35"/>
        <v>6.858102871997358E-4</v>
      </c>
      <c r="BU34" s="27">
        <f t="shared" ref="BU34:BU38" si="46">IF($C34=$BU$31,$C34,BU33+0.01)</f>
        <v>0.01</v>
      </c>
      <c r="BV34" s="27">
        <f t="shared" si="36"/>
        <v>0</v>
      </c>
      <c r="BW34" s="27">
        <f t="shared" si="37"/>
        <v>0</v>
      </c>
      <c r="BX34" s="27">
        <f>IF($C34=$BX$31,$C34,BX33+0.01)</f>
        <v>0.01</v>
      </c>
      <c r="BY34" s="27">
        <f t="shared" si="38"/>
        <v>0</v>
      </c>
      <c r="BZ34" s="27">
        <f t="shared" si="39"/>
        <v>0</v>
      </c>
      <c r="CD34" s="9">
        <v>6</v>
      </c>
      <c r="CE34" s="9" t="str">
        <f>LOOKUP(CD34,BI$33:BI$39,BJ$33:BJ$39)</f>
        <v>DRAUDUSD</v>
      </c>
      <c r="CF34" s="9">
        <f t="shared" ref="CF34:CF39" si="47">CD34</f>
        <v>6</v>
      </c>
      <c r="CG34" s="24">
        <f>LOOKUP(CD34,BI$33:BI$39,BK$33:BK$39)</f>
        <v>4.1587144633666105E-4</v>
      </c>
    </row>
    <row r="35" spans="1:85" x14ac:dyDescent="0.25">
      <c r="A35" s="9" t="str">
        <f t="shared" si="40"/>
        <v>DRCHFJPY</v>
      </c>
      <c r="B35" s="24">
        <f xml:space="preserve"> RTD("cqg.rtd",,"StudyData", A35, "BDIF", "InputChoice=Close,MAType=Sim,Period1="&amp;$C$1&amp;",Percent="&amp;$D$1&amp;"", "BDIF",$B$1,"-1","all",,,,"T")/RTD("cqg.rtd",,"StudyData",A35, "BBnds", "MAType=Sim,InputChoice=Close,Period1="&amp;$C$1&amp;",Percent="&amp;$D$1&amp;",Divisor=0", "BMA",$B$1,"-1","ALL",,,"TRUE","T")</f>
        <v>6.2974984919987218E-4</v>
      </c>
      <c r="C35" s="25">
        <f>RANK(B35,$B$33:$B$39,0)+COUNTIF($B$33:B35,B35)-1</f>
        <v>4</v>
      </c>
      <c r="D35" s="27"/>
      <c r="E35" s="27"/>
      <c r="F35" s="27"/>
      <c r="G35" s="27"/>
      <c r="H35" s="27"/>
      <c r="I35" s="27"/>
      <c r="J35" s="27"/>
      <c r="K35" s="27"/>
      <c r="L35" s="27"/>
      <c r="M35" s="27"/>
      <c r="N35" s="27"/>
      <c r="O35" s="27"/>
      <c r="P35" s="27"/>
      <c r="Q35" s="27"/>
      <c r="R35" s="27"/>
      <c r="S35" s="27"/>
      <c r="T35" s="27"/>
      <c r="U35" s="27"/>
      <c r="V35" s="27"/>
      <c r="W35" s="27"/>
      <c r="X35" s="27"/>
      <c r="Y35" s="27"/>
      <c r="Z35" s="27"/>
      <c r="AA35" s="27"/>
      <c r="AB35" s="27"/>
      <c r="AC35" s="27"/>
      <c r="AD35" s="27"/>
      <c r="AE35" s="27"/>
      <c r="AF35" s="27"/>
      <c r="AG35" s="27"/>
      <c r="AH35" s="27"/>
      <c r="AI35" s="27"/>
      <c r="AJ35" s="27"/>
      <c r="AK35" s="27"/>
      <c r="AL35" s="27"/>
      <c r="AM35" s="27"/>
      <c r="AN35" s="27"/>
      <c r="AO35" s="27"/>
      <c r="AP35" s="27"/>
      <c r="AQ35" s="27"/>
      <c r="AR35" s="27"/>
      <c r="AS35" s="27"/>
      <c r="AT35" s="27"/>
      <c r="AU35" s="27"/>
      <c r="AV35" s="27"/>
      <c r="AW35" s="27"/>
      <c r="AX35" s="27"/>
      <c r="AY35" s="27"/>
      <c r="AZ35" s="27"/>
      <c r="BA35" s="27"/>
      <c r="BB35" s="27"/>
      <c r="BC35" s="27"/>
      <c r="BD35" s="27"/>
      <c r="BE35" s="27"/>
      <c r="BF35" s="27">
        <f t="shared" si="41"/>
        <v>0.02</v>
      </c>
      <c r="BG35" s="27">
        <f t="shared" si="26"/>
        <v>0</v>
      </c>
      <c r="BH35" s="27">
        <f t="shared" si="27"/>
        <v>0</v>
      </c>
      <c r="BI35" s="27">
        <f t="shared" si="42"/>
        <v>6.02</v>
      </c>
      <c r="BJ35" s="27">
        <f t="shared" si="28"/>
        <v>0</v>
      </c>
      <c r="BK35" s="27">
        <f t="shared" si="29"/>
        <v>0</v>
      </c>
      <c r="BL35" s="27">
        <f t="shared" si="43"/>
        <v>0.02</v>
      </c>
      <c r="BM35" s="27">
        <f t="shared" si="30"/>
        <v>0</v>
      </c>
      <c r="BN35" s="27">
        <f t="shared" si="31"/>
        <v>0</v>
      </c>
      <c r="BO35" s="27">
        <f t="shared" si="44"/>
        <v>4</v>
      </c>
      <c r="BP35" s="27" t="str">
        <f t="shared" si="32"/>
        <v>DRCHFJPY</v>
      </c>
      <c r="BQ35" s="27">
        <f t="shared" si="33"/>
        <v>6.2974984919987218E-4</v>
      </c>
      <c r="BR35" s="27">
        <f t="shared" si="45"/>
        <v>3.01</v>
      </c>
      <c r="BS35" s="27">
        <f t="shared" si="34"/>
        <v>0</v>
      </c>
      <c r="BT35" s="27">
        <f t="shared" si="35"/>
        <v>0</v>
      </c>
      <c r="BU35" s="27">
        <f>IF($C35=$BU$31,$C35,BU34+0.01)</f>
        <v>0.02</v>
      </c>
      <c r="BV35" s="27">
        <f t="shared" si="36"/>
        <v>0</v>
      </c>
      <c r="BW35" s="27">
        <f t="shared" si="37"/>
        <v>0</v>
      </c>
      <c r="BX35" s="27">
        <f t="shared" ref="BX35:BX38" si="48">IF($C35=$BX$31,$C35,BX34+0.01)</f>
        <v>0.02</v>
      </c>
      <c r="BY35" s="27">
        <f t="shared" si="38"/>
        <v>0</v>
      </c>
      <c r="BZ35" s="27">
        <f t="shared" si="39"/>
        <v>0</v>
      </c>
      <c r="CD35" s="9">
        <f t="shared" ref="CD35:CD39" si="49">CD34-1</f>
        <v>5</v>
      </c>
      <c r="CE35" s="9" t="str">
        <f>LOOKUP(CD35,BL$33:BL$39,BM$33:BM$39)</f>
        <v>DRNZDJPY</v>
      </c>
      <c r="CF35" s="9">
        <f t="shared" si="47"/>
        <v>5</v>
      </c>
      <c r="CG35" s="24">
        <f>LOOKUP(CD35,BL$33:BL$39,BN$33:BN$39)</f>
        <v>5.1366982440273457E-4</v>
      </c>
    </row>
    <row r="36" spans="1:85" x14ac:dyDescent="0.25">
      <c r="A36" s="9" t="str">
        <f t="shared" si="40"/>
        <v>DRNZDCAD</v>
      </c>
      <c r="B36" s="24">
        <f xml:space="preserve"> RTD("cqg.rtd",,"StudyData", A36, "BDIF", "InputChoice=Close,MAType=Sim,Period1="&amp;$C$1&amp;",Percent="&amp;$D$1&amp;"", "BDIF",$B$1,"-1","all",,,,"T")/RTD("cqg.rtd",,"StudyData",A36, "BBnds", "MAType=Sim,InputChoice=Close,Period1="&amp;$C$1&amp;",Percent="&amp;$D$1&amp;",Divisor=0", "BMA",$B$1,"-1","ALL",,,"TRUE","T")</f>
        <v>7.4709208448709634E-4</v>
      </c>
      <c r="C36" s="25">
        <f>RANK(B36,$B$33:$B$39,0)+COUNTIF($B$33:B36,B36)-1</f>
        <v>2</v>
      </c>
      <c r="D36" s="27"/>
      <c r="E36" s="27"/>
      <c r="F36" s="27"/>
      <c r="G36" s="27"/>
      <c r="H36" s="27"/>
      <c r="I36" s="27"/>
      <c r="J36" s="27"/>
      <c r="K36" s="27"/>
      <c r="L36" s="27"/>
      <c r="M36" s="27"/>
      <c r="N36" s="27"/>
      <c r="O36" s="27"/>
      <c r="P36" s="27"/>
      <c r="Q36" s="27"/>
      <c r="R36" s="27"/>
      <c r="S36" s="27"/>
      <c r="T36" s="27"/>
      <c r="U36" s="27"/>
      <c r="V36" s="27"/>
      <c r="W36" s="27"/>
      <c r="X36" s="27"/>
      <c r="Y36" s="27"/>
      <c r="Z36" s="27"/>
      <c r="AA36" s="27"/>
      <c r="AB36" s="27"/>
      <c r="AC36" s="27"/>
      <c r="AD36" s="27"/>
      <c r="AE36" s="27"/>
      <c r="AF36" s="27"/>
      <c r="AG36" s="27"/>
      <c r="AH36" s="27"/>
      <c r="AI36" s="27"/>
      <c r="AJ36" s="27"/>
      <c r="AK36" s="27"/>
      <c r="AL36" s="27"/>
      <c r="AM36" s="27"/>
      <c r="AN36" s="27"/>
      <c r="AO36" s="27"/>
      <c r="AP36" s="27"/>
      <c r="AQ36" s="27"/>
      <c r="AR36" s="27"/>
      <c r="AS36" s="27"/>
      <c r="AT36" s="27"/>
      <c r="AU36" s="27"/>
      <c r="AV36" s="27"/>
      <c r="AW36" s="27"/>
      <c r="AX36" s="27"/>
      <c r="AY36" s="27"/>
      <c r="AZ36" s="27"/>
      <c r="BA36" s="27"/>
      <c r="BB36" s="27"/>
      <c r="BC36" s="27"/>
      <c r="BD36" s="27"/>
      <c r="BE36" s="27"/>
      <c r="BF36" s="27">
        <f t="shared" si="41"/>
        <v>0.03</v>
      </c>
      <c r="BG36" s="27">
        <f t="shared" si="26"/>
        <v>0</v>
      </c>
      <c r="BH36" s="27">
        <f t="shared" si="27"/>
        <v>0</v>
      </c>
      <c r="BI36" s="27">
        <f t="shared" si="42"/>
        <v>6.0299999999999994</v>
      </c>
      <c r="BJ36" s="27">
        <f t="shared" si="28"/>
        <v>0</v>
      </c>
      <c r="BK36" s="27">
        <f t="shared" si="29"/>
        <v>0</v>
      </c>
      <c r="BL36" s="27">
        <f t="shared" si="43"/>
        <v>0.03</v>
      </c>
      <c r="BM36" s="27">
        <f t="shared" si="30"/>
        <v>0</v>
      </c>
      <c r="BN36" s="27">
        <f t="shared" si="31"/>
        <v>0</v>
      </c>
      <c r="BO36" s="27">
        <f t="shared" si="44"/>
        <v>4.01</v>
      </c>
      <c r="BP36" s="27">
        <f t="shared" si="32"/>
        <v>0</v>
      </c>
      <c r="BQ36" s="27">
        <f t="shared" si="33"/>
        <v>0</v>
      </c>
      <c r="BR36" s="27">
        <f t="shared" si="45"/>
        <v>3.0199999999999996</v>
      </c>
      <c r="BS36" s="27">
        <f t="shared" si="34"/>
        <v>0</v>
      </c>
      <c r="BT36" s="27">
        <f t="shared" si="35"/>
        <v>0</v>
      </c>
      <c r="BU36" s="27">
        <f t="shared" si="46"/>
        <v>2</v>
      </c>
      <c r="BV36" s="27" t="str">
        <f t="shared" si="36"/>
        <v>DRNZDCAD</v>
      </c>
      <c r="BW36" s="27">
        <f t="shared" si="37"/>
        <v>7.4709208448709634E-4</v>
      </c>
      <c r="BX36" s="27">
        <f t="shared" si="48"/>
        <v>0.03</v>
      </c>
      <c r="BY36" s="27">
        <f t="shared" si="38"/>
        <v>0</v>
      </c>
      <c r="BZ36" s="27">
        <f t="shared" si="39"/>
        <v>0</v>
      </c>
      <c r="CD36" s="9">
        <f t="shared" si="49"/>
        <v>4</v>
      </c>
      <c r="CE36" s="9" t="str">
        <f>LOOKUP(CD36,BO$33:BO$39,BP$33:BP$39)</f>
        <v>DRCHFJPY</v>
      </c>
      <c r="CF36" s="9">
        <f t="shared" si="47"/>
        <v>4</v>
      </c>
      <c r="CG36" s="24">
        <f>LOOKUP(CD36,BO$33:BO$39,BQ$33:BQ$39)</f>
        <v>6.2974984919987218E-4</v>
      </c>
    </row>
    <row r="37" spans="1:85" x14ac:dyDescent="0.25">
      <c r="A37" s="9" t="str">
        <f t="shared" si="40"/>
        <v>DRNZDJPY</v>
      </c>
      <c r="B37" s="24">
        <f xml:space="preserve"> RTD("cqg.rtd",,"StudyData", A37, "BDIF", "InputChoice=Close,MAType=Sim,Period1="&amp;$C$1&amp;",Percent="&amp;$D$1&amp;"", "BDIF",$B$1,"-1","all",,,,"T")/RTD("cqg.rtd",,"StudyData",A37, "BBnds", "MAType=Sim,InputChoice=Close,Period1="&amp;$C$1&amp;",Percent="&amp;$D$1&amp;",Divisor=0", "BMA",$B$1,"-1","ALL",,,"TRUE","T")</f>
        <v>5.1366982440273457E-4</v>
      </c>
      <c r="C37" s="25">
        <f>RANK(B37,$B$33:$B$39,0)+COUNTIF($B$33:B37,B37)-1</f>
        <v>5</v>
      </c>
      <c r="D37" s="27"/>
      <c r="E37" s="27"/>
      <c r="F37" s="27"/>
      <c r="G37" s="27"/>
      <c r="H37" s="27"/>
      <c r="I37" s="27"/>
      <c r="J37" s="27"/>
      <c r="K37" s="27"/>
      <c r="L37" s="27"/>
      <c r="M37" s="27"/>
      <c r="N37" s="27"/>
      <c r="O37" s="27"/>
      <c r="P37" s="27"/>
      <c r="Q37" s="27"/>
      <c r="R37" s="27"/>
      <c r="S37" s="27"/>
      <c r="T37" s="27"/>
      <c r="U37" s="27"/>
      <c r="V37" s="27"/>
      <c r="W37" s="27"/>
      <c r="X37" s="27"/>
      <c r="Y37" s="27"/>
      <c r="Z37" s="27"/>
      <c r="AA37" s="27"/>
      <c r="AB37" s="27"/>
      <c r="AC37" s="27"/>
      <c r="AD37" s="27"/>
      <c r="AE37" s="27"/>
      <c r="AF37" s="27"/>
      <c r="AG37" s="27"/>
      <c r="AH37" s="27"/>
      <c r="AI37" s="27"/>
      <c r="AJ37" s="27"/>
      <c r="AK37" s="27"/>
      <c r="AL37" s="27"/>
      <c r="AM37" s="27"/>
      <c r="AN37" s="27"/>
      <c r="AO37" s="27"/>
      <c r="AP37" s="27"/>
      <c r="AQ37" s="27"/>
      <c r="AR37" s="27"/>
      <c r="AS37" s="27"/>
      <c r="AT37" s="27"/>
      <c r="AU37" s="27"/>
      <c r="AV37" s="27"/>
      <c r="AW37" s="27"/>
      <c r="AX37" s="27"/>
      <c r="AY37" s="27"/>
      <c r="AZ37" s="27"/>
      <c r="BA37" s="27"/>
      <c r="BB37" s="27"/>
      <c r="BC37" s="27"/>
      <c r="BD37" s="27"/>
      <c r="BE37" s="27"/>
      <c r="BF37" s="27">
        <f t="shared" si="41"/>
        <v>0.04</v>
      </c>
      <c r="BG37" s="27">
        <f t="shared" si="26"/>
        <v>0</v>
      </c>
      <c r="BH37" s="27">
        <f t="shared" si="27"/>
        <v>0</v>
      </c>
      <c r="BI37" s="27">
        <f t="shared" si="42"/>
        <v>6.0399999999999991</v>
      </c>
      <c r="BJ37" s="27">
        <f t="shared" si="28"/>
        <v>0</v>
      </c>
      <c r="BK37" s="27">
        <f t="shared" si="29"/>
        <v>0</v>
      </c>
      <c r="BL37" s="27">
        <f t="shared" si="43"/>
        <v>5</v>
      </c>
      <c r="BM37" s="27" t="str">
        <f t="shared" si="30"/>
        <v>DRNZDJPY</v>
      </c>
      <c r="BN37" s="27">
        <f t="shared" si="31"/>
        <v>5.1366982440273457E-4</v>
      </c>
      <c r="BO37" s="27">
        <f t="shared" si="44"/>
        <v>4.0199999999999996</v>
      </c>
      <c r="BP37" s="27">
        <f t="shared" si="32"/>
        <v>0</v>
      </c>
      <c r="BQ37" s="27">
        <f t="shared" si="33"/>
        <v>0</v>
      </c>
      <c r="BR37" s="27">
        <f t="shared" si="45"/>
        <v>3.0299999999999994</v>
      </c>
      <c r="BS37" s="27">
        <f t="shared" si="34"/>
        <v>0</v>
      </c>
      <c r="BT37" s="27">
        <f t="shared" si="35"/>
        <v>0</v>
      </c>
      <c r="BU37" s="27">
        <f t="shared" si="46"/>
        <v>2.0099999999999998</v>
      </c>
      <c r="BV37" s="27">
        <f t="shared" si="36"/>
        <v>0</v>
      </c>
      <c r="BW37" s="27">
        <f t="shared" si="37"/>
        <v>0</v>
      </c>
      <c r="BX37" s="27">
        <f t="shared" si="48"/>
        <v>0.04</v>
      </c>
      <c r="BY37" s="27">
        <f t="shared" si="38"/>
        <v>0</v>
      </c>
      <c r="BZ37" s="27">
        <f t="shared" si="39"/>
        <v>0</v>
      </c>
      <c r="CD37" s="9">
        <f t="shared" si="49"/>
        <v>3</v>
      </c>
      <c r="CE37" s="9" t="str">
        <f>LOOKUP(CD37,BR$33:BR$39,BS$33:BS$39)</f>
        <v>DRCADJPY</v>
      </c>
      <c r="CF37" s="9">
        <f t="shared" si="47"/>
        <v>3</v>
      </c>
      <c r="CG37" s="24">
        <f>LOOKUP(CD37,BR$33:BR$39,BT$33:BT$39)</f>
        <v>6.858102871997358E-4</v>
      </c>
    </row>
    <row r="38" spans="1:85" x14ac:dyDescent="0.25">
      <c r="A38" s="9" t="str">
        <f t="shared" si="40"/>
        <v>DRNZDUSD</v>
      </c>
      <c r="B38" s="24">
        <f xml:space="preserve"> RTD("cqg.rtd",,"StudyData", A38, "BDIF", "InputChoice=Close,MAType=Sim,Period1="&amp;$C$1&amp;",Percent="&amp;$D$1&amp;"", "BDIF",$B$1,"-1","all",,,,"T")/RTD("cqg.rtd",,"StudyData",A38, "BBnds", "MAType=Sim,InputChoice=Close,Period1="&amp;$C$1&amp;",Percent="&amp;$D$1&amp;",Divisor=0", "BMA",$B$1,"-1","ALL",,,"TRUE","T")</f>
        <v>8.2653966370374999E-4</v>
      </c>
      <c r="C38" s="25">
        <f>RANK(B38,$B$33:$B$39,0)+COUNTIF($B$33:B38,B38)-1</f>
        <v>1</v>
      </c>
      <c r="D38" s="27"/>
      <c r="E38" s="27"/>
      <c r="F38" s="27"/>
      <c r="G38" s="27"/>
      <c r="H38" s="27"/>
      <c r="I38" s="27"/>
      <c r="J38" s="27"/>
      <c r="K38" s="27"/>
      <c r="L38" s="27"/>
      <c r="M38" s="27"/>
      <c r="N38" s="27"/>
      <c r="O38" s="27"/>
      <c r="P38" s="27"/>
      <c r="Q38" s="27"/>
      <c r="R38" s="27"/>
      <c r="S38" s="27"/>
      <c r="T38" s="27"/>
      <c r="U38" s="27"/>
      <c r="V38" s="27"/>
      <c r="W38" s="27"/>
      <c r="X38" s="27"/>
      <c r="Y38" s="27"/>
      <c r="Z38" s="27"/>
      <c r="AA38" s="27"/>
      <c r="AB38" s="27"/>
      <c r="AC38" s="27"/>
      <c r="AD38" s="27"/>
      <c r="AE38" s="27"/>
      <c r="AF38" s="27"/>
      <c r="AG38" s="27"/>
      <c r="AH38" s="27"/>
      <c r="AI38" s="27"/>
      <c r="AJ38" s="27"/>
      <c r="AK38" s="27"/>
      <c r="AL38" s="27"/>
      <c r="AM38" s="27"/>
      <c r="AN38" s="27"/>
      <c r="AO38" s="27"/>
      <c r="AP38" s="27"/>
      <c r="AQ38" s="27"/>
      <c r="AR38" s="27"/>
      <c r="AS38" s="27"/>
      <c r="AT38" s="27"/>
      <c r="AU38" s="27"/>
      <c r="AV38" s="27"/>
      <c r="AW38" s="27"/>
      <c r="AX38" s="27"/>
      <c r="AY38" s="27"/>
      <c r="AZ38" s="27"/>
      <c r="BA38" s="27"/>
      <c r="BB38" s="27"/>
      <c r="BC38" s="27"/>
      <c r="BD38" s="27"/>
      <c r="BE38" s="27"/>
      <c r="BF38" s="27">
        <f t="shared" si="41"/>
        <v>0.05</v>
      </c>
      <c r="BG38" s="27">
        <f t="shared" si="26"/>
        <v>0</v>
      </c>
      <c r="BH38" s="27">
        <f t="shared" si="27"/>
        <v>0</v>
      </c>
      <c r="BI38" s="27">
        <f t="shared" si="42"/>
        <v>6.0499999999999989</v>
      </c>
      <c r="BJ38" s="27">
        <f t="shared" si="28"/>
        <v>0</v>
      </c>
      <c r="BK38" s="27">
        <f t="shared" si="29"/>
        <v>0</v>
      </c>
      <c r="BL38" s="27">
        <f t="shared" si="43"/>
        <v>5.01</v>
      </c>
      <c r="BM38" s="27">
        <f t="shared" si="30"/>
        <v>0</v>
      </c>
      <c r="BN38" s="27">
        <f t="shared" si="31"/>
        <v>0</v>
      </c>
      <c r="BO38" s="27">
        <f t="shared" si="44"/>
        <v>4.0299999999999994</v>
      </c>
      <c r="BP38" s="27">
        <f t="shared" si="32"/>
        <v>0</v>
      </c>
      <c r="BQ38" s="27">
        <f t="shared" si="33"/>
        <v>0</v>
      </c>
      <c r="BR38" s="27">
        <f t="shared" si="45"/>
        <v>3.0399999999999991</v>
      </c>
      <c r="BS38" s="27">
        <f t="shared" si="34"/>
        <v>0</v>
      </c>
      <c r="BT38" s="27">
        <f t="shared" si="35"/>
        <v>0</v>
      </c>
      <c r="BU38" s="27">
        <f t="shared" si="46"/>
        <v>2.0199999999999996</v>
      </c>
      <c r="BV38" s="27">
        <f t="shared" si="36"/>
        <v>0</v>
      </c>
      <c r="BW38" s="27">
        <f t="shared" si="37"/>
        <v>0</v>
      </c>
      <c r="BX38" s="27">
        <f t="shared" si="48"/>
        <v>1</v>
      </c>
      <c r="BY38" s="27" t="str">
        <f t="shared" si="38"/>
        <v>DRNZDUSD</v>
      </c>
      <c r="BZ38" s="27">
        <f t="shared" si="39"/>
        <v>8.2653966370374999E-4</v>
      </c>
      <c r="CD38" s="9">
        <f t="shared" si="49"/>
        <v>2</v>
      </c>
      <c r="CE38" s="9" t="str">
        <f>LOOKUP(CD38,BU$33:BU$39,BV$33:BV$39)</f>
        <v>DRNZDCAD</v>
      </c>
      <c r="CF38" s="9">
        <f t="shared" si="47"/>
        <v>2</v>
      </c>
      <c r="CG38" s="24">
        <f>LOOKUP(CD38,BU$33:BU$39,BW$33:BW$39)</f>
        <v>7.4709208448709634E-4</v>
      </c>
    </row>
    <row r="39" spans="1:85" x14ac:dyDescent="0.25">
      <c r="B39" s="24"/>
      <c r="C39" s="25"/>
      <c r="D39" s="27"/>
      <c r="E39" s="27"/>
      <c r="F39" s="27"/>
      <c r="G39" s="27"/>
      <c r="H39" s="27"/>
      <c r="I39" s="27"/>
      <c r="J39" s="27"/>
      <c r="K39" s="27"/>
      <c r="L39" s="27"/>
      <c r="M39" s="27"/>
      <c r="N39" s="27"/>
      <c r="O39" s="27"/>
      <c r="P39" s="27"/>
      <c r="Q39" s="27"/>
      <c r="R39" s="27"/>
      <c r="S39" s="27"/>
      <c r="T39" s="27"/>
      <c r="U39" s="27"/>
      <c r="V39" s="27"/>
      <c r="W39" s="27"/>
      <c r="X39" s="27"/>
      <c r="Y39" s="27"/>
      <c r="Z39" s="27"/>
      <c r="AA39" s="27"/>
      <c r="AB39" s="27"/>
      <c r="AC39" s="27"/>
      <c r="AD39" s="27"/>
      <c r="AE39" s="27"/>
      <c r="AF39" s="27"/>
      <c r="AG39" s="27"/>
      <c r="AH39" s="27"/>
      <c r="AI39" s="27"/>
      <c r="AJ39" s="27"/>
      <c r="AK39" s="27"/>
      <c r="AL39" s="27"/>
      <c r="AM39" s="27"/>
      <c r="AN39" s="27"/>
      <c r="AO39" s="27"/>
      <c r="AP39" s="27"/>
      <c r="AQ39" s="27"/>
      <c r="AR39" s="27"/>
      <c r="AS39" s="27"/>
      <c r="AT39" s="27"/>
      <c r="AU39" s="27"/>
      <c r="AV39" s="27"/>
      <c r="AW39" s="27"/>
      <c r="AX39" s="27"/>
      <c r="AY39" s="27"/>
      <c r="AZ39" s="27"/>
      <c r="BA39" s="27"/>
      <c r="BB39" s="27"/>
      <c r="BC39" s="27"/>
      <c r="BD39" s="27"/>
      <c r="BE39" s="27"/>
      <c r="BF39" s="27"/>
      <c r="BG39" s="27"/>
      <c r="BH39" s="27"/>
      <c r="BI39" s="27"/>
      <c r="BJ39" s="27"/>
      <c r="BK39" s="27"/>
      <c r="BL39" s="27"/>
      <c r="BM39" s="27"/>
      <c r="BN39" s="27"/>
      <c r="BO39" s="27"/>
      <c r="BP39" s="27"/>
      <c r="BQ39" s="27"/>
      <c r="BR39" s="27"/>
      <c r="BS39" s="27"/>
      <c r="BT39" s="27"/>
      <c r="BU39" s="27"/>
      <c r="BV39" s="27"/>
      <c r="BW39" s="27"/>
      <c r="BX39" s="27"/>
      <c r="BY39" s="27"/>
      <c r="BZ39" s="27"/>
      <c r="CD39" s="9">
        <f t="shared" si="49"/>
        <v>1</v>
      </c>
      <c r="CE39" s="9" t="str">
        <f>LOOKUP(CD39,BX$33:BX$39,BY$33:BY$39)</f>
        <v>DRNZDUSD</v>
      </c>
      <c r="CF39" s="9">
        <f t="shared" si="47"/>
        <v>1</v>
      </c>
      <c r="CG39" s="24">
        <f>LOOKUP(CD39,BX$33:BX$39,BZ$33:BZ$39)</f>
        <v>8.2653966370374999E-4</v>
      </c>
    </row>
    <row r="40" spans="1:85" x14ac:dyDescent="0.25">
      <c r="B40" s="24"/>
      <c r="C40" s="25"/>
      <c r="D40" s="27"/>
      <c r="E40" s="27"/>
      <c r="F40" s="27"/>
      <c r="G40" s="27"/>
      <c r="H40" s="27"/>
      <c r="I40" s="27"/>
      <c r="J40" s="27"/>
      <c r="K40" s="27"/>
      <c r="L40" s="27"/>
      <c r="M40" s="27"/>
      <c r="N40" s="27"/>
      <c r="O40" s="27"/>
      <c r="P40" s="27"/>
      <c r="Q40" s="27"/>
      <c r="R40" s="27"/>
      <c r="S40" s="27"/>
      <c r="T40" s="27"/>
      <c r="U40" s="27"/>
      <c r="V40" s="27"/>
      <c r="W40" s="27"/>
      <c r="X40" s="27"/>
      <c r="Y40" s="27"/>
      <c r="Z40" s="27"/>
      <c r="AA40" s="27"/>
      <c r="AB40" s="27"/>
      <c r="AC40" s="27"/>
      <c r="AD40" s="27"/>
      <c r="AE40" s="27"/>
      <c r="AF40" s="27"/>
      <c r="AG40" s="27"/>
      <c r="AH40" s="27"/>
      <c r="AI40" s="27"/>
      <c r="AJ40" s="27"/>
      <c r="AK40" s="27"/>
      <c r="AL40" s="27"/>
      <c r="AM40" s="27"/>
      <c r="AN40" s="27"/>
      <c r="AO40" s="27"/>
      <c r="AP40" s="27"/>
      <c r="AQ40" s="27"/>
      <c r="AR40" s="27"/>
      <c r="AS40" s="27"/>
      <c r="AT40" s="27"/>
      <c r="AU40" s="27"/>
      <c r="AV40" s="27"/>
      <c r="AW40" s="27"/>
      <c r="AX40" s="27"/>
      <c r="AY40" s="27"/>
      <c r="AZ40" s="27"/>
      <c r="BA40" s="27"/>
      <c r="BB40" s="27"/>
      <c r="BC40" s="27"/>
      <c r="BD40" s="27"/>
      <c r="BE40" s="27"/>
      <c r="BF40" s="27"/>
      <c r="BG40" s="27"/>
      <c r="BH40" s="27"/>
      <c r="BI40" s="27"/>
      <c r="BJ40" s="27"/>
      <c r="BK40" s="27"/>
      <c r="BL40" s="27"/>
      <c r="BM40" s="27"/>
      <c r="BN40" s="27"/>
      <c r="BO40" s="27"/>
      <c r="BP40" s="27"/>
      <c r="BQ40" s="27"/>
      <c r="BR40" s="27"/>
      <c r="BS40" s="27"/>
      <c r="BT40" s="27"/>
      <c r="BU40" s="27"/>
      <c r="BV40" s="27"/>
      <c r="BW40" s="27"/>
      <c r="BX40" s="27"/>
      <c r="BY40" s="27"/>
      <c r="BZ40" s="27"/>
      <c r="CG40" s="24"/>
    </row>
    <row r="41" spans="1:85" x14ac:dyDescent="0.25">
      <c r="B41" s="24"/>
      <c r="C41" s="25"/>
      <c r="D41" s="27"/>
      <c r="E41" s="27"/>
      <c r="F41" s="27"/>
      <c r="G41" s="27"/>
      <c r="H41" s="27"/>
      <c r="I41" s="27"/>
      <c r="J41" s="27"/>
      <c r="K41" s="27"/>
      <c r="L41" s="27"/>
      <c r="M41" s="27"/>
      <c r="N41" s="27"/>
      <c r="O41" s="27"/>
      <c r="P41" s="27"/>
      <c r="Q41" s="27"/>
      <c r="R41" s="27"/>
      <c r="S41" s="27"/>
      <c r="T41" s="27"/>
      <c r="U41" s="27"/>
      <c r="V41" s="27"/>
      <c r="W41" s="27"/>
      <c r="X41" s="27"/>
      <c r="Y41" s="27"/>
      <c r="Z41" s="27"/>
      <c r="AA41" s="27"/>
      <c r="AB41" s="27"/>
      <c r="AC41" s="27"/>
      <c r="AD41" s="27"/>
      <c r="AE41" s="27"/>
      <c r="AF41" s="27"/>
      <c r="AG41" s="27"/>
      <c r="AH41" s="27"/>
      <c r="AI41" s="27"/>
      <c r="AJ41" s="27"/>
      <c r="AK41" s="27"/>
      <c r="AL41" s="27"/>
      <c r="AM41" s="27"/>
      <c r="AN41" s="27"/>
      <c r="AO41" s="27"/>
      <c r="AP41" s="27"/>
      <c r="AQ41" s="27"/>
      <c r="AR41" s="27"/>
      <c r="AS41" s="27"/>
      <c r="AT41" s="27"/>
      <c r="AU41" s="27"/>
      <c r="AV41" s="27"/>
      <c r="AW41" s="27"/>
      <c r="AX41" s="27"/>
      <c r="AY41" s="27"/>
      <c r="AZ41" s="27"/>
      <c r="BA41" s="27"/>
      <c r="BB41" s="27"/>
      <c r="BC41" s="27"/>
      <c r="BD41" s="27"/>
      <c r="BE41" s="27"/>
      <c r="BF41" s="27"/>
      <c r="BG41" s="27"/>
      <c r="BH41" s="27"/>
      <c r="BI41" s="27"/>
      <c r="BJ41" s="27"/>
      <c r="BK41" s="27"/>
      <c r="BL41" s="27"/>
      <c r="BM41" s="27"/>
      <c r="BN41" s="27"/>
      <c r="BO41" s="27"/>
      <c r="BP41" s="27"/>
      <c r="BQ41" s="27"/>
      <c r="BR41" s="27"/>
      <c r="BS41" s="27"/>
      <c r="BT41" s="27"/>
      <c r="BU41" s="27"/>
      <c r="BV41" s="27"/>
      <c r="BW41" s="27"/>
      <c r="BX41" s="27"/>
      <c r="BY41" s="27"/>
      <c r="BZ41" s="27"/>
      <c r="CG41" s="24"/>
    </row>
    <row r="42" spans="1:85" x14ac:dyDescent="0.25">
      <c r="B42" s="24"/>
      <c r="C42" s="25"/>
      <c r="D42" s="27"/>
      <c r="E42" s="27"/>
      <c r="F42" s="27"/>
      <c r="G42" s="27"/>
      <c r="H42" s="27"/>
      <c r="I42" s="27"/>
      <c r="J42" s="27"/>
      <c r="K42" s="27"/>
      <c r="L42" s="27"/>
      <c r="M42" s="27"/>
      <c r="N42" s="27"/>
      <c r="O42" s="27"/>
      <c r="P42" s="27"/>
      <c r="Q42" s="27"/>
      <c r="R42" s="27"/>
      <c r="S42" s="27"/>
      <c r="T42" s="27"/>
      <c r="U42" s="27"/>
      <c r="V42" s="27"/>
      <c r="W42" s="27"/>
      <c r="X42" s="27"/>
      <c r="Y42" s="27"/>
      <c r="Z42" s="27"/>
      <c r="AA42" s="27"/>
      <c r="AB42" s="27"/>
      <c r="AC42" s="27"/>
      <c r="AD42" s="27"/>
      <c r="AE42" s="27"/>
      <c r="AF42" s="27"/>
      <c r="AG42" s="27"/>
      <c r="AH42" s="27"/>
      <c r="AI42" s="27"/>
      <c r="AJ42" s="27"/>
      <c r="AK42" s="27"/>
      <c r="AL42" s="27"/>
      <c r="AM42" s="27"/>
      <c r="AN42" s="27"/>
      <c r="AO42" s="27"/>
      <c r="AP42" s="27"/>
      <c r="AQ42" s="27"/>
      <c r="AR42" s="27"/>
      <c r="AS42" s="27"/>
      <c r="AT42" s="27"/>
      <c r="AU42" s="27"/>
      <c r="AV42" s="27"/>
      <c r="AW42" s="27"/>
      <c r="AX42" s="27"/>
      <c r="AY42" s="27"/>
      <c r="AZ42" s="27"/>
      <c r="BA42" s="27"/>
      <c r="BB42" s="27"/>
      <c r="BC42" s="27"/>
      <c r="BD42" s="27"/>
      <c r="BE42" s="27"/>
      <c r="BF42" s="27"/>
      <c r="BG42" s="27"/>
      <c r="BH42" s="27"/>
      <c r="BI42" s="27"/>
      <c r="BJ42" s="27"/>
      <c r="BK42" s="27"/>
      <c r="BL42" s="27"/>
      <c r="BM42" s="27"/>
      <c r="BN42" s="27"/>
      <c r="BO42" s="27"/>
      <c r="BP42" s="27"/>
      <c r="BQ42" s="27"/>
      <c r="BR42" s="27"/>
      <c r="BS42" s="27"/>
      <c r="BT42" s="27"/>
      <c r="BU42" s="27"/>
      <c r="BV42" s="27"/>
      <c r="BW42" s="27"/>
      <c r="BX42" s="27"/>
      <c r="BY42" s="27"/>
      <c r="BZ42" s="27"/>
      <c r="CG42" s="24"/>
    </row>
    <row r="43" spans="1:85" x14ac:dyDescent="0.25">
      <c r="B43" s="24"/>
      <c r="C43" s="25"/>
      <c r="D43" s="27"/>
      <c r="E43" s="27"/>
      <c r="F43" s="27"/>
      <c r="G43" s="27"/>
      <c r="H43" s="27"/>
      <c r="I43" s="27"/>
      <c r="J43" s="27"/>
      <c r="K43" s="27"/>
      <c r="L43" s="27"/>
      <c r="M43" s="27"/>
      <c r="N43" s="27"/>
      <c r="O43" s="27"/>
      <c r="P43" s="27"/>
      <c r="Q43" s="27"/>
      <c r="R43" s="27"/>
      <c r="S43" s="27"/>
      <c r="T43" s="27"/>
      <c r="U43" s="27"/>
      <c r="V43" s="27"/>
      <c r="W43" s="27"/>
      <c r="X43" s="27"/>
      <c r="Y43" s="27"/>
      <c r="Z43" s="27"/>
      <c r="AA43" s="27"/>
      <c r="AB43" s="27"/>
      <c r="AC43" s="27"/>
      <c r="AD43" s="27"/>
      <c r="AE43" s="27"/>
      <c r="AF43" s="27"/>
      <c r="AG43" s="27"/>
      <c r="AH43" s="27"/>
      <c r="AI43" s="27"/>
      <c r="AJ43" s="27"/>
      <c r="AK43" s="27"/>
      <c r="AL43" s="27"/>
      <c r="AM43" s="27"/>
      <c r="AN43" s="27"/>
      <c r="AO43" s="27"/>
      <c r="AP43" s="27"/>
      <c r="AQ43" s="27"/>
      <c r="AR43" s="27"/>
      <c r="AS43" s="27"/>
      <c r="AT43" s="27"/>
      <c r="AU43" s="27"/>
      <c r="AV43" s="27"/>
      <c r="AW43" s="27"/>
      <c r="AX43" s="27"/>
      <c r="AY43" s="27"/>
      <c r="AZ43" s="27"/>
      <c r="BA43" s="27"/>
      <c r="BB43" s="27"/>
      <c r="BC43" s="27"/>
      <c r="BD43" s="27"/>
      <c r="BE43" s="27"/>
      <c r="BF43" s="27"/>
      <c r="BG43" s="27"/>
      <c r="BH43" s="27"/>
      <c r="BI43" s="27"/>
      <c r="BJ43" s="27"/>
      <c r="BK43" s="27"/>
      <c r="BL43" s="27"/>
      <c r="BM43" s="27"/>
      <c r="BN43" s="27"/>
      <c r="BO43" s="27"/>
      <c r="BP43" s="27"/>
      <c r="BQ43" s="27"/>
      <c r="BR43" s="27"/>
      <c r="BS43" s="27"/>
      <c r="BT43" s="27"/>
      <c r="BU43" s="27"/>
      <c r="BV43" s="27"/>
      <c r="BW43" s="27"/>
      <c r="BX43" s="27"/>
      <c r="BY43" s="27"/>
      <c r="BZ43" s="27"/>
      <c r="CG43" s="24"/>
    </row>
    <row r="44" spans="1:85" x14ac:dyDescent="0.25">
      <c r="B44" s="24"/>
      <c r="C44" s="25"/>
      <c r="D44" s="27"/>
      <c r="E44" s="27"/>
      <c r="F44" s="27"/>
      <c r="G44" s="27"/>
      <c r="H44" s="27"/>
      <c r="I44" s="27"/>
      <c r="J44" s="27"/>
      <c r="K44" s="27"/>
      <c r="L44" s="27"/>
      <c r="M44" s="27"/>
      <c r="N44" s="27"/>
      <c r="O44" s="27"/>
      <c r="P44" s="27"/>
      <c r="Q44" s="27"/>
      <c r="R44" s="27"/>
      <c r="S44" s="27"/>
      <c r="T44" s="27"/>
      <c r="U44" s="27"/>
      <c r="V44" s="27"/>
      <c r="W44" s="27"/>
      <c r="X44" s="27"/>
      <c r="Y44" s="27"/>
      <c r="Z44" s="27"/>
      <c r="AA44" s="27"/>
      <c r="AB44" s="27"/>
      <c r="AC44" s="27"/>
      <c r="AD44" s="27"/>
      <c r="AE44" s="27"/>
      <c r="AF44" s="27"/>
      <c r="AG44" s="27"/>
      <c r="AH44" s="27"/>
      <c r="AI44" s="27"/>
      <c r="AJ44" s="27"/>
      <c r="AK44" s="27"/>
      <c r="AL44" s="27"/>
      <c r="AM44" s="27"/>
      <c r="AN44" s="27"/>
      <c r="AO44" s="27"/>
      <c r="AP44" s="27"/>
      <c r="AQ44" s="27"/>
      <c r="AR44" s="27"/>
      <c r="AS44" s="27"/>
      <c r="AT44" s="27"/>
      <c r="AU44" s="27"/>
      <c r="AV44" s="27"/>
      <c r="AW44" s="27"/>
      <c r="AX44" s="27"/>
      <c r="AY44" s="27"/>
      <c r="AZ44" s="27"/>
      <c r="BA44" s="27"/>
      <c r="BB44" s="27"/>
      <c r="BC44" s="27"/>
      <c r="BD44" s="27"/>
      <c r="BE44" s="27"/>
      <c r="BF44" s="27"/>
      <c r="BG44" s="27"/>
      <c r="BH44" s="27"/>
      <c r="BI44" s="27"/>
      <c r="BJ44" s="27"/>
      <c r="BK44" s="27"/>
      <c r="BL44" s="27"/>
      <c r="BM44" s="27"/>
      <c r="BN44" s="27"/>
      <c r="BO44" s="27"/>
      <c r="BP44" s="27"/>
      <c r="BQ44" s="27"/>
      <c r="BR44" s="27"/>
      <c r="BS44" s="27"/>
      <c r="BT44" s="27"/>
      <c r="BU44" s="27"/>
      <c r="BV44" s="27"/>
      <c r="BW44" s="27"/>
      <c r="BX44" s="27"/>
      <c r="BY44" s="27"/>
      <c r="BZ44" s="27"/>
      <c r="CG44" s="24"/>
    </row>
    <row r="45" spans="1:85" x14ac:dyDescent="0.25">
      <c r="B45" s="24"/>
      <c r="C45" s="25"/>
      <c r="D45" s="27"/>
      <c r="E45" s="27"/>
      <c r="F45" s="27"/>
      <c r="G45" s="27"/>
      <c r="H45" s="27"/>
      <c r="I45" s="27"/>
      <c r="J45" s="27"/>
      <c r="K45" s="27"/>
      <c r="L45" s="27"/>
      <c r="M45" s="27"/>
      <c r="N45" s="27"/>
      <c r="O45" s="27"/>
      <c r="P45" s="27"/>
      <c r="Q45" s="27"/>
      <c r="R45" s="27"/>
      <c r="S45" s="27"/>
      <c r="T45" s="27"/>
      <c r="U45" s="27"/>
      <c r="V45" s="27"/>
      <c r="W45" s="27"/>
      <c r="X45" s="27"/>
      <c r="Y45" s="27"/>
      <c r="Z45" s="27"/>
      <c r="AA45" s="27"/>
      <c r="AB45" s="27"/>
      <c r="AC45" s="27"/>
      <c r="AD45" s="27"/>
      <c r="AE45" s="27"/>
      <c r="AF45" s="27"/>
      <c r="AG45" s="27"/>
      <c r="AH45" s="27"/>
      <c r="AI45" s="27"/>
      <c r="AJ45" s="27"/>
      <c r="AK45" s="27"/>
      <c r="AL45" s="27"/>
      <c r="AM45" s="27"/>
      <c r="AN45" s="27"/>
      <c r="AO45" s="27"/>
      <c r="AP45" s="27"/>
      <c r="AQ45" s="27"/>
      <c r="AR45" s="27"/>
      <c r="AS45" s="27"/>
      <c r="AT45" s="27"/>
      <c r="AU45" s="27"/>
      <c r="AV45" s="27"/>
      <c r="AW45" s="27"/>
      <c r="AX45" s="27"/>
      <c r="AY45" s="27"/>
      <c r="AZ45" s="27"/>
      <c r="BA45" s="27"/>
      <c r="BB45" s="27"/>
      <c r="BC45" s="27"/>
      <c r="BD45" s="27"/>
      <c r="BE45" s="27"/>
      <c r="BF45" s="27"/>
      <c r="BG45" s="27"/>
      <c r="BH45" s="27"/>
      <c r="BI45" s="27"/>
      <c r="BJ45" s="27"/>
      <c r="BK45" s="27"/>
      <c r="BL45" s="27"/>
      <c r="BM45" s="27"/>
      <c r="BN45" s="27"/>
      <c r="BO45" s="27"/>
      <c r="BP45" s="27"/>
      <c r="BQ45" s="27"/>
      <c r="BR45" s="27"/>
      <c r="BS45" s="27"/>
      <c r="BT45" s="27"/>
      <c r="BU45" s="27"/>
      <c r="BV45" s="27"/>
      <c r="BW45" s="27"/>
      <c r="BX45" s="27"/>
      <c r="BY45" s="27"/>
      <c r="BZ45" s="27"/>
      <c r="CG45" s="24"/>
    </row>
    <row r="46" spans="1:85" x14ac:dyDescent="0.25">
      <c r="B46" s="24"/>
      <c r="C46" s="25"/>
      <c r="D46" s="27"/>
      <c r="E46" s="27"/>
      <c r="F46" s="27"/>
      <c r="G46" s="27"/>
      <c r="H46" s="27"/>
      <c r="I46" s="27"/>
      <c r="J46" s="27"/>
      <c r="K46" s="27"/>
      <c r="L46" s="27"/>
      <c r="M46" s="27"/>
      <c r="N46" s="27"/>
      <c r="O46" s="27"/>
      <c r="P46" s="27"/>
      <c r="Q46" s="27"/>
      <c r="R46" s="27"/>
      <c r="S46" s="27"/>
      <c r="T46" s="27"/>
      <c r="U46" s="27"/>
      <c r="V46" s="27"/>
      <c r="W46" s="27"/>
      <c r="X46" s="27"/>
      <c r="Y46" s="27"/>
      <c r="Z46" s="27"/>
      <c r="AA46" s="27"/>
      <c r="AB46" s="27"/>
      <c r="AC46" s="27"/>
      <c r="AD46" s="27"/>
      <c r="AE46" s="27"/>
      <c r="AF46" s="27"/>
      <c r="AG46" s="27"/>
      <c r="AH46" s="27"/>
      <c r="AI46" s="27"/>
      <c r="AJ46" s="27"/>
      <c r="AK46" s="27"/>
      <c r="AL46" s="27"/>
      <c r="AM46" s="27"/>
      <c r="AN46" s="27"/>
      <c r="AO46" s="27"/>
      <c r="AP46" s="27"/>
      <c r="AQ46" s="27"/>
      <c r="AR46" s="27"/>
      <c r="AS46" s="27"/>
      <c r="AT46" s="27"/>
      <c r="AU46" s="27"/>
      <c r="AV46" s="27"/>
      <c r="AW46" s="27"/>
      <c r="AX46" s="27"/>
      <c r="AY46" s="27"/>
      <c r="AZ46" s="27"/>
      <c r="BA46" s="27"/>
      <c r="BB46" s="27"/>
      <c r="BC46" s="27"/>
      <c r="BD46" s="27"/>
      <c r="BE46" s="27"/>
      <c r="BF46" s="27"/>
      <c r="BG46" s="27"/>
      <c r="BH46" s="27"/>
      <c r="BI46" s="27"/>
      <c r="BJ46" s="27"/>
      <c r="BK46" s="27"/>
      <c r="BL46" s="27"/>
      <c r="BM46" s="27"/>
      <c r="BN46" s="27"/>
      <c r="BO46" s="27"/>
      <c r="BP46" s="27"/>
      <c r="BQ46" s="27"/>
      <c r="BR46" s="27"/>
      <c r="BS46" s="27"/>
      <c r="BT46" s="27"/>
      <c r="BU46" s="27"/>
      <c r="BV46" s="27"/>
      <c r="BW46" s="27"/>
      <c r="BX46" s="27"/>
      <c r="BY46" s="27"/>
      <c r="BZ46" s="27"/>
      <c r="CG46" s="24"/>
    </row>
    <row r="47" spans="1:85" x14ac:dyDescent="0.25">
      <c r="B47" s="24"/>
      <c r="C47" s="25"/>
      <c r="D47" s="27"/>
      <c r="E47" s="27"/>
      <c r="F47" s="27"/>
      <c r="G47" s="27"/>
      <c r="H47" s="27"/>
      <c r="I47" s="27"/>
      <c r="J47" s="27"/>
      <c r="K47" s="27"/>
      <c r="L47" s="27"/>
      <c r="M47" s="27"/>
      <c r="N47" s="27"/>
      <c r="O47" s="27"/>
      <c r="P47" s="27"/>
      <c r="Q47" s="27"/>
      <c r="R47" s="27"/>
      <c r="S47" s="27"/>
      <c r="T47" s="27"/>
      <c r="U47" s="27"/>
      <c r="V47" s="27"/>
      <c r="W47" s="27"/>
      <c r="X47" s="27"/>
      <c r="Y47" s="27"/>
      <c r="Z47" s="27"/>
      <c r="AA47" s="27"/>
      <c r="AB47" s="27"/>
      <c r="AC47" s="27"/>
      <c r="AD47" s="27"/>
      <c r="AE47" s="27"/>
      <c r="AF47" s="27"/>
      <c r="AG47" s="27"/>
      <c r="AH47" s="27"/>
      <c r="AI47" s="27"/>
      <c r="AJ47" s="27"/>
      <c r="AK47" s="27"/>
      <c r="AL47" s="27"/>
      <c r="AM47" s="27"/>
      <c r="AN47" s="27"/>
      <c r="AO47" s="27"/>
      <c r="AP47" s="27"/>
      <c r="AQ47" s="27"/>
      <c r="AR47" s="27"/>
      <c r="AS47" s="27"/>
      <c r="AT47" s="27"/>
      <c r="AU47" s="27"/>
      <c r="AV47" s="27"/>
      <c r="AW47" s="27"/>
      <c r="AX47" s="27"/>
      <c r="AY47" s="27"/>
      <c r="AZ47" s="27"/>
      <c r="BA47" s="27"/>
      <c r="BB47" s="27"/>
      <c r="BC47" s="27"/>
      <c r="BD47" s="27"/>
      <c r="BE47" s="27"/>
      <c r="BF47" s="27"/>
      <c r="BG47" s="27"/>
      <c r="BH47" s="27"/>
      <c r="BI47" s="27"/>
      <c r="BJ47" s="27"/>
      <c r="BK47" s="27"/>
      <c r="BL47" s="27"/>
      <c r="BM47" s="27"/>
      <c r="BN47" s="27"/>
      <c r="BO47" s="27"/>
      <c r="BP47" s="27"/>
      <c r="BQ47" s="27"/>
      <c r="BR47" s="27"/>
      <c r="BS47" s="27"/>
      <c r="BT47" s="27"/>
      <c r="BU47" s="27"/>
      <c r="BV47" s="27"/>
      <c r="BW47" s="27"/>
      <c r="BX47" s="27"/>
      <c r="BY47" s="27"/>
      <c r="BZ47" s="27"/>
      <c r="CG47" s="24"/>
    </row>
    <row r="48" spans="1:85" x14ac:dyDescent="0.25">
      <c r="B48" s="24"/>
      <c r="C48" s="25"/>
      <c r="D48" s="27"/>
      <c r="E48" s="27"/>
      <c r="F48" s="27"/>
      <c r="G48" s="27"/>
      <c r="H48" s="27"/>
      <c r="I48" s="27"/>
      <c r="J48" s="27"/>
      <c r="K48" s="27"/>
      <c r="L48" s="27"/>
      <c r="M48" s="27"/>
      <c r="N48" s="27"/>
      <c r="O48" s="27"/>
      <c r="P48" s="27"/>
      <c r="Q48" s="27"/>
      <c r="R48" s="27"/>
      <c r="S48" s="27"/>
      <c r="T48" s="27"/>
      <c r="U48" s="27"/>
      <c r="V48" s="27"/>
      <c r="W48" s="27"/>
      <c r="X48" s="27"/>
      <c r="Y48" s="27"/>
      <c r="Z48" s="27"/>
      <c r="AA48" s="27"/>
      <c r="AB48" s="27"/>
      <c r="AC48" s="27"/>
      <c r="AD48" s="27"/>
      <c r="AE48" s="27"/>
      <c r="AF48" s="27"/>
      <c r="AG48" s="27"/>
      <c r="AH48" s="27"/>
      <c r="AI48" s="27"/>
      <c r="AJ48" s="27"/>
      <c r="AK48" s="27"/>
      <c r="AL48" s="27"/>
      <c r="AM48" s="27"/>
      <c r="AN48" s="27"/>
      <c r="AO48" s="27"/>
      <c r="AP48" s="27"/>
      <c r="AQ48" s="27"/>
      <c r="AR48" s="27"/>
      <c r="AS48" s="27"/>
      <c r="AT48" s="27"/>
      <c r="AU48" s="27"/>
      <c r="AV48" s="27"/>
      <c r="AW48" s="27"/>
      <c r="AX48" s="27"/>
      <c r="AY48" s="27"/>
      <c r="AZ48" s="27"/>
      <c r="BA48" s="27"/>
      <c r="BB48" s="27"/>
      <c r="BC48" s="27"/>
      <c r="BD48" s="27"/>
      <c r="BE48" s="27"/>
      <c r="BF48" s="27"/>
      <c r="BG48" s="27"/>
      <c r="BH48" s="27"/>
      <c r="BI48" s="27"/>
      <c r="BJ48" s="27"/>
      <c r="BK48" s="27"/>
      <c r="BL48" s="27"/>
      <c r="BM48" s="27"/>
      <c r="BN48" s="27"/>
      <c r="BO48" s="27"/>
      <c r="BP48" s="27"/>
      <c r="BQ48" s="27"/>
      <c r="BR48" s="27"/>
      <c r="BS48" s="27"/>
      <c r="BT48" s="27"/>
      <c r="BU48" s="27"/>
      <c r="BV48" s="27"/>
      <c r="BW48" s="27"/>
      <c r="BX48" s="27"/>
      <c r="BY48" s="27"/>
      <c r="BZ48" s="27"/>
      <c r="CG48" s="24"/>
    </row>
    <row r="49" spans="2:85" x14ac:dyDescent="0.25">
      <c r="B49" s="24"/>
      <c r="C49" s="25"/>
      <c r="D49" s="27"/>
      <c r="E49" s="27"/>
      <c r="F49" s="27"/>
      <c r="G49" s="27"/>
      <c r="H49" s="27"/>
      <c r="I49" s="27"/>
      <c r="J49" s="27"/>
      <c r="K49" s="27"/>
      <c r="L49" s="27"/>
      <c r="M49" s="27"/>
      <c r="N49" s="27"/>
      <c r="O49" s="27"/>
      <c r="P49" s="27"/>
      <c r="Q49" s="27"/>
      <c r="R49" s="27"/>
      <c r="S49" s="27"/>
      <c r="T49" s="27"/>
      <c r="U49" s="27"/>
      <c r="V49" s="27"/>
      <c r="W49" s="27"/>
      <c r="X49" s="27"/>
      <c r="Y49" s="27"/>
      <c r="Z49" s="27"/>
      <c r="AA49" s="27"/>
      <c r="AB49" s="27"/>
      <c r="AC49" s="27"/>
      <c r="AD49" s="27"/>
      <c r="AE49" s="27"/>
      <c r="AF49" s="27"/>
      <c r="AG49" s="27"/>
      <c r="AH49" s="27"/>
      <c r="AI49" s="27"/>
      <c r="AJ49" s="27"/>
      <c r="AK49" s="27"/>
      <c r="AL49" s="27"/>
      <c r="AM49" s="27"/>
      <c r="AN49" s="27"/>
      <c r="AO49" s="27"/>
      <c r="AP49" s="27"/>
      <c r="AQ49" s="27"/>
      <c r="AR49" s="27"/>
      <c r="AS49" s="27"/>
      <c r="AT49" s="27"/>
      <c r="AU49" s="27"/>
      <c r="AV49" s="27"/>
      <c r="AW49" s="27"/>
      <c r="AX49" s="27"/>
      <c r="AY49" s="27"/>
      <c r="AZ49" s="27"/>
      <c r="BA49" s="27"/>
      <c r="BB49" s="27"/>
      <c r="BC49" s="27"/>
      <c r="BD49" s="27"/>
      <c r="BE49" s="27"/>
      <c r="BF49" s="27"/>
      <c r="BG49" s="27"/>
      <c r="BH49" s="27"/>
      <c r="BI49" s="27"/>
      <c r="BJ49" s="27"/>
      <c r="BK49" s="27"/>
      <c r="BL49" s="27"/>
      <c r="BM49" s="27"/>
      <c r="BN49" s="27"/>
      <c r="BO49" s="27"/>
      <c r="BP49" s="27"/>
      <c r="BQ49" s="27"/>
      <c r="BR49" s="27"/>
      <c r="BS49" s="27"/>
      <c r="BT49" s="27"/>
      <c r="BU49" s="27"/>
      <c r="BV49" s="27"/>
      <c r="BW49" s="27"/>
      <c r="BX49" s="27"/>
      <c r="BY49" s="27"/>
      <c r="BZ49" s="27"/>
      <c r="CG49" s="24"/>
    </row>
    <row r="50" spans="2:85" x14ac:dyDescent="0.25">
      <c r="B50" s="24"/>
      <c r="C50" s="25"/>
      <c r="D50" s="27"/>
      <c r="E50" s="27"/>
      <c r="F50" s="27"/>
      <c r="G50" s="27"/>
      <c r="H50" s="27"/>
      <c r="I50" s="27"/>
      <c r="J50" s="27"/>
      <c r="K50" s="27"/>
      <c r="L50" s="27"/>
      <c r="M50" s="27"/>
      <c r="N50" s="27"/>
      <c r="O50" s="27"/>
      <c r="P50" s="27"/>
      <c r="Q50" s="27"/>
      <c r="R50" s="27"/>
      <c r="S50" s="27"/>
      <c r="T50" s="27"/>
      <c r="U50" s="27"/>
      <c r="V50" s="27"/>
      <c r="W50" s="27"/>
      <c r="X50" s="27"/>
      <c r="Y50" s="27"/>
      <c r="Z50" s="27"/>
      <c r="AA50" s="27"/>
      <c r="AB50" s="27"/>
      <c r="AC50" s="27"/>
      <c r="AD50" s="27"/>
      <c r="AE50" s="27"/>
      <c r="AF50" s="27"/>
      <c r="AG50" s="27"/>
      <c r="AH50" s="27"/>
      <c r="AI50" s="27"/>
      <c r="AJ50" s="27"/>
      <c r="AK50" s="27"/>
      <c r="AL50" s="27"/>
      <c r="AM50" s="27"/>
      <c r="AN50" s="27"/>
      <c r="AO50" s="27"/>
      <c r="AP50" s="27"/>
      <c r="AQ50" s="27"/>
      <c r="AR50" s="27"/>
      <c r="AS50" s="27"/>
      <c r="AT50" s="27"/>
      <c r="AU50" s="27"/>
      <c r="AV50" s="27"/>
      <c r="AW50" s="27"/>
      <c r="AX50" s="27"/>
      <c r="AY50" s="27"/>
      <c r="AZ50" s="27"/>
      <c r="BA50" s="27"/>
      <c r="BB50" s="27"/>
      <c r="BC50" s="27"/>
      <c r="BD50" s="27"/>
      <c r="BE50" s="27"/>
      <c r="BF50" s="27"/>
      <c r="BG50" s="27"/>
      <c r="BH50" s="27"/>
      <c r="BI50" s="27"/>
      <c r="BJ50" s="27"/>
      <c r="BK50" s="27"/>
      <c r="BL50" s="27"/>
      <c r="BM50" s="27"/>
      <c r="BN50" s="27"/>
      <c r="BO50" s="27"/>
      <c r="BP50" s="27"/>
      <c r="BQ50" s="27"/>
      <c r="BR50" s="27"/>
      <c r="BS50" s="27"/>
      <c r="BT50" s="27"/>
      <c r="BU50" s="27"/>
      <c r="BV50" s="27"/>
      <c r="BW50" s="27"/>
      <c r="BX50" s="27"/>
      <c r="BY50" s="27"/>
      <c r="BZ50" s="27"/>
      <c r="CG50" s="24"/>
    </row>
    <row r="51" spans="2:85" x14ac:dyDescent="0.25">
      <c r="B51" s="24"/>
      <c r="C51" s="25"/>
      <c r="D51" s="27"/>
      <c r="E51" s="27"/>
      <c r="F51" s="27"/>
      <c r="G51" s="27"/>
      <c r="H51" s="27"/>
      <c r="I51" s="27"/>
      <c r="J51" s="27"/>
      <c r="K51" s="27"/>
      <c r="L51" s="27"/>
      <c r="M51" s="27"/>
      <c r="N51" s="27"/>
      <c r="O51" s="27"/>
      <c r="P51" s="27"/>
      <c r="Q51" s="27"/>
      <c r="R51" s="27"/>
      <c r="S51" s="27"/>
      <c r="T51" s="27"/>
      <c r="U51" s="27"/>
      <c r="V51" s="27"/>
      <c r="W51" s="27"/>
      <c r="X51" s="27"/>
      <c r="Y51" s="27"/>
      <c r="Z51" s="27"/>
      <c r="AA51" s="27"/>
      <c r="AB51" s="27"/>
      <c r="AC51" s="27"/>
      <c r="AD51" s="27"/>
      <c r="AE51" s="27"/>
      <c r="AF51" s="27"/>
      <c r="AG51" s="27"/>
      <c r="AH51" s="27"/>
      <c r="AI51" s="27"/>
      <c r="AJ51" s="27"/>
      <c r="AK51" s="27"/>
      <c r="AL51" s="27"/>
      <c r="AM51" s="27"/>
      <c r="AN51" s="27"/>
      <c r="AO51" s="27"/>
      <c r="AP51" s="27"/>
      <c r="AQ51" s="27"/>
      <c r="AR51" s="27"/>
      <c r="AS51" s="27"/>
      <c r="AT51" s="27"/>
      <c r="AU51" s="27"/>
      <c r="AV51" s="27"/>
      <c r="AW51" s="27"/>
      <c r="AX51" s="27"/>
      <c r="AY51" s="27"/>
      <c r="AZ51" s="27"/>
      <c r="BA51" s="27"/>
      <c r="BB51" s="27"/>
      <c r="BC51" s="27"/>
      <c r="BD51" s="27"/>
      <c r="BE51" s="27"/>
      <c r="BF51" s="27"/>
      <c r="BG51" s="27"/>
      <c r="BH51" s="27"/>
      <c r="BI51" s="27"/>
      <c r="BJ51" s="27"/>
      <c r="BK51" s="27"/>
      <c r="BL51" s="27"/>
      <c r="BM51" s="27"/>
      <c r="BN51" s="27"/>
      <c r="BO51" s="27"/>
      <c r="BP51" s="27"/>
      <c r="BQ51" s="27"/>
      <c r="BR51" s="27"/>
      <c r="BS51" s="27"/>
      <c r="BT51" s="27"/>
      <c r="BU51" s="27"/>
      <c r="BV51" s="27"/>
      <c r="BW51" s="27"/>
      <c r="BX51" s="27"/>
      <c r="BY51" s="27"/>
      <c r="BZ51" s="27"/>
      <c r="CG51" s="24"/>
    </row>
    <row r="52" spans="2:85" x14ac:dyDescent="0.25">
      <c r="B52" s="24"/>
      <c r="C52" s="25"/>
      <c r="D52" s="27"/>
      <c r="E52" s="27"/>
      <c r="F52" s="27"/>
      <c r="G52" s="27"/>
      <c r="H52" s="27"/>
      <c r="I52" s="27"/>
      <c r="J52" s="27"/>
      <c r="K52" s="27"/>
      <c r="L52" s="27"/>
      <c r="M52" s="27"/>
      <c r="N52" s="27"/>
      <c r="O52" s="27"/>
      <c r="P52" s="27"/>
      <c r="Q52" s="27"/>
      <c r="R52" s="27"/>
      <c r="S52" s="27"/>
      <c r="T52" s="27"/>
      <c r="U52" s="27"/>
      <c r="V52" s="27"/>
      <c r="W52" s="27"/>
      <c r="X52" s="27"/>
      <c r="Y52" s="27"/>
      <c r="Z52" s="27"/>
      <c r="AA52" s="27"/>
      <c r="AB52" s="27"/>
      <c r="AC52" s="27"/>
      <c r="AD52" s="27"/>
      <c r="AE52" s="27"/>
      <c r="AF52" s="27"/>
      <c r="AG52" s="27"/>
      <c r="AH52" s="27"/>
      <c r="AI52" s="27"/>
      <c r="AJ52" s="27"/>
      <c r="AK52" s="27"/>
      <c r="AL52" s="27"/>
      <c r="AM52" s="27"/>
      <c r="AN52" s="27"/>
      <c r="AO52" s="27"/>
      <c r="AP52" s="27"/>
      <c r="AQ52" s="27"/>
      <c r="AR52" s="27"/>
      <c r="AS52" s="27"/>
      <c r="AT52" s="27"/>
      <c r="AU52" s="27"/>
      <c r="AV52" s="27"/>
      <c r="AW52" s="27"/>
      <c r="AX52" s="27"/>
      <c r="AY52" s="27"/>
      <c r="AZ52" s="27"/>
      <c r="BA52" s="27"/>
      <c r="BB52" s="27"/>
      <c r="BC52" s="27"/>
      <c r="BD52" s="27"/>
      <c r="BE52" s="27"/>
      <c r="BF52" s="27"/>
      <c r="BG52" s="27"/>
      <c r="BH52" s="27"/>
      <c r="BI52" s="27"/>
      <c r="BJ52" s="27"/>
      <c r="BK52" s="27"/>
      <c r="BL52" s="27"/>
      <c r="BM52" s="27"/>
      <c r="BN52" s="27"/>
      <c r="BO52" s="27"/>
      <c r="BP52" s="27"/>
      <c r="BQ52" s="27"/>
      <c r="BR52" s="27"/>
      <c r="BS52" s="27"/>
      <c r="BT52" s="27"/>
      <c r="BU52" s="27"/>
      <c r="BV52" s="27"/>
      <c r="BW52" s="27"/>
      <c r="BX52" s="27"/>
      <c r="BY52" s="27"/>
      <c r="BZ52" s="27"/>
      <c r="CG52" s="24"/>
    </row>
    <row r="53" spans="2:85" x14ac:dyDescent="0.25">
      <c r="B53" s="24"/>
      <c r="C53" s="25"/>
      <c r="D53" s="27"/>
      <c r="E53" s="27"/>
      <c r="F53" s="27"/>
      <c r="G53" s="27"/>
      <c r="H53" s="27"/>
      <c r="I53" s="27"/>
      <c r="J53" s="27"/>
      <c r="K53" s="27"/>
      <c r="L53" s="27"/>
      <c r="M53" s="27"/>
      <c r="N53" s="27"/>
      <c r="O53" s="27"/>
      <c r="P53" s="27"/>
      <c r="Q53" s="27"/>
      <c r="R53" s="27"/>
      <c r="S53" s="27"/>
      <c r="T53" s="27"/>
      <c r="U53" s="27"/>
      <c r="V53" s="27"/>
      <c r="W53" s="27"/>
      <c r="X53" s="27"/>
      <c r="Y53" s="27"/>
      <c r="Z53" s="27"/>
      <c r="AA53" s="27"/>
      <c r="AB53" s="27"/>
      <c r="AC53" s="27"/>
      <c r="AD53" s="27"/>
      <c r="AE53" s="27"/>
      <c r="AF53" s="27"/>
      <c r="AG53" s="27"/>
      <c r="AH53" s="27"/>
      <c r="AI53" s="27"/>
      <c r="AJ53" s="27"/>
      <c r="AK53" s="27"/>
      <c r="AL53" s="27"/>
      <c r="AM53" s="27"/>
      <c r="AN53" s="27"/>
      <c r="AO53" s="27"/>
      <c r="AP53" s="27"/>
      <c r="AQ53" s="27"/>
      <c r="AR53" s="27"/>
      <c r="AS53" s="27"/>
      <c r="AT53" s="27"/>
      <c r="AU53" s="27"/>
      <c r="AV53" s="27"/>
      <c r="AW53" s="27"/>
      <c r="AX53" s="27"/>
      <c r="AY53" s="27"/>
      <c r="AZ53" s="27"/>
      <c r="BA53" s="27"/>
      <c r="BB53" s="27"/>
      <c r="BC53" s="27"/>
      <c r="BD53" s="27"/>
      <c r="BE53" s="27"/>
      <c r="BF53" s="27"/>
      <c r="BG53" s="27"/>
      <c r="BH53" s="27"/>
      <c r="BI53" s="27"/>
      <c r="BJ53" s="27"/>
      <c r="BK53" s="27"/>
      <c r="BL53" s="27"/>
      <c r="BM53" s="27"/>
      <c r="BN53" s="27"/>
      <c r="BO53" s="27"/>
      <c r="BP53" s="27"/>
      <c r="BQ53" s="27"/>
      <c r="BR53" s="27"/>
      <c r="BS53" s="27"/>
      <c r="BT53" s="27"/>
      <c r="BU53" s="27"/>
      <c r="BV53" s="27"/>
      <c r="BW53" s="27"/>
      <c r="BX53" s="27"/>
      <c r="BY53" s="27"/>
      <c r="BZ53" s="27"/>
      <c r="CG53" s="24"/>
    </row>
    <row r="54" spans="2:85" x14ac:dyDescent="0.25">
      <c r="B54" s="24"/>
      <c r="C54" s="25"/>
      <c r="D54" s="27"/>
      <c r="E54" s="27"/>
      <c r="F54" s="27"/>
      <c r="G54" s="27"/>
      <c r="H54" s="27"/>
      <c r="I54" s="27"/>
      <c r="J54" s="27"/>
      <c r="K54" s="27"/>
      <c r="L54" s="27"/>
      <c r="M54" s="27"/>
      <c r="N54" s="27"/>
      <c r="O54" s="27"/>
      <c r="P54" s="27"/>
      <c r="Q54" s="27"/>
      <c r="R54" s="27"/>
      <c r="S54" s="27"/>
      <c r="T54" s="27"/>
      <c r="U54" s="27"/>
      <c r="V54" s="27"/>
      <c r="W54" s="27"/>
      <c r="X54" s="27"/>
      <c r="Y54" s="27"/>
      <c r="Z54" s="27"/>
      <c r="AA54" s="27"/>
      <c r="AB54" s="27"/>
      <c r="AC54" s="27"/>
      <c r="AD54" s="27"/>
      <c r="AE54" s="27"/>
      <c r="AF54" s="27"/>
      <c r="AG54" s="27"/>
      <c r="AH54" s="27"/>
      <c r="AI54" s="27"/>
      <c r="AJ54" s="27"/>
      <c r="AK54" s="27"/>
      <c r="AL54" s="27"/>
      <c r="AM54" s="27"/>
      <c r="AN54" s="27"/>
      <c r="AO54" s="27"/>
      <c r="AP54" s="27"/>
      <c r="AQ54" s="27"/>
      <c r="AR54" s="27"/>
      <c r="AS54" s="27"/>
      <c r="AT54" s="27"/>
      <c r="AU54" s="27"/>
      <c r="AV54" s="27"/>
      <c r="AW54" s="27"/>
      <c r="AX54" s="27"/>
      <c r="AY54" s="27"/>
      <c r="AZ54" s="27"/>
      <c r="BA54" s="27"/>
      <c r="BB54" s="27"/>
      <c r="BC54" s="27"/>
      <c r="BD54" s="27"/>
      <c r="BE54" s="27"/>
      <c r="BF54" s="27"/>
      <c r="BG54" s="27"/>
      <c r="BH54" s="27"/>
      <c r="BI54" s="27"/>
      <c r="BJ54" s="27"/>
      <c r="BK54" s="27"/>
      <c r="BL54" s="27"/>
      <c r="BM54" s="27"/>
      <c r="BN54" s="27"/>
      <c r="BO54" s="27"/>
      <c r="BP54" s="27"/>
      <c r="BQ54" s="27"/>
      <c r="BR54" s="27"/>
      <c r="BS54" s="27"/>
      <c r="BT54" s="27"/>
      <c r="BU54" s="27"/>
      <c r="BV54" s="27"/>
      <c r="BW54" s="27"/>
      <c r="BX54" s="27"/>
      <c r="BY54" s="27"/>
      <c r="BZ54" s="27"/>
      <c r="CG54" s="24"/>
    </row>
    <row r="55" spans="2:85" x14ac:dyDescent="0.25">
      <c r="B55" s="24"/>
      <c r="C55" s="25"/>
      <c r="D55" s="27"/>
      <c r="E55" s="27"/>
      <c r="F55" s="27"/>
      <c r="G55" s="27"/>
      <c r="H55" s="27"/>
      <c r="I55" s="27"/>
      <c r="J55" s="27"/>
      <c r="K55" s="27"/>
      <c r="L55" s="27"/>
      <c r="M55" s="27"/>
      <c r="N55" s="27"/>
      <c r="O55" s="27"/>
      <c r="P55" s="27"/>
      <c r="Q55" s="27"/>
      <c r="R55" s="27"/>
      <c r="S55" s="27"/>
      <c r="T55" s="27"/>
      <c r="U55" s="27"/>
      <c r="V55" s="27"/>
      <c r="W55" s="27"/>
      <c r="X55" s="27"/>
      <c r="Y55" s="27"/>
      <c r="Z55" s="27"/>
      <c r="AA55" s="27"/>
      <c r="AB55" s="27"/>
      <c r="AC55" s="27"/>
      <c r="AD55" s="27"/>
      <c r="AE55" s="27"/>
      <c r="AF55" s="27"/>
      <c r="AG55" s="27"/>
      <c r="AH55" s="27"/>
      <c r="AI55" s="27"/>
      <c r="AJ55" s="27"/>
      <c r="AK55" s="27"/>
      <c r="AL55" s="27"/>
      <c r="AM55" s="27"/>
      <c r="AN55" s="27"/>
      <c r="AO55" s="27"/>
      <c r="AP55" s="27"/>
      <c r="AQ55" s="27"/>
      <c r="AR55" s="27"/>
      <c r="AS55" s="27"/>
      <c r="AT55" s="27"/>
      <c r="AU55" s="27"/>
      <c r="AV55" s="27"/>
      <c r="AW55" s="27"/>
      <c r="AX55" s="27"/>
      <c r="AY55" s="27"/>
      <c r="AZ55" s="27"/>
      <c r="BA55" s="27"/>
      <c r="BB55" s="27"/>
      <c r="BC55" s="27"/>
      <c r="BD55" s="27"/>
      <c r="BE55" s="27"/>
      <c r="BF55" s="27"/>
      <c r="BG55" s="27"/>
      <c r="BH55" s="27"/>
      <c r="BI55" s="27"/>
      <c r="BJ55" s="27"/>
      <c r="BK55" s="27"/>
      <c r="BL55" s="27"/>
      <c r="BM55" s="27"/>
      <c r="BN55" s="27"/>
      <c r="BO55" s="27"/>
      <c r="BP55" s="27"/>
      <c r="BQ55" s="27"/>
      <c r="BR55" s="27"/>
      <c r="BS55" s="27"/>
      <c r="BT55" s="27"/>
      <c r="BU55" s="27"/>
      <c r="BV55" s="27"/>
      <c r="BW55" s="27"/>
      <c r="BX55" s="27"/>
      <c r="BY55" s="27"/>
      <c r="BZ55" s="27"/>
      <c r="CG55" s="24"/>
    </row>
    <row r="56" spans="2:85" x14ac:dyDescent="0.25">
      <c r="B56" s="24"/>
      <c r="C56" s="25"/>
      <c r="D56" s="27"/>
      <c r="E56" s="27"/>
      <c r="F56" s="27"/>
      <c r="G56" s="27"/>
      <c r="H56" s="27"/>
      <c r="I56" s="27"/>
      <c r="J56" s="27"/>
      <c r="K56" s="27"/>
      <c r="L56" s="27"/>
      <c r="M56" s="27"/>
      <c r="N56" s="27"/>
      <c r="O56" s="27"/>
      <c r="P56" s="27"/>
      <c r="Q56" s="27"/>
      <c r="R56" s="27"/>
      <c r="S56" s="27"/>
      <c r="T56" s="27"/>
      <c r="U56" s="27"/>
      <c r="V56" s="27"/>
      <c r="W56" s="27"/>
      <c r="X56" s="27"/>
      <c r="Y56" s="27"/>
      <c r="Z56" s="27"/>
      <c r="AA56" s="27"/>
      <c r="AB56" s="27"/>
      <c r="AC56" s="27"/>
      <c r="AD56" s="27"/>
      <c r="AE56" s="27"/>
      <c r="AF56" s="27"/>
      <c r="AG56" s="27"/>
      <c r="AH56" s="27"/>
      <c r="AI56" s="27"/>
      <c r="AJ56" s="27"/>
      <c r="AK56" s="27"/>
      <c r="AL56" s="27"/>
      <c r="AM56" s="27"/>
      <c r="AN56" s="27"/>
      <c r="AO56" s="27"/>
      <c r="AP56" s="27"/>
      <c r="AQ56" s="27"/>
      <c r="AR56" s="27"/>
      <c r="AS56" s="27"/>
      <c r="AT56" s="27"/>
      <c r="AU56" s="27"/>
      <c r="AV56" s="27"/>
      <c r="AW56" s="27"/>
      <c r="AX56" s="27"/>
      <c r="AY56" s="27"/>
      <c r="AZ56" s="27"/>
      <c r="BA56" s="27"/>
      <c r="BB56" s="27"/>
      <c r="BC56" s="27"/>
      <c r="BD56" s="27"/>
      <c r="BE56" s="27"/>
      <c r="BF56" s="27"/>
      <c r="BG56" s="27"/>
      <c r="BH56" s="27"/>
      <c r="BI56" s="27"/>
      <c r="BJ56" s="27"/>
      <c r="BK56" s="27"/>
      <c r="BL56" s="27"/>
      <c r="BM56" s="27"/>
      <c r="BN56" s="27"/>
      <c r="BO56" s="27"/>
      <c r="BP56" s="27"/>
      <c r="BQ56" s="27"/>
      <c r="BR56" s="27"/>
      <c r="BS56" s="27"/>
      <c r="BT56" s="27"/>
      <c r="BU56" s="27"/>
      <c r="BV56" s="27"/>
      <c r="BW56" s="27"/>
      <c r="BX56" s="27"/>
      <c r="BY56" s="27"/>
      <c r="BZ56" s="27"/>
      <c r="CG56" s="24"/>
    </row>
    <row r="57" spans="2:85" x14ac:dyDescent="0.25">
      <c r="B57" s="24"/>
      <c r="C57" s="25"/>
      <c r="D57" s="27"/>
      <c r="E57" s="27"/>
      <c r="F57" s="27"/>
      <c r="G57" s="27"/>
      <c r="H57" s="27"/>
      <c r="I57" s="27"/>
      <c r="J57" s="27"/>
      <c r="K57" s="27"/>
      <c r="L57" s="27"/>
      <c r="M57" s="27"/>
      <c r="N57" s="27"/>
      <c r="O57" s="27"/>
      <c r="P57" s="27"/>
      <c r="Q57" s="27"/>
      <c r="R57" s="27"/>
      <c r="S57" s="27"/>
      <c r="T57" s="27"/>
      <c r="U57" s="27"/>
      <c r="V57" s="27"/>
      <c r="W57" s="27"/>
      <c r="X57" s="27"/>
      <c r="Y57" s="27"/>
      <c r="Z57" s="27"/>
      <c r="AA57" s="27"/>
      <c r="AB57" s="27"/>
      <c r="AC57" s="27"/>
      <c r="AD57" s="27"/>
      <c r="AE57" s="27"/>
      <c r="AF57" s="27"/>
      <c r="AG57" s="27"/>
      <c r="AH57" s="27"/>
      <c r="AI57" s="27"/>
      <c r="AJ57" s="27"/>
      <c r="AK57" s="27"/>
      <c r="AL57" s="27"/>
      <c r="AM57" s="27"/>
      <c r="AN57" s="27"/>
      <c r="AO57" s="27"/>
      <c r="AP57" s="27"/>
      <c r="AQ57" s="27"/>
      <c r="AR57" s="27"/>
      <c r="AS57" s="27"/>
      <c r="AT57" s="27"/>
      <c r="AU57" s="27"/>
      <c r="AV57" s="27"/>
      <c r="AW57" s="27"/>
      <c r="AX57" s="27"/>
      <c r="AY57" s="27"/>
      <c r="AZ57" s="27"/>
      <c r="BA57" s="27"/>
      <c r="BB57" s="27"/>
      <c r="BC57" s="27"/>
      <c r="BD57" s="27"/>
      <c r="BE57" s="27"/>
      <c r="BF57" s="27"/>
      <c r="BG57" s="27"/>
      <c r="BH57" s="27"/>
      <c r="BI57" s="27"/>
      <c r="BJ57" s="27"/>
      <c r="BK57" s="27"/>
      <c r="BL57" s="27"/>
      <c r="BM57" s="27"/>
      <c r="BN57" s="27"/>
      <c r="BO57" s="27"/>
      <c r="BP57" s="27"/>
      <c r="BQ57" s="27"/>
      <c r="BR57" s="27"/>
      <c r="BS57" s="27"/>
      <c r="BT57" s="27"/>
      <c r="BU57" s="27"/>
      <c r="BV57" s="27"/>
      <c r="BW57" s="27"/>
      <c r="BX57" s="27"/>
      <c r="BY57" s="27"/>
      <c r="BZ57" s="27"/>
      <c r="CG57" s="24"/>
    </row>
  </sheetData>
  <sheetProtection algorithmName="SHA-512" hashValue="US0CmwZ5AMgLHeslnCdJEJzptga66YjwacWpILnfQYqc0pzrEj3x9iyC6ibomJd5fchugH6SKoFFUfHGc18Exg==" saltValue="3TILKudFDlIP06A21lBXuw==" spinCount="100000" sheet="1" objects="1" scenarios="1" selectLockedCells="1" selectUnlockedCells="1"/>
  <mergeCells count="1">
    <mergeCell ref="A1:A3"/>
  </mergeCells>
  <pageMargins left="0.7" right="0.7" top="0.75" bottom="0.75" header="0.3" footer="0.3"/>
  <pageSetup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29"/>
  <sheetViews>
    <sheetView workbookViewId="0">
      <selection sqref="A1:XFD1048576"/>
    </sheetView>
  </sheetViews>
  <sheetFormatPr defaultColWidth="8.69921875" defaultRowHeight="13.8" x14ac:dyDescent="0.25"/>
  <cols>
    <col min="1" max="8" width="8.69921875" style="10"/>
    <col min="9" max="11" width="9.3984375" style="22" bestFit="1" customWidth="1"/>
    <col min="12" max="12" width="8.796875" style="22" bestFit="1" customWidth="1"/>
    <col min="13" max="16384" width="8.69921875" style="10"/>
  </cols>
  <sheetData>
    <row r="1" spans="1:14" x14ac:dyDescent="0.25">
      <c r="B1" s="10">
        <f>'Rank (2)'!B5</f>
        <v>5</v>
      </c>
      <c r="C1" s="10">
        <f>'Rank (2)'!D5</f>
        <v>20</v>
      </c>
      <c r="D1" s="10">
        <f>'Rank (2)'!H5</f>
        <v>2</v>
      </c>
    </row>
    <row r="2" spans="1:14" x14ac:dyDescent="0.25">
      <c r="I2" s="22">
        <f>RTD("cqg.rtd", ,"ContractData", A4, "Last",,"T")</f>
        <v>1.3384900000000002</v>
      </c>
    </row>
    <row r="3" spans="1:14" x14ac:dyDescent="0.25">
      <c r="B3" s="58" t="s">
        <v>3</v>
      </c>
      <c r="C3" s="58"/>
      <c r="D3" s="10" t="s">
        <v>13</v>
      </c>
      <c r="E3" s="10" t="s">
        <v>4</v>
      </c>
      <c r="I3" s="22" t="s">
        <v>2</v>
      </c>
      <c r="J3" s="22" t="s">
        <v>3</v>
      </c>
      <c r="K3" s="22" t="s">
        <v>4</v>
      </c>
      <c r="L3" s="22" t="s">
        <v>15</v>
      </c>
      <c r="M3" s="10" t="s">
        <v>3</v>
      </c>
      <c r="N3" s="10" t="s">
        <v>4</v>
      </c>
    </row>
    <row r="4" spans="1:14" x14ac:dyDescent="0.25">
      <c r="A4" s="10" t="str">
        <f>'Rank (2)'!A8</f>
        <v>DREURUSD</v>
      </c>
      <c r="B4" s="10">
        <f>'Rank (2)'!C8</f>
        <v>133849</v>
      </c>
      <c r="C4" s="10">
        <f xml:space="preserve"> RTD("cqg.rtd",,"StudyData", A4, "BBnds", "InputChoice=Close,MAType=Sim,Period1="&amp;$C$1&amp;",Percent="&amp;$D$1&amp;"", "BHI",$B$1,"-1","all",,,,"D")</f>
        <v>133860.18</v>
      </c>
      <c r="D4" s="10">
        <f>IF(B4&gt;C4,1,0)</f>
        <v>0</v>
      </c>
      <c r="E4" s="10">
        <f>'Rank (2)'!C8</f>
        <v>133849</v>
      </c>
      <c r="F4" s="10">
        <f xml:space="preserve"> RTD("cqg.rtd",,"StudyData", A4, "BBnds", "InputChoice=Close,MAType=Sim,Period1="&amp;$C$1&amp;",Percent="&amp;$D$1&amp;"", "BLO",$B$1,"-1","all",,,,"D")</f>
        <v>133835.62</v>
      </c>
      <c r="G4" s="10">
        <f t="shared" ref="G4:G28" si="0">IF(E4&lt;F4,1,0)</f>
        <v>0</v>
      </c>
      <c r="I4" s="22">
        <f>RTD("cqg.rtd", ,"ContractData", A4, "Last",,"T")</f>
        <v>1.3384900000000002</v>
      </c>
      <c r="J4" s="22">
        <f>RTD("cqg.rtd", ,"ContractData", A4, "High",,"T")</f>
        <v>1.3385300000000002</v>
      </c>
      <c r="K4" s="22">
        <f>RTD("cqg.rtd", ,"ContractData", A4, "Low",,"T")</f>
        <v>1.3383100000000001</v>
      </c>
      <c r="L4" s="22">
        <f>RTD("cqg.rtd", ,"ContractData",A4, "TickSize",,"T")*2</f>
        <v>2.0000000000000002E-5</v>
      </c>
      <c r="M4" s="10">
        <f>IF(J4-I4&lt;=L4,1,0)</f>
        <v>0</v>
      </c>
      <c r="N4" s="10">
        <f t="shared" ref="N4:N27" si="1">IF(I4-K4&lt;=L4,1,0)</f>
        <v>0</v>
      </c>
    </row>
    <row r="5" spans="1:14" x14ac:dyDescent="0.25">
      <c r="A5" s="10" t="str">
        <f>'Rank (2)'!A9</f>
        <v>DREURCHF</v>
      </c>
      <c r="B5" s="10">
        <f>'Rank (2)'!C9</f>
        <v>121353</v>
      </c>
      <c r="C5" s="10">
        <f xml:space="preserve"> RTD("cqg.rtd",,"StudyData", A5, "BBnds", "InputChoice=Close,MAType=Sim,Period1="&amp;$C$1&amp;",Percent="&amp;$D$1&amp;"", "BHI",$B$1,"-1","all",,,,"D")</f>
        <v>121360.62</v>
      </c>
      <c r="D5" s="10">
        <f t="shared" ref="D5:D28" si="2">IF(B5&gt;C5,1,0)</f>
        <v>0</v>
      </c>
      <c r="E5" s="10">
        <f>'Rank (2)'!C9</f>
        <v>121353</v>
      </c>
      <c r="F5" s="10">
        <f xml:space="preserve"> RTD("cqg.rtd",,"StudyData", A5, "BBnds", "InputChoice=Close,MAType=Sim,Period1="&amp;$C$1&amp;",Percent="&amp;$D$1&amp;"", "BLO",$B$1,"-1","all",,,,"D")</f>
        <v>121331.18</v>
      </c>
      <c r="G5" s="10">
        <f t="shared" si="0"/>
        <v>0</v>
      </c>
      <c r="I5" s="22">
        <f>RTD("cqg.rtd", ,"ContractData", A5, "Last",,"T")</f>
        <v>1.21353</v>
      </c>
      <c r="J5" s="22">
        <f>RTD("cqg.rtd", ,"ContractData", A5, "High",,"T")</f>
        <v>1.2136900000000002</v>
      </c>
      <c r="K5" s="22">
        <f>RTD("cqg.rtd", ,"ContractData", A5, "Low",,"T")</f>
        <v>1.21319</v>
      </c>
      <c r="L5" s="22">
        <f>RTD("cqg.rtd", ,"ContractData",A5, "TickSize",,"T")*2</f>
        <v>2.0000000000000002E-5</v>
      </c>
      <c r="M5" s="10">
        <f>IF(J5-I5&lt;=L5,1,0)</f>
        <v>0</v>
      </c>
      <c r="N5" s="10">
        <f t="shared" si="1"/>
        <v>0</v>
      </c>
    </row>
    <row r="6" spans="1:14" x14ac:dyDescent="0.25">
      <c r="A6" s="10" t="str">
        <f>'Rank (2)'!A10</f>
        <v>DREURGBP</v>
      </c>
      <c r="B6" s="10">
        <f>'Rank (2)'!C10</f>
        <v>79736</v>
      </c>
      <c r="C6" s="10">
        <f xml:space="preserve"> RTD("cqg.rtd",,"StudyData", A6, "BBnds", "InputChoice=Close,MAType=Sim,Period1="&amp;$C$1&amp;",Percent="&amp;$D$1&amp;"", "BHI",$B$1,"-1","all",,,,"D")</f>
        <v>79738.63</v>
      </c>
      <c r="D6" s="10">
        <f t="shared" si="2"/>
        <v>0</v>
      </c>
      <c r="E6" s="10">
        <f>'Rank (2)'!C10</f>
        <v>79736</v>
      </c>
      <c r="F6" s="10">
        <f xml:space="preserve"> RTD("cqg.rtd",,"StudyData", A6, "BBnds", "InputChoice=Close,MAType=Sim,Period1="&amp;$C$1&amp;",Percent="&amp;$D$1&amp;"", "BLO",$B$1,"-1","all",,,,"D")</f>
        <v>79714.97</v>
      </c>
      <c r="G6" s="10">
        <f t="shared" si="0"/>
        <v>0</v>
      </c>
      <c r="I6" s="22">
        <f>RTD("cqg.rtd", ,"ContractData", A6, "Last",,"T")</f>
        <v>0.79736000000000007</v>
      </c>
      <c r="J6" s="22">
        <f>RTD("cqg.rtd", ,"ContractData", A6, "High",,"T")</f>
        <v>0.79739000000000004</v>
      </c>
      <c r="K6" s="22">
        <f>RTD("cqg.rtd", ,"ContractData", A6, "Low",,"T")</f>
        <v>0.79713000000000012</v>
      </c>
      <c r="L6" s="22">
        <f>RTD("cqg.rtd", ,"ContractData",A6, "TickSize",,"T")*2</f>
        <v>2.0000000000000002E-5</v>
      </c>
      <c r="M6" s="10">
        <f t="shared" ref="M6:M28" si="3">IF(J6-I6&lt;=L6,1,0)</f>
        <v>0</v>
      </c>
      <c r="N6" s="10">
        <f t="shared" si="1"/>
        <v>0</v>
      </c>
    </row>
    <row r="7" spans="1:14" x14ac:dyDescent="0.25">
      <c r="A7" s="10" t="str">
        <f>'Rank (2)'!A11</f>
        <v>DREURJPY</v>
      </c>
      <c r="B7" s="10">
        <f>'Rank (2)'!C11</f>
        <v>136792</v>
      </c>
      <c r="C7" s="10">
        <f xml:space="preserve"> RTD("cqg.rtd",,"StudyData", A7, "BBnds", "InputChoice=Close,MAType=Sim,Period1="&amp;$C$1&amp;",Percent="&amp;$D$1&amp;"", "BHI",$B$1,"-1","all",,,,"D")</f>
        <v>136815.76999999999</v>
      </c>
      <c r="D7" s="10">
        <f t="shared" si="2"/>
        <v>0</v>
      </c>
      <c r="E7" s="10">
        <f>'Rank (2)'!C11</f>
        <v>136792</v>
      </c>
      <c r="F7" s="10">
        <f xml:space="preserve"> RTD("cqg.rtd",,"StudyData", A7, "BBnds", "InputChoice=Close,MAType=Sim,Period1="&amp;$C$1&amp;",Percent="&amp;$D$1&amp;"", "BLO",$B$1,"-1","all",,,,"D")</f>
        <v>136763.03</v>
      </c>
      <c r="G7" s="10">
        <f t="shared" si="0"/>
        <v>0</v>
      </c>
      <c r="I7" s="22">
        <f>RTD("cqg.rtd", ,"ContractData", A7, "Last",,"T")</f>
        <v>136.792</v>
      </c>
      <c r="J7" s="22">
        <f>RTD("cqg.rtd", ,"ContractData", A7, "High",,"T")</f>
        <v>136.80100000000002</v>
      </c>
      <c r="K7" s="22">
        <f>RTD("cqg.rtd", ,"ContractData", A7, "Low",,"T")</f>
        <v>136.744</v>
      </c>
      <c r="L7" s="22">
        <f>RTD("cqg.rtd", ,"ContractData",A7, "TickSize",,"T")*2</f>
        <v>2E-3</v>
      </c>
      <c r="M7" s="10">
        <f t="shared" si="3"/>
        <v>0</v>
      </c>
      <c r="N7" s="10">
        <f t="shared" si="1"/>
        <v>0</v>
      </c>
    </row>
    <row r="8" spans="1:14" x14ac:dyDescent="0.25">
      <c r="A8" s="10" t="str">
        <f>'Rank (2)'!A12</f>
        <v>DREURAUD</v>
      </c>
      <c r="B8" s="10">
        <f>'Rank (2)'!C12</f>
        <v>144527</v>
      </c>
      <c r="C8" s="10">
        <f xml:space="preserve"> RTD("cqg.rtd",,"StudyData", A8, "BBnds", "InputChoice=Close,MAType=Sim,Period1="&amp;$C$1&amp;",Percent="&amp;$D$1&amp;"", "BHI",$B$1,"-1","all",,,,"D")</f>
        <v>144527.51</v>
      </c>
      <c r="D8" s="10">
        <f t="shared" si="2"/>
        <v>0</v>
      </c>
      <c r="E8" s="10">
        <f>'Rank (2)'!C12</f>
        <v>144527</v>
      </c>
      <c r="F8" s="10">
        <f xml:space="preserve"> RTD("cqg.rtd",,"StudyData", A8, "BBnds", "InputChoice=Close,MAType=Sim,Period1="&amp;$C$1&amp;",Percent="&amp;$D$1&amp;"", "BLO",$B$1,"-1","all",,,,"D")</f>
        <v>144465.59</v>
      </c>
      <c r="G8" s="10">
        <f t="shared" si="0"/>
        <v>0</v>
      </c>
      <c r="I8" s="22">
        <f>RTD("cqg.rtd", ,"ContractData", A8, "Last",,"T")</f>
        <v>1.4452700000000001</v>
      </c>
      <c r="J8" s="22">
        <f>RTD("cqg.rtd", ,"ContractData", A8, "High",,"T")</f>
        <v>1.4453400000000001</v>
      </c>
      <c r="K8" s="22">
        <f>RTD("cqg.rtd", ,"ContractData", A8, "Low",,"T")</f>
        <v>1.44479</v>
      </c>
      <c r="L8" s="22">
        <f>RTD("cqg.rtd", ,"ContractData",A8, "TickSize",,"T")*2</f>
        <v>2.0000000000000002E-5</v>
      </c>
      <c r="M8" s="10">
        <f t="shared" si="3"/>
        <v>0</v>
      </c>
      <c r="N8" s="10">
        <f t="shared" si="1"/>
        <v>0</v>
      </c>
    </row>
    <row r="9" spans="1:14" x14ac:dyDescent="0.25">
      <c r="A9" s="10" t="str">
        <f>'Rank (2)'!A13</f>
        <v>DREURCAD</v>
      </c>
      <c r="B9" s="10">
        <f>'Rank (2)'!C13</f>
        <v>146243</v>
      </c>
      <c r="C9" s="10">
        <f xml:space="preserve"> RTD("cqg.rtd",,"StudyData", A9, "BBnds", "InputChoice=Close,MAType=Sim,Period1="&amp;$C$1&amp;",Percent="&amp;$D$1&amp;"", "BHI",$B$1,"-1","all",,,,"D")</f>
        <v>146282.23000000001</v>
      </c>
      <c r="D9" s="10">
        <f t="shared" si="2"/>
        <v>0</v>
      </c>
      <c r="E9" s="10">
        <f>'Rank (2)'!C13</f>
        <v>146243</v>
      </c>
      <c r="F9" s="10">
        <f xml:space="preserve"> RTD("cqg.rtd",,"StudyData", A9, "BBnds", "InputChoice=Close,MAType=Sim,Period1="&amp;$C$1&amp;",Percent="&amp;$D$1&amp;"", "BLO",$B$1,"-1","all",,,,"D")</f>
        <v>146164.26999999999</v>
      </c>
      <c r="G9" s="10">
        <f t="shared" si="0"/>
        <v>0</v>
      </c>
      <c r="I9" s="22">
        <f>RTD("cqg.rtd", ,"ContractData", A9, "Last",,"T")</f>
        <v>1.4624300000000001</v>
      </c>
      <c r="J9" s="22">
        <f>RTD("cqg.rtd", ,"ContractData", A9, "High",,"T")</f>
        <v>1.46245</v>
      </c>
      <c r="K9" s="22">
        <f>RTD("cqg.rtd", ,"ContractData", A9, "Low",,"T")</f>
        <v>1.4616400000000001</v>
      </c>
      <c r="L9" s="22">
        <f>RTD("cqg.rtd", ,"ContractData",A9, "TickSize",,"T")*2</f>
        <v>2.0000000000000002E-5</v>
      </c>
      <c r="M9" s="10">
        <f t="shared" si="3"/>
        <v>1</v>
      </c>
      <c r="N9" s="10">
        <f t="shared" si="1"/>
        <v>0</v>
      </c>
    </row>
    <row r="10" spans="1:14" x14ac:dyDescent="0.25">
      <c r="A10" s="10" t="str">
        <f>'Rank (2)'!A14</f>
        <v>DREURNZD</v>
      </c>
      <c r="B10" s="10">
        <f>'Rank (2)'!C14</f>
        <v>158279</v>
      </c>
      <c r="C10" s="10">
        <f xml:space="preserve"> RTD("cqg.rtd",,"StudyData", A10, "BBnds", "InputChoice=Close,MAType=Sim,Period1="&amp;$C$1&amp;",Percent="&amp;$D$1&amp;"", "BHI",$B$1,"-1","all",,,,"D")</f>
        <v>158289.54</v>
      </c>
      <c r="D10" s="10">
        <f t="shared" si="2"/>
        <v>0</v>
      </c>
      <c r="E10" s="10">
        <f>'Rank (2)'!C14</f>
        <v>158279</v>
      </c>
      <c r="F10" s="10">
        <f xml:space="preserve"> RTD("cqg.rtd",,"StudyData", A10, "BBnds", "InputChoice=Close,MAType=Sim,Period1="&amp;$C$1&amp;",Percent="&amp;$D$1&amp;"", "BLO",$B$1,"-1","all",,,,"D")</f>
        <v>158153.46</v>
      </c>
      <c r="G10" s="10">
        <f t="shared" si="0"/>
        <v>0</v>
      </c>
      <c r="I10" s="22">
        <f>RTD("cqg.rtd", ,"ContractData", A10, "Last",,"T")</f>
        <v>1.5827900000000001</v>
      </c>
      <c r="J10" s="22">
        <f>RTD("cqg.rtd", ,"ContractData", A10, "High",,"T")</f>
        <v>1.5830600000000001</v>
      </c>
      <c r="K10" s="22">
        <f>RTD("cqg.rtd", ,"ContractData", A10, "Low",,"T")</f>
        <v>1.5817300000000001</v>
      </c>
      <c r="L10" s="22">
        <f>RTD("cqg.rtd", ,"ContractData",A10, "TickSize",,"T")*2</f>
        <v>2.0000000000000002E-5</v>
      </c>
      <c r="M10" s="10">
        <f t="shared" si="3"/>
        <v>0</v>
      </c>
      <c r="N10" s="10">
        <f t="shared" si="1"/>
        <v>0</v>
      </c>
    </row>
    <row r="12" spans="1:14" x14ac:dyDescent="0.25">
      <c r="A12" s="10" t="str">
        <f>'Rank (2)'!A16</f>
        <v>DRUSDHKD</v>
      </c>
      <c r="B12" s="10">
        <f>'Rank (2)'!C16</f>
        <v>775136</v>
      </c>
      <c r="C12" s="10">
        <f xml:space="preserve"> RTD("cqg.rtd",,"StudyData", A12, "BBnds", "InputChoice=Close,MAType=Sim,Period1="&amp;$C$1&amp;",Percent="&amp;$D$1&amp;"", "BHI",$B$1,"-1","all",,,,"D")</f>
        <v>775148.2</v>
      </c>
      <c r="D12" s="10">
        <f t="shared" si="2"/>
        <v>0</v>
      </c>
      <c r="E12" s="10">
        <f>'Rank (2)'!C16</f>
        <v>775136</v>
      </c>
      <c r="F12" s="10">
        <f xml:space="preserve"> RTD("cqg.rtd",,"StudyData", A12, "BBnds", "InputChoice=Close,MAType=Sim,Period1="&amp;$C$1&amp;",Percent="&amp;$D$1&amp;"", "BLO",$B$1,"-1","all",,,,"D")</f>
        <v>775107</v>
      </c>
      <c r="G12" s="10">
        <f t="shared" si="0"/>
        <v>0</v>
      </c>
      <c r="I12" s="22">
        <f>RTD("cqg.rtd", ,"ContractData", A12, "Last",,"T")</f>
        <v>7.7513600000000009</v>
      </c>
      <c r="J12" s="22">
        <f>RTD("cqg.rtd", ,"ContractData", A12, "High",,"T")</f>
        <v>7.7515900000000002</v>
      </c>
      <c r="K12" s="22">
        <f>RTD("cqg.rtd", ,"ContractData", A12, "Low",,"T")</f>
        <v>7.7510900000000005</v>
      </c>
      <c r="L12" s="22">
        <f>RTD("cqg.rtd", ,"ContractData",A12, "TickSize",,"T")*2</f>
        <v>2.0000000000000002E-5</v>
      </c>
      <c r="M12" s="10">
        <f t="shared" si="3"/>
        <v>0</v>
      </c>
      <c r="N12" s="10">
        <f t="shared" si="1"/>
        <v>0</v>
      </c>
    </row>
    <row r="13" spans="1:14" x14ac:dyDescent="0.25">
      <c r="A13" s="10" t="str">
        <f>'Rank (2)'!A17</f>
        <v>DRUSDCHF</v>
      </c>
      <c r="B13" s="10">
        <f>'Rank (2)'!C17</f>
        <v>90667</v>
      </c>
      <c r="C13" s="10">
        <f xml:space="preserve"> RTD("cqg.rtd",,"StudyData", A13, "BBnds", "InputChoice=Close,MAType=Sim,Period1="&amp;$C$1&amp;",Percent="&amp;$D$1&amp;"", "BHI",$B$1,"-1","all",,,,"D")</f>
        <v>90674.19</v>
      </c>
      <c r="D13" s="10">
        <f t="shared" si="2"/>
        <v>0</v>
      </c>
      <c r="E13" s="10">
        <f>'Rank (2)'!C17</f>
        <v>90667</v>
      </c>
      <c r="F13" s="10">
        <f xml:space="preserve"> RTD("cqg.rtd",,"StudyData", A13, "BBnds", "InputChoice=Close,MAType=Sim,Period1="&amp;$C$1&amp;",Percent="&amp;$D$1&amp;"", "BLO",$B$1,"-1","all",,,,"D")</f>
        <v>90650.51</v>
      </c>
      <c r="G13" s="10">
        <f t="shared" si="0"/>
        <v>0</v>
      </c>
      <c r="I13" s="22">
        <f>RTD("cqg.rtd", ,"ContractData", A13, "Last",,"T")</f>
        <v>0.90667000000000009</v>
      </c>
      <c r="J13" s="22">
        <f>RTD("cqg.rtd", ,"ContractData", A13, "High",,"T")</f>
        <v>0.90695000000000003</v>
      </c>
      <c r="K13" s="22">
        <f>RTD("cqg.rtd", ,"ContractData", A13, "Low",,"T")</f>
        <v>0.90647000000000011</v>
      </c>
      <c r="L13" s="22">
        <f>RTD("cqg.rtd", ,"ContractData",A13, "TickSize",,"T")*2</f>
        <v>2.0000000000000002E-5</v>
      </c>
      <c r="M13" s="10">
        <f t="shared" si="3"/>
        <v>0</v>
      </c>
      <c r="N13" s="10">
        <f t="shared" si="1"/>
        <v>0</v>
      </c>
    </row>
    <row r="14" spans="1:14" x14ac:dyDescent="0.25">
      <c r="A14" s="10" t="str">
        <f>'Rank (2)'!A18</f>
        <v>DRUSDSGD</v>
      </c>
      <c r="B14" s="10">
        <f>'Rank (2)'!C18</f>
        <v>125018</v>
      </c>
      <c r="C14" s="10">
        <f xml:space="preserve"> RTD("cqg.rtd",,"StudyData", A14, "BBnds", "InputChoice=Close,MAType=Sim,Period1="&amp;$C$1&amp;",Percent="&amp;$D$1&amp;"", "BHI",$B$1,"-1","all",,,,"D")</f>
        <v>125042.14</v>
      </c>
      <c r="D14" s="10">
        <f t="shared" si="2"/>
        <v>0</v>
      </c>
      <c r="E14" s="10">
        <f>'Rank (2)'!C18</f>
        <v>125018</v>
      </c>
      <c r="F14" s="10">
        <f xml:space="preserve"> RTD("cqg.rtd",,"StudyData", A14, "BBnds", "InputChoice=Close,MAType=Sim,Period1="&amp;$C$1&amp;",Percent="&amp;$D$1&amp;"", "BLO",$B$1,"-1","all",,,,"D")</f>
        <v>124988.16</v>
      </c>
      <c r="G14" s="10">
        <f t="shared" si="0"/>
        <v>0</v>
      </c>
      <c r="I14" s="22">
        <f>RTD("cqg.rtd", ,"ContractData", A14, "Last",,"T")</f>
        <v>1.2501800000000001</v>
      </c>
      <c r="J14" s="22">
        <f>RTD("cqg.rtd", ,"ContractData", A14, "High",,"T")</f>
        <v>1.2505000000000002</v>
      </c>
      <c r="K14" s="22">
        <f>RTD("cqg.rtd", ,"ContractData", A14, "Low",,"T")</f>
        <v>1.2497</v>
      </c>
      <c r="L14" s="22">
        <f>RTD("cqg.rtd", ,"ContractData",A14, "TickSize",,"T")*2</f>
        <v>2.0000000000000002E-5</v>
      </c>
      <c r="M14" s="10">
        <f t="shared" si="3"/>
        <v>0</v>
      </c>
      <c r="N14" s="10">
        <f t="shared" si="1"/>
        <v>0</v>
      </c>
    </row>
    <row r="15" spans="1:14" x14ac:dyDescent="0.25">
      <c r="A15" s="10" t="str">
        <f>'Rank (2)'!A19</f>
        <v>DRUSDJPY</v>
      </c>
      <c r="B15" s="10">
        <f>'Rank (2)'!C19</f>
        <v>102201</v>
      </c>
      <c r="C15" s="10">
        <f xml:space="preserve"> RTD("cqg.rtd",,"StudyData", A15, "BBnds", "InputChoice=Close,MAType=Sim,Period1="&amp;$C$1&amp;",Percent="&amp;$D$1&amp;"", "BHI",$B$1,"-1","all",,,,"D")</f>
        <v>102223.9</v>
      </c>
      <c r="D15" s="10">
        <f t="shared" si="2"/>
        <v>0</v>
      </c>
      <c r="E15" s="10">
        <f>'Rank (2)'!C19</f>
        <v>102201</v>
      </c>
      <c r="F15" s="10">
        <f xml:space="preserve"> RTD("cqg.rtd",,"StudyData", A15, "BBnds", "InputChoice=Close,MAType=Sim,Period1="&amp;$C$1&amp;",Percent="&amp;$D$1&amp;"", "BLO",$B$1,"-1","all",,,,"D")</f>
        <v>102174.5</v>
      </c>
      <c r="G15" s="10">
        <f t="shared" si="0"/>
        <v>0</v>
      </c>
      <c r="I15" s="22">
        <f>RTD("cqg.rtd", ,"ContractData", A15, "Last",,"T")</f>
        <v>102.20100000000001</v>
      </c>
      <c r="J15" s="22">
        <f>RTD("cqg.rtd", ,"ContractData", A15, "High",,"T")</f>
        <v>102.205</v>
      </c>
      <c r="K15" s="22">
        <f>RTD("cqg.rtd", ,"ContractData", A15, "Low",,"T")</f>
        <v>102.178</v>
      </c>
      <c r="L15" s="22">
        <f>RTD("cqg.rtd", ,"ContractData",A15, "TickSize",,"T")*2</f>
        <v>2E-3</v>
      </c>
      <c r="M15" s="10">
        <f t="shared" si="3"/>
        <v>0</v>
      </c>
      <c r="N15" s="10">
        <f t="shared" si="1"/>
        <v>0</v>
      </c>
    </row>
    <row r="16" spans="1:14" x14ac:dyDescent="0.25">
      <c r="A16" s="10" t="str">
        <f>'Rank (2)'!A20</f>
        <v>DRUSDCAD</v>
      </c>
      <c r="B16" s="10">
        <f>'Rank (2)'!C20</f>
        <v>109242</v>
      </c>
      <c r="C16" s="10">
        <f xml:space="preserve"> RTD("cqg.rtd",,"StudyData", A16, "BBnds", "InputChoice=Close,MAType=Sim,Period1="&amp;$C$1&amp;",Percent="&amp;$D$1&amp;"", "BHI",$B$1,"-1","all",,,,"D")</f>
        <v>109289.65</v>
      </c>
      <c r="D16" s="10">
        <f t="shared" si="2"/>
        <v>0</v>
      </c>
      <c r="E16" s="10">
        <f>'Rank (2)'!C20</f>
        <v>109242</v>
      </c>
      <c r="F16" s="10">
        <f xml:space="preserve"> RTD("cqg.rtd",,"StudyData", A16, "BBnds", "InputChoice=Close,MAType=Sim,Period1="&amp;$C$1&amp;",Percent="&amp;$D$1&amp;"", "BLO",$B$1,"-1","all",,,,"D")</f>
        <v>109197.95</v>
      </c>
      <c r="G16" s="10">
        <f t="shared" si="0"/>
        <v>0</v>
      </c>
      <c r="I16" s="22">
        <f>RTD("cqg.rtd", ,"ContractData", A16, "Last",,"T")</f>
        <v>1.0924200000000002</v>
      </c>
      <c r="J16" s="22">
        <f>RTD("cqg.rtd", ,"ContractData", A16, "High",,"T")</f>
        <v>1.0924800000000001</v>
      </c>
      <c r="K16" s="22">
        <f>RTD("cqg.rtd", ,"ContractData", A16, "Low",,"T")</f>
        <v>1.0921400000000001</v>
      </c>
      <c r="L16" s="22">
        <f>RTD("cqg.rtd", ,"ContractData",A16, "TickSize",,"T")*2</f>
        <v>2.0000000000000002E-5</v>
      </c>
      <c r="M16" s="10">
        <f t="shared" si="3"/>
        <v>0</v>
      </c>
      <c r="N16" s="10">
        <f t="shared" si="1"/>
        <v>0</v>
      </c>
    </row>
    <row r="18" spans="1:14" x14ac:dyDescent="0.25">
      <c r="A18" s="10" t="str">
        <f>'Rank (2)'!A22</f>
        <v>DRGBPUSD</v>
      </c>
      <c r="B18" s="10">
        <f>'Rank (2)'!C22</f>
        <v>167884</v>
      </c>
      <c r="C18" s="10">
        <f xml:space="preserve"> RTD("cqg.rtd",,"StudyData", A18, "BBnds", "InputChoice=Close,MAType=Sim,Period1="&amp;$C$1&amp;",Percent="&amp;$D$1&amp;"", "BHI",$B$1,"-1","all",,,,"D")</f>
        <v>167917.83</v>
      </c>
      <c r="D18" s="10">
        <f t="shared" si="2"/>
        <v>0</v>
      </c>
      <c r="E18" s="10">
        <f>'Rank (2)'!C22</f>
        <v>167884</v>
      </c>
      <c r="F18" s="10">
        <f xml:space="preserve"> RTD("cqg.rtd",,"StudyData", A18, "BBnds", "InputChoice=Close,MAType=Sim,Period1="&amp;$C$1&amp;",Percent="&amp;$D$1&amp;"", "BLO",$B$1,"-1","all",,,,"D")</f>
        <v>167865.07</v>
      </c>
      <c r="G18" s="10">
        <f t="shared" si="0"/>
        <v>0</v>
      </c>
      <c r="I18" s="22">
        <f>RTD("cqg.rtd", ,"ContractData", A18, "Last",,"T")</f>
        <v>1.6788400000000001</v>
      </c>
      <c r="J18" s="22">
        <f>RTD("cqg.rtd", ,"ContractData", A18, "High",,"T")</f>
        <v>1.6789700000000001</v>
      </c>
      <c r="K18" s="22">
        <f>RTD("cqg.rtd", ,"ContractData", A18, "Low",,"T")</f>
        <v>1.6786500000000002</v>
      </c>
      <c r="L18" s="22">
        <f>RTD("cqg.rtd", ,"ContractData",A18, "TickSize",,"T")*2</f>
        <v>2.0000000000000002E-5</v>
      </c>
      <c r="M18" s="10">
        <f t="shared" si="3"/>
        <v>0</v>
      </c>
      <c r="N18" s="10">
        <f t="shared" si="1"/>
        <v>0</v>
      </c>
    </row>
    <row r="19" spans="1:14" x14ac:dyDescent="0.25">
      <c r="A19" s="10" t="str">
        <f>'Rank (2)'!A23</f>
        <v>DRGBPCHF</v>
      </c>
      <c r="B19" s="10">
        <f>'Rank (2)'!C23</f>
        <v>152232</v>
      </c>
      <c r="C19" s="10">
        <f xml:space="preserve"> RTD("cqg.rtd",,"StudyData", A19, "BBnds", "InputChoice=Close,MAType=Sim,Period1="&amp;$C$1&amp;",Percent="&amp;$D$1&amp;"", "BHI",$B$1,"-1","all",,,,"D")</f>
        <v>152239.04000000001</v>
      </c>
      <c r="D19" s="10">
        <f t="shared" si="2"/>
        <v>0</v>
      </c>
      <c r="E19" s="10">
        <f>'Rank (2)'!C23</f>
        <v>152232</v>
      </c>
      <c r="F19" s="10">
        <f xml:space="preserve"> RTD("cqg.rtd",,"StudyData", A19, "BBnds", "InputChoice=Close,MAType=Sim,Period1="&amp;$C$1&amp;",Percent="&amp;$D$1&amp;"", "BLO",$B$1,"-1","all",,,,"D")</f>
        <v>152188.85999999999</v>
      </c>
      <c r="G19" s="10">
        <f t="shared" si="0"/>
        <v>0</v>
      </c>
      <c r="I19" s="22">
        <f>RTD("cqg.rtd", ,"ContractData", A19, "Last",,"T")</f>
        <v>1.5223200000000001</v>
      </c>
      <c r="J19" s="22">
        <f>RTD("cqg.rtd", ,"ContractData", A19, "High",,"T")</f>
        <v>1.5224600000000001</v>
      </c>
      <c r="K19" s="22">
        <f>RTD("cqg.rtd", ,"ContractData", A19, "Low",,"T")</f>
        <v>1.5216000000000001</v>
      </c>
      <c r="L19" s="22">
        <f>RTD("cqg.rtd", ,"ContractData",A19, "TickSize",,"T")*2</f>
        <v>2.0000000000000002E-5</v>
      </c>
      <c r="M19" s="10">
        <f t="shared" si="3"/>
        <v>0</v>
      </c>
      <c r="N19" s="10">
        <f t="shared" si="1"/>
        <v>0</v>
      </c>
    </row>
    <row r="20" spans="1:14" x14ac:dyDescent="0.25">
      <c r="A20" s="10" t="str">
        <f>'Rank (2)'!A24</f>
        <v>DRGBPAUD</v>
      </c>
      <c r="B20" s="10">
        <f>'Rank (2)'!C24</f>
        <v>181276</v>
      </c>
      <c r="C20" s="10">
        <f xml:space="preserve"> RTD("cqg.rtd",,"StudyData", A20, "BBnds", "InputChoice=Close,MAType=Sim,Period1="&amp;$C$1&amp;",Percent="&amp;$D$1&amp;"", "BHI",$B$1,"-1","all",,,,"D")</f>
        <v>181280.34</v>
      </c>
      <c r="D20" s="10">
        <f t="shared" si="2"/>
        <v>0</v>
      </c>
      <c r="E20" s="10">
        <f>'Rank (2)'!C24</f>
        <v>181276</v>
      </c>
      <c r="F20" s="10">
        <f xml:space="preserve"> RTD("cqg.rtd",,"StudyData", A20, "BBnds", "InputChoice=Close,MAType=Sim,Period1="&amp;$C$1&amp;",Percent="&amp;$D$1&amp;"", "BLO",$B$1,"-1","all",,,,"D")</f>
        <v>181217.66</v>
      </c>
      <c r="G20" s="10">
        <f t="shared" si="0"/>
        <v>0</v>
      </c>
      <c r="I20" s="22">
        <f>RTD("cqg.rtd", ,"ContractData", A20, "Last",,"T")</f>
        <v>1.8127600000000001</v>
      </c>
      <c r="J20" s="22">
        <f>RTD("cqg.rtd", ,"ContractData", A20, "High",,"T")</f>
        <v>1.8130200000000001</v>
      </c>
      <c r="K20" s="22">
        <f>RTD("cqg.rtd", ,"ContractData", A20, "Low",,"T")</f>
        <v>1.8120600000000002</v>
      </c>
      <c r="L20" s="22">
        <f>RTD("cqg.rtd", ,"ContractData",A20, "TickSize",,"T")*2</f>
        <v>2.0000000000000002E-5</v>
      </c>
      <c r="M20" s="10">
        <f t="shared" si="3"/>
        <v>0</v>
      </c>
      <c r="N20" s="10">
        <f t="shared" si="1"/>
        <v>0</v>
      </c>
    </row>
    <row r="21" spans="1:14" x14ac:dyDescent="0.25">
      <c r="A21" s="10" t="str">
        <f>'Rank (2)'!A25</f>
        <v>DRGBPJPY</v>
      </c>
      <c r="B21" s="10">
        <f>'Rank (2)'!C25</f>
        <v>171575</v>
      </c>
      <c r="C21" s="10">
        <f xml:space="preserve"> RTD("cqg.rtd",,"StudyData", A21, "BBnds", "InputChoice=Close,MAType=Sim,Period1="&amp;$C$1&amp;",Percent="&amp;$D$1&amp;"", "BHI",$B$1,"-1","all",,,,"D")</f>
        <v>171620.48000000001</v>
      </c>
      <c r="D21" s="10">
        <f t="shared" si="2"/>
        <v>0</v>
      </c>
      <c r="E21" s="10">
        <f>'Rank (2)'!C25</f>
        <v>171575</v>
      </c>
      <c r="F21" s="10">
        <f xml:space="preserve"> RTD("cqg.rtd",,"StudyData", A21, "BBnds", "InputChoice=Close,MAType=Sim,Period1="&amp;$C$1&amp;",Percent="&amp;$D$1&amp;"", "BLO",$B$1,"-1","all",,,,"D")</f>
        <v>171544.52</v>
      </c>
      <c r="G21" s="10">
        <f t="shared" si="0"/>
        <v>0</v>
      </c>
      <c r="I21" s="22">
        <f>RTD("cqg.rtd", ,"ContractData", A21, "Last",,"T")</f>
        <v>171.57500000000002</v>
      </c>
      <c r="J21" s="22">
        <f>RTD("cqg.rtd", ,"ContractData", A21, "High",,"T")</f>
        <v>171.58799999999999</v>
      </c>
      <c r="K21" s="22">
        <f>RTD("cqg.rtd", ,"ContractData", A21, "Low",,"T")</f>
        <v>171.53</v>
      </c>
      <c r="L21" s="22">
        <f>RTD("cqg.rtd", ,"ContractData",A21, "TickSize",,"T")*2</f>
        <v>2E-3</v>
      </c>
      <c r="M21" s="10">
        <f t="shared" si="3"/>
        <v>0</v>
      </c>
      <c r="N21" s="10">
        <f t="shared" si="1"/>
        <v>0</v>
      </c>
    </row>
    <row r="22" spans="1:14" x14ac:dyDescent="0.25">
      <c r="A22" s="10" t="str">
        <f>'Rank (2)'!A26</f>
        <v>DRGBPCAD</v>
      </c>
      <c r="B22" s="10">
        <f>'Rank (2)'!C26</f>
        <v>183410</v>
      </c>
      <c r="C22" s="10">
        <f xml:space="preserve"> RTD("cqg.rtd",,"StudyData", A22, "BBnds", "InputChoice=Close,MAType=Sim,Period1="&amp;$C$1&amp;",Percent="&amp;$D$1&amp;"", "BHI",$B$1,"-1","all",,,,"D")</f>
        <v>183490.48</v>
      </c>
      <c r="D22" s="10">
        <f t="shared" si="2"/>
        <v>0</v>
      </c>
      <c r="E22" s="10">
        <f>'Rank (2)'!C26</f>
        <v>183410</v>
      </c>
      <c r="F22" s="10">
        <f xml:space="preserve"> RTD("cqg.rtd",,"StudyData", A22, "BBnds", "InputChoice=Close,MAType=Sim,Period1="&amp;$C$1&amp;",Percent="&amp;$D$1&amp;"", "BLO",$B$1,"-1","all",,,,"D")</f>
        <v>183339.42</v>
      </c>
      <c r="G22" s="10">
        <f t="shared" si="0"/>
        <v>0</v>
      </c>
      <c r="I22" s="22">
        <f>RTD("cqg.rtd", ,"ContractData", A22, "Last",,"T")</f>
        <v>1.8341000000000001</v>
      </c>
      <c r="J22" s="22">
        <f>RTD("cqg.rtd", ,"ContractData", A22, "High",,"T")</f>
        <v>1.8342800000000001</v>
      </c>
      <c r="K22" s="22">
        <f>RTD("cqg.rtd", ,"ContractData", A22, "Low",,"T")</f>
        <v>1.8333300000000001</v>
      </c>
      <c r="L22" s="22">
        <f>RTD("cqg.rtd", ,"ContractData",A22, "TickSize",,"T")*2</f>
        <v>2.0000000000000002E-5</v>
      </c>
      <c r="M22" s="10">
        <f t="shared" si="3"/>
        <v>0</v>
      </c>
      <c r="N22" s="10">
        <f t="shared" si="1"/>
        <v>0</v>
      </c>
    </row>
    <row r="24" spans="1:14" x14ac:dyDescent="0.25">
      <c r="A24" s="10" t="str">
        <f>'Rank (2)'!A28</f>
        <v>DRAUDUSD</v>
      </c>
      <c r="B24" s="10">
        <f>'Rank (2)'!C28</f>
        <v>92629</v>
      </c>
      <c r="C24" s="10">
        <f xml:space="preserve"> RTD("cqg.rtd",,"StudyData", A24, "BBnds", "InputChoice=Close,MAType=Sim,Period1="&amp;$C$1&amp;",Percent="&amp;$D$1&amp;"", "BHI",$B$1,"-1","all",,,,"D")</f>
        <v>92656.06</v>
      </c>
      <c r="D24" s="10">
        <f t="shared" si="2"/>
        <v>0</v>
      </c>
      <c r="E24" s="10">
        <f>'Rank (2)'!C28</f>
        <v>92629</v>
      </c>
      <c r="F24" s="10">
        <f xml:space="preserve"> RTD("cqg.rtd",,"StudyData", A24, "BBnds", "InputChoice=Close,MAType=Sim,Period1="&amp;$C$1&amp;",Percent="&amp;$D$1&amp;"", "BLO",$B$1,"-1","all",,,,"D")</f>
        <v>92617.54</v>
      </c>
      <c r="G24" s="10">
        <f t="shared" si="0"/>
        <v>0</v>
      </c>
      <c r="I24" s="22">
        <f>RTD("cqg.rtd", ,"ContractData", A24, "Last",,"T")</f>
        <v>0.92629000000000006</v>
      </c>
      <c r="J24" s="22">
        <f>RTD("cqg.rtd", ,"ContractData", A24, "High",,"T")</f>
        <v>0.92642000000000002</v>
      </c>
      <c r="K24" s="22">
        <f>RTD("cqg.rtd", ,"ContractData", A24, "Low",,"T")</f>
        <v>0.92608000000000013</v>
      </c>
      <c r="L24" s="22">
        <f>RTD("cqg.rtd", ,"ContractData",A24, "TickSize",,"T")*2</f>
        <v>2.0000000000000002E-5</v>
      </c>
      <c r="M24" s="10">
        <f t="shared" si="3"/>
        <v>0</v>
      </c>
      <c r="N24" s="10">
        <f t="shared" si="1"/>
        <v>0</v>
      </c>
    </row>
    <row r="25" spans="1:14" x14ac:dyDescent="0.25">
      <c r="A25" s="10" t="str">
        <f>'Rank (2)'!A29</f>
        <v>DRNZDJPY</v>
      </c>
      <c r="B25" s="10">
        <f>'Rank (2)'!C29</f>
        <v>86453</v>
      </c>
      <c r="C25" s="10">
        <f xml:space="preserve"> RTD("cqg.rtd",,"StudyData", A25, "BBnds", "InputChoice=Close,MAType=Sim,Period1="&amp;$C$1&amp;",Percent="&amp;$D$1&amp;"", "BHI",$B$1,"-1","all",,,,"D")</f>
        <v>86487.11</v>
      </c>
      <c r="D25" s="10">
        <f t="shared" si="2"/>
        <v>0</v>
      </c>
      <c r="E25" s="10">
        <f>'Rank (2)'!C29</f>
        <v>86453</v>
      </c>
      <c r="F25" s="10">
        <f xml:space="preserve"> RTD("cqg.rtd",,"StudyData", A25, "BBnds", "InputChoice=Close,MAType=Sim,Period1="&amp;$C$1&amp;",Percent="&amp;$D$1&amp;"", "BLO",$B$1,"-1","all",,,,"D")</f>
        <v>86442.69</v>
      </c>
      <c r="G25" s="10">
        <f t="shared" si="0"/>
        <v>0</v>
      </c>
      <c r="I25" s="22">
        <f>RTD("cqg.rtd", ,"ContractData", A25, "Last",,"T")</f>
        <v>86.453000000000003</v>
      </c>
      <c r="J25" s="22">
        <f>RTD("cqg.rtd", ,"ContractData", A25, "High",,"T")</f>
        <v>86.469000000000008</v>
      </c>
      <c r="K25" s="22">
        <f>RTD("cqg.rtd", ,"ContractData", A25, "Low",,"T")</f>
        <v>86.403999999999996</v>
      </c>
      <c r="L25" s="22">
        <f>RTD("cqg.rtd", ,"ContractData",A25, "TickSize",,"T")*2</f>
        <v>2E-3</v>
      </c>
      <c r="M25" s="10">
        <f t="shared" si="3"/>
        <v>0</v>
      </c>
      <c r="N25" s="10">
        <f t="shared" si="1"/>
        <v>0</v>
      </c>
    </row>
    <row r="26" spans="1:14" x14ac:dyDescent="0.25">
      <c r="A26" s="10" t="str">
        <f>'Rank (2)'!A30</f>
        <v>DRCHFJPY</v>
      </c>
      <c r="B26" s="10">
        <f>'Rank (2)'!C30</f>
        <v>112742</v>
      </c>
      <c r="C26" s="10">
        <f xml:space="preserve"> RTD("cqg.rtd",,"StudyData", A26, "BBnds", "InputChoice=Close,MAType=Sim,Period1="&amp;$C$1&amp;",Percent="&amp;$D$1&amp;"", "BHI",$B$1,"-1","all",,,,"D")</f>
        <v>112767.5</v>
      </c>
      <c r="D26" s="10">
        <f t="shared" si="2"/>
        <v>0</v>
      </c>
      <c r="E26" s="10">
        <f>'Rank (2)'!C30</f>
        <v>112742</v>
      </c>
      <c r="F26" s="10">
        <f xml:space="preserve"> RTD("cqg.rtd",,"StudyData", A26, "BBnds", "InputChoice=Close,MAType=Sim,Period1="&amp;$C$1&amp;",Percent="&amp;$D$1&amp;"", "BLO",$B$1,"-1","all",,,,"D")</f>
        <v>112696.5</v>
      </c>
      <c r="G26" s="10">
        <f t="shared" si="0"/>
        <v>0</v>
      </c>
      <c r="I26" s="22">
        <f>RTD("cqg.rtd", ,"ContractData", A26, "Last",,"T")</f>
        <v>112.742</v>
      </c>
      <c r="J26" s="22">
        <f>RTD("cqg.rtd", ,"ContractData", A26, "High",,"T")</f>
        <v>112.75700000000001</v>
      </c>
      <c r="K26" s="22">
        <f>RTD("cqg.rtd", ,"ContractData", A26, "Low",,"T")</f>
        <v>112.673</v>
      </c>
      <c r="L26" s="22">
        <f>RTD("cqg.rtd", ,"ContractData",A26, "TickSize",,"T")*2</f>
        <v>2E-3</v>
      </c>
      <c r="M26" s="10">
        <f t="shared" si="3"/>
        <v>0</v>
      </c>
      <c r="N26" s="10">
        <f t="shared" si="1"/>
        <v>0</v>
      </c>
    </row>
    <row r="27" spans="1:14" x14ac:dyDescent="0.25">
      <c r="A27" s="10" t="str">
        <f>'Rank (2)'!A31</f>
        <v>DRCADJPY</v>
      </c>
      <c r="B27" s="10">
        <f>'Rank (2)'!C31</f>
        <v>93568</v>
      </c>
      <c r="C27" s="10">
        <f xml:space="preserve"> RTD("cqg.rtd",,"StudyData", A27, "BBnds", "InputChoice=Close,MAType=Sim,Period1="&amp;$C$1&amp;",Percent="&amp;$D$1&amp;"", "BHI",$B$1,"-1","all",,,,"D")</f>
        <v>93587.18</v>
      </c>
      <c r="D27" s="10">
        <f t="shared" si="2"/>
        <v>0</v>
      </c>
      <c r="E27" s="10">
        <f>'Rank (2)'!C31</f>
        <v>93568</v>
      </c>
      <c r="F27" s="10">
        <f xml:space="preserve"> RTD("cqg.rtd",,"StudyData", A27, "BBnds", "InputChoice=Close,MAType=Sim,Period1="&amp;$C$1&amp;",Percent="&amp;$D$1&amp;"", "BLO",$B$1,"-1","all",,,,"D")</f>
        <v>93523.02</v>
      </c>
      <c r="G27" s="10">
        <f t="shared" si="0"/>
        <v>0</v>
      </c>
      <c r="I27" s="22">
        <f>RTD("cqg.rtd", ,"ContractData", A27, "Last",,"T")</f>
        <v>93.567999999999998</v>
      </c>
      <c r="J27" s="22">
        <f>RTD("cqg.rtd", ,"ContractData", A27, "High",,"T")</f>
        <v>93.588999999999999</v>
      </c>
      <c r="K27" s="22">
        <f>RTD("cqg.rtd", ,"ContractData", A27, "Low",,"T")</f>
        <v>93.522999999999996</v>
      </c>
      <c r="L27" s="22">
        <f>RTD("cqg.rtd", ,"ContractData",A27, "TickSize",,"T")*2</f>
        <v>2E-3</v>
      </c>
      <c r="M27" s="10">
        <f t="shared" si="3"/>
        <v>0</v>
      </c>
      <c r="N27" s="10">
        <f t="shared" si="1"/>
        <v>0</v>
      </c>
    </row>
    <row r="28" spans="1:14" x14ac:dyDescent="0.25">
      <c r="A28" s="10" t="str">
        <f>'Rank (2)'!A32</f>
        <v>DRNZDCAD</v>
      </c>
      <c r="B28" s="10">
        <f>'Rank (2)'!C32</f>
        <v>92427</v>
      </c>
      <c r="C28" s="10">
        <f xml:space="preserve"> RTD("cqg.rtd",,"StudyData", A28, "BBnds", "InputChoice=Close,MAType=Sim,Period1="&amp;$C$1&amp;",Percent="&amp;$D$1&amp;"", "BHI",$B$1,"-1","all",,,,"D")</f>
        <v>92467.58</v>
      </c>
      <c r="D28" s="10">
        <f t="shared" si="2"/>
        <v>0</v>
      </c>
      <c r="E28" s="10">
        <f>'Rank (2)'!C32</f>
        <v>92427</v>
      </c>
      <c r="F28" s="10">
        <f xml:space="preserve"> RTD("cqg.rtd",,"StudyData", A28, "BBnds", "InputChoice=Close,MAType=Sim,Period1="&amp;$C$1&amp;",Percent="&amp;$D$1&amp;"", "BLO",$B$1,"-1","all",,,,"D")</f>
        <v>92398.52</v>
      </c>
      <c r="G28" s="10">
        <f t="shared" si="0"/>
        <v>0</v>
      </c>
      <c r="I28" s="22">
        <f>RTD("cqg.rtd", ,"ContractData", A28, "Last",,"T")</f>
        <v>0.92427000000000004</v>
      </c>
      <c r="J28" s="22">
        <f>RTD("cqg.rtd", ,"ContractData", A28, "High",,"T")</f>
        <v>0.92458000000000007</v>
      </c>
      <c r="K28" s="22">
        <f>RTD("cqg.rtd", ,"ContractData", A28, "Low",,"T")</f>
        <v>0.92323000000000011</v>
      </c>
      <c r="L28" s="22">
        <f>RTD("cqg.rtd", ,"ContractData",A28, "TickSize",,"T")*2</f>
        <v>2.0000000000000002E-5</v>
      </c>
      <c r="M28" s="10">
        <f t="shared" si="3"/>
        <v>0</v>
      </c>
      <c r="N28" s="10">
        <f>IF(I28-K28&lt;=L28,1,0)</f>
        <v>0</v>
      </c>
    </row>
    <row r="29" spans="1:14" x14ac:dyDescent="0.25">
      <c r="A29" s="10" t="str">
        <f>'Rank (2)'!A33</f>
        <v>DRNZDUSD</v>
      </c>
      <c r="B29" s="10">
        <f>'Rank (2)'!C33</f>
        <v>84593</v>
      </c>
      <c r="C29" s="10">
        <f xml:space="preserve"> RTD("cqg.rtd",,"StudyData", A29, "BBnds", "InputChoice=Close,MAType=Sim,Period1="&amp;$C$1&amp;",Percent="&amp;$D$1&amp;"", "BHI",$B$1,"-1","all",,,,"D")</f>
        <v>84641.919999999998</v>
      </c>
      <c r="D29" s="10">
        <f t="shared" ref="D29" si="4">IF(B29&gt;C29,1,0)</f>
        <v>0</v>
      </c>
      <c r="E29" s="10">
        <f>'Rank (2)'!C33</f>
        <v>84593</v>
      </c>
      <c r="F29" s="10">
        <f xml:space="preserve"> RTD("cqg.rtd",,"StudyData", A29, "BBnds", "InputChoice=Close,MAType=Sim,Period1="&amp;$C$1&amp;",Percent="&amp;$D$1&amp;"", "BLO",$B$1,"-1","all",,,,"D")</f>
        <v>84571.98</v>
      </c>
      <c r="G29" s="10">
        <f t="shared" ref="G29" si="5">IF(E29&lt;F29,1,0)</f>
        <v>0</v>
      </c>
      <c r="I29" s="22">
        <f>RTD("cqg.rtd", ,"ContractData", A29, "Last",,"T")</f>
        <v>0.84593000000000007</v>
      </c>
      <c r="J29" s="22">
        <f>RTD("cqg.rtd", ,"ContractData", A29, "High",,"T")</f>
        <v>0.84606000000000003</v>
      </c>
      <c r="K29" s="22">
        <f>RTD("cqg.rtd", ,"ContractData", A29, "Low",,"T")</f>
        <v>0.84556000000000009</v>
      </c>
      <c r="L29" s="22">
        <f>RTD("cqg.rtd", ,"ContractData",A29, "TickSize",,"T")*2</f>
        <v>2.0000000000000002E-5</v>
      </c>
      <c r="M29" s="10">
        <f t="shared" ref="M29" si="6">IF(J29-I29&lt;=L29,1,0)</f>
        <v>0</v>
      </c>
      <c r="N29" s="10">
        <f t="shared" ref="N29" si="7">IF(I29-K29&lt;=L29,1,0)</f>
        <v>0</v>
      </c>
    </row>
  </sheetData>
  <sheetProtection algorithmName="SHA-512" hashValue="CPc64qqFBGQFYzJb4f0ZsFX9sCqw/5blHxKOdlRZ0PEznMKIUYRiDwMN0vNVlMwNqzNK51zTsGKrxH6ghd1Aqg==" saltValue="vT/fU9RgxLmT3jIuNkczEQ==" spinCount="100000" sheet="1" objects="1" scenarios="1" selectLockedCells="1" selectUnlockedCells="1"/>
  <mergeCells count="1">
    <mergeCell ref="B3:C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Rank (2)</vt:lpstr>
      <vt:lpstr>Euro</vt:lpstr>
      <vt:lpstr>USA</vt:lpstr>
      <vt:lpstr>GBP</vt:lpstr>
      <vt:lpstr>Misc</vt:lpstr>
      <vt:lpstr>HiLo</vt:lpstr>
    </vt:vector>
  </TitlesOfParts>
  <Company>HOME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Thom Hartle</dc:creator>
  <cp:lastModifiedBy>Thom Hartle</cp:lastModifiedBy>
  <dcterms:created xsi:type="dcterms:W3CDTF">2013-05-07T15:25:25Z</dcterms:created>
  <dcterms:modified xsi:type="dcterms:W3CDTF">2014-08-11T21:06:53Z</dcterms:modified>
</cp:coreProperties>
</file>