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rtle\Documents\CQG Primer Screen Captures\IndexMatchPost\"/>
    </mc:Choice>
  </mc:AlternateContent>
  <xr:revisionPtr revIDLastSave="0" documentId="13_ncr:1_{01732ED0-8995-4699-A4C5-7C80C5FF409B}" xr6:coauthVersionLast="36" xr6:coauthVersionMax="36" xr10:uidLastSave="{00000000-0000-0000-0000-000000000000}"/>
  <bookViews>
    <workbookView xWindow="0" yWindow="0" windowWidth="28800" windowHeight="15285" xr2:uid="{35EC1828-17FC-426F-8A4F-BC8B0485F444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2" l="1"/>
  <c r="I34" i="2"/>
  <c r="K27" i="2"/>
  <c r="K36" i="2"/>
  <c r="I31" i="2"/>
  <c r="K34" i="2"/>
  <c r="K32" i="2"/>
  <c r="I27" i="2"/>
  <c r="K28" i="2"/>
  <c r="I32" i="2"/>
  <c r="I28" i="2"/>
  <c r="I26" i="2"/>
  <c r="K25" i="2"/>
  <c r="I33" i="2"/>
  <c r="K16" i="2"/>
  <c r="K26" i="2"/>
  <c r="K24" i="2"/>
  <c r="I25" i="2"/>
  <c r="K31" i="2"/>
  <c r="I24" i="2"/>
  <c r="I35" i="2"/>
  <c r="K23" i="2"/>
  <c r="K29" i="2"/>
  <c r="K35" i="2"/>
  <c r="I16" i="2"/>
  <c r="I29" i="2"/>
  <c r="I23" i="2"/>
  <c r="K33" i="2"/>
  <c r="K13" i="2"/>
  <c r="I11" i="2"/>
  <c r="K19" i="2"/>
  <c r="K15" i="2"/>
  <c r="I37" i="2"/>
  <c r="K14" i="2"/>
  <c r="I19" i="2"/>
  <c r="I17" i="2"/>
  <c r="I10" i="2"/>
  <c r="I21" i="2"/>
  <c r="I30" i="2"/>
  <c r="K11" i="2"/>
  <c r="K18" i="2"/>
  <c r="I14" i="2"/>
  <c r="K37" i="2"/>
  <c r="I9" i="2"/>
  <c r="K9" i="2"/>
  <c r="I22" i="2"/>
  <c r="K20" i="2"/>
  <c r="K12" i="2"/>
  <c r="I13" i="2"/>
  <c r="K30" i="2"/>
  <c r="I20" i="2"/>
  <c r="K22" i="2"/>
  <c r="K17" i="2"/>
  <c r="I12" i="2"/>
  <c r="K21" i="2"/>
  <c r="K10" i="2"/>
  <c r="I15" i="2"/>
  <c r="I18" i="2"/>
  <c r="O37" i="2" l="1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M10" i="2"/>
  <c r="M11" i="2" s="1"/>
  <c r="O9" i="2"/>
  <c r="M9" i="2"/>
  <c r="O8" i="2"/>
  <c r="K8" i="2"/>
  <c r="G33" i="2"/>
  <c r="G21" i="2"/>
  <c r="E35" i="2"/>
  <c r="I8" i="2"/>
  <c r="G25" i="2"/>
  <c r="G8" i="2"/>
  <c r="E33" i="2"/>
  <c r="G36" i="2"/>
  <c r="G32" i="2"/>
  <c r="E36" i="2"/>
  <c r="G31" i="2"/>
  <c r="G28" i="2"/>
  <c r="G24" i="2"/>
  <c r="G29" i="2"/>
  <c r="G35" i="2"/>
  <c r="G16" i="2"/>
  <c r="G27" i="2"/>
  <c r="G34" i="2"/>
  <c r="G23" i="2"/>
  <c r="G26" i="2"/>
  <c r="G19" i="2"/>
  <c r="G17" i="2"/>
  <c r="G22" i="2"/>
  <c r="C37" i="2"/>
  <c r="C20" i="2"/>
  <c r="C30" i="2"/>
  <c r="C25" i="2"/>
  <c r="E31" i="2"/>
  <c r="B27" i="2"/>
  <c r="B33" i="2"/>
  <c r="B18" i="2"/>
  <c r="B34" i="2"/>
  <c r="G11" i="2"/>
  <c r="G9" i="2"/>
  <c r="G14" i="2"/>
  <c r="C29" i="2"/>
  <c r="C12" i="2"/>
  <c r="C34" i="2"/>
  <c r="C17" i="2"/>
  <c r="E8" i="2"/>
  <c r="B28" i="2"/>
  <c r="B8" i="2"/>
  <c r="E16" i="2"/>
  <c r="B15" i="2"/>
  <c r="B13" i="2"/>
  <c r="B11" i="2"/>
  <c r="G10" i="2"/>
  <c r="E13" i="2"/>
  <c r="G37" i="2"/>
  <c r="C21" i="2"/>
  <c r="C23" i="2"/>
  <c r="C26" i="2"/>
  <c r="C9" i="2"/>
  <c r="B32" i="2"/>
  <c r="E19" i="2"/>
  <c r="E23" i="2"/>
  <c r="E18" i="2"/>
  <c r="B21" i="2"/>
  <c r="B14" i="2"/>
  <c r="E11" i="2"/>
  <c r="G12" i="2"/>
  <c r="C8" i="2"/>
  <c r="B23" i="2"/>
  <c r="C13" i="2"/>
  <c r="C35" i="2"/>
  <c r="C18" i="2"/>
  <c r="C24" i="2"/>
  <c r="E34" i="2"/>
  <c r="E20" i="2"/>
  <c r="E12" i="2"/>
  <c r="E15" i="2"/>
  <c r="E37" i="2"/>
  <c r="B16" i="2"/>
  <c r="B24" i="2"/>
  <c r="C14" i="2"/>
  <c r="E14" i="2"/>
  <c r="G20" i="2"/>
  <c r="G18" i="2"/>
  <c r="C15" i="2"/>
  <c r="C27" i="2"/>
  <c r="C10" i="2"/>
  <c r="C32" i="2"/>
  <c r="E29" i="2"/>
  <c r="E17" i="2"/>
  <c r="E21" i="2"/>
  <c r="B35" i="2"/>
  <c r="E10" i="2"/>
  <c r="B19" i="2"/>
  <c r="B3" i="2"/>
  <c r="C19" i="2"/>
  <c r="E28" i="2"/>
  <c r="B25" i="2"/>
  <c r="G13" i="2"/>
  <c r="C36" i="2"/>
  <c r="C11" i="2"/>
  <c r="C22" i="2"/>
  <c r="E24" i="2"/>
  <c r="E27" i="2"/>
  <c r="B31" i="2"/>
  <c r="B26" i="2"/>
  <c r="B20" i="2"/>
  <c r="B9" i="2"/>
  <c r="B37" i="2"/>
  <c r="E26" i="2"/>
  <c r="B12" i="2"/>
  <c r="C31" i="2"/>
  <c r="E25" i="2"/>
  <c r="G30" i="2"/>
  <c r="C28" i="2"/>
  <c r="C16" i="2"/>
  <c r="C33" i="2"/>
  <c r="E32" i="2"/>
  <c r="B36" i="2"/>
  <c r="E22" i="2"/>
  <c r="B29" i="2"/>
  <c r="E9" i="2"/>
  <c r="B22" i="2"/>
  <c r="B10" i="2"/>
  <c r="B17" i="2"/>
  <c r="E30" i="2"/>
  <c r="B30" i="2"/>
  <c r="G15" i="2"/>
  <c r="J33" i="2" l="1"/>
  <c r="J11" i="2"/>
  <c r="J35" i="2"/>
  <c r="J36" i="2"/>
  <c r="J27" i="2"/>
  <c r="J37" i="2"/>
  <c r="J29" i="2"/>
  <c r="J18" i="2"/>
  <c r="J15" i="2"/>
  <c r="J23" i="2"/>
  <c r="J21" i="2"/>
  <c r="J14" i="2"/>
  <c r="J16" i="2"/>
  <c r="J12" i="2"/>
  <c r="J26" i="2"/>
  <c r="J22" i="2"/>
  <c r="J24" i="2"/>
  <c r="J20" i="2"/>
  <c r="J32" i="2"/>
  <c r="J25" i="2"/>
  <c r="J17" i="2"/>
  <c r="J13" i="2"/>
  <c r="J34" i="2"/>
  <c r="J31" i="2"/>
  <c r="J30" i="2"/>
  <c r="J9" i="2"/>
  <c r="J28" i="2"/>
  <c r="J10" i="2"/>
  <c r="J19" i="2"/>
  <c r="L33" i="2"/>
  <c r="L27" i="2"/>
  <c r="L16" i="2"/>
  <c r="L13" i="2"/>
  <c r="L18" i="2"/>
  <c r="L31" i="2"/>
  <c r="L12" i="2"/>
  <c r="L14" i="2"/>
  <c r="L17" i="2"/>
  <c r="L10" i="2"/>
  <c r="L22" i="2"/>
  <c r="L34" i="2"/>
  <c r="L25" i="2"/>
  <c r="L35" i="2"/>
  <c r="L24" i="2"/>
  <c r="L21" i="2"/>
  <c r="L20" i="2"/>
  <c r="L36" i="2"/>
  <c r="L11" i="2"/>
  <c r="L15" i="2"/>
  <c r="L32" i="2"/>
  <c r="L29" i="2"/>
  <c r="L9" i="2"/>
  <c r="L37" i="2"/>
  <c r="L28" i="2"/>
  <c r="L30" i="2"/>
  <c r="L23" i="2"/>
  <c r="L26" i="2"/>
  <c r="L19" i="2"/>
  <c r="H37" i="2"/>
  <c r="H29" i="2"/>
  <c r="H21" i="2"/>
  <c r="H13" i="2"/>
  <c r="H36" i="2"/>
  <c r="H28" i="2"/>
  <c r="H20" i="2"/>
  <c r="H12" i="2"/>
  <c r="H14" i="2"/>
  <c r="H35" i="2"/>
  <c r="H27" i="2"/>
  <c r="H19" i="2"/>
  <c r="H11" i="2"/>
  <c r="H16" i="2"/>
  <c r="H34" i="2"/>
  <c r="H18" i="2"/>
  <c r="H10" i="2"/>
  <c r="H32" i="2"/>
  <c r="H33" i="2"/>
  <c r="H25" i="2"/>
  <c r="H17" i="2"/>
  <c r="H9" i="2"/>
  <c r="H24" i="2"/>
  <c r="H31" i="2"/>
  <c r="H23" i="2"/>
  <c r="H15" i="2"/>
  <c r="H30" i="2"/>
  <c r="H22" i="2"/>
  <c r="H26" i="2"/>
  <c r="L8" i="2"/>
  <c r="J8" i="2"/>
  <c r="H8" i="2"/>
  <c r="F10" i="2"/>
  <c r="F9" i="2"/>
  <c r="F8" i="2"/>
  <c r="F35" i="2"/>
  <c r="F27" i="2"/>
  <c r="F19" i="2"/>
  <c r="F11" i="2"/>
  <c r="F22" i="2"/>
  <c r="F37" i="2"/>
  <c r="F21" i="2"/>
  <c r="F12" i="2"/>
  <c r="F34" i="2"/>
  <c r="F26" i="2"/>
  <c r="F18" i="2"/>
  <c r="F36" i="2"/>
  <c r="F33" i="2"/>
  <c r="F25" i="2"/>
  <c r="F17" i="2"/>
  <c r="F28" i="2"/>
  <c r="F32" i="2"/>
  <c r="F24" i="2"/>
  <c r="F16" i="2"/>
  <c r="F20" i="2"/>
  <c r="F31" i="2"/>
  <c r="F23" i="2"/>
  <c r="F15" i="2"/>
  <c r="D3" i="2" s="1" a="1"/>
  <c r="D3" i="2" s="1"/>
  <c r="F30" i="2"/>
  <c r="F14" i="2"/>
  <c r="F29" i="2"/>
  <c r="F13" i="2"/>
  <c r="I3" i="2" a="1"/>
  <c r="I3" i="2" s="1"/>
  <c r="G3" i="2" a="1"/>
  <c r="G3" i="2" s="1"/>
  <c r="E3" i="2" a="1"/>
  <c r="E3" i="2" s="1"/>
  <c r="C3" i="2" a="1"/>
  <c r="C3" i="2" s="1"/>
  <c r="N26" i="2"/>
  <c r="N18" i="2"/>
  <c r="N10" i="2"/>
  <c r="N33" i="2"/>
  <c r="N25" i="2"/>
  <c r="N17" i="2"/>
  <c r="N9" i="2"/>
  <c r="N35" i="2"/>
  <c r="N32" i="2"/>
  <c r="N24" i="2"/>
  <c r="N16" i="2"/>
  <c r="N29" i="2"/>
  <c r="N13" i="2"/>
  <c r="N28" i="2"/>
  <c r="N12" i="2"/>
  <c r="N19" i="2"/>
  <c r="N31" i="2"/>
  <c r="N15" i="2"/>
  <c r="N30" i="2"/>
  <c r="N37" i="2"/>
  <c r="N21" i="2"/>
  <c r="N36" i="2"/>
  <c r="N20" i="2"/>
  <c r="N11" i="2"/>
  <c r="N27" i="2"/>
  <c r="N22" i="2"/>
  <c r="N14" i="2"/>
  <c r="N23" i="2"/>
  <c r="N34" i="2"/>
  <c r="N8" i="2"/>
  <c r="M12" i="2"/>
  <c r="D32" i="2"/>
  <c r="D20" i="2"/>
  <c r="D16" i="2"/>
  <c r="D29" i="2"/>
  <c r="D9" i="2"/>
  <c r="D37" i="2"/>
  <c r="D30" i="2"/>
  <c r="D33" i="2"/>
  <c r="D13" i="2"/>
  <c r="D26" i="2"/>
  <c r="D34" i="2"/>
  <c r="D25" i="2"/>
  <c r="D14" i="2"/>
  <c r="D35" i="2"/>
  <c r="D22" i="2"/>
  <c r="D18" i="2"/>
  <c r="D12" i="2"/>
  <c r="D31" i="2"/>
  <c r="D24" i="2"/>
  <c r="D11" i="2"/>
  <c r="D23" i="2"/>
  <c r="D8" i="2"/>
  <c r="D36" i="2"/>
  <c r="D27" i="2"/>
  <c r="D10" i="2"/>
  <c r="D15" i="2"/>
  <c r="D21" i="2"/>
  <c r="D19" i="2"/>
  <c r="D17" i="2"/>
  <c r="D28" i="2"/>
  <c r="F3" i="2" l="1" a="1"/>
  <c r="F3" i="2" s="1"/>
  <c r="H3" i="2" a="1"/>
  <c r="H3" i="2" s="1"/>
  <c r="J3" i="2" a="1"/>
  <c r="J3" i="2" s="1"/>
  <c r="P8" i="2"/>
  <c r="P11" i="2"/>
  <c r="P10" i="2"/>
  <c r="P9" i="2"/>
  <c r="P12" i="2"/>
  <c r="M13" i="2"/>
  <c r="R9" i="2"/>
  <c r="Q11" i="2"/>
  <c r="Q10" i="2"/>
  <c r="R8" i="2"/>
  <c r="R12" i="2"/>
  <c r="M14" i="2" l="1"/>
  <c r="P13" i="2"/>
  <c r="R10" i="2"/>
  <c r="R11" i="2"/>
  <c r="Q9" i="2"/>
  <c r="Q12" i="2"/>
  <c r="Q8" i="2"/>
  <c r="R13" i="2"/>
  <c r="S10" i="2" l="1"/>
  <c r="S11" i="2"/>
  <c r="S9" i="2"/>
  <c r="S8" i="2"/>
  <c r="S12" i="2"/>
  <c r="M15" i="2"/>
  <c r="P14" i="2"/>
  <c r="Q13" i="2"/>
  <c r="R14" i="2"/>
  <c r="S13" i="2" l="1"/>
  <c r="M16" i="2"/>
  <c r="P15" i="2"/>
  <c r="Q14" i="2"/>
  <c r="R15" i="2"/>
  <c r="S14" i="2" l="1"/>
  <c r="P16" i="2"/>
  <c r="M17" i="2"/>
  <c r="Q15" i="2"/>
  <c r="R16" i="2"/>
  <c r="S15" i="2" l="1"/>
  <c r="M18" i="2"/>
  <c r="P17" i="2"/>
  <c r="Q16" i="2"/>
  <c r="R17" i="2"/>
  <c r="S16" i="2" l="1"/>
  <c r="M19" i="2"/>
  <c r="P18" i="2"/>
  <c r="Q17" i="2"/>
  <c r="R18" i="2"/>
  <c r="S17" i="2" l="1"/>
  <c r="M20" i="2"/>
  <c r="P19" i="2"/>
  <c r="Q18" i="2"/>
  <c r="R19" i="2"/>
  <c r="S18" i="2" l="1"/>
  <c r="P20" i="2"/>
  <c r="M21" i="2"/>
  <c r="Q19" i="2"/>
  <c r="R20" i="2"/>
  <c r="S19" i="2" l="1"/>
  <c r="M22" i="2"/>
  <c r="P21" i="2"/>
  <c r="Q20" i="2"/>
  <c r="R21" i="2"/>
  <c r="S20" i="2" l="1"/>
  <c r="M23" i="2"/>
  <c r="P22" i="2"/>
  <c r="Q21" i="2"/>
  <c r="R22" i="2"/>
  <c r="S21" i="2" l="1"/>
  <c r="M24" i="2"/>
  <c r="P23" i="2"/>
  <c r="Q22" i="2"/>
  <c r="R23" i="2"/>
  <c r="S22" i="2" l="1"/>
  <c r="P24" i="2"/>
  <c r="M25" i="2"/>
  <c r="Q23" i="2"/>
  <c r="R24" i="2"/>
  <c r="S23" i="2" l="1"/>
  <c r="M26" i="2"/>
  <c r="P25" i="2"/>
  <c r="Q24" i="2"/>
  <c r="R25" i="2"/>
  <c r="S24" i="2" l="1"/>
  <c r="M27" i="2"/>
  <c r="P26" i="2"/>
  <c r="Q25" i="2"/>
  <c r="R26" i="2"/>
  <c r="S25" i="2" l="1"/>
  <c r="M28" i="2"/>
  <c r="P27" i="2"/>
  <c r="Q26" i="2"/>
  <c r="R27" i="2"/>
  <c r="S26" i="2" l="1"/>
  <c r="P28" i="2"/>
  <c r="M29" i="2"/>
  <c r="Q27" i="2"/>
  <c r="R28" i="2"/>
  <c r="S27" i="2" l="1"/>
  <c r="M30" i="2"/>
  <c r="P29" i="2"/>
  <c r="Q28" i="2"/>
  <c r="R29" i="2"/>
  <c r="S28" i="2" l="1"/>
  <c r="M31" i="2"/>
  <c r="P30" i="2"/>
  <c r="Q29" i="2"/>
  <c r="R30" i="2"/>
  <c r="S29" i="2" l="1"/>
  <c r="M32" i="2"/>
  <c r="P31" i="2"/>
  <c r="Q30" i="2"/>
  <c r="R31" i="2"/>
  <c r="S30" i="2" l="1"/>
  <c r="P32" i="2"/>
  <c r="M33" i="2"/>
  <c r="Q31" i="2"/>
  <c r="R32" i="2"/>
  <c r="S31" i="2" l="1"/>
  <c r="M34" i="2"/>
  <c r="P33" i="2"/>
  <c r="Q32" i="2"/>
  <c r="R33" i="2"/>
  <c r="S32" i="2" l="1"/>
  <c r="M35" i="2"/>
  <c r="P34" i="2"/>
  <c r="Q33" i="2"/>
  <c r="R34" i="2"/>
  <c r="S33" i="2" l="1"/>
  <c r="M36" i="2"/>
  <c r="P35" i="2"/>
  <c r="Q34" i="2"/>
  <c r="R35" i="2"/>
  <c r="S34" i="2" l="1"/>
  <c r="P36" i="2"/>
  <c r="M37" i="2"/>
  <c r="P37" i="2" s="1"/>
  <c r="Q35" i="2"/>
  <c r="R37" i="2"/>
  <c r="R36" i="2"/>
  <c r="S35" i="2" l="1"/>
  <c r="Q36" i="2"/>
  <c r="Q37" i="2"/>
  <c r="S37" i="2" l="1"/>
  <c r="S36" i="2"/>
</calcChain>
</file>

<file path=xl/sharedStrings.xml><?xml version="1.0" encoding="utf-8"?>
<sst xmlns="http://schemas.openxmlformats.org/spreadsheetml/2006/main" count="81" uniqueCount="45">
  <si>
    <t>Weekly</t>
  </si>
  <si>
    <t>Monthly</t>
  </si>
  <si>
    <t>Description</t>
  </si>
  <si>
    <t>Last</t>
  </si>
  <si>
    <t>S.MMM</t>
  </si>
  <si>
    <t>S.AXP</t>
  </si>
  <si>
    <t>S.AMGN</t>
  </si>
  <si>
    <t>S.AAPL</t>
  </si>
  <si>
    <t>S.BA</t>
  </si>
  <si>
    <t>S.CAT</t>
  </si>
  <si>
    <t>S.CVX</t>
  </si>
  <si>
    <t>S.CSCO</t>
  </si>
  <si>
    <t>S.KO</t>
  </si>
  <si>
    <t>S.DOW</t>
  </si>
  <si>
    <t>S.GS</t>
  </si>
  <si>
    <t>S.HD</t>
  </si>
  <si>
    <t>S.HON</t>
  </si>
  <si>
    <t>S.INTC</t>
  </si>
  <si>
    <t>S.IBM</t>
  </si>
  <si>
    <t>S.JNJ</t>
  </si>
  <si>
    <t>S.JPM</t>
  </si>
  <si>
    <t>S.MCD</t>
  </si>
  <si>
    <t>S.MRK</t>
  </si>
  <si>
    <t>S.MSFT</t>
  </si>
  <si>
    <t>S.NKE</t>
  </si>
  <si>
    <t>S.PG</t>
  </si>
  <si>
    <t>S.CRM</t>
  </si>
  <si>
    <t>S.TRV</t>
  </si>
  <si>
    <t>S.UNH</t>
  </si>
  <si>
    <t>S.VZ</t>
  </si>
  <si>
    <t>S.V</t>
  </si>
  <si>
    <t>S.WBA</t>
  </si>
  <si>
    <t>S.WMT</t>
  </si>
  <si>
    <t>S.DIS</t>
  </si>
  <si>
    <t>Symbol</t>
  </si>
  <si>
    <t>NC</t>
  </si>
  <si>
    <t>%NC</t>
  </si>
  <si>
    <t>Daily</t>
  </si>
  <si>
    <t>Annual</t>
  </si>
  <si>
    <t>Rank</t>
  </si>
  <si>
    <t>List</t>
  </si>
  <si>
    <t>Count</t>
  </si>
  <si>
    <t>Ranked</t>
  </si>
  <si>
    <t>Symbols</t>
  </si>
  <si>
    <t>Sorted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</si>
</sst>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</font>
    <font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/>
    <xf numFmtId="0" fontId="0" fillId="0" borderId="0" xfId="0" applyFont="1" applyFill="1" applyAlignment="1">
      <alignment horizontal="right" shrinkToFit="1"/>
    </xf>
    <xf numFmtId="0" fontId="0" fillId="0" borderId="0" xfId="0" applyFont="1" applyFill="1" applyAlignment="1">
      <alignment horizontal="right"/>
    </xf>
    <xf numFmtId="0" fontId="0" fillId="0" borderId="0" xfId="0" applyFont="1" applyFill="1"/>
    <xf numFmtId="10" fontId="0" fillId="0" borderId="0" xfId="0" applyNumberFormat="1" applyFont="1" applyFill="1"/>
    <xf numFmtId="0" fontId="1" fillId="0" borderId="0" xfId="0" applyFont="1" applyFill="1" applyAlignment="1">
      <alignment horizontal="center"/>
    </xf>
    <xf numFmtId="10" fontId="1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0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right"/>
    </xf>
    <xf numFmtId="2" fontId="0" fillId="0" borderId="0" xfId="0" applyNumberFormat="1" applyFont="1" applyFill="1"/>
    <xf numFmtId="0" fontId="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-13.802239124861128</v>
        <stp/>
        <stp>StudyData</stp>
        <stp>S.NKE</stp>
        <stp>PCB</stp>
        <stp>BaseType=Index,Index=1</stp>
        <stp>Close</stp>
        <stp>A</stp>
        <stp/>
        <stp>All</stp>
        <stp/>
        <stp/>
        <stp/>
        <stp>T</stp>
        <tr r="R33" s="2"/>
        <tr r="K28" s="2"/>
      </tp>
      <tp t="s">
        <v>NIKE Inc ClsB</v>
        <stp/>
        <stp>ContractData</stp>
        <stp>S.NKE</stp>
        <stp>LongDescription</stp>
        <stp/>
        <stp>T</stp>
        <tr r="Q33" s="2"/>
        <tr r="B28" s="2"/>
      </tp>
      <tp t="s">
        <v>3M Company</v>
        <stp/>
        <stp>ContractData</stp>
        <stp>S.MMM</stp>
        <stp>LongDescription</stp>
        <stp/>
        <stp>T</stp>
        <tr r="Q36" s="2"/>
        <tr r="B8" s="2"/>
      </tp>
      <tp t="s">
        <v>McDonald's Corporation</v>
        <stp/>
        <stp>ContractData</stp>
        <stp>S.MCD</stp>
        <stp>LongDescription</stp>
        <stp/>
        <stp>T</stp>
        <tr r="Q19" s="2"/>
        <tr r="B25" s="2"/>
      </tp>
      <tp t="s">
        <v>Merck &amp; Co Inc</v>
        <stp/>
        <stp>ContractData</stp>
        <stp>S.MRK</stp>
        <stp>LongDescription</stp>
        <stp/>
        <stp>T</stp>
        <tr r="Q26" s="2"/>
        <tr r="B26" s="2"/>
      </tp>
      <tp t="s">
        <v>Johnson &amp; Johnson</v>
        <stp/>
        <stp>ContractData</stp>
        <stp>S.JNJ</stp>
        <stp>LongDescription</stp>
        <stp/>
        <stp>T</stp>
        <tr r="Q28" s="2"/>
        <tr r="B23" s="2"/>
      </tp>
      <tp t="s">
        <v>JPMorgan Chase &amp; Co.</v>
        <stp/>
        <stp>ContractData</stp>
        <stp>S.JPM</stp>
        <stp>LongDescription</stp>
        <stp/>
        <stp>T</stp>
        <tr r="Q17" s="2"/>
        <tr r="B24" s="2"/>
      </tp>
      <tp t="s">
        <v>Honeywell Intl</v>
        <stp/>
        <stp>ContractData</stp>
        <stp>S.HON</stp>
        <stp>LongDescription</stp>
        <stp/>
        <stp>T</stp>
        <tr r="Q32" s="2"/>
        <tr r="B20" s="2"/>
      </tp>
      <tp t="s">
        <v>International Business Machines</v>
        <stp/>
        <stp>ContractData</stp>
        <stp>S.IBM</stp>
        <stp>LongDescription</stp>
        <stp/>
        <stp>T</stp>
        <tr r="Q22" s="2"/>
        <tr r="B22" s="2"/>
      </tp>
      <tp t="s">
        <v>Dow Inc.</v>
        <stp/>
        <stp>ContractData</stp>
        <stp>S.DOW</stp>
        <stp>LongDescription</stp>
        <stp/>
        <stp>T</stp>
        <tr r="Q20" s="2"/>
        <tr r="B17" s="2"/>
      </tp>
      <tp t="s">
        <v>Disney (Walt) Company</v>
        <stp/>
        <stp>ContractData</stp>
        <stp>S.DIS</stp>
        <stp>LongDescription</stp>
        <stp/>
        <stp>T</stp>
        <tr r="Q24" s="2"/>
        <tr r="B37" s="2"/>
      </tp>
      <tp t="s">
        <v>Caterpillar Inc</v>
        <stp/>
        <stp>ContractData</stp>
        <stp>S.CAT</stp>
        <stp>LongDescription</stp>
        <stp/>
        <stp>T</stp>
        <tr r="Q15" s="2"/>
        <tr r="B13" s="2"/>
      </tp>
      <tp t="s">
        <v>Chevron Corp</v>
        <stp/>
        <stp>ContractData</stp>
        <stp>S.CVX</stp>
        <stp>LongDescription</stp>
        <stp/>
        <stp>T</stp>
        <tr r="Q31" s="2"/>
        <tr r="B14" s="2"/>
      </tp>
      <tp t="s">
        <v>Salesforce, Inc.</v>
        <stp/>
        <stp>ContractData</stp>
        <stp>S.CRM</stp>
        <stp>LongDescription</stp>
        <stp/>
        <stp>T</stp>
        <tr r="Q8" s="2"/>
        <tr r="B30" s="2"/>
      </tp>
      <tp t="s">
        <v>American Express Co</v>
        <stp/>
        <stp>ContractData</stp>
        <stp>S.AXP</stp>
        <stp>LongDescription</stp>
        <stp/>
        <stp>T</stp>
        <tr r="Q18" s="2"/>
        <tr r="B9" s="2"/>
      </tp>
      <tp t="s">
        <v>Walmart Inc.</v>
        <stp/>
        <stp>ContractData</stp>
        <stp>S.WMT</stp>
        <stp>LongDescription</stp>
        <stp/>
        <stp>T</stp>
        <tr r="Q16" s="2"/>
        <tr r="B36" s="2"/>
      </tp>
      <tp t="s">
        <v>Walgreens Boots Alliance, Inc.</v>
        <stp/>
        <stp>ContractData</stp>
        <stp>S.WBA</stp>
        <stp>LongDescription</stp>
        <stp/>
        <stp>T</stp>
        <tr r="Q37" s="2"/>
        <tr r="B35" s="2"/>
      </tp>
      <tp t="s">
        <v>Travelers Companies, Inc</v>
        <stp/>
        <stp>ContractData</stp>
        <stp>S.TRV</stp>
        <stp>LongDescription</stp>
        <stp/>
        <stp>T</stp>
        <tr r="Q34" s="2"/>
        <tr r="B31" s="2"/>
      </tp>
      <tp t="s">
        <v>United Health Group Inc</v>
        <stp/>
        <stp>ContractData</stp>
        <stp>S.UNH</stp>
        <stp>LongDescription</stp>
        <stp/>
        <stp>T</stp>
        <tr r="Q30" s="2"/>
        <tr r="B32" s="2"/>
      </tp>
      <tp>
        <v>-1.3927255985266964</v>
        <stp/>
        <stp>StudyData</stp>
        <stp>S.DIS</stp>
        <stp>PCB</stp>
        <stp>BaseType=Index,Index=1</stp>
        <stp>Close</stp>
        <stp>A</stp>
        <stp/>
        <stp>All</stp>
        <stp/>
        <stp/>
        <stp/>
        <stp>T</stp>
        <tr r="R24" s="2"/>
        <tr r="K37" s="2"/>
      </tp>
      <tp>
        <v>26.59</v>
        <stp/>
        <stp>ContractData</stp>
        <stp>S.WBA</stp>
        <stp>LastTradeToday</stp>
        <stp/>
        <stp>T</stp>
        <tr r="C35" s="2"/>
      </tp>
      <tp>
        <v>6.2710855328438262</v>
        <stp/>
        <stp>StudyData</stp>
        <stp>S.DOW</stp>
        <stp>PCB</stp>
        <stp>BaseType=Index,Index=1</stp>
        <stp>Close</stp>
        <stp>A</stp>
        <stp/>
        <stp>All</stp>
        <stp/>
        <stp/>
        <stp/>
        <stp>T</stp>
        <tr r="R20" s="2"/>
        <tr r="K17" s="2"/>
      </tp>
      <tp>
        <v>-4.4611186903137741</v>
        <stp/>
        <stp>StudyData</stp>
        <stp>S.MCD</stp>
        <stp>PCB</stp>
        <stp>BaseType=Index,Index=1</stp>
        <stp>Close</stp>
        <stp>M</stp>
        <stp/>
        <stp>All</stp>
        <stp/>
        <stp/>
        <stp/>
        <stp>T</stp>
        <tr r="I25" s="2"/>
      </tp>
      <tp>
        <v>-13.406439570695294</v>
        <stp/>
        <stp>StudyData</stp>
        <stp>S.HON</stp>
        <stp>PCB</stp>
        <stp>BaseType=Index,Index=1</stp>
        <stp>Close</stp>
        <stp>A</stp>
        <stp/>
        <stp>All</stp>
        <stp/>
        <stp/>
        <stp/>
        <stp>T</stp>
        <tr r="R32" s="2"/>
        <tr r="K20" s="2"/>
      </tp>
      <tp>
        <v>-0.87998502153154634</v>
        <stp/>
        <stp>StudyData</stp>
        <stp>S.AXP</stp>
        <stp>PCB</stp>
        <stp>BaseType=Index,Index=1</stp>
        <stp>Close</stp>
        <stp>W</stp>
        <stp/>
        <stp>All</stp>
        <stp/>
        <stp/>
        <stp/>
        <stp>T</stp>
        <tr r="G9" s="2"/>
      </tp>
      <tp>
        <v>-11.277944611277942</v>
        <stp/>
        <stp>StudyData</stp>
        <stp>S.WBA</stp>
        <stp>PCB</stp>
        <stp>BaseType=Index,Index=1</stp>
        <stp>Close</stp>
        <stp>M</stp>
        <stp/>
        <stp>All</stp>
        <stp/>
        <stp/>
        <stp/>
        <stp>T</stp>
        <tr r="I35" s="2"/>
      </tp>
      <tp>
        <v>-5.6778941409566945</v>
        <stp/>
        <stp>StudyData</stp>
        <stp>S.JNJ</stp>
        <stp>PCB</stp>
        <stp>BaseType=Index,Index=1</stp>
        <stp>Close</stp>
        <stp>A</stp>
        <stp/>
        <stp>All</stp>
        <stp/>
        <stp/>
        <stp/>
        <stp>T</stp>
        <tr r="R28" s="2"/>
        <tr r="K23" s="2"/>
      </tp>
      <tp>
        <v>-7.2673431664717691</v>
        <stp/>
        <stp>StudyData</stp>
        <stp>S.UNH</stp>
        <stp>PCB</stp>
        <stp>BaseType=Index,Index=1</stp>
        <stp>Close</stp>
        <stp>A</stp>
        <stp/>
        <stp>All</stp>
        <stp/>
        <stp/>
        <stp/>
        <stp>T</stp>
        <tr r="R30" s="2"/>
        <tr r="K32" s="2"/>
      </tp>
      <tp>
        <v>-1.7824941045914782</v>
        <stp/>
        <stp>StudyData</stp>
        <stp>S.IBM</stp>
        <stp>PCB</stp>
        <stp>BaseType=Index,Index=1</stp>
        <stp>Close</stp>
        <stp>M</stp>
        <stp/>
        <stp>All</stp>
        <stp/>
        <stp/>
        <stp/>
        <stp>T</stp>
        <tr r="I22" s="2"/>
      </tp>
      <tp>
        <v>280.12</v>
        <stp/>
        <stp>ContractData</stp>
        <stp>S.MCD</stp>
        <stp>LastTradeToday</stp>
        <stp/>
        <stp>T</stp>
        <tr r="C25" s="2"/>
      </tp>
      <tp>
        <v>1.723422709959646</v>
        <stp/>
        <stp>StudyData</stp>
        <stp>S.CAT</stp>
        <stp>PCB</stp>
        <stp>BaseType=Index,Index=1</stp>
        <stp>Close</stp>
        <stp>M</stp>
        <stp/>
        <stp>All</stp>
        <stp/>
        <stp/>
        <stp/>
        <stp>T</stp>
        <tr r="I13" s="2"/>
      </tp>
      <tp>
        <v>10.480287749488692</v>
        <stp/>
        <stp>StudyData</stp>
        <stp>S.WMT</stp>
        <stp>PCB</stp>
        <stp>BaseType=Index,Index=1</stp>
        <stp>Close</stp>
        <stp>A</stp>
        <stp/>
        <stp>All</stp>
        <stp/>
        <stp/>
        <stp/>
        <stp>T</stp>
        <tr r="R16" s="2"/>
        <tr r="K36" s="2"/>
      </tp>
      <tp>
        <v>-17.945296864576381</v>
        <stp/>
        <stp>StudyData</stp>
        <stp>S.MMM</stp>
        <stp>PCB</stp>
        <stp>BaseType=Index,Index=1</stp>
        <stp>Close</stp>
        <stp>A</stp>
        <stp/>
        <stp>All</stp>
        <stp/>
        <stp/>
        <stp/>
        <stp>T</stp>
        <tr r="R36" s="2"/>
        <tr r="K8" s="2"/>
      </tp>
      <tp>
        <v>100.86</v>
        <stp/>
        <stp>ContractData</stp>
        <stp>S.NKE</stp>
        <stp>LastTradeToday</stp>
        <stp/>
        <stp>T</stp>
        <tr r="C28" s="2"/>
      </tp>
      <tp>
        <v>166.62</v>
        <stp/>
        <stp>ContractData</stp>
        <stp>S.JNJ</stp>
        <stp>LastTradeToday</stp>
        <stp/>
        <stp>T</stp>
        <tr r="C23" s="2"/>
      </tp>
      <tp>
        <v>-5.1708871967416234</v>
        <stp/>
        <stp>StudyData</stp>
        <stp>S.DOW</stp>
        <stp>PCB</stp>
        <stp>BaseType=Index,Index=1</stp>
        <stp>Close</stp>
        <stp>M</stp>
        <stp/>
        <stp>All</stp>
        <stp/>
        <stp/>
        <stp/>
        <stp>T</stp>
        <tr r="I17" s="2"/>
      </tp>
      <tp>
        <v>6.2952984479945258</v>
        <stp/>
        <stp>StudyData</stp>
        <stp>S.MCD</stp>
        <stp>PCB</stp>
        <stp>BaseType=Index,Index=1</stp>
        <stp>Close</stp>
        <stp>A</stp>
        <stp/>
        <stp>All</stp>
        <stp/>
        <stp/>
        <stp/>
        <stp>T</stp>
        <tr r="R19" s="2"/>
        <tr r="K25" s="2"/>
      </tp>
      <tp>
        <v>-4.4094163704733962</v>
        <stp/>
        <stp>StudyData</stp>
        <stp>S.HON</stp>
        <stp>PCB</stp>
        <stp>BaseType=Index,Index=1</stp>
        <stp>Close</stp>
        <stp>M</stp>
        <stp/>
        <stp>All</stp>
        <stp/>
        <stp/>
        <stp/>
        <stp>T</stp>
        <tr r="I20" s="2"/>
      </tp>
      <tp>
        <v>107.96000000000001</v>
        <stp/>
        <stp>ContractData</stp>
        <stp>S.MRK</stp>
        <stp>LastTradeToday</stp>
        <stp/>
        <stp>T</stp>
        <tr r="C26" s="2"/>
      </tp>
      <tp>
        <v>-28.827623126338331</v>
        <stp/>
        <stp>StudyData</stp>
        <stp>S.WBA</stp>
        <stp>PCB</stp>
        <stp>BaseType=Index,Index=1</stp>
        <stp>Close</stp>
        <stp>A</stp>
        <stp/>
        <stp>All</stp>
        <stp/>
        <stp/>
        <stp/>
        <stp>T</stp>
        <tr r="R37" s="2"/>
        <tr r="K35" s="2"/>
      </tp>
      <tp>
        <v>-0.54318629499193971</v>
        <stp/>
        <stp>StudyData</stp>
        <stp>S.JNJ</stp>
        <stp>PCB</stp>
        <stp>BaseType=Index,Index=1</stp>
        <stp>Close</stp>
        <stp>M</stp>
        <stp/>
        <stp>All</stp>
        <stp/>
        <stp/>
        <stp/>
        <stp>T</stp>
        <tr r="I23" s="2"/>
      </tp>
      <tp>
        <v>-2.9069652625550431</v>
        <stp/>
        <stp>StudyData</stp>
        <stp>S.UNH</stp>
        <stp>PCB</stp>
        <stp>BaseType=Index,Index=1</stp>
        <stp>Close</stp>
        <stp>M</stp>
        <stp/>
        <stp>All</stp>
        <stp/>
        <stp/>
        <stp/>
        <stp>T</stp>
        <tr r="I32" s="2"/>
      </tp>
      <tp>
        <v>0.51103697920363311</v>
        <stp/>
        <stp>StudyData</stp>
        <stp>S.IBM</stp>
        <stp>PCB</stp>
        <stp>BaseType=Index,Index=1</stp>
        <stp>Close</stp>
        <stp>A</stp>
        <stp/>
        <stp>All</stp>
        <stp/>
        <stp/>
        <stp/>
        <stp>T</stp>
        <tr r="R22" s="2"/>
        <tr r="K22" s="2"/>
      </tp>
      <tp>
        <v>491.65000000000003</v>
        <stp/>
        <stp>ContractData</stp>
        <stp>S.UNH</stp>
        <stp>LastTradeToday</stp>
        <stp/>
        <stp>T</stp>
        <tr r="C32" s="2"/>
      </tp>
      <tp>
        <v>12.59809651026883</v>
        <stp/>
        <stp>StudyData</stp>
        <stp>S.CAT</stp>
        <stp>PCB</stp>
        <stp>BaseType=Index,Index=1</stp>
        <stp>Close</stp>
        <stp>A</stp>
        <stp/>
        <stp>All</stp>
        <stp/>
        <stp/>
        <stp/>
        <stp>T</stp>
        <tr r="R15" s="2"/>
        <tr r="K13" s="2"/>
      </tp>
      <tp>
        <v>-2.0080070061303692</v>
        <stp/>
        <stp>StudyData</stp>
        <stp>S.WMT</stp>
        <stp>PCB</stp>
        <stp>BaseType=Index,Index=1</stp>
        <stp>Close</stp>
        <stp>M</stp>
        <stp/>
        <stp>All</stp>
        <stp/>
        <stp/>
        <stp/>
        <stp>T</stp>
        <tr r="I36" s="2"/>
      </tp>
      <tp>
        <v>-11.748878923766812</v>
        <stp/>
        <stp>StudyData</stp>
        <stp>S.MMM</stp>
        <stp>PCB</stp>
        <stp>BaseType=Index,Index=1</stp>
        <stp>Close</stp>
        <stp>M</stp>
        <stp/>
        <stp>All</stp>
        <stp/>
        <stp/>
        <stp/>
        <stp>T</stp>
        <tr r="I8" s="2"/>
      </tp>
      <tp>
        <v>-0.90739589807334242</v>
        <stp/>
        <stp>StudyData</stp>
        <stp>S.CVX</stp>
        <stp>PCB</stp>
        <stp>BaseType=Index,Index=1</stp>
        <stp>Close</stp>
        <stp>W</stp>
        <stp/>
        <stp>All</stp>
        <stp/>
        <stp/>
        <stp/>
        <stp>T</stp>
        <tr r="G14" s="2"/>
      </tp>
      <tp>
        <v>185.57</v>
        <stp/>
        <stp>ContractData</stp>
        <stp>S.HON</stp>
        <stp>LastTradeToday</stp>
        <stp/>
        <stp>T</stp>
        <tr r="C20" s="2"/>
      </tp>
      <tp t="s">
        <v>Visa Inc.</v>
        <stp/>
        <stp>ContractData</stp>
        <stp>S.V</stp>
        <stp>LongDescription</stp>
        <stp/>
        <stp>T</stp>
        <tr r="Q14" s="2"/>
        <tr r="B34" s="2"/>
      </tp>
      <tp>
        <v>-8.6330283540175738</v>
        <stp/>
        <stp>StudyData</stp>
        <stp>S.NKE</stp>
        <stp>PCB</stp>
        <stp>BaseType=Index,Index=1</stp>
        <stp>Close</stp>
        <stp>M</stp>
        <stp/>
        <stp>All</stp>
        <stp/>
        <stp/>
        <stp/>
        <stp>T</stp>
        <tr r="I28" s="2"/>
      </tp>
      <tp>
        <v>-1.6110626300597473</v>
        <stp/>
        <stp>StudyData</stp>
        <stp>S.JPM</stp>
        <stp>PCB</stp>
        <stp>BaseType=Index,Index=1</stp>
        <stp>Close</stp>
        <stp>W</stp>
        <stp/>
        <stp>All</stp>
        <stp/>
        <stp/>
        <stp/>
        <stp>T</stp>
        <tr r="G24" s="2"/>
      </tp>
      <tp>
        <v>-3.6224547193160075</v>
        <stp/>
        <stp>StudyData</stp>
        <stp>S.DIS</stp>
        <stp>PCB</stp>
        <stp>BaseType=Index,Index=1</stp>
        <stp>Close</stp>
        <stp>M</stp>
        <stp/>
        <stp>All</stp>
        <stp/>
        <stp/>
        <stp/>
        <stp>T</stp>
        <tr r="I37" s="2"/>
      </tp>
      <tp>
        <v>206.26</v>
        <stp/>
        <stp>ContractData</stp>
        <stp>S.CRM</stp>
        <stp>LastTradeToday</stp>
        <stp/>
        <stp>T</stp>
        <tr r="C30" s="2"/>
      </tp>
      <tp>
        <v>98.4</v>
        <stp/>
        <stp>ContractData</stp>
        <stp>S.MMM</stp>
        <stp>LastTradeToday</stp>
        <stp/>
        <stp>T</stp>
        <tr r="C8" s="2"/>
      </tp>
      <tp>
        <v>141.61000000000001</v>
        <stp/>
        <stp>ContractData</stp>
        <stp>S.IBM</stp>
        <stp>LastTradeToday</stp>
        <stp/>
        <stp>T</stp>
        <tr r="C22" s="2"/>
      </tp>
      <tp>
        <v>146.57</v>
        <stp/>
        <stp>ContractData</stp>
        <stp>S.JPM</stp>
        <stp>LastTradeToday</stp>
        <stp/>
        <stp>T</stp>
        <tr r="C24" s="2"/>
      </tp>
      <tp>
        <v>-1.6556902812826968</v>
        <stp/>
        <stp>StudyData</stp>
        <stp>S.TRV</stp>
        <stp>PCB</stp>
        <stp>BaseType=Index,Index=1</stp>
        <stp>Close</stp>
        <stp>W</stp>
        <stp/>
        <stp>All</stp>
        <stp/>
        <stp/>
        <stp/>
        <stp>T</stp>
        <tr r="G31" s="2"/>
      </tp>
      <tp>
        <v>-1.1355311355311308</v>
        <stp/>
        <stp>StudyData</stp>
        <stp>S.MRK</stp>
        <stp>PCB</stp>
        <stp>BaseType=Index,Index=1</stp>
        <stp>Close</stp>
        <stp>W</stp>
        <stp/>
        <stp>All</stp>
        <stp/>
        <stp/>
        <stp/>
        <stp>T</stp>
        <tr r="G26" s="2"/>
      </tp>
      <tp>
        <v>0.69813992091001242</v>
        <stp/>
        <stp>StudyData</stp>
        <stp>S.CRM</stp>
        <stp>PCB</stp>
        <stp>BaseType=Index,Index=1</stp>
        <stp>Close</stp>
        <stp>W</stp>
        <stp/>
        <stp>All</stp>
        <stp/>
        <stp/>
        <stp/>
        <stp>T</stp>
        <tr r="G30" s="2"/>
      </tp>
      <tp>
        <v>-0.810485658203002</v>
        <stp/>
        <stp>StudyData</stp>
        <stp>S.WMT</stp>
        <stp>PCB</stp>
        <stp>BaseType=Index,Index=1</stp>
        <stp>Close</stp>
        <stp>W</stp>
        <stp/>
        <stp>All</stp>
        <stp/>
        <stp/>
        <stp/>
        <stp>T</stp>
        <tr r="G36" s="2"/>
      </tp>
      <tp>
        <v>-1.6098390160983895</v>
        <stp/>
        <stp>StudyData</stp>
        <stp>S.MMM</stp>
        <stp>PCB</stp>
        <stp>BaseType=Index,Index=1</stp>
        <stp>Close</stp>
        <stp>W</stp>
        <stp/>
        <stp>All</stp>
        <stp/>
        <stp/>
        <stp/>
        <stp>T</stp>
        <tr r="G8" s="2"/>
      </tp>
      <tp>
        <v>85.67</v>
        <stp/>
        <stp>ContractData</stp>
        <stp>S.DIS</stp>
        <stp>LastTradeToday</stp>
        <stp/>
        <stp>T</stp>
        <tr r="C37" s="2"/>
      </tp>
      <tp>
        <v>-2.5785164365147248</v>
        <stp/>
        <stp>StudyData</stp>
        <stp>S.CVX</stp>
        <stp>PCB</stp>
        <stp>BaseType=Index,Index=1</stp>
        <stp>Close</stp>
        <stp>M</stp>
        <stp/>
        <stp>All</stp>
        <stp/>
        <stp/>
        <stp/>
        <stp>T</stp>
        <tr r="I14" s="2"/>
      </tp>
      <tp>
        <v>158.82</v>
        <stp/>
        <stp>ContractData</stp>
        <stp>S.AXP</stp>
        <stp>LastTradeToday</stp>
        <stp/>
        <stp>T</stp>
        <tr r="C9" s="2"/>
      </tp>
      <tp>
        <v>-0.87004813032210082</v>
        <stp/>
        <stp>StudyData</stp>
        <stp>S.DOW</stp>
        <stp>PCB</stp>
        <stp>BaseType=Index,Index=1</stp>
        <stp>Close</stp>
        <stp>W</stp>
        <stp/>
        <stp>All</stp>
        <stp/>
        <stp/>
        <stp/>
        <stp>T</stp>
        <tr r="G17" s="2"/>
      </tp>
      <tp>
        <v>-0.54132275699432908</v>
        <stp/>
        <stp>StudyData</stp>
        <stp>S.HON</stp>
        <stp>PCB</stp>
        <stp>BaseType=Index,Index=1</stp>
        <stp>Close</stp>
        <stp>W</stp>
        <stp/>
        <stp>All</stp>
        <stp/>
        <stp/>
        <stp/>
        <stp>T</stp>
        <tr r="G20" s="2"/>
      </tp>
      <tp>
        <v>7.4923857868020258</v>
        <stp/>
        <stp>StudyData</stp>
        <stp>S.AXP</stp>
        <stp>PCB</stp>
        <stp>BaseType=Index,Index=1</stp>
        <stp>Close</stp>
        <stp>A</stp>
        <stp/>
        <stp>All</stp>
        <stp/>
        <stp/>
        <stp/>
        <stp>T</stp>
        <tr r="R18" s="2"/>
        <tr r="K9" s="2"/>
      </tp>
      <tp>
        <v>-3.4030958316424162</v>
        <stp/>
        <stp>StudyData</stp>
        <stp>S.JNJ</stp>
        <stp>PCB</stp>
        <stp>BaseType=Index,Index=1</stp>
        <stp>Close</stp>
        <stp>W</stp>
        <stp/>
        <stp>All</stp>
        <stp/>
        <stp/>
        <stp/>
        <stp>T</stp>
        <tr r="G23" s="2"/>
      </tp>
      <tp>
        <v>-1.362250220688541</v>
        <stp/>
        <stp>StudyData</stp>
        <stp>S.UNH</stp>
        <stp>PCB</stp>
        <stp>BaseType=Index,Index=1</stp>
        <stp>Close</stp>
        <stp>W</stp>
        <stp/>
        <stp>All</stp>
        <stp/>
        <stp/>
        <stp/>
        <stp>T</stp>
        <tr r="G32" s="2"/>
      </tp>
      <tp>
        <v>159.78</v>
        <stp/>
        <stp>ContractData</stp>
        <stp>S.TRV</stp>
        <stp>LastTradeToday</stp>
        <stp/>
        <stp>T</stp>
        <tr r="C31" s="2"/>
      </tp>
      <tp>
        <v>-0.33736621684505147</v>
        <stp/>
        <stp>StudyData</stp>
        <stp>S.DIS</stp>
        <stp>PCB</stp>
        <stp>BaseType=Index,Index=1</stp>
        <stp>Close</stp>
        <stp>W</stp>
        <stp/>
        <stp>All</stp>
        <stp/>
        <stp/>
        <stp/>
        <stp>T</stp>
        <tr r="G37" s="2"/>
      </tp>
      <tp>
        <v>53.550000000000004</v>
        <stp/>
        <stp>ContractData</stp>
        <stp>S.DOW</stp>
        <stp>LastTradeToday</stp>
        <stp/>
        <stp>T</stp>
        <tr r="C17" s="2"/>
      </tp>
      <tp>
        <v>-7.4329413127860562</v>
        <stp/>
        <stp>StudyData</stp>
        <stp>S.TRV</stp>
        <stp>PCB</stp>
        <stp>BaseType=Index,Index=1</stp>
        <stp>Close</stp>
        <stp>M</stp>
        <stp/>
        <stp>All</stp>
        <stp/>
        <stp/>
        <stp/>
        <stp>T</stp>
        <tr r="I31" s="2"/>
      </tp>
      <tp>
        <v>1.2283169245194583</v>
        <stp/>
        <stp>StudyData</stp>
        <stp>S.MRK</stp>
        <stp>PCB</stp>
        <stp>BaseType=Index,Index=1</stp>
        <stp>Close</stp>
        <stp>M</stp>
        <stp/>
        <stp>All</stp>
        <stp/>
        <stp/>
        <stp/>
        <stp>T</stp>
        <tr r="I26" s="2"/>
      </tp>
      <tp>
        <v>-8.3329629794231366</v>
        <stp/>
        <stp>StudyData</stp>
        <stp>S.CRM</stp>
        <stp>PCB</stp>
        <stp>BaseType=Index,Index=1</stp>
        <stp>Close</stp>
        <stp>M</stp>
        <stp/>
        <stp>All</stp>
        <stp/>
        <stp/>
        <stp/>
        <stp>T</stp>
        <tr r="I30" s="2"/>
      </tp>
      <tp>
        <v>156.65</v>
        <stp/>
        <stp>ContractData</stp>
        <stp>S.WMT</stp>
        <stp>LastTradeToday</stp>
        <stp/>
        <stp>T</stp>
        <tr r="C36" s="2"/>
      </tp>
      <tp>
        <v>269.74</v>
        <stp/>
        <stp>ContractData</stp>
        <stp>S.CAT</stp>
        <stp>LastTradeToday</stp>
        <stp/>
        <stp>T</stp>
        <tr r="C13" s="2"/>
      </tp>
      <tp>
        <v>-3.7687243583627543</v>
        <stp/>
        <stp>StudyData</stp>
        <stp>S.NKE</stp>
        <stp>PCB</stp>
        <stp>BaseType=Index,Index=1</stp>
        <stp>Close</stp>
        <stp>W</stp>
        <stp/>
        <stp>All</stp>
        <stp/>
        <stp/>
        <stp/>
        <stp>T</stp>
        <tr r="G28" s="2"/>
      </tp>
      <tp>
        <v>-7.2106862496834738</v>
        <stp/>
        <stp>StudyData</stp>
        <stp>S.JPM</stp>
        <stp>PCB</stp>
        <stp>BaseType=Index,Index=1</stp>
        <stp>Close</stp>
        <stp>M</stp>
        <stp/>
        <stp>All</stp>
        <stp/>
        <stp/>
        <stp/>
        <stp>T</stp>
        <tr r="I24" s="2"/>
      </tp>
      <tp>
        <v>-14.779454904261565</v>
        <stp/>
        <stp>StudyData</stp>
        <stp>S.TRV</stp>
        <stp>PCB</stp>
        <stp>BaseType=Index,Index=1</stp>
        <stp>Close</stp>
        <stp>A</stp>
        <stp/>
        <stp>All</stp>
        <stp/>
        <stp/>
        <stp/>
        <stp>T</stp>
        <tr r="R34" s="2"/>
        <tr r="K31" s="2"/>
      </tp>
      <tp>
        <v>-2.6949076160432583</v>
        <stp/>
        <stp>StudyData</stp>
        <stp>S.MRK</stp>
        <stp>PCB</stp>
        <stp>BaseType=Index,Index=1</stp>
        <stp>Close</stp>
        <stp>A</stp>
        <stp/>
        <stp>All</stp>
        <stp/>
        <stp/>
        <stp/>
        <stp>T</stp>
        <tr r="R26" s="2"/>
        <tr r="K26" s="2"/>
      </tp>
      <tp>
        <v>55.562259597254688</v>
        <stp/>
        <stp>StudyData</stp>
        <stp>S.CRM</stp>
        <stp>PCB</stp>
        <stp>BaseType=Index,Index=1</stp>
        <stp>Close</stp>
        <stp>A</stp>
        <stp/>
        <stp>All</stp>
        <stp/>
        <stp/>
        <stp/>
        <stp>T</stp>
        <tr r="R8" s="2"/>
        <tr r="K30" s="2"/>
      </tp>
      <tp>
        <v>159.44</v>
        <stp/>
        <stp>ContractData</stp>
        <stp>S.CVX</stp>
        <stp>LastTradeToday</stp>
        <stp/>
        <stp>T</stp>
        <tr r="C14" s="2"/>
      </tp>
      <tp>
        <v>9.2990305741983583</v>
        <stp/>
        <stp>StudyData</stp>
        <stp>S.JPM</stp>
        <stp>PCB</stp>
        <stp>BaseType=Index,Index=1</stp>
        <stp>Close</stp>
        <stp>A</stp>
        <stp/>
        <stp>All</stp>
        <stp/>
        <stp/>
        <stp/>
        <stp>T</stp>
        <tr r="R17" s="2"/>
        <tr r="K24" s="2"/>
      </tp>
      <tp>
        <v>-1.4828341855368889</v>
        <stp/>
        <stp>StudyData</stp>
        <stp>S.CAT</stp>
        <stp>PCB</stp>
        <stp>BaseType=Index,Index=1</stp>
        <stp>Close</stp>
        <stp>W</stp>
        <stp/>
        <stp>All</stp>
        <stp/>
        <stp/>
        <stp/>
        <stp>T</stp>
        <tr r="G13" s="2"/>
      </tp>
      <tp>
        <v>-11.170538748676812</v>
        <stp/>
        <stp>StudyData</stp>
        <stp>S.CVX</stp>
        <stp>PCB</stp>
        <stp>BaseType=Index,Index=1</stp>
        <stp>Close</stp>
        <stp>A</stp>
        <stp/>
        <stp>All</stp>
        <stp/>
        <stp/>
        <stp/>
        <stp>T</stp>
        <tr r="R31" s="2"/>
        <tr r="K14" s="2"/>
      </tp>
      <tp>
        <v>-0.57499822531412104</v>
        <stp/>
        <stp>StudyData</stp>
        <stp>S.MCD</stp>
        <stp>PCB</stp>
        <stp>BaseType=Index,Index=1</stp>
        <stp>Close</stp>
        <stp>W</stp>
        <stp/>
        <stp>All</stp>
        <stp/>
        <stp/>
        <stp/>
        <stp>T</stp>
        <tr r="G25" s="2"/>
      </tp>
      <tp>
        <v>-5.956892468024634</v>
        <stp/>
        <stp>StudyData</stp>
        <stp>S.AXP</stp>
        <stp>PCB</stp>
        <stp>BaseType=Index,Index=1</stp>
        <stp>Close</stp>
        <stp>M</stp>
        <stp/>
        <stp>All</stp>
        <stp/>
        <stp/>
        <stp/>
        <stp>T</stp>
        <tr r="I9" s="2"/>
      </tp>
      <tp>
        <v>0.18839487565938473</v>
        <stp/>
        <stp>StudyData</stp>
        <stp>S.WBA</stp>
        <stp>PCB</stp>
        <stp>BaseType=Index,Index=1</stp>
        <stp>Close</stp>
        <stp>W</stp>
        <stp/>
        <stp>All</stp>
        <stp/>
        <stp/>
        <stp/>
        <stp>T</stp>
        <tr r="G35" s="2"/>
      </tp>
      <tp>
        <v>0.14143271338661839</v>
        <stp/>
        <stp>StudyData</stp>
        <stp>S.IBM</stp>
        <stp>PCB</stp>
        <stp>BaseType=Index,Index=1</stp>
        <stp>Close</stp>
        <stp>W</stp>
        <stp/>
        <stp>All</stp>
        <stp/>
        <stp/>
        <stp/>
        <stp>T</stp>
        <tr r="G22" s="2"/>
      </tp>
      <tp>
        <v>0.08</v>
        <stp/>
        <stp>ContractData</stp>
        <stp>S.MCD</stp>
        <stp>NetLastQuoteToday</stp>
        <stp/>
        <stp>T</stp>
        <tr r="D25" s="2"/>
      </tp>
      <tp>
        <v>-0.28999999999999998</v>
        <stp/>
        <stp>ContractData</stp>
        <stp>S.KO</stp>
        <stp>NetLastQuoteToday</stp>
        <stp/>
        <stp>T</stp>
        <tr r="D16" s="2"/>
      </tp>
      <tp>
        <v>-0.68</v>
        <stp/>
        <stp>ContractData</stp>
        <stp>S.IBM</stp>
        <stp>NetLastQuoteToday</stp>
        <stp/>
        <stp>T</stp>
        <tr r="D22" s="2"/>
      </tp>
      <tp>
        <v>0.15</v>
        <stp/>
        <stp>ContractData</stp>
        <stp>S.WBA</stp>
        <stp>NetLastQuoteToday</stp>
        <stp/>
        <stp>T</stp>
        <tr r="D35" s="2"/>
      </tp>
      <tp>
        <v>0.17</v>
        <stp/>
        <stp>ContractData</stp>
        <stp>S.HD</stp>
        <stp>NetLastQuoteToday</stp>
        <stp/>
        <stp>T</stp>
        <tr r="D19" s="2"/>
      </tp>
      <tp>
        <v>-3.0100000000000002</v>
        <stp/>
        <stp>ContractData</stp>
        <stp>S.CAT</stp>
        <stp>NetLastQuoteToday</stp>
        <stp/>
        <stp>T</stp>
        <tr r="D13" s="2"/>
      </tp>
      <tp>
        <v>2.37</v>
        <stp/>
        <stp>ContractData</stp>
        <stp>S.BA</stp>
        <stp>NetLastQuoteToday</stp>
        <stp/>
        <stp>T</stp>
        <tr r="D12" s="2"/>
      </tp>
      <tp>
        <v>-2</v>
        <stp/>
        <stp>ContractData</stp>
        <stp>S.NKE</stp>
        <stp>NetLastQuoteToday</stp>
        <stp/>
        <stp>T</stp>
        <tr r="D28" s="2"/>
      </tp>
      <tp>
        <v>-0.21</v>
        <stp/>
        <stp>ContractData</stp>
        <stp>S.DIS</stp>
        <stp>NetLastQuoteToday</stp>
        <stp/>
        <stp>T</stp>
        <tr r="D37" s="2"/>
      </tp>
      <tp>
        <v>-1.36</v>
        <stp/>
        <stp>ContractData</stp>
        <stp>S.HON</stp>
        <stp>NetLastQuoteToday</stp>
        <stp/>
        <stp>T</stp>
        <tr r="D20" s="2"/>
      </tp>
      <tp>
        <v>-0.61</v>
        <stp/>
        <stp>ContractData</stp>
        <stp>S.DOW</stp>
        <stp>NetLastQuoteToday</stp>
        <stp/>
        <stp>T</stp>
        <tr r="D17" s="2"/>
      </tp>
      <tp>
        <v>-2.81</v>
        <stp/>
        <stp>ContractData</stp>
        <stp>S.GS</stp>
        <stp>NetLastQuoteToday</stp>
        <stp/>
        <stp>T</stp>
        <tr r="D18" s="2"/>
      </tp>
      <tp>
        <v>-0.72</v>
        <stp/>
        <stp>ContractData</stp>
        <stp>S.JNJ</stp>
        <stp>NetLastQuoteToday</stp>
        <stp/>
        <stp>T</stp>
        <tr r="D23" s="2"/>
      </tp>
      <tp>
        <v>-5.87</v>
        <stp/>
        <stp>ContractData</stp>
        <stp>S.UNH</stp>
        <stp>NetLastQuoteToday</stp>
        <stp/>
        <stp>T</stp>
        <tr r="D32" s="2"/>
      </tp>
      <tp>
        <v>-0.79</v>
        <stp/>
        <stp>ContractData</stp>
        <stp>S.MMM</stp>
        <stp>NetLastQuoteToday</stp>
        <stp/>
        <stp>T</stp>
        <tr r="D8" s="2"/>
      </tp>
      <tp>
        <v>-0.87</v>
        <stp/>
        <stp>ContractData</stp>
        <stp>S.WMT</stp>
        <stp>NetLastQuoteToday</stp>
        <stp/>
        <stp>T</stp>
        <tr r="D36" s="2"/>
      </tp>
      <tp>
        <v>0.62556869881710642</v>
        <stp/>
        <stp>ContractData</stp>
        <stp>S.AAPL</stp>
        <stp>PerCentNetLastTrade</stp>
        <stp/>
        <stp>T</stp>
        <tr r="E11" s="2"/>
      </tp>
      <tp>
        <v>-0.91292673571154581</v>
        <stp/>
        <stp>ContractData</stp>
        <stp>S.AMGN</stp>
        <stp>PerCentNetLastTrade</stp>
        <stp/>
        <stp>T</stp>
        <tr r="E10" s="2"/>
      </tp>
      <tp>
        <v>-2.7800000000000002</v>
        <stp/>
        <stp>ContractData</stp>
        <stp>S.CRM</stp>
        <stp>NetLastQuoteToday</stp>
        <stp/>
        <stp>T</stp>
        <tr r="D30" s="2"/>
      </tp>
      <tp>
        <v>-1.6600000000000001</v>
        <stp/>
        <stp>ContractData</stp>
        <stp>S.MRK</stp>
        <stp>NetLastQuoteToday</stp>
        <stp/>
        <stp>T</stp>
        <tr r="D26" s="2"/>
      </tp>
      <tp>
        <v>-1.79</v>
        <stp/>
        <stp>ContractData</stp>
        <stp>S.TRV</stp>
        <stp>NetLastQuoteToday</stp>
        <stp/>
        <stp>T</stp>
        <tr r="D31" s="2"/>
      </tp>
      <tp>
        <v>-0.87250822828044461</v>
        <stp/>
        <stp>ContractData</stp>
        <stp>S.GS</stp>
        <stp>PerCentNetLastTrade</stp>
        <stp/>
        <stp>T</stp>
        <tr r="E18" s="2"/>
      </tp>
      <tp>
        <v>1.0210368805562891</v>
        <stp/>
        <stp>ContractData</stp>
        <stp>S.BA</stp>
        <stp>PerCentNetLastTrade</stp>
        <stp/>
        <stp>T</stp>
        <tr r="E12" s="2"/>
      </tp>
      <tp>
        <v>-0.47989409233824259</v>
        <stp/>
        <stp>ContractData</stp>
        <stp>S.KO</stp>
        <stp>PerCentNetLastTrade</stp>
        <stp/>
        <stp>T</stp>
        <tr r="E16" s="2"/>
      </tp>
      <tp>
        <v>5.5545269394556562E-2</v>
        <stp/>
        <stp>ContractData</stp>
        <stp>S.HD</stp>
        <stp>PerCentNetLastTrade</stp>
        <stp/>
        <stp>T</stp>
        <tr r="E19" s="2"/>
      </tp>
      <tp>
        <v>-0.12121212121212122</v>
        <stp/>
        <stp>ContractData</stp>
        <stp>S.VZ</stp>
        <stp>PerCentNetLastTrade</stp>
        <stp/>
        <stp>T</stp>
        <tr r="E33" s="2"/>
      </tp>
      <tp>
        <v>2.6355669763457865E-2</v>
        <stp/>
        <stp>ContractData</stp>
        <stp>S.PG</stp>
        <stp>PerCentNetLastTrade</stp>
        <stp/>
        <stp>T</stp>
        <tr r="E29" s="2"/>
      </tp>
      <tp>
        <v>-9.0187590187590191E-2</v>
        <stp/>
        <stp>ContractData</stp>
        <stp>S.CSCO</stp>
        <stp>PerCentNetLastTrade</stp>
        <stp/>
        <stp>T</stp>
        <tr r="E15" s="2"/>
      </tp>
      <tp>
        <v>-2.91</v>
        <stp/>
        <stp>ContractData</stp>
        <stp>S.JPM</stp>
        <stp>NetLastQuoteToday</stp>
        <stp/>
        <stp>T</stp>
        <tr r="D24" s="2"/>
      </tp>
      <tp>
        <v>-0.9</v>
        <stp/>
        <stp>ContractData</stp>
        <stp>S.CVX</stp>
        <stp>NetLastQuoteToday</stp>
        <stp/>
        <stp>T</stp>
        <tr r="D14" s="2"/>
      </tp>
      <tp>
        <v>-0.45262522631261315</v>
        <stp/>
        <stp>ContractData</stp>
        <stp>S.INTC</stp>
        <stp>PerCentNetLastTrade</stp>
        <stp/>
        <stp>T</stp>
        <tr r="E21" s="2"/>
      </tp>
      <tp>
        <v>0.04</v>
        <stp/>
        <stp>ContractData</stp>
        <stp>S.PG</stp>
        <stp>NetLastQuoteToday</stp>
        <stp/>
        <stp>T</stp>
        <tr r="D29" s="2"/>
      </tp>
      <tp>
        <v>-2</v>
        <stp/>
        <stp>ContractData</stp>
        <stp>S.AXP</stp>
        <stp>NetLastQuoteToday</stp>
        <stp/>
        <stp>T</stp>
        <tr r="D9" s="2"/>
      </tp>
      <tp>
        <v>-0.04</v>
        <stp/>
        <stp>ContractData</stp>
        <stp>S.VZ</stp>
        <stp>NetLastQuoteToday</stp>
        <stp/>
        <stp>T</stp>
        <tr r="D33" s="2"/>
      </tp>
      <tp>
        <v>0.42562445631912516</v>
        <stp/>
        <stp>ContractData</stp>
        <stp>S.MSFT</stp>
        <stp>PerCentNetLastTrade</stp>
        <stp/>
        <stp>T</stp>
        <tr r="E27" s="2"/>
      </tp>
      <tp t="s">
        <v>Cisco Systems Inc</v>
        <stp/>
        <stp>ContractData</stp>
        <stp>S.CSCO</stp>
        <stp>LongDescription</stp>
        <stp/>
        <stp>T</stp>
        <tr r="Q13" s="2"/>
        <tr r="B3" s="2"/>
        <tr r="B15" s="2"/>
      </tp>
      <tp>
        <v>32.99</v>
        <stp/>
        <stp>ContractData</stp>
        <stp>S.INTC</stp>
        <stp>LastTradeToday</stp>
        <stp/>
        <stp>T</stp>
        <tr r="C21" s="2"/>
      </tp>
      <tp t="s">
        <v>Goldman Sachs Group</v>
        <stp/>
        <stp>ContractData</stp>
        <stp>S.GS</stp>
        <stp>LongDescription</stp>
        <stp/>
        <stp>T</stp>
        <tr r="Q29" s="2"/>
        <tr r="B18" s="2"/>
      </tp>
      <tp t="s">
        <v>Boeing Company</v>
        <stp/>
        <stp>ContractData</stp>
        <stp>S.BA</stp>
        <stp>LongDescription</stp>
        <stp/>
        <stp>T</stp>
        <tr r="Q12" s="2"/>
        <tr r="B12" s="2"/>
      </tp>
      <tp t="s">
        <v>Home Depot, Inc.</v>
        <stp/>
        <stp>ContractData</stp>
        <stp>S.HD</stp>
        <stp>LongDescription</stp>
        <stp/>
        <stp>T</stp>
        <tr r="Q21" s="2"/>
        <tr r="B19" s="2"/>
      </tp>
      <tp t="s">
        <v>Coca-Cola Company</v>
        <stp/>
        <stp>ContractData</stp>
        <stp>S.KO</stp>
        <stp>LongDescription</stp>
        <stp/>
        <stp>T</stp>
        <tr r="Q27" s="2"/>
        <tr r="B16" s="2"/>
      </tp>
      <tp t="s">
        <v>Verizon Communications</v>
        <stp/>
        <stp>ContractData</stp>
        <stp>S.VZ</stp>
        <stp>LongDescription</stp>
        <stp/>
        <stp>T</stp>
        <tr r="Q35" s="2"/>
        <tr r="B33" s="2"/>
      </tp>
      <tp t="s">
        <v>Procter &amp; Gamble Co</v>
        <stp/>
        <stp>ContractData</stp>
        <stp>S.PG</stp>
        <stp>LongDescription</stp>
        <stp/>
        <stp>T</stp>
        <tr r="Q23" s="2"/>
        <tr r="B29" s="2"/>
      </tp>
      <tp>
        <v>-1.3367962722481095</v>
        <stp/>
        <stp>StudyData</stp>
        <stp>S.AMGN</stp>
        <stp>PCB</stp>
        <stp>BaseType=Index,Index=1</stp>
        <stp>Close</stp>
        <stp>W</stp>
        <stp/>
        <stp>All</stp>
        <stp/>
        <stp/>
        <stp/>
        <stp>T</stp>
        <tr r="G10" s="2"/>
      </tp>
      <tp t="s">
        <v>Apple Inc</v>
        <stp/>
        <stp>ContractData</stp>
        <stp>S.AAPL</stp>
        <stp>LongDescription</stp>
        <stp/>
        <stp>T</stp>
        <tr r="Q9" s="2"/>
        <tr r="B11" s="2"/>
      </tp>
      <tp t="s">
        <v>Amgen Inc</v>
        <stp/>
        <stp>ContractData</stp>
        <stp>S.AMGN</stp>
        <stp>LongDescription</stp>
        <stp/>
        <stp>T</stp>
        <tr r="Q25" s="2"/>
        <tr r="B10" s="2"/>
      </tp>
      <tp>
        <v>2.1391557128412479</v>
        <stp/>
        <stp>StudyData</stp>
        <stp>S.MSFT</stp>
        <stp>PCB</stp>
        <stp>BaseType=Index,Index=1</stp>
        <stp>Close</stp>
        <stp>W</stp>
        <stp/>
        <stp>All</stp>
        <stp/>
        <stp/>
        <stp/>
        <stp>T</stp>
        <tr r="G27" s="2"/>
      </tp>
      <tp>
        <v>36.181020549526657</v>
        <stp/>
        <stp>StudyData</stp>
        <stp>S.AAPL</stp>
        <stp>PCB</stp>
        <stp>BaseType=Index,Index=1</stp>
        <stp>Close</stp>
        <stp>A</stp>
        <stp/>
        <stp>All</stp>
        <stp/>
        <stp/>
        <stp/>
        <stp>T</stp>
        <tr r="R9" s="2"/>
        <tr r="K11" s="2"/>
      </tp>
      <tp>
        <v>0.6359011627907003</v>
        <stp/>
        <stp>StudyData</stp>
        <stp>S.CSCO</stp>
        <stp>PCB</stp>
        <stp>BaseType=Index,Index=1</stp>
        <stp>Close</stp>
        <stp>W</stp>
        <stp/>
        <stp>All</stp>
        <stp/>
        <stp/>
        <stp/>
        <stp>T</stp>
        <tr r="G15" s="2"/>
      </tp>
      <tp>
        <v>60.14</v>
        <stp/>
        <stp>ContractData</stp>
        <stp>S.KO</stp>
        <stp>LastTradeToday</stp>
        <stp/>
        <stp>T</stp>
        <tr r="C16" s="2"/>
      </tp>
      <tp>
        <v>24.820279984865692</v>
        <stp/>
        <stp>StudyData</stp>
        <stp>S.INTC</stp>
        <stp>PCB</stp>
        <stp>BaseType=Index,Index=1</stp>
        <stp>Close</stp>
        <stp>A</stp>
        <stp/>
        <stp>All</stp>
        <stp/>
        <stp/>
        <stp/>
        <stp>T</stp>
        <tr r="R11" s="2"/>
        <tr r="K21" s="2"/>
      </tp>
      <tp>
        <v>229.54</v>
        <stp/>
        <stp>ContractData</stp>
        <stp>S.BA</stp>
        <stp>LastTradeToday</stp>
        <stp/>
        <stp>T</stp>
        <tr r="C12" s="2"/>
      </tp>
      <tp t="s">
        <v>Intel Corporation</v>
        <stp/>
        <stp>ContractData</stp>
        <stp>S.INTC</stp>
        <stp>LongDescription</stp>
        <stp/>
        <stp>T</stp>
        <tr r="Q11" s="2"/>
        <tr r="B21" s="2"/>
      </tp>
      <tp>
        <v>-7.7718758736371285</v>
        <stp/>
        <stp>StudyData</stp>
        <stp>S.INTC</stp>
        <stp>PCB</stp>
        <stp>BaseType=Index,Index=1</stp>
        <stp>Close</stp>
        <stp>M</stp>
        <stp/>
        <stp>All</stp>
        <stp/>
        <stp/>
        <stp/>
        <stp>T</stp>
        <tr r="I21" s="2"/>
      </tp>
      <tp>
        <v>55.39</v>
        <stp/>
        <stp>ContractData</stp>
        <stp>S.CSCO</stp>
        <stp>LastTradeToday</stp>
        <stp/>
        <stp>T</stp>
        <tr r="C15" s="2"/>
      </tp>
      <tp>
        <v>324.24</v>
        <stp/>
        <stp>ContractData</stp>
        <stp>S.HD</stp>
        <stp>LastTradeToday</stp>
        <stp/>
        <stp>T</stp>
        <tr r="C19" s="2"/>
      </tp>
      <tp>
        <v>258.32</v>
        <stp/>
        <stp>ContractData</stp>
        <stp>S.AMGN</stp>
        <stp>LastTradeToday</stp>
        <stp/>
        <stp>T</stp>
        <tr r="C10" s="2"/>
      </tp>
      <tp>
        <v>0.8523323676365625</v>
        <stp/>
        <stp>StudyData</stp>
        <stp>S.V</stp>
        <stp>PCB</stp>
        <stp>BaseType=Index,Index=1</stp>
        <stp>Close</stp>
        <stp>W</stp>
        <stp/>
        <stp>All</stp>
        <stp/>
        <stp/>
        <stp/>
        <stp>T</stp>
        <tr r="G34" s="2"/>
      </tp>
      <tp t="s">
        <v>Microsoft Corporation</v>
        <stp/>
        <stp>ContractData</stp>
        <stp>S.MSFT</stp>
        <stp>LongDescription</stp>
        <stp/>
        <stp>T</stp>
        <tr r="Q10" s="2"/>
        <tr r="B27" s="2"/>
      </tp>
      <tp>
        <v>151.81</v>
        <stp/>
        <stp>ContractData</stp>
        <stp>S.PG</stp>
        <stp>LastTradeToday</stp>
        <stp/>
        <stp>T</stp>
        <tr r="C29" s="2"/>
      </tp>
      <tp>
        <v>-9.9312802239755751</v>
        <stp/>
        <stp>StudyData</stp>
        <stp>S.AAPL</stp>
        <stp>PCB</stp>
        <stp>BaseType=Index,Index=1</stp>
        <stp>Close</stp>
        <stp>M</stp>
        <stp/>
        <stp>All</stp>
        <stp/>
        <stp/>
        <stp/>
        <stp>T</stp>
        <tr r="I11" s="2"/>
      </tp>
      <tp>
        <v>176.94</v>
        <stp/>
        <stp>ContractData</stp>
        <stp>S.AAPL</stp>
        <stp>LastTradeToday</stp>
        <stp/>
        <stp>T</stp>
        <tr r="C11" s="2"/>
      </tp>
      <tp>
        <v>16.267842149454243</v>
        <stp/>
        <stp>StudyData</stp>
        <stp>S.CSCO</stp>
        <stp>PCB</stp>
        <stp>BaseType=Index,Index=1</stp>
        <stp>Close</stp>
        <stp>A</stp>
        <stp/>
        <stp>All</stp>
        <stp/>
        <stp/>
        <stp/>
        <stp>T</stp>
        <tr r="R13" s="2"/>
        <tr r="K15" s="2"/>
      </tp>
      <tp>
        <v>0.73282442748092214</v>
        <stp/>
        <stp>StudyData</stp>
        <stp>S.INTC</stp>
        <stp>PCB</stp>
        <stp>BaseType=Index,Index=1</stp>
        <stp>Close</stp>
        <stp>W</stp>
        <stp/>
        <stp>All</stp>
        <stp/>
        <stp/>
        <stp/>
        <stp>T</stp>
        <tr r="G21" s="2"/>
      </tp>
      <tp>
        <v>32.96</v>
        <stp/>
        <stp>ContractData</stp>
        <stp>S.VZ</stp>
        <stp>LastTradeToday</stp>
        <stp/>
        <stp>T</stp>
        <tr r="C33" s="2"/>
      </tp>
      <tp>
        <v>-1.6448370392933267</v>
        <stp/>
        <stp>StudyData</stp>
        <stp>S.AMGN</stp>
        <stp>PCB</stp>
        <stp>BaseType=Index,Index=1</stp>
        <stp>Close</stp>
        <stp>A</stp>
        <stp/>
        <stp>All</stp>
        <stp/>
        <stp/>
        <stp/>
        <stp>T</stp>
        <tr r="R25" s="2"/>
        <tr r="K10" s="2"/>
      </tp>
      <tp>
        <v>34.788591443582689</v>
        <stp/>
        <stp>StudyData</stp>
        <stp>S.MSFT</stp>
        <stp>PCB</stp>
        <stp>BaseType=Index,Index=1</stp>
        <stp>Close</stp>
        <stp>A</stp>
        <stp/>
        <stp>All</stp>
        <stp/>
        <stp/>
        <stp/>
        <stp>T</stp>
        <tr r="R10" s="2"/>
        <tr r="K27" s="2"/>
      </tp>
      <tp>
        <v>1.4040919250386774</v>
        <stp/>
        <stp>StudyData</stp>
        <stp>S.AAPL</stp>
        <stp>PCB</stp>
        <stp>BaseType=Index,Index=1</stp>
        <stp>Close</stp>
        <stp>W</stp>
        <stp/>
        <stp>All</stp>
        <stp/>
        <stp/>
        <stp/>
        <stp>T</stp>
        <tr r="G11" s="2"/>
      </tp>
      <tp>
        <v>240.20000000000002</v>
        <stp/>
        <stp>ContractData</stp>
        <stp>S.V</stp>
        <stp>LastTradeToday</stp>
        <stp/>
        <stp>T</stp>
        <tr r="C34" s="2"/>
      </tp>
      <tp>
        <v>323.25</v>
        <stp/>
        <stp>ContractData</stp>
        <stp>S.MSFT</stp>
        <stp>LastTradeToday</stp>
        <stp/>
        <stp>T</stp>
        <tr r="C27" s="2"/>
      </tp>
      <tp>
        <v>1.0389938165145327</v>
        <stp/>
        <stp>StudyData</stp>
        <stp>S.V</stp>
        <stp>PCB</stp>
        <stp>BaseType=Index,Index=1</stp>
        <stp>Close</stp>
        <stp>M</stp>
        <stp/>
        <stp>All</stp>
        <stp/>
        <stp/>
        <stp/>
        <stp>T</stp>
        <tr r="I34" s="2"/>
      </tp>
      <tp>
        <v>10.322442878496686</v>
        <stp/>
        <stp>StudyData</stp>
        <stp>S.AMGN</stp>
        <stp>PCB</stp>
        <stp>BaseType=Index,Index=1</stp>
        <stp>Close</stp>
        <stp>M</stp>
        <stp/>
        <stp>All</stp>
        <stp/>
        <stp/>
        <stp/>
        <stp>T</stp>
        <tr r="I10" s="2"/>
      </tp>
      <tp>
        <v>-3.7717313646106261</v>
        <stp/>
        <stp>StudyData</stp>
        <stp>S.MSFT</stp>
        <stp>PCB</stp>
        <stp>BaseType=Index,Index=1</stp>
        <stp>Close</stp>
        <stp>M</stp>
        <stp/>
        <stp>All</stp>
        <stp/>
        <stp/>
        <stp/>
        <stp>T</stp>
        <tr r="I27" s="2"/>
      </tp>
      <tp>
        <v>319.25</v>
        <stp/>
        <stp>ContractData</stp>
        <stp>S.GS</stp>
        <stp>LastTradeToday</stp>
        <stp/>
        <stp>T</stp>
        <tr r="C18" s="2"/>
      </tp>
      <tp>
        <v>15.614170196380451</v>
        <stp/>
        <stp>StudyData</stp>
        <stp>S.V</stp>
        <stp>PCB</stp>
        <stp>BaseType=Index,Index=1</stp>
        <stp>Close</stp>
        <stp>A</stp>
        <stp/>
        <stp>All</stp>
        <stp/>
        <stp/>
        <stp/>
        <stp>T</stp>
        <tr r="R14" s="2"/>
        <tr r="K34" s="2"/>
      </tp>
      <tp>
        <v>6.4373558800922392</v>
        <stp/>
        <stp>StudyData</stp>
        <stp>S.CSCO</stp>
        <stp>PCB</stp>
        <stp>BaseType=Index,Index=1</stp>
        <stp>Close</stp>
        <stp>M</stp>
        <stp/>
        <stp>All</stp>
        <stp/>
        <stp/>
        <stp/>
        <stp>T</stp>
        <tr r="I15" s="2"/>
      </tp>
      <tp>
        <v>-1.7480688148216559</v>
        <stp/>
        <stp>StudyData</stp>
        <stp>S.GS</stp>
        <stp>PCB</stp>
        <stp>BaseType=Index,Index=1</stp>
        <stp>Close</stp>
        <stp>W</stp>
        <stp/>
        <stp>All</stp>
        <stp/>
        <stp/>
        <stp/>
        <stp>T</stp>
        <tr r="G18" s="2"/>
      </tp>
      <tp>
        <v>0.1649511744523621</v>
        <stp/>
        <stp>StudyData</stp>
        <stp>S.PG</stp>
        <stp>PCB</stp>
        <stp>BaseType=Index,Index=1</stp>
        <stp>Close</stp>
        <stp>A</stp>
        <stp/>
        <stp>All</stp>
        <stp/>
        <stp/>
        <stp/>
        <stp>T</stp>
        <tr r="R23" s="2"/>
        <tr r="K29" s="2"/>
      </tp>
      <tp>
        <v>-16.345177664974614</v>
        <stp/>
        <stp>StudyData</stp>
        <stp>S.VZ</stp>
        <stp>PCB</stp>
        <stp>BaseType=Index,Index=1</stp>
        <stp>Close</stp>
        <stp>A</stp>
        <stp/>
        <stp>All</stp>
        <stp/>
        <stp/>
        <stp/>
        <stp>T</stp>
        <tr r="R35" s="2"/>
        <tr r="K33" s="2"/>
      </tp>
      <tp>
        <v>1.2750937568938832</v>
        <stp/>
        <stp>StudyData</stp>
        <stp>S.BA</stp>
        <stp>PCB</stp>
        <stp>BaseType=Index,Index=1</stp>
        <stp>Close</stp>
        <stp>W</stp>
        <stp/>
        <stp>All</stp>
        <stp/>
        <stp/>
        <stp/>
        <stp>T</stp>
        <tr r="G12" s="2"/>
      </tp>
      <tp>
        <v>0.77</v>
        <stp/>
        <stp>ContractData</stp>
        <stp>S.V</stp>
        <stp>NetLastQuoteToday</stp>
        <stp/>
        <stp>T</stp>
        <tr r="D34" s="2"/>
      </tp>
      <tp>
        <v>-3.286384976525814</v>
        <stp/>
        <stp>StudyData</stp>
        <stp>S.VZ</stp>
        <stp>PCB</stp>
        <stp>BaseType=Index,Index=1</stp>
        <stp>Close</stp>
        <stp>M</stp>
        <stp/>
        <stp>All</stp>
        <stp/>
        <stp/>
        <stp/>
        <stp>T</stp>
        <tr r="I33" s="2"/>
      </tp>
      <tp>
        <v>-0.05</v>
        <stp/>
        <stp>ContractData</stp>
        <stp>S.CSCO</stp>
        <stp>NetLastQuoteToday</stp>
        <stp/>
        <stp>T</stp>
        <tr r="D15" s="2"/>
      </tp>
      <tp>
        <v>-0.95610471332131708</v>
        <stp/>
        <stp>StudyData</stp>
        <stp>S.HD</stp>
        <stp>PCB</stp>
        <stp>BaseType=Index,Index=1</stp>
        <stp>Close</stp>
        <stp>W</stp>
        <stp/>
        <stp>All</stp>
        <stp/>
        <stp/>
        <stp/>
        <stp>T</stp>
        <tr r="G19" s="2"/>
      </tp>
      <tp>
        <v>-1.3289581624282234</v>
        <stp/>
        <stp>StudyData</stp>
        <stp>S.KO</stp>
        <stp>PCB</stp>
        <stp>BaseType=Index,Index=1</stp>
        <stp>Close</stp>
        <stp>W</stp>
        <stp/>
        <stp>All</stp>
        <stp/>
        <stp/>
        <stp/>
        <stp>T</stp>
        <tr r="G16" s="2"/>
      </tp>
      <tp>
        <v>-2.35</v>
        <stp/>
        <stp>ContractData</stp>
        <stp>S.AMGN</stp>
        <stp>NetLastQuoteToday</stp>
        <stp/>
        <stp>T</stp>
        <tr r="D10" s="2"/>
      </tp>
      <tp>
        <v>-2.872680742162514</v>
        <stp/>
        <stp>StudyData</stp>
        <stp>S.PG</stp>
        <stp>PCB</stp>
        <stp>BaseType=Index,Index=1</stp>
        <stp>Close</stp>
        <stp>M</stp>
        <stp/>
        <stp>All</stp>
        <stp/>
        <stp/>
        <stp/>
        <stp>T</stp>
        <tr r="I29" s="2"/>
      </tp>
      <tp>
        <v>1.4000000000000001</v>
        <stp/>
        <stp>ContractData</stp>
        <stp>S.MSFT</stp>
        <stp>NetLastQuoteToday</stp>
        <stp/>
        <stp>T</stp>
        <tr r="D27" s="2"/>
      </tp>
      <tp>
        <v>20.499763767126876</v>
        <stp/>
        <stp>StudyData</stp>
        <stp>S.BA</stp>
        <stp>PCB</stp>
        <stp>BaseType=Index,Index=1</stp>
        <stp>Close</stp>
        <stp>A</stp>
        <stp/>
        <stp>All</stp>
        <stp/>
        <stp/>
        <stp/>
        <stp>T</stp>
        <tr r="R12" s="2"/>
        <tr r="K12" s="2"/>
      </tp>
      <tp>
        <v>-0.66305003013863439</v>
        <stp/>
        <stp>StudyData</stp>
        <stp>S.VZ</stp>
        <stp>PCB</stp>
        <stp>BaseType=Index,Index=1</stp>
        <stp>Close</stp>
        <stp>W</stp>
        <stp/>
        <stp>All</stp>
        <stp/>
        <stp/>
        <stp/>
        <stp>T</stp>
        <tr r="G33" s="2"/>
      </tp>
      <tp>
        <v>-0.54599707955050469</v>
        <stp/>
        <stp>ContractData</stp>
        <stp>S.WMT</stp>
        <stp>PerCentNetLastTrade</stp>
        <stp/>
        <stp>T</stp>
        <tr r="E36" s="2"/>
      </tp>
      <tp>
        <v>0.56732223903177004</v>
        <stp/>
        <stp>ContractData</stp>
        <stp>S.WBA</stp>
        <stp>PerCentNetLastTrade</stp>
        <stp/>
        <stp>T</stp>
        <tr r="E35" s="2"/>
      </tp>
      <tp>
        <v>-1.2116219257354124</v>
        <stp/>
        <stp>ContractData</stp>
        <stp>S.UNH</stp>
        <stp>PerCentNetLastTrade</stp>
        <stp/>
        <stp>T</stp>
        <tr r="E32" s="2"/>
      </tp>
      <tp>
        <v>-1.1262376237623761</v>
        <stp/>
        <stp>ContractData</stp>
        <stp>S.TRV</stp>
        <stp>PerCentNetLastTrade</stp>
        <stp/>
        <stp>T</stp>
        <tr r="E31" s="2"/>
      </tp>
      <tp>
        <v>-1.9443904335990667</v>
        <stp/>
        <stp>ContractData</stp>
        <stp>S.NKE</stp>
        <stp>PerCentNetLastTrade</stp>
        <stp/>
        <stp>T</stp>
        <tr r="E28" s="2"/>
      </tp>
      <tp>
        <v>-0.79645125516685145</v>
        <stp/>
        <stp>ContractData</stp>
        <stp>S.MMM</stp>
        <stp>PerCentNetLastTrade</stp>
        <stp/>
        <stp>T</stp>
        <tr r="E8" s="2"/>
      </tp>
      <tp>
        <v>2.8567347521782603E-2</v>
        <stp/>
        <stp>ContractData</stp>
        <stp>S.MCD</stp>
        <stp>PerCentNetLastTrade</stp>
        <stp/>
        <stp>T</stp>
        <tr r="E25" s="2"/>
      </tp>
      <tp>
        <v>-1.5322874863188618</v>
        <stp/>
        <stp>ContractData</stp>
        <stp>S.MRK</stp>
        <stp>PerCentNetLastTrade</stp>
        <stp/>
        <stp>T</stp>
        <tr r="E26" s="2"/>
      </tp>
      <tp>
        <v>-0.43621153271586494</v>
        <stp/>
        <stp>ContractData</stp>
        <stp>S.JNJ</stp>
        <stp>PerCentNetLastTrade</stp>
        <stp/>
        <stp>T</stp>
        <tr r="E23" s="2"/>
      </tp>
      <tp>
        <v>-1.9467487289269467</v>
        <stp/>
        <stp>ContractData</stp>
        <stp>S.JPM</stp>
        <stp>PerCentNetLastTrade</stp>
        <stp/>
        <stp>T</stp>
        <tr r="E24" s="2"/>
      </tp>
      <tp>
        <v>-0.47090244588136071</v>
        <stp/>
        <stp>ContractData</stp>
        <stp>S.IBM</stp>
        <stp>PerCentNetLastTrade</stp>
        <stp/>
        <stp>T</stp>
        <tr r="E22" s="2"/>
      </tp>
      <tp>
        <v>-0.73816528483551747</v>
        <stp/>
        <stp>ContractData</stp>
        <stp>S.HON</stp>
        <stp>PerCentNetLastTrade</stp>
        <stp/>
        <stp>T</stp>
        <tr r="E20" s="2"/>
      </tp>
      <tp>
        <v>-1.1445449510799335</v>
        <stp/>
        <stp>ContractData</stp>
        <stp>S.DOW</stp>
        <stp>PerCentNetLastTrade</stp>
        <stp/>
        <stp>T</stp>
        <tr r="E17" s="2"/>
      </tp>
      <tp>
        <v>-0.24452724732184444</v>
        <stp/>
        <stp>ContractData</stp>
        <stp>S.DIS</stp>
        <stp>PerCentNetLastTrade</stp>
        <stp/>
        <stp>T</stp>
        <tr r="E37" s="2"/>
      </tp>
      <tp>
        <v>-1.1035747021081577</v>
        <stp/>
        <stp>ContractData</stp>
        <stp>S.CAT</stp>
        <stp>PerCentNetLastTrade</stp>
        <stp/>
        <stp>T</stp>
        <tr r="E13" s="2"/>
      </tp>
      <tp>
        <v>-0.57370915440259418</v>
        <stp/>
        <stp>ContractData</stp>
        <stp>S.CVX</stp>
        <stp>PerCentNetLastTrade</stp>
        <stp/>
        <stp>T</stp>
        <tr r="E14" s="2"/>
      </tp>
      <tp>
        <v>-1.3251686360809454</v>
        <stp/>
        <stp>ContractData</stp>
        <stp>S.CRM</stp>
        <stp>PerCentNetLastTrade</stp>
        <stp/>
        <stp>T</stp>
        <tr r="E30" s="2"/>
      </tp>
      <tp>
        <v>-1.280457483838886</v>
        <stp/>
        <stp>ContractData</stp>
        <stp>S.AXP</stp>
        <stp>PerCentNetLastTrade</stp>
        <stp/>
        <stp>T</stp>
        <tr r="E9" s="2"/>
      </tp>
      <tp>
        <v>-2.8903600839657662</v>
        <stp/>
        <stp>StudyData</stp>
        <stp>S.KO</stp>
        <stp>PCB</stp>
        <stp>BaseType=Index,Index=1</stp>
        <stp>Close</stp>
        <stp>M</stp>
        <stp/>
        <stp>All</stp>
        <stp/>
        <stp/>
        <stp/>
        <stp>T</stp>
        <tr r="I16" s="2"/>
      </tp>
      <tp>
        <v>-7.0272001863824327</v>
        <stp/>
        <stp>StudyData</stp>
        <stp>S.GS</stp>
        <stp>PCB</stp>
        <stp>BaseType=Index,Index=1</stp>
        <stp>Close</stp>
        <stp>A</stp>
        <stp/>
        <stp>All</stp>
        <stp/>
        <stp/>
        <stp/>
        <stp>T</stp>
        <tr r="R29" s="2"/>
        <tr r="K18" s="2"/>
      </tp>
      <tp>
        <v>-0.47856299986888018</v>
        <stp/>
        <stp>StudyData</stp>
        <stp>S.PG</stp>
        <stp>PCB</stp>
        <stp>BaseType=Index,Index=1</stp>
        <stp>Close</stp>
        <stp>W</stp>
        <stp/>
        <stp>All</stp>
        <stp/>
        <stp/>
        <stp/>
        <stp>T</stp>
        <tr r="G29" s="2"/>
      </tp>
      <tp>
        <v>-2.8756290438533494</v>
        <stp/>
        <stp>StudyData</stp>
        <stp>S.HD</stp>
        <stp>PCB</stp>
        <stp>BaseType=Index,Index=1</stp>
        <stp>Close</stp>
        <stp>M</stp>
        <stp/>
        <stp>All</stp>
        <stp/>
        <stp/>
        <stp/>
        <stp>T</stp>
        <tr r="I19" s="2"/>
      </tp>
      <tp>
        <v>-5.4551171199496915</v>
        <stp/>
        <stp>StudyData</stp>
        <stp>S.KO</stp>
        <stp>PCB</stp>
        <stp>BaseType=Index,Index=1</stp>
        <stp>Close</stp>
        <stp>A</stp>
        <stp/>
        <stp>All</stp>
        <stp/>
        <stp/>
        <stp/>
        <stp>T</stp>
        <tr r="R27" s="2"/>
        <tr r="K16" s="2"/>
      </tp>
      <tp>
        <v>-10.290274538455055</v>
        <stp/>
        <stp>StudyData</stp>
        <stp>S.GS</stp>
        <stp>PCB</stp>
        <stp>BaseType=Index,Index=1</stp>
        <stp>Close</stp>
        <stp>M</stp>
        <stp/>
        <stp>All</stp>
        <stp/>
        <stp/>
        <stp/>
        <stp>T</stp>
        <tr r="I18" s="2"/>
      </tp>
      <tp>
        <v>1.1000000000000001</v>
        <stp/>
        <stp>ContractData</stp>
        <stp>S.AAPL</stp>
        <stp>NetLastQuoteToday</stp>
        <stp/>
        <stp>T</stp>
        <tr r="D11" s="2"/>
      </tp>
      <tp>
        <v>2.6530741467738856</v>
        <stp/>
        <stp>StudyData</stp>
        <stp>S.HD</stp>
        <stp>PCB</stp>
        <stp>BaseType=Index,Index=1</stp>
        <stp>Close</stp>
        <stp>A</stp>
        <stp/>
        <stp>All</stp>
        <stp/>
        <stp/>
        <stp/>
        <stp>T</stp>
        <tr r="R21" s="2"/>
        <tr r="K19" s="2"/>
      </tp>
      <tp>
        <v>-3.8978438350429148</v>
        <stp/>
        <stp>StudyData</stp>
        <stp>S.BA</stp>
        <stp>PCB</stp>
        <stp>BaseType=Index,Index=1</stp>
        <stp>Close</stp>
        <stp>M</stp>
        <stp/>
        <stp>All</stp>
        <stp/>
        <stp/>
        <stp/>
        <stp>T</stp>
        <tr r="I12" s="2"/>
      </tp>
      <tp>
        <v>-0.15</v>
        <stp/>
        <stp>ContractData</stp>
        <stp>S.INTC</stp>
        <stp>NetLastQuoteToday</stp>
        <stp/>
        <stp>T</stp>
        <tr r="D21" s="2"/>
      </tp>
      <tp>
        <v>0.30902864779086275</v>
        <stp/>
        <stp>ContractData</stp>
        <stp>S.V</stp>
        <stp>PerCentNetLastTrade</stp>
        <stp/>
        <stp>T</stp>
        <tr r="E34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F5606-B06C-404D-B778-C6C5ACE3B46F}">
  <dimension ref="A1:S41"/>
  <sheetViews>
    <sheetView tabSelected="1" workbookViewId="0">
      <selection activeCell="A3" sqref="A3"/>
    </sheetView>
  </sheetViews>
  <sheetFormatPr defaultRowHeight="17.25" x14ac:dyDescent="0.3"/>
  <cols>
    <col min="1" max="1" width="9" style="4"/>
    <col min="2" max="2" width="30.625" style="4" customWidth="1"/>
    <col min="3" max="5" width="9.125" style="4" customWidth="1"/>
    <col min="6" max="6" width="9.125" style="8" customWidth="1"/>
    <col min="7" max="7" width="9.125" style="4" customWidth="1"/>
    <col min="8" max="8" width="9.125" style="8" customWidth="1"/>
    <col min="9" max="9" width="9.125" style="1" customWidth="1"/>
    <col min="10" max="10" width="9.125" style="6" customWidth="1"/>
    <col min="11" max="11" width="9.125" style="4" customWidth="1"/>
    <col min="12" max="12" width="9.125" style="8" customWidth="1"/>
    <col min="13" max="13" width="6.875" style="4" customWidth="1"/>
    <col min="14" max="14" width="9.125" style="8" customWidth="1"/>
    <col min="15" max="16" width="9.125" style="4" customWidth="1"/>
    <col min="17" max="17" width="30.625" style="4" customWidth="1"/>
    <col min="18" max="18" width="9" style="4"/>
    <col min="19" max="19" width="14.125" style="4" customWidth="1"/>
    <col min="20" max="16384" width="9" style="4"/>
  </cols>
  <sheetData>
    <row r="1" spans="1:19" x14ac:dyDescent="0.3">
      <c r="A1" s="4" t="s">
        <v>34</v>
      </c>
      <c r="C1" s="8" t="s">
        <v>37</v>
      </c>
      <c r="D1" s="8" t="s">
        <v>37</v>
      </c>
      <c r="E1" s="8" t="s">
        <v>0</v>
      </c>
      <c r="F1" s="8" t="s">
        <v>0</v>
      </c>
      <c r="G1" s="6" t="s">
        <v>1</v>
      </c>
      <c r="H1" s="6" t="s">
        <v>1</v>
      </c>
      <c r="I1" s="8" t="s">
        <v>38</v>
      </c>
      <c r="J1" s="8" t="s">
        <v>38</v>
      </c>
    </row>
    <row r="2" spans="1:19" x14ac:dyDescent="0.3">
      <c r="A2" s="4" t="s">
        <v>40</v>
      </c>
      <c r="C2" s="8" t="s">
        <v>36</v>
      </c>
      <c r="D2" s="8" t="s">
        <v>39</v>
      </c>
      <c r="E2" s="8" t="s">
        <v>36</v>
      </c>
      <c r="F2" s="8" t="s">
        <v>39</v>
      </c>
      <c r="G2" s="6" t="s">
        <v>36</v>
      </c>
      <c r="H2" s="8" t="s">
        <v>39</v>
      </c>
      <c r="I2" s="8" t="s">
        <v>36</v>
      </c>
      <c r="J2" s="8" t="s">
        <v>39</v>
      </c>
    </row>
    <row r="3" spans="1:19" x14ac:dyDescent="0.3">
      <c r="A3" s="4" t="s">
        <v>11</v>
      </c>
      <c r="B3" s="2" t="str">
        <f>RTD("cqg.rtd", ,"ContractData",A3, "LongDescription",, "T")</f>
        <v>Cisco Systems Inc</v>
      </c>
      <c r="C3" s="9">
        <f t="array" ref="C3">INDEX(E8:L37,MATCH(A3,A8:A37,0),MATCH(C1&amp;C2,E6:L6&amp;E7:L7,0))</f>
        <v>-9.0187590187590188E-4</v>
      </c>
      <c r="D3" s="8">
        <f t="array" ref="D3">INDEX(E8:L37,MATCH(A3,A8:A37,0),MATCH(D1&amp;D2,E6:L6&amp;E7:L7,0))</f>
        <v>9</v>
      </c>
      <c r="E3" s="9">
        <f t="array" ref="E3">INDEX(E8:L37,MATCH(A3,A8:A37,0),MATCH(E1&amp;E2,E6:L6&amp;E7:L7,0))</f>
        <v>6.3590116279070028E-3</v>
      </c>
      <c r="F3" s="8">
        <f t="array" ref="F3">INDEX(E8:L37,MATCH(A3,A8:A37,0),MATCH(F1&amp;F2,E6:L6&amp;E7:L7,0))</f>
        <v>7</v>
      </c>
      <c r="G3" s="9">
        <f t="array" ref="G3">INDEX(E8:L37,MATCH(A3,A8:A37,0),MATCH(G1&amp;G2,E6:L6&amp;E7:L7,0))</f>
        <v>6.4373558800922395E-2</v>
      </c>
      <c r="H3" s="8">
        <f t="array" ref="H3">INDEX(E8:L37,MATCH(A3,A8:A37,0),MATCH(H1&amp;H2,E6:L6&amp;E7:L7,0))</f>
        <v>2</v>
      </c>
      <c r="I3" s="7">
        <f t="array" ref="I3">INDEX(E8:L37,MATCH(A3,A8:A37,0),MATCH(I1&amp;I2,E6:L6&amp;E7:L7,0))</f>
        <v>0.16267842149454242</v>
      </c>
      <c r="J3" s="6">
        <f t="array" ref="J3">INDEX(E8:L37,MATCH(A3,A8:A37,0),MATCH(J1&amp;J2,E6:L6&amp;E7:L7,0))</f>
        <v>6</v>
      </c>
    </row>
    <row r="5" spans="1:19" x14ac:dyDescent="0.3">
      <c r="R5" s="13" t="s">
        <v>44</v>
      </c>
      <c r="S5" s="13"/>
    </row>
    <row r="6" spans="1:19" x14ac:dyDescent="0.3">
      <c r="E6" s="8" t="s">
        <v>37</v>
      </c>
      <c r="F6" s="8" t="s">
        <v>37</v>
      </c>
      <c r="G6" s="8" t="s">
        <v>0</v>
      </c>
      <c r="H6" s="8" t="s">
        <v>0</v>
      </c>
      <c r="I6" s="6" t="s">
        <v>1</v>
      </c>
      <c r="J6" s="6" t="s">
        <v>1</v>
      </c>
      <c r="K6" s="8" t="s">
        <v>38</v>
      </c>
      <c r="L6" s="8" t="s">
        <v>38</v>
      </c>
      <c r="M6" s="8" t="s">
        <v>41</v>
      </c>
      <c r="N6" s="8" t="s">
        <v>38</v>
      </c>
      <c r="O6" s="8" t="s">
        <v>43</v>
      </c>
      <c r="P6" s="8" t="s">
        <v>42</v>
      </c>
      <c r="Q6" s="8"/>
      <c r="R6" s="8" t="s">
        <v>38</v>
      </c>
      <c r="S6" s="8" t="s">
        <v>38</v>
      </c>
    </row>
    <row r="7" spans="1:19" x14ac:dyDescent="0.3">
      <c r="A7" s="8" t="s">
        <v>34</v>
      </c>
      <c r="B7" s="8" t="s">
        <v>2</v>
      </c>
      <c r="C7" s="8" t="s">
        <v>3</v>
      </c>
      <c r="D7" s="8" t="s">
        <v>35</v>
      </c>
      <c r="E7" s="8" t="s">
        <v>36</v>
      </c>
      <c r="F7" s="8" t="s">
        <v>39</v>
      </c>
      <c r="G7" s="8" t="s">
        <v>36</v>
      </c>
      <c r="H7" s="8" t="s">
        <v>39</v>
      </c>
      <c r="I7" s="6" t="s">
        <v>36</v>
      </c>
      <c r="J7" s="8" t="s">
        <v>39</v>
      </c>
      <c r="K7" s="8" t="s">
        <v>36</v>
      </c>
      <c r="L7" s="8" t="s">
        <v>39</v>
      </c>
      <c r="N7" s="8" t="s">
        <v>39</v>
      </c>
      <c r="P7" s="8" t="s">
        <v>43</v>
      </c>
      <c r="Q7" s="8" t="s">
        <v>2</v>
      </c>
      <c r="R7" s="8" t="s">
        <v>36</v>
      </c>
      <c r="S7" s="8" t="s">
        <v>36</v>
      </c>
    </row>
    <row r="8" spans="1:19" ht="16.5" x14ac:dyDescent="0.3">
      <c r="A8" s="4" t="s">
        <v>4</v>
      </c>
      <c r="B8" s="2" t="str">
        <f>RTD("cqg.rtd", ,"ContractData",A8, "LongDescription",, "T")</f>
        <v>3M Company</v>
      </c>
      <c r="C8" s="11">
        <f>RTD("cqg.rtd", ,"ContractData",A8, "LastTradeToday",, "T")</f>
        <v>98.4</v>
      </c>
      <c r="D8" s="12">
        <f>IF(C8="","",RTD("cqg.rtd", ,"ContractData",A8, "NetLastQuoteToday",, "T"))</f>
        <v>-0.79</v>
      </c>
      <c r="E8" s="5">
        <f>IFERROR(RTD("cqg.rtd", ,"ContractData",A8, "PerCentNetLastTrade",, "T")/100,"")</f>
        <v>-7.9645125516685147E-3</v>
      </c>
      <c r="F8" s="10">
        <f>IFERROR(RANK(E8,$E$8:$E$37,0)+COUNTIF($E$8:E8,E8)-1,"")</f>
        <v>19</v>
      </c>
      <c r="G8" s="5">
        <f>IFERROR( RTD("cqg.rtd",,"StudyData",A8, "PCB","BaseType=Index,Index=1", "Close", "W",,"All",,,,"T")/100,"")</f>
        <v>-1.6098390160983897E-2</v>
      </c>
      <c r="H8" s="10">
        <f>IFERROR(RANK(G8,$G$8:$G$37,0)+COUNTIF($G$8:G8,G8)-1,"")</f>
        <v>25</v>
      </c>
      <c r="I8" s="5">
        <f xml:space="preserve"> IFERROR(RTD("cqg.rtd",,"StudyData",A8, "PCB","BaseType=Index,Index=1", "Close", "M",,"All",,,,"T")/100,"")</f>
        <v>-0.11748878923766812</v>
      </c>
      <c r="J8" s="10">
        <f>IFERROR(RANK(I8,$I$8:$I$37,0)+COUNTIF($I$8:I8,I8)-1,"")</f>
        <v>30</v>
      </c>
      <c r="K8" s="5">
        <f>IFERROR( RTD("cqg.rtd",,"StudyData",A8, "PCB","BaseType=Index,Index=1", "Close", "A",,"All",,,,"T")/100,"")</f>
        <v>-0.17945296864576382</v>
      </c>
      <c r="L8" s="10">
        <f>IFERROR(RANK(K8,$K$8:$K$37,0)+COUNTIF($K$8:K8,K8)-1,"")</f>
        <v>29</v>
      </c>
      <c r="M8" s="4">
        <v>1</v>
      </c>
      <c r="N8" s="10">
        <f>RANK(K8,$K$8:$K$37,0)+COUNTIF($K$8:K8,K8)-1</f>
        <v>29</v>
      </c>
      <c r="O8" s="4" t="str">
        <f>A8</f>
        <v>S.MMM</v>
      </c>
      <c r="P8" s="4" t="str">
        <f>VLOOKUP(M8,$N$8:$O$37,2,FALSE)</f>
        <v>S.CRM</v>
      </c>
      <c r="Q8" s="2" t="str">
        <f>RTD("cqg.rtd", ,"ContractData",P8, "LongDescription",, "T")</f>
        <v>Salesforce, Inc.</v>
      </c>
      <c r="R8" s="5">
        <f xml:space="preserve"> RTD("cqg.rtd",,"StudyData",P8, "PCB","BaseType=Index,Index=1", "Close", "A",,"All",,,,"T")/100</f>
        <v>0.55562259597254693</v>
      </c>
      <c r="S8" s="5">
        <f>R8</f>
        <v>0.55562259597254693</v>
      </c>
    </row>
    <row r="9" spans="1:19" ht="16.5" x14ac:dyDescent="0.3">
      <c r="A9" s="4" t="s">
        <v>5</v>
      </c>
      <c r="B9" s="2" t="str">
        <f>RTD("cqg.rtd", ,"ContractData",A9, "LongDescription",, "T")</f>
        <v>American Express Co</v>
      </c>
      <c r="C9" s="11">
        <f>RTD("cqg.rtd", ,"ContractData",A9, "LastTradeToday",, "T")</f>
        <v>158.82</v>
      </c>
      <c r="D9" s="12">
        <f>IF(C9="","",RTD("cqg.rtd", ,"ContractData",A9, "NetLastQuoteToday",, "T"))</f>
        <v>-2</v>
      </c>
      <c r="E9" s="5">
        <f>IFERROR(RTD("cqg.rtd", ,"ContractData",A9, "PerCentNetLastTrade",, "T")/100,"")</f>
        <v>-1.2804574838388861E-2</v>
      </c>
      <c r="F9" s="10">
        <f>IFERROR(RANK(E9,$E$8:$E$37,0)+COUNTIF($E$8:E9,E9)-1,"")</f>
        <v>26</v>
      </c>
      <c r="G9" s="5">
        <f>IFERROR( RTD("cqg.rtd",,"StudyData",A9, "PCB","BaseType=Index,Index=1", "Close", "W",,"All",,,,"T")/100,"")</f>
        <v>-8.7998502153154631E-3</v>
      </c>
      <c r="H9" s="10">
        <f>IFERROR(RANK(G9,$G$8:$G$37,0)+COUNTIF($G$8:G9,G9)-1,"")</f>
        <v>17</v>
      </c>
      <c r="I9" s="5">
        <f xml:space="preserve"> IFERROR(RTD("cqg.rtd",,"StudyData",A9, "PCB","BaseType=Index,Index=1", "Close", "M",,"All",,,,"T")/100,"")</f>
        <v>-5.9568924680246341E-2</v>
      </c>
      <c r="J9" s="10">
        <f>IFERROR(RANK(I9,$I$8:$I$37,0)+COUNTIF($I$8:I9,I9)-1,"")</f>
        <v>21</v>
      </c>
      <c r="K9" s="5">
        <f>IFERROR( RTD("cqg.rtd",,"StudyData",A9, "PCB","BaseType=Index,Index=1", "Close", "A",,"All",,,,"T")/100,"")</f>
        <v>7.4923857868020263E-2</v>
      </c>
      <c r="L9" s="10">
        <f>IFERROR(RANK(K9,$K$8:$K$37,0)+COUNTIF($K$8:K9,K9)-1,"")</f>
        <v>11</v>
      </c>
      <c r="M9" s="4">
        <f>M8+1</f>
        <v>2</v>
      </c>
      <c r="N9" s="10">
        <f>RANK(K9,$K$8:$K$37,0)+COUNTIF($K$8:K9,K9)-1</f>
        <v>11</v>
      </c>
      <c r="O9" s="4" t="str">
        <f t="shared" ref="O9:O37" si="0">A9</f>
        <v>S.AXP</v>
      </c>
      <c r="P9" s="4" t="str">
        <f t="shared" ref="P9:P37" si="1">VLOOKUP(M9,$N$8:$O$37,2,FALSE)</f>
        <v>S.AAPL</v>
      </c>
      <c r="Q9" s="2" t="str">
        <f>RTD("cqg.rtd", ,"ContractData",P9, "LongDescription",, "T")</f>
        <v>Apple Inc</v>
      </c>
      <c r="R9" s="5">
        <f xml:space="preserve"> RTD("cqg.rtd",,"StudyData",P9, "PCB","BaseType=Index,Index=1", "Close", "A",,"All",,,,"T")/100</f>
        <v>0.36181020549526655</v>
      </c>
      <c r="S9" s="5">
        <f t="shared" ref="S9:S37" si="2">R9</f>
        <v>0.36181020549526655</v>
      </c>
    </row>
    <row r="10" spans="1:19" ht="16.5" x14ac:dyDescent="0.3">
      <c r="A10" s="4" t="s">
        <v>6</v>
      </c>
      <c r="B10" s="2" t="str">
        <f>RTD("cqg.rtd", ,"ContractData",A10, "LongDescription",, "T")</f>
        <v>Amgen Inc</v>
      </c>
      <c r="C10" s="11">
        <f>RTD("cqg.rtd", ,"ContractData",A10, "LastTradeToday",, "T")</f>
        <v>258.32</v>
      </c>
      <c r="D10" s="12">
        <f>IF(C10="","",RTD("cqg.rtd", ,"ContractData",A10, "NetLastQuoteToday",, "T"))</f>
        <v>-2.35</v>
      </c>
      <c r="E10" s="5">
        <f>IFERROR(RTD("cqg.rtd", ,"ContractData",A10, "PerCentNetLastTrade",, "T")/100,"")</f>
        <v>-9.1292673571154587E-3</v>
      </c>
      <c r="F10" s="10">
        <f>IFERROR(RANK(E10,$E$8:$E$37,0)+COUNTIF($E$8:E10,E10)-1,"")</f>
        <v>21</v>
      </c>
      <c r="G10" s="5">
        <f>IFERROR( RTD("cqg.rtd",,"StudyData",A10, "PCB","BaseType=Index,Index=1", "Close", "W",,"All",,,,"T")/100,"")</f>
        <v>-1.3367962722481095E-2</v>
      </c>
      <c r="H10" s="10">
        <f>IFERROR(RANK(G10,$G$8:$G$37,0)+COUNTIF($G$8:G10,G10)-1,"")</f>
        <v>22</v>
      </c>
      <c r="I10" s="5">
        <f xml:space="preserve"> IFERROR(RTD("cqg.rtd",,"StudyData",A10, "PCB","BaseType=Index,Index=1", "Close", "M",,"All",,,,"T")/100,"")</f>
        <v>0.10322442878496686</v>
      </c>
      <c r="J10" s="10">
        <f>IFERROR(RANK(I10,$I$8:$I$37,0)+COUNTIF($I$8:I10,I10)-1,"")</f>
        <v>1</v>
      </c>
      <c r="K10" s="5">
        <f>IFERROR( RTD("cqg.rtd",,"StudyData",A10, "PCB","BaseType=Index,Index=1", "Close", "A",,"All",,,,"T")/100,"")</f>
        <v>-1.6448370392933266E-2</v>
      </c>
      <c r="L10" s="10">
        <f>IFERROR(RANK(K10,$K$8:$K$37,0)+COUNTIF($K$8:K10,K10)-1,"")</f>
        <v>18</v>
      </c>
      <c r="M10" s="4">
        <f t="shared" ref="M10:M37" si="3">M9+1</f>
        <v>3</v>
      </c>
      <c r="N10" s="10">
        <f>RANK(K10,$K$8:$K$37,0)+COUNTIF($K$8:K10,K10)-1</f>
        <v>18</v>
      </c>
      <c r="O10" s="4" t="str">
        <f t="shared" si="0"/>
        <v>S.AMGN</v>
      </c>
      <c r="P10" s="4" t="str">
        <f t="shared" si="1"/>
        <v>S.MSFT</v>
      </c>
      <c r="Q10" s="2" t="str">
        <f>RTD("cqg.rtd", ,"ContractData",P10, "LongDescription",, "T")</f>
        <v>Microsoft Corporation</v>
      </c>
      <c r="R10" s="5">
        <f xml:space="preserve"> RTD("cqg.rtd",,"StudyData",P10, "PCB","BaseType=Index,Index=1", "Close", "A",,"All",,,,"T")/100</f>
        <v>0.34788591443582689</v>
      </c>
      <c r="S10" s="5">
        <f t="shared" si="2"/>
        <v>0.34788591443582689</v>
      </c>
    </row>
    <row r="11" spans="1:19" ht="16.5" x14ac:dyDescent="0.3">
      <c r="A11" s="4" t="s">
        <v>7</v>
      </c>
      <c r="B11" s="2" t="str">
        <f>RTD("cqg.rtd", ,"ContractData",A11, "LongDescription",, "T")</f>
        <v>Apple Inc</v>
      </c>
      <c r="C11" s="11">
        <f>RTD("cqg.rtd", ,"ContractData",A11, "LastTradeToday",, "T")</f>
        <v>176.94</v>
      </c>
      <c r="D11" s="12">
        <f>IF(C11="","",RTD("cqg.rtd", ,"ContractData",A11, "NetLastQuoteToday",, "T"))</f>
        <v>1.1000000000000001</v>
      </c>
      <c r="E11" s="5">
        <f>IFERROR(RTD("cqg.rtd", ,"ContractData",A11, "PerCentNetLastTrade",, "T")/100,"")</f>
        <v>6.255686988171064E-3</v>
      </c>
      <c r="F11" s="10">
        <f>IFERROR(RANK(E11,$E$8:$E$37,0)+COUNTIF($E$8:E11,E11)-1,"")</f>
        <v>2</v>
      </c>
      <c r="G11" s="5">
        <f>IFERROR( RTD("cqg.rtd",,"StudyData",A11, "PCB","BaseType=Index,Index=1", "Close", "W",,"All",,,,"T")/100,"")</f>
        <v>1.4040919250386774E-2</v>
      </c>
      <c r="H11" s="10">
        <f>IFERROR(RANK(G11,$G$8:$G$37,0)+COUNTIF($G$8:G11,G11)-1,"")</f>
        <v>2</v>
      </c>
      <c r="I11" s="5">
        <f xml:space="preserve"> IFERROR(RTD("cqg.rtd",,"StudyData",A11, "PCB","BaseType=Index,Index=1", "Close", "M",,"All",,,,"T")/100,"")</f>
        <v>-9.9312802239755749E-2</v>
      </c>
      <c r="J11" s="10">
        <f>IFERROR(RANK(I11,$I$8:$I$37,0)+COUNTIF($I$8:I11,I11)-1,"")</f>
        <v>27</v>
      </c>
      <c r="K11" s="5">
        <f>IFERROR( RTD("cqg.rtd",,"StudyData",A11, "PCB","BaseType=Index,Index=1", "Close", "A",,"All",,,,"T")/100,"")</f>
        <v>0.36181020549526655</v>
      </c>
      <c r="L11" s="10">
        <f>IFERROR(RANK(K11,$K$8:$K$37,0)+COUNTIF($K$8:K11,K11)-1,"")</f>
        <v>2</v>
      </c>
      <c r="M11" s="4">
        <f t="shared" si="3"/>
        <v>4</v>
      </c>
      <c r="N11" s="10">
        <f>RANK(K11,$K$8:$K$37,0)+COUNTIF($K$8:K11,K11)-1</f>
        <v>2</v>
      </c>
      <c r="O11" s="4" t="str">
        <f t="shared" si="0"/>
        <v>S.AAPL</v>
      </c>
      <c r="P11" s="4" t="str">
        <f t="shared" si="1"/>
        <v>S.INTC</v>
      </c>
      <c r="Q11" s="2" t="str">
        <f>RTD("cqg.rtd", ,"ContractData",P11, "LongDescription",, "T")</f>
        <v>Intel Corporation</v>
      </c>
      <c r="R11" s="5">
        <f xml:space="preserve"> RTD("cqg.rtd",,"StudyData",P11, "PCB","BaseType=Index,Index=1", "Close", "A",,"All",,,,"T")/100</f>
        <v>0.24820279984865692</v>
      </c>
      <c r="S11" s="5">
        <f t="shared" si="2"/>
        <v>0.24820279984865692</v>
      </c>
    </row>
    <row r="12" spans="1:19" ht="16.5" x14ac:dyDescent="0.3">
      <c r="A12" s="4" t="s">
        <v>8</v>
      </c>
      <c r="B12" s="2" t="str">
        <f>RTD("cqg.rtd", ,"ContractData",A12, "LongDescription",, "T")</f>
        <v>Boeing Company</v>
      </c>
      <c r="C12" s="11">
        <f>RTD("cqg.rtd", ,"ContractData",A12, "LastTradeToday",, "T")</f>
        <v>229.54</v>
      </c>
      <c r="D12" s="12">
        <f>IF(C12="","",RTD("cqg.rtd", ,"ContractData",A12, "NetLastQuoteToday",, "T"))</f>
        <v>2.37</v>
      </c>
      <c r="E12" s="5">
        <f>IFERROR(RTD("cqg.rtd", ,"ContractData",A12, "PerCentNetLastTrade",, "T")/100,"")</f>
        <v>1.021036880556289E-2</v>
      </c>
      <c r="F12" s="10">
        <f>IFERROR(RANK(E12,$E$8:$E$37,0)+COUNTIF($E$8:E12,E12)-1,"")</f>
        <v>1</v>
      </c>
      <c r="G12" s="5">
        <f>IFERROR( RTD("cqg.rtd",,"StudyData",A12, "PCB","BaseType=Index,Index=1", "Close", "W",,"All",,,,"T")/100,"")</f>
        <v>1.2750937568938832E-2</v>
      </c>
      <c r="H12" s="10">
        <f>IFERROR(RANK(G12,$G$8:$G$37,0)+COUNTIF($G$8:G12,G12)-1,"")</f>
        <v>3</v>
      </c>
      <c r="I12" s="5">
        <f xml:space="preserve"> IFERROR(RTD("cqg.rtd",,"StudyData",A12, "PCB","BaseType=Index,Index=1", "Close", "M",,"All",,,,"T")/100,"")</f>
        <v>-3.8978438350429148E-2</v>
      </c>
      <c r="J12" s="10">
        <f>IFERROR(RANK(I12,$I$8:$I$37,0)+COUNTIF($I$8:I12,I12)-1,"")</f>
        <v>17</v>
      </c>
      <c r="K12" s="5">
        <f>IFERROR( RTD("cqg.rtd",,"StudyData",A12, "PCB","BaseType=Index,Index=1", "Close", "A",,"All",,,,"T")/100,"")</f>
        <v>0.20499763767126875</v>
      </c>
      <c r="L12" s="10">
        <f>IFERROR(RANK(K12,$K$8:$K$37,0)+COUNTIF($K$8:K12,K12)-1,"")</f>
        <v>5</v>
      </c>
      <c r="M12" s="4">
        <f t="shared" si="3"/>
        <v>5</v>
      </c>
      <c r="N12" s="10">
        <f>RANK(K12,$K$8:$K$37,0)+COUNTIF($K$8:K12,K12)-1</f>
        <v>5</v>
      </c>
      <c r="O12" s="4" t="str">
        <f t="shared" si="0"/>
        <v>S.BA</v>
      </c>
      <c r="P12" s="4" t="str">
        <f t="shared" si="1"/>
        <v>S.BA</v>
      </c>
      <c r="Q12" s="2" t="str">
        <f>RTD("cqg.rtd", ,"ContractData",P12, "LongDescription",, "T")</f>
        <v>Boeing Company</v>
      </c>
      <c r="R12" s="5">
        <f xml:space="preserve"> RTD("cqg.rtd",,"StudyData",P12, "PCB","BaseType=Index,Index=1", "Close", "A",,"All",,,,"T")/100</f>
        <v>0.20499763767126875</v>
      </c>
      <c r="S12" s="5">
        <f t="shared" si="2"/>
        <v>0.20499763767126875</v>
      </c>
    </row>
    <row r="13" spans="1:19" ht="16.5" x14ac:dyDescent="0.3">
      <c r="A13" s="4" t="s">
        <v>9</v>
      </c>
      <c r="B13" s="2" t="str">
        <f>RTD("cqg.rtd", ,"ContractData",A13, "LongDescription",, "T")</f>
        <v>Caterpillar Inc</v>
      </c>
      <c r="C13" s="11">
        <f>RTD("cqg.rtd", ,"ContractData",A13, "LastTradeToday",, "T")</f>
        <v>269.74</v>
      </c>
      <c r="D13" s="12">
        <f>IF(C13="","",RTD("cqg.rtd", ,"ContractData",A13, "NetLastQuoteToday",, "T"))</f>
        <v>-3.0100000000000002</v>
      </c>
      <c r="E13" s="5">
        <f>IFERROR(RTD("cqg.rtd", ,"ContractData",A13, "PerCentNetLastTrade",, "T")/100,"")</f>
        <v>-1.1035747021081576E-2</v>
      </c>
      <c r="F13" s="10">
        <f>IFERROR(RANK(E13,$E$8:$E$37,0)+COUNTIF($E$8:E13,E13)-1,"")</f>
        <v>22</v>
      </c>
      <c r="G13" s="5">
        <f>IFERROR( RTD("cqg.rtd",,"StudyData",A13, "PCB","BaseType=Index,Index=1", "Close", "W",,"All",,,,"T")/100,"")</f>
        <v>-1.4828341855368889E-2</v>
      </c>
      <c r="H13" s="10">
        <f>IFERROR(RANK(G13,$G$8:$G$37,0)+COUNTIF($G$8:G13,G13)-1,"")</f>
        <v>24</v>
      </c>
      <c r="I13" s="5">
        <f xml:space="preserve"> IFERROR(RTD("cqg.rtd",,"StudyData",A13, "PCB","BaseType=Index,Index=1", "Close", "M",,"All",,,,"T")/100,"")</f>
        <v>1.7234227099596461E-2</v>
      </c>
      <c r="J13" s="10">
        <f>IFERROR(RANK(I13,$I$8:$I$37,0)+COUNTIF($I$8:I13,I13)-1,"")</f>
        <v>3</v>
      </c>
      <c r="K13" s="5">
        <f>IFERROR( RTD("cqg.rtd",,"StudyData",A13, "PCB","BaseType=Index,Index=1", "Close", "A",,"All",,,,"T")/100,"")</f>
        <v>0.1259809651026883</v>
      </c>
      <c r="L13" s="10">
        <f>IFERROR(RANK(K13,$K$8:$K$37,0)+COUNTIF($K$8:K13,K13)-1,"")</f>
        <v>8</v>
      </c>
      <c r="M13" s="4">
        <f t="shared" si="3"/>
        <v>6</v>
      </c>
      <c r="N13" s="10">
        <f>RANK(K13,$K$8:$K$37,0)+COUNTIF($K$8:K13,K13)-1</f>
        <v>8</v>
      </c>
      <c r="O13" s="4" t="str">
        <f t="shared" si="0"/>
        <v>S.CAT</v>
      </c>
      <c r="P13" s="4" t="str">
        <f t="shared" si="1"/>
        <v>S.CSCO</v>
      </c>
      <c r="Q13" s="2" t="str">
        <f>RTD("cqg.rtd", ,"ContractData",P13, "LongDescription",, "T")</f>
        <v>Cisco Systems Inc</v>
      </c>
      <c r="R13" s="5">
        <f xml:space="preserve"> RTD("cqg.rtd",,"StudyData",P13, "PCB","BaseType=Index,Index=1", "Close", "A",,"All",,,,"T")/100</f>
        <v>0.16267842149454242</v>
      </c>
      <c r="S13" s="5">
        <f t="shared" si="2"/>
        <v>0.16267842149454242</v>
      </c>
    </row>
    <row r="14" spans="1:19" ht="16.5" x14ac:dyDescent="0.3">
      <c r="A14" s="4" t="s">
        <v>10</v>
      </c>
      <c r="B14" s="2" t="str">
        <f>RTD("cqg.rtd", ,"ContractData",A14, "LongDescription",, "T")</f>
        <v>Chevron Corp</v>
      </c>
      <c r="C14" s="11">
        <f>RTD("cqg.rtd", ,"ContractData",A14, "LastTradeToday",, "T")</f>
        <v>159.44</v>
      </c>
      <c r="D14" s="12">
        <f>IF(C14="","",RTD("cqg.rtd", ,"ContractData",A14, "NetLastQuoteToday",, "T"))</f>
        <v>-0.9</v>
      </c>
      <c r="E14" s="5">
        <f>IFERROR(RTD("cqg.rtd", ,"ContractData",A14, "PerCentNetLastTrade",, "T")/100,"")</f>
        <v>-5.7370915440259421E-3</v>
      </c>
      <c r="F14" s="10">
        <f>IFERROR(RANK(E14,$E$8:$E$37,0)+COUNTIF($E$8:E14,E14)-1,"")</f>
        <v>17</v>
      </c>
      <c r="G14" s="5">
        <f>IFERROR( RTD("cqg.rtd",,"StudyData",A14, "PCB","BaseType=Index,Index=1", "Close", "W",,"All",,,,"T")/100,"")</f>
        <v>-9.0739589807334251E-3</v>
      </c>
      <c r="H14" s="10">
        <f>IFERROR(RANK(G14,$G$8:$G$37,0)+COUNTIF($G$8:G14,G14)-1,"")</f>
        <v>18</v>
      </c>
      <c r="I14" s="5">
        <f xml:space="preserve"> IFERROR(RTD("cqg.rtd",,"StudyData",A14, "PCB","BaseType=Index,Index=1", "Close", "M",,"All",,,,"T")/100,"")</f>
        <v>-2.5785164365147249E-2</v>
      </c>
      <c r="J14" s="10">
        <f>IFERROR(RANK(I14,$I$8:$I$37,0)+COUNTIF($I$8:I14,I14)-1,"")</f>
        <v>9</v>
      </c>
      <c r="K14" s="5">
        <f>IFERROR( RTD("cqg.rtd",,"StudyData",A14, "PCB","BaseType=Index,Index=1", "Close", "A",,"All",,,,"T")/100,"")</f>
        <v>-0.11170538748676812</v>
      </c>
      <c r="L14" s="10">
        <f>IFERROR(RANK(K14,$K$8:$K$37,0)+COUNTIF($K$8:K14,K14)-1,"")</f>
        <v>24</v>
      </c>
      <c r="M14" s="4">
        <f t="shared" si="3"/>
        <v>7</v>
      </c>
      <c r="N14" s="10">
        <f>RANK(K14,$K$8:$K$37,0)+COUNTIF($K$8:K14,K14)-1</f>
        <v>24</v>
      </c>
      <c r="O14" s="4" t="str">
        <f t="shared" si="0"/>
        <v>S.CVX</v>
      </c>
      <c r="P14" s="4" t="str">
        <f t="shared" si="1"/>
        <v>S.V</v>
      </c>
      <c r="Q14" s="2" t="str">
        <f>RTD("cqg.rtd", ,"ContractData",P14, "LongDescription",, "T")</f>
        <v>Visa Inc.</v>
      </c>
      <c r="R14" s="5">
        <f xml:space="preserve"> RTD("cqg.rtd",,"StudyData",P14, "PCB","BaseType=Index,Index=1", "Close", "A",,"All",,,,"T")/100</f>
        <v>0.1561417019638045</v>
      </c>
      <c r="S14" s="5">
        <f t="shared" si="2"/>
        <v>0.1561417019638045</v>
      </c>
    </row>
    <row r="15" spans="1:19" ht="16.5" x14ac:dyDescent="0.3">
      <c r="A15" s="4" t="s">
        <v>11</v>
      </c>
      <c r="B15" s="2" t="str">
        <f>RTD("cqg.rtd", ,"ContractData",A15, "LongDescription",, "T")</f>
        <v>Cisco Systems Inc</v>
      </c>
      <c r="C15" s="11">
        <f>RTD("cqg.rtd", ,"ContractData",A15, "LastTradeToday",, "T")</f>
        <v>55.39</v>
      </c>
      <c r="D15" s="12">
        <f>IF(C15="","",RTD("cqg.rtd", ,"ContractData",A15, "NetLastQuoteToday",, "T"))</f>
        <v>-0.05</v>
      </c>
      <c r="E15" s="5">
        <f>IFERROR(RTD("cqg.rtd", ,"ContractData",A15, "PerCentNetLastTrade",, "T")/100,"")</f>
        <v>-9.0187590187590188E-4</v>
      </c>
      <c r="F15" s="10">
        <f>IFERROR(RANK(E15,$E$8:$E$37,0)+COUNTIF($E$8:E15,E15)-1,"")</f>
        <v>9</v>
      </c>
      <c r="G15" s="5">
        <f>IFERROR( RTD("cqg.rtd",,"StudyData",A15, "PCB","BaseType=Index,Index=1", "Close", "W",,"All",,,,"T")/100,"")</f>
        <v>6.3590116279070028E-3</v>
      </c>
      <c r="H15" s="10">
        <f>IFERROR(RANK(G15,$G$8:$G$37,0)+COUNTIF($G$8:G15,G15)-1,"")</f>
        <v>7</v>
      </c>
      <c r="I15" s="5">
        <f xml:space="preserve"> IFERROR(RTD("cqg.rtd",,"StudyData",A15, "PCB","BaseType=Index,Index=1", "Close", "M",,"All",,,,"T")/100,"")</f>
        <v>6.4373558800922395E-2</v>
      </c>
      <c r="J15" s="10">
        <f>IFERROR(RANK(I15,$I$8:$I$37,0)+COUNTIF($I$8:I15,I15)-1,"")</f>
        <v>2</v>
      </c>
      <c r="K15" s="5">
        <f>IFERROR( RTD("cqg.rtd",,"StudyData",A15, "PCB","BaseType=Index,Index=1", "Close", "A",,"All",,,,"T")/100,"")</f>
        <v>0.16267842149454242</v>
      </c>
      <c r="L15" s="10">
        <f>IFERROR(RANK(K15,$K$8:$K$37,0)+COUNTIF($K$8:K15,K15)-1,"")</f>
        <v>6</v>
      </c>
      <c r="M15" s="4">
        <f t="shared" si="3"/>
        <v>8</v>
      </c>
      <c r="N15" s="10">
        <f>RANK(K15,$K$8:$K$37,0)+COUNTIF($K$8:K15,K15)-1</f>
        <v>6</v>
      </c>
      <c r="O15" s="4" t="str">
        <f t="shared" si="0"/>
        <v>S.CSCO</v>
      </c>
      <c r="P15" s="4" t="str">
        <f t="shared" si="1"/>
        <v>S.CAT</v>
      </c>
      <c r="Q15" s="2" t="str">
        <f>RTD("cqg.rtd", ,"ContractData",P15, "LongDescription",, "T")</f>
        <v>Caterpillar Inc</v>
      </c>
      <c r="R15" s="5">
        <f xml:space="preserve"> RTD("cqg.rtd",,"StudyData",P15, "PCB","BaseType=Index,Index=1", "Close", "A",,"All",,,,"T")/100</f>
        <v>0.1259809651026883</v>
      </c>
      <c r="S15" s="5">
        <f t="shared" si="2"/>
        <v>0.1259809651026883</v>
      </c>
    </row>
    <row r="16" spans="1:19" ht="16.5" x14ac:dyDescent="0.3">
      <c r="A16" s="4" t="s">
        <v>12</v>
      </c>
      <c r="B16" s="2" t="str">
        <f>RTD("cqg.rtd", ,"ContractData",A16, "LongDescription",, "T")</f>
        <v>Coca-Cola Company</v>
      </c>
      <c r="C16" s="11">
        <f>RTD("cqg.rtd", ,"ContractData",A16, "LastTradeToday",, "T")</f>
        <v>60.14</v>
      </c>
      <c r="D16" s="12">
        <f>IF(C16="","",RTD("cqg.rtd", ,"ContractData",A16, "NetLastQuoteToday",, "T"))</f>
        <v>-0.28999999999999998</v>
      </c>
      <c r="E16" s="5">
        <f>IFERROR(RTD("cqg.rtd", ,"ContractData",A16, "PerCentNetLastTrade",, "T")/100,"")</f>
        <v>-4.7989409233824259E-3</v>
      </c>
      <c r="F16" s="10">
        <f>IFERROR(RANK(E16,$E$8:$E$37,0)+COUNTIF($E$8:E16,E16)-1,"")</f>
        <v>15</v>
      </c>
      <c r="G16" s="5">
        <f>IFERROR( RTD("cqg.rtd",,"StudyData",A16, "PCB","BaseType=Index,Index=1", "Close", "W",,"All",,,,"T")/100,"")</f>
        <v>-1.3289581624282234E-2</v>
      </c>
      <c r="H16" s="10">
        <f>IFERROR(RANK(G16,$G$8:$G$37,0)+COUNTIF($G$8:G16,G16)-1,"")</f>
        <v>21</v>
      </c>
      <c r="I16" s="5">
        <f xml:space="preserve"> IFERROR(RTD("cqg.rtd",,"StudyData",A16, "PCB","BaseType=Index,Index=1", "Close", "M",,"All",,,,"T")/100,"")</f>
        <v>-2.8903600839657661E-2</v>
      </c>
      <c r="J16" s="10">
        <f>IFERROR(RANK(I16,$I$8:$I$37,0)+COUNTIF($I$8:I16,I16)-1,"")</f>
        <v>12</v>
      </c>
      <c r="K16" s="5">
        <f>IFERROR( RTD("cqg.rtd",,"StudyData",A16, "PCB","BaseType=Index,Index=1", "Close", "A",,"All",,,,"T")/100,"")</f>
        <v>-5.4551171199496915E-2</v>
      </c>
      <c r="L16" s="10">
        <f>IFERROR(RANK(K16,$K$8:$K$37,0)+COUNTIF($K$8:K16,K16)-1,"")</f>
        <v>20</v>
      </c>
      <c r="M16" s="4">
        <f t="shared" si="3"/>
        <v>9</v>
      </c>
      <c r="N16" s="10">
        <f>RANK(K16,$K$8:$K$37,0)+COUNTIF($K$8:K16,K16)-1</f>
        <v>20</v>
      </c>
      <c r="O16" s="4" t="str">
        <f t="shared" si="0"/>
        <v>S.KO</v>
      </c>
      <c r="P16" s="4" t="str">
        <f t="shared" si="1"/>
        <v>S.WMT</v>
      </c>
      <c r="Q16" s="2" t="str">
        <f>RTD("cqg.rtd", ,"ContractData",P16, "LongDescription",, "T")</f>
        <v>Walmart Inc.</v>
      </c>
      <c r="R16" s="5">
        <f xml:space="preserve"> RTD("cqg.rtd",,"StudyData",P16, "PCB","BaseType=Index,Index=1", "Close", "A",,"All",,,,"T")/100</f>
        <v>0.10480287749488693</v>
      </c>
      <c r="S16" s="5">
        <f t="shared" si="2"/>
        <v>0.10480287749488693</v>
      </c>
    </row>
    <row r="17" spans="1:19" ht="16.5" x14ac:dyDescent="0.3">
      <c r="A17" s="4" t="s">
        <v>13</v>
      </c>
      <c r="B17" s="2" t="str">
        <f>RTD("cqg.rtd", ,"ContractData",A17, "LongDescription",, "T")</f>
        <v>Dow Inc.</v>
      </c>
      <c r="C17" s="11">
        <f>RTD("cqg.rtd", ,"ContractData",A17, "LastTradeToday",, "T")</f>
        <v>53.550000000000004</v>
      </c>
      <c r="D17" s="12">
        <f>IF(C17="","",RTD("cqg.rtd", ,"ContractData",A17, "NetLastQuoteToday",, "T"))</f>
        <v>-0.61</v>
      </c>
      <c r="E17" s="5">
        <f>IFERROR(RTD("cqg.rtd", ,"ContractData",A17, "PerCentNetLastTrade",, "T")/100,"")</f>
        <v>-1.1445449510799335E-2</v>
      </c>
      <c r="F17" s="10">
        <f>IFERROR(RANK(E17,$E$8:$E$37,0)+COUNTIF($E$8:E17,E17)-1,"")</f>
        <v>24</v>
      </c>
      <c r="G17" s="5">
        <f>IFERROR( RTD("cqg.rtd",,"StudyData",A17, "PCB","BaseType=Index,Index=1", "Close", "W",,"All",,,,"T")/100,"")</f>
        <v>-8.7004813032210086E-3</v>
      </c>
      <c r="H17" s="10">
        <f>IFERROR(RANK(G17,$G$8:$G$37,0)+COUNTIF($G$8:G17,G17)-1,"")</f>
        <v>16</v>
      </c>
      <c r="I17" s="5">
        <f xml:space="preserve"> IFERROR(RTD("cqg.rtd",,"StudyData",A17, "PCB","BaseType=Index,Index=1", "Close", "M",,"All",,,,"T")/100,"")</f>
        <v>-5.1708871967416234E-2</v>
      </c>
      <c r="J17" s="10">
        <f>IFERROR(RANK(I17,$I$8:$I$37,0)+COUNTIF($I$8:I17,I17)-1,"")</f>
        <v>20</v>
      </c>
      <c r="K17" s="5">
        <f>IFERROR( RTD("cqg.rtd",,"StudyData",A17, "PCB","BaseType=Index,Index=1", "Close", "A",,"All",,,,"T")/100,"")</f>
        <v>6.2710855328438259E-2</v>
      </c>
      <c r="L17" s="10">
        <f>IFERROR(RANK(K17,$K$8:$K$37,0)+COUNTIF($K$8:K17,K17)-1,"")</f>
        <v>13</v>
      </c>
      <c r="M17" s="4">
        <f t="shared" si="3"/>
        <v>10</v>
      </c>
      <c r="N17" s="10">
        <f>RANK(K17,$K$8:$K$37,0)+COUNTIF($K$8:K17,K17)-1</f>
        <v>13</v>
      </c>
      <c r="O17" s="4" t="str">
        <f t="shared" si="0"/>
        <v>S.DOW</v>
      </c>
      <c r="P17" s="4" t="str">
        <f t="shared" si="1"/>
        <v>S.JPM</v>
      </c>
      <c r="Q17" s="2" t="str">
        <f>RTD("cqg.rtd", ,"ContractData",P17, "LongDescription",, "T")</f>
        <v>JPMorgan Chase &amp; Co.</v>
      </c>
      <c r="R17" s="5">
        <f xml:space="preserve"> RTD("cqg.rtd",,"StudyData",P17, "PCB","BaseType=Index,Index=1", "Close", "A",,"All",,,,"T")/100</f>
        <v>9.2990305741983581E-2</v>
      </c>
      <c r="S17" s="5">
        <f t="shared" si="2"/>
        <v>9.2990305741983581E-2</v>
      </c>
    </row>
    <row r="18" spans="1:19" ht="16.5" x14ac:dyDescent="0.3">
      <c r="A18" s="4" t="s">
        <v>14</v>
      </c>
      <c r="B18" s="2" t="str">
        <f>RTD("cqg.rtd", ,"ContractData",A18, "LongDescription",, "T")</f>
        <v>Goldman Sachs Group</v>
      </c>
      <c r="C18" s="11">
        <f>RTD("cqg.rtd", ,"ContractData",A18, "LastTradeToday",, "T")</f>
        <v>319.25</v>
      </c>
      <c r="D18" s="12">
        <f>IF(C18="","",RTD("cqg.rtd", ,"ContractData",A18, "NetLastQuoteToday",, "T"))</f>
        <v>-2.81</v>
      </c>
      <c r="E18" s="5">
        <f>IFERROR(RTD("cqg.rtd", ,"ContractData",A18, "PerCentNetLastTrade",, "T")/100,"")</f>
        <v>-8.7250822828044469E-3</v>
      </c>
      <c r="F18" s="10">
        <f>IFERROR(RANK(E18,$E$8:$E$37,0)+COUNTIF($E$8:E18,E18)-1,"")</f>
        <v>20</v>
      </c>
      <c r="G18" s="5">
        <f>IFERROR( RTD("cqg.rtd",,"StudyData",A18, "PCB","BaseType=Index,Index=1", "Close", "W",,"All",,,,"T")/100,"")</f>
        <v>-1.7480688148216558E-2</v>
      </c>
      <c r="H18" s="10">
        <f>IFERROR(RANK(G18,$G$8:$G$37,0)+COUNTIF($G$8:G18,G18)-1,"")</f>
        <v>28</v>
      </c>
      <c r="I18" s="5">
        <f xml:space="preserve"> IFERROR(RTD("cqg.rtd",,"StudyData",A18, "PCB","BaseType=Index,Index=1", "Close", "M",,"All",,,,"T")/100,"")</f>
        <v>-0.10290274538455055</v>
      </c>
      <c r="J18" s="10">
        <f>IFERROR(RANK(I18,$I$8:$I$37,0)+COUNTIF($I$8:I18,I18)-1,"")</f>
        <v>28</v>
      </c>
      <c r="K18" s="5">
        <f>IFERROR( RTD("cqg.rtd",,"StudyData",A18, "PCB","BaseType=Index,Index=1", "Close", "A",,"All",,,,"T")/100,"")</f>
        <v>-7.0272001863824332E-2</v>
      </c>
      <c r="L18" s="10">
        <f>IFERROR(RANK(K18,$K$8:$K$37,0)+COUNTIF($K$8:K18,K18)-1,"")</f>
        <v>22</v>
      </c>
      <c r="M18" s="4">
        <f t="shared" si="3"/>
        <v>11</v>
      </c>
      <c r="N18" s="10">
        <f>RANK(K18,$K$8:$K$37,0)+COUNTIF($K$8:K18,K18)-1</f>
        <v>22</v>
      </c>
      <c r="O18" s="4" t="str">
        <f t="shared" si="0"/>
        <v>S.GS</v>
      </c>
      <c r="P18" s="4" t="str">
        <f t="shared" si="1"/>
        <v>S.AXP</v>
      </c>
      <c r="Q18" s="2" t="str">
        <f>RTD("cqg.rtd", ,"ContractData",P18, "LongDescription",, "T")</f>
        <v>American Express Co</v>
      </c>
      <c r="R18" s="5">
        <f xml:space="preserve"> RTD("cqg.rtd",,"StudyData",P18, "PCB","BaseType=Index,Index=1", "Close", "A",,"All",,,,"T")/100</f>
        <v>7.4923857868020263E-2</v>
      </c>
      <c r="S18" s="5">
        <f t="shared" si="2"/>
        <v>7.4923857868020263E-2</v>
      </c>
    </row>
    <row r="19" spans="1:19" ht="16.5" x14ac:dyDescent="0.3">
      <c r="A19" s="4" t="s">
        <v>15</v>
      </c>
      <c r="B19" s="2" t="str">
        <f>RTD("cqg.rtd", ,"ContractData",A19, "LongDescription",, "T")</f>
        <v>Home Depot, Inc.</v>
      </c>
      <c r="C19" s="11">
        <f>RTD("cqg.rtd", ,"ContractData",A19, "LastTradeToday",, "T")</f>
        <v>324.24</v>
      </c>
      <c r="D19" s="12">
        <f>IF(C19="","",RTD("cqg.rtd", ,"ContractData",A19, "NetLastQuoteToday",, "T"))</f>
        <v>0.17</v>
      </c>
      <c r="E19" s="5">
        <f>IFERROR(RTD("cqg.rtd", ,"ContractData",A19, "PerCentNetLastTrade",, "T")/100,"")</f>
        <v>5.5545269394556562E-4</v>
      </c>
      <c r="F19" s="10">
        <f>IFERROR(RANK(E19,$E$8:$E$37,0)+COUNTIF($E$8:E19,E19)-1,"")</f>
        <v>6</v>
      </c>
      <c r="G19" s="5">
        <f>IFERROR( RTD("cqg.rtd",,"StudyData",A19, "PCB","BaseType=Index,Index=1", "Close", "W",,"All",,,,"T")/100,"")</f>
        <v>-9.561047133213171E-3</v>
      </c>
      <c r="H19" s="10">
        <f>IFERROR(RANK(G19,$G$8:$G$37,0)+COUNTIF($G$8:G19,G19)-1,"")</f>
        <v>19</v>
      </c>
      <c r="I19" s="5">
        <f xml:space="preserve"> IFERROR(RTD("cqg.rtd",,"StudyData",A19, "PCB","BaseType=Index,Index=1", "Close", "M",,"All",,,,"T")/100,"")</f>
        <v>-2.8756290438533495E-2</v>
      </c>
      <c r="J19" s="10">
        <f>IFERROR(RANK(I19,$I$8:$I$37,0)+COUNTIF($I$8:I19,I19)-1,"")</f>
        <v>11</v>
      </c>
      <c r="K19" s="5">
        <f>IFERROR( RTD("cqg.rtd",,"StudyData",A19, "PCB","BaseType=Index,Index=1", "Close", "A",,"All",,,,"T")/100,"")</f>
        <v>2.6530741467738858E-2</v>
      </c>
      <c r="L19" s="10">
        <f>IFERROR(RANK(K19,$K$8:$K$37,0)+COUNTIF($K$8:K19,K19)-1,"")</f>
        <v>14</v>
      </c>
      <c r="M19" s="4">
        <f t="shared" si="3"/>
        <v>12</v>
      </c>
      <c r="N19" s="10">
        <f>RANK(K19,$K$8:$K$37,0)+COUNTIF($K$8:K19,K19)-1</f>
        <v>14</v>
      </c>
      <c r="O19" s="4" t="str">
        <f t="shared" si="0"/>
        <v>S.HD</v>
      </c>
      <c r="P19" s="4" t="str">
        <f t="shared" si="1"/>
        <v>S.MCD</v>
      </c>
      <c r="Q19" s="2" t="str">
        <f>RTD("cqg.rtd", ,"ContractData",P19, "LongDescription",, "T")</f>
        <v>McDonald's Corporation</v>
      </c>
      <c r="R19" s="5">
        <f xml:space="preserve"> RTD("cqg.rtd",,"StudyData",P19, "PCB","BaseType=Index,Index=1", "Close", "A",,"All",,,,"T")/100</f>
        <v>6.2952984479945254E-2</v>
      </c>
      <c r="S19" s="5">
        <f t="shared" si="2"/>
        <v>6.2952984479945254E-2</v>
      </c>
    </row>
    <row r="20" spans="1:19" ht="16.5" x14ac:dyDescent="0.3">
      <c r="A20" s="4" t="s">
        <v>16</v>
      </c>
      <c r="B20" s="2" t="str">
        <f>RTD("cqg.rtd", ,"ContractData",A20, "LongDescription",, "T")</f>
        <v>Honeywell Intl</v>
      </c>
      <c r="C20" s="11">
        <f>RTD("cqg.rtd", ,"ContractData",A20, "LastTradeToday",, "T")</f>
        <v>185.57</v>
      </c>
      <c r="D20" s="12">
        <f>IF(C20="","",RTD("cqg.rtd", ,"ContractData",A20, "NetLastQuoteToday",, "T"))</f>
        <v>-1.36</v>
      </c>
      <c r="E20" s="5">
        <f>IFERROR(RTD("cqg.rtd", ,"ContractData",A20, "PerCentNetLastTrade",, "T")/100,"")</f>
        <v>-7.381652848355175E-3</v>
      </c>
      <c r="F20" s="10">
        <f>IFERROR(RANK(E20,$E$8:$E$37,0)+COUNTIF($E$8:E20,E20)-1,"")</f>
        <v>18</v>
      </c>
      <c r="G20" s="5">
        <f>IFERROR( RTD("cqg.rtd",,"StudyData",A20, "PCB","BaseType=Index,Index=1", "Close", "W",,"All",,,,"T")/100,"")</f>
        <v>-5.413227569943291E-3</v>
      </c>
      <c r="H20" s="10">
        <f>IFERROR(RANK(G20,$G$8:$G$37,0)+COUNTIF($G$8:G20,G20)-1,"")</f>
        <v>12</v>
      </c>
      <c r="I20" s="5">
        <f xml:space="preserve"> IFERROR(RTD("cqg.rtd",,"StudyData",A20, "PCB","BaseType=Index,Index=1", "Close", "M",,"All",,,,"T")/100,"")</f>
        <v>-4.4094163704733964E-2</v>
      </c>
      <c r="J20" s="10">
        <f>IFERROR(RANK(I20,$I$8:$I$37,0)+COUNTIF($I$8:I20,I20)-1,"")</f>
        <v>18</v>
      </c>
      <c r="K20" s="5">
        <f>IFERROR( RTD("cqg.rtd",,"StudyData",A20, "PCB","BaseType=Index,Index=1", "Close", "A",,"All",,,,"T")/100,"")</f>
        <v>-0.13406439570695294</v>
      </c>
      <c r="L20" s="10">
        <f>IFERROR(RANK(K20,$K$8:$K$37,0)+COUNTIF($K$8:K20,K20)-1,"")</f>
        <v>25</v>
      </c>
      <c r="M20" s="4">
        <f t="shared" si="3"/>
        <v>13</v>
      </c>
      <c r="N20" s="10">
        <f>RANK(K20,$K$8:$K$37,0)+COUNTIF($K$8:K20,K20)-1</f>
        <v>25</v>
      </c>
      <c r="O20" s="4" t="str">
        <f t="shared" si="0"/>
        <v>S.HON</v>
      </c>
      <c r="P20" s="4" t="str">
        <f t="shared" si="1"/>
        <v>S.DOW</v>
      </c>
      <c r="Q20" s="2" t="str">
        <f>RTD("cqg.rtd", ,"ContractData",P20, "LongDescription",, "T")</f>
        <v>Dow Inc.</v>
      </c>
      <c r="R20" s="5">
        <f xml:space="preserve"> RTD("cqg.rtd",,"StudyData",P20, "PCB","BaseType=Index,Index=1", "Close", "A",,"All",,,,"T")/100</f>
        <v>6.2710855328438259E-2</v>
      </c>
      <c r="S20" s="5">
        <f t="shared" si="2"/>
        <v>6.2710855328438259E-2</v>
      </c>
    </row>
    <row r="21" spans="1:19" ht="16.5" x14ac:dyDescent="0.3">
      <c r="A21" s="4" t="s">
        <v>17</v>
      </c>
      <c r="B21" s="2" t="str">
        <f>RTD("cqg.rtd", ,"ContractData",A21, "LongDescription",, "T")</f>
        <v>Intel Corporation</v>
      </c>
      <c r="C21" s="11">
        <f>RTD("cqg.rtd", ,"ContractData",A21, "LastTradeToday",, "T")</f>
        <v>32.99</v>
      </c>
      <c r="D21" s="12">
        <f>IF(C21="","",RTD("cqg.rtd", ,"ContractData",A21, "NetLastQuoteToday",, "T"))</f>
        <v>-0.15</v>
      </c>
      <c r="E21" s="5">
        <f>IFERROR(RTD("cqg.rtd", ,"ContractData",A21, "PerCentNetLastTrade",, "T")/100,"")</f>
        <v>-4.5262522631261317E-3</v>
      </c>
      <c r="F21" s="10">
        <f>IFERROR(RANK(E21,$E$8:$E$37,0)+COUNTIF($E$8:E21,E21)-1,"")</f>
        <v>13</v>
      </c>
      <c r="G21" s="5">
        <f>IFERROR( RTD("cqg.rtd",,"StudyData",A21, "PCB","BaseType=Index,Index=1", "Close", "W",,"All",,,,"T")/100,"")</f>
        <v>7.3282442748092216E-3</v>
      </c>
      <c r="H21" s="10">
        <f>IFERROR(RANK(G21,$G$8:$G$37,0)+COUNTIF($G$8:G21,G21)-1,"")</f>
        <v>5</v>
      </c>
      <c r="I21" s="5">
        <f xml:space="preserve"> IFERROR(RTD("cqg.rtd",,"StudyData",A21, "PCB","BaseType=Index,Index=1", "Close", "M",,"All",,,,"T")/100,"")</f>
        <v>-7.7718758736371282E-2</v>
      </c>
      <c r="J21" s="10">
        <f>IFERROR(RANK(I21,$I$8:$I$37,0)+COUNTIF($I$8:I21,I21)-1,"")</f>
        <v>24</v>
      </c>
      <c r="K21" s="5">
        <f>IFERROR( RTD("cqg.rtd",,"StudyData",A21, "PCB","BaseType=Index,Index=1", "Close", "A",,"All",,,,"T")/100,"")</f>
        <v>0.24820279984865692</v>
      </c>
      <c r="L21" s="10">
        <f>IFERROR(RANK(K21,$K$8:$K$37,0)+COUNTIF($K$8:K21,K21)-1,"")</f>
        <v>4</v>
      </c>
      <c r="M21" s="4">
        <f t="shared" si="3"/>
        <v>14</v>
      </c>
      <c r="N21" s="10">
        <f>RANK(K21,$K$8:$K$37,0)+COUNTIF($K$8:K21,K21)-1</f>
        <v>4</v>
      </c>
      <c r="O21" s="4" t="str">
        <f t="shared" si="0"/>
        <v>S.INTC</v>
      </c>
      <c r="P21" s="4" t="str">
        <f t="shared" si="1"/>
        <v>S.HD</v>
      </c>
      <c r="Q21" s="2" t="str">
        <f>RTD("cqg.rtd", ,"ContractData",P21, "LongDescription",, "T")</f>
        <v>Home Depot, Inc.</v>
      </c>
      <c r="R21" s="5">
        <f xml:space="preserve"> RTD("cqg.rtd",,"StudyData",P21, "PCB","BaseType=Index,Index=1", "Close", "A",,"All",,,,"T")/100</f>
        <v>2.6530741467738858E-2</v>
      </c>
      <c r="S21" s="5">
        <f t="shared" si="2"/>
        <v>2.6530741467738858E-2</v>
      </c>
    </row>
    <row r="22" spans="1:19" ht="16.5" x14ac:dyDescent="0.3">
      <c r="A22" s="4" t="s">
        <v>18</v>
      </c>
      <c r="B22" s="2" t="str">
        <f>RTD("cqg.rtd", ,"ContractData",A22, "LongDescription",, "T")</f>
        <v>International Business Machines</v>
      </c>
      <c r="C22" s="11">
        <f>RTD("cqg.rtd", ,"ContractData",A22, "LastTradeToday",, "T")</f>
        <v>141.61000000000001</v>
      </c>
      <c r="D22" s="12">
        <f>IF(C22="","",RTD("cqg.rtd", ,"ContractData",A22, "NetLastQuoteToday",, "T"))</f>
        <v>-0.68</v>
      </c>
      <c r="E22" s="5">
        <f>IFERROR(RTD("cqg.rtd", ,"ContractData",A22, "PerCentNetLastTrade",, "T")/100,"")</f>
        <v>-4.7090244588136069E-3</v>
      </c>
      <c r="F22" s="10">
        <f>IFERROR(RANK(E22,$E$8:$E$37,0)+COUNTIF($E$8:E22,E22)-1,"")</f>
        <v>14</v>
      </c>
      <c r="G22" s="5">
        <f>IFERROR( RTD("cqg.rtd",,"StudyData",A22, "PCB","BaseType=Index,Index=1", "Close", "W",,"All",,,,"T")/100,"")</f>
        <v>1.4143271338661839E-3</v>
      </c>
      <c r="H22" s="10">
        <f>IFERROR(RANK(G22,$G$8:$G$37,0)+COUNTIF($G$8:G22,G22)-1,"")</f>
        <v>9</v>
      </c>
      <c r="I22" s="5">
        <f xml:space="preserve"> IFERROR(RTD("cqg.rtd",,"StudyData",A22, "PCB","BaseType=Index,Index=1", "Close", "M",,"All",,,,"T")/100,"")</f>
        <v>-1.7824941045914783E-2</v>
      </c>
      <c r="J22" s="10">
        <f>IFERROR(RANK(I22,$I$8:$I$37,0)+COUNTIF($I$8:I22,I22)-1,"")</f>
        <v>7</v>
      </c>
      <c r="K22" s="5">
        <f>IFERROR( RTD("cqg.rtd",,"StudyData",A22, "PCB","BaseType=Index,Index=1", "Close", "A",,"All",,,,"T")/100,"")</f>
        <v>5.1103697920363315E-3</v>
      </c>
      <c r="L22" s="10">
        <f>IFERROR(RANK(K22,$K$8:$K$37,0)+COUNTIF($K$8:K22,K22)-1,"")</f>
        <v>15</v>
      </c>
      <c r="M22" s="4">
        <f t="shared" si="3"/>
        <v>15</v>
      </c>
      <c r="N22" s="10">
        <f>RANK(K22,$K$8:$K$37,0)+COUNTIF($K$8:K22,K22)-1</f>
        <v>15</v>
      </c>
      <c r="O22" s="4" t="str">
        <f t="shared" si="0"/>
        <v>S.IBM</v>
      </c>
      <c r="P22" s="4" t="str">
        <f t="shared" si="1"/>
        <v>S.IBM</v>
      </c>
      <c r="Q22" s="2" t="str">
        <f>RTD("cqg.rtd", ,"ContractData",P22, "LongDescription",, "T")</f>
        <v>International Business Machines</v>
      </c>
      <c r="R22" s="5">
        <f xml:space="preserve"> RTD("cqg.rtd",,"StudyData",P22, "PCB","BaseType=Index,Index=1", "Close", "A",,"All",,,,"T")/100</f>
        <v>5.1103697920363315E-3</v>
      </c>
      <c r="S22" s="5">
        <f t="shared" si="2"/>
        <v>5.1103697920363315E-3</v>
      </c>
    </row>
    <row r="23" spans="1:19" ht="16.5" x14ac:dyDescent="0.3">
      <c r="A23" s="4" t="s">
        <v>19</v>
      </c>
      <c r="B23" s="2" t="str">
        <f>RTD("cqg.rtd", ,"ContractData",A23, "LongDescription",, "T")</f>
        <v>Johnson &amp; Johnson</v>
      </c>
      <c r="C23" s="11">
        <f>RTD("cqg.rtd", ,"ContractData",A23, "LastTradeToday",, "T")</f>
        <v>166.62</v>
      </c>
      <c r="D23" s="12">
        <f>IF(C23="","",RTD("cqg.rtd", ,"ContractData",A23, "NetLastQuoteToday",, "T"))</f>
        <v>-0.72</v>
      </c>
      <c r="E23" s="5">
        <f>IFERROR(RTD("cqg.rtd", ,"ContractData",A23, "PerCentNetLastTrade",, "T")/100,"")</f>
        <v>-4.3621153271586497E-3</v>
      </c>
      <c r="F23" s="10">
        <f>IFERROR(RANK(E23,$E$8:$E$37,0)+COUNTIF($E$8:E23,E23)-1,"")</f>
        <v>12</v>
      </c>
      <c r="G23" s="5">
        <f>IFERROR( RTD("cqg.rtd",,"StudyData",A23, "PCB","BaseType=Index,Index=1", "Close", "W",,"All",,,,"T")/100,"")</f>
        <v>-3.4030958316424165E-2</v>
      </c>
      <c r="H23" s="10">
        <f>IFERROR(RANK(G23,$G$8:$G$37,0)+COUNTIF($G$8:G23,G23)-1,"")</f>
        <v>29</v>
      </c>
      <c r="I23" s="5">
        <f xml:space="preserve"> IFERROR(RTD("cqg.rtd",,"StudyData",A23, "PCB","BaseType=Index,Index=1", "Close", "M",,"All",,,,"T")/100,"")</f>
        <v>-5.4318629499193975E-3</v>
      </c>
      <c r="J23" s="10">
        <f>IFERROR(RANK(I23,$I$8:$I$37,0)+COUNTIF($I$8:I23,I23)-1,"")</f>
        <v>6</v>
      </c>
      <c r="K23" s="5">
        <f>IFERROR( RTD("cqg.rtd",,"StudyData",A23, "PCB","BaseType=Index,Index=1", "Close", "A",,"All",,,,"T")/100,"")</f>
        <v>-5.6778941409566942E-2</v>
      </c>
      <c r="L23" s="10">
        <f>IFERROR(RANK(K23,$K$8:$K$37,0)+COUNTIF($K$8:K23,K23)-1,"")</f>
        <v>21</v>
      </c>
      <c r="M23" s="4">
        <f t="shared" si="3"/>
        <v>16</v>
      </c>
      <c r="N23" s="10">
        <f>RANK(K23,$K$8:$K$37,0)+COUNTIF($K$8:K23,K23)-1</f>
        <v>21</v>
      </c>
      <c r="O23" s="4" t="str">
        <f t="shared" si="0"/>
        <v>S.JNJ</v>
      </c>
      <c r="P23" s="4" t="str">
        <f t="shared" si="1"/>
        <v>S.PG</v>
      </c>
      <c r="Q23" s="2" t="str">
        <f>RTD("cqg.rtd", ,"ContractData",P23, "LongDescription",, "T")</f>
        <v>Procter &amp; Gamble Co</v>
      </c>
      <c r="R23" s="5">
        <f xml:space="preserve"> RTD("cqg.rtd",,"StudyData",P23, "PCB","BaseType=Index,Index=1", "Close", "A",,"All",,,,"T")/100</f>
        <v>1.6495117445236209E-3</v>
      </c>
      <c r="S23" s="5">
        <f t="shared" si="2"/>
        <v>1.6495117445236209E-3</v>
      </c>
    </row>
    <row r="24" spans="1:19" ht="16.5" x14ac:dyDescent="0.3">
      <c r="A24" s="4" t="s">
        <v>20</v>
      </c>
      <c r="B24" s="2" t="str">
        <f>RTD("cqg.rtd", ,"ContractData",A24, "LongDescription",, "T")</f>
        <v>JPMorgan Chase &amp; Co.</v>
      </c>
      <c r="C24" s="11">
        <f>RTD("cqg.rtd", ,"ContractData",A24, "LastTradeToday",, "T")</f>
        <v>146.57</v>
      </c>
      <c r="D24" s="12">
        <f>IF(C24="","",RTD("cqg.rtd", ,"ContractData",A24, "NetLastQuoteToday",, "T"))</f>
        <v>-2.91</v>
      </c>
      <c r="E24" s="5">
        <f>IFERROR(RTD("cqg.rtd", ,"ContractData",A24, "PerCentNetLastTrade",, "T")/100,"")</f>
        <v>-1.9467487289269468E-2</v>
      </c>
      <c r="F24" s="10">
        <f>IFERROR(RANK(E24,$E$8:$E$37,0)+COUNTIF($E$8:E24,E24)-1,"")</f>
        <v>30</v>
      </c>
      <c r="G24" s="5">
        <f>IFERROR( RTD("cqg.rtd",,"StudyData",A24, "PCB","BaseType=Index,Index=1", "Close", "W",,"All",,,,"T")/100,"")</f>
        <v>-1.6110626300597473E-2</v>
      </c>
      <c r="H24" s="10">
        <f>IFERROR(RANK(G24,$G$8:$G$37,0)+COUNTIF($G$8:G24,G24)-1,"")</f>
        <v>26</v>
      </c>
      <c r="I24" s="5">
        <f xml:space="preserve"> IFERROR(RTD("cqg.rtd",,"StudyData",A24, "PCB","BaseType=Index,Index=1", "Close", "M",,"All",,,,"T")/100,"")</f>
        <v>-7.2106862496834734E-2</v>
      </c>
      <c r="J24" s="10">
        <f>IFERROR(RANK(I24,$I$8:$I$37,0)+COUNTIF($I$8:I24,I24)-1,"")</f>
        <v>22</v>
      </c>
      <c r="K24" s="5">
        <f>IFERROR( RTD("cqg.rtd",,"StudyData",A24, "PCB","BaseType=Index,Index=1", "Close", "A",,"All",,,,"T")/100,"")</f>
        <v>9.2990305741983581E-2</v>
      </c>
      <c r="L24" s="10">
        <f>IFERROR(RANK(K24,$K$8:$K$37,0)+COUNTIF($K$8:K24,K24)-1,"")</f>
        <v>10</v>
      </c>
      <c r="M24" s="4">
        <f t="shared" si="3"/>
        <v>17</v>
      </c>
      <c r="N24" s="10">
        <f>RANK(K24,$K$8:$K$37,0)+COUNTIF($K$8:K24,K24)-1</f>
        <v>10</v>
      </c>
      <c r="O24" s="4" t="str">
        <f t="shared" si="0"/>
        <v>S.JPM</v>
      </c>
      <c r="P24" s="4" t="str">
        <f t="shared" si="1"/>
        <v>S.DIS</v>
      </c>
      <c r="Q24" s="2" t="str">
        <f>RTD("cqg.rtd", ,"ContractData",P24, "LongDescription",, "T")</f>
        <v>Disney (Walt) Company</v>
      </c>
      <c r="R24" s="5">
        <f xml:space="preserve"> RTD("cqg.rtd",,"StudyData",P24, "PCB","BaseType=Index,Index=1", "Close", "A",,"All",,,,"T")/100</f>
        <v>-1.3927255985266965E-2</v>
      </c>
      <c r="S24" s="5">
        <f t="shared" si="2"/>
        <v>-1.3927255985266965E-2</v>
      </c>
    </row>
    <row r="25" spans="1:19" ht="16.5" x14ac:dyDescent="0.3">
      <c r="A25" s="4" t="s">
        <v>21</v>
      </c>
      <c r="B25" s="2" t="str">
        <f>RTD("cqg.rtd", ,"ContractData",A25, "LongDescription",, "T")</f>
        <v>McDonald's Corporation</v>
      </c>
      <c r="C25" s="11">
        <f>RTD("cqg.rtd", ,"ContractData",A25, "LastTradeToday",, "T")</f>
        <v>280.12</v>
      </c>
      <c r="D25" s="12">
        <f>IF(C25="","",RTD("cqg.rtd", ,"ContractData",A25, "NetLastQuoteToday",, "T"))</f>
        <v>0.08</v>
      </c>
      <c r="E25" s="5">
        <f>IFERROR(RTD("cqg.rtd", ,"ContractData",A25, "PerCentNetLastTrade",, "T")/100,"")</f>
        <v>2.8567347521782604E-4</v>
      </c>
      <c r="F25" s="10">
        <f>IFERROR(RANK(E25,$E$8:$E$37,0)+COUNTIF($E$8:E25,E25)-1,"")</f>
        <v>7</v>
      </c>
      <c r="G25" s="5">
        <f>IFERROR( RTD("cqg.rtd",,"StudyData",A25, "PCB","BaseType=Index,Index=1", "Close", "W",,"All",,,,"T")/100,"")</f>
        <v>-5.7499822531412101E-3</v>
      </c>
      <c r="H25" s="10">
        <f>IFERROR(RANK(G25,$G$8:$G$37,0)+COUNTIF($G$8:G25,G25)-1,"")</f>
        <v>13</v>
      </c>
      <c r="I25" s="5">
        <f xml:space="preserve"> IFERROR(RTD("cqg.rtd",,"StudyData",A25, "PCB","BaseType=Index,Index=1", "Close", "M",,"All",,,,"T")/100,"")</f>
        <v>-4.4611186903137742E-2</v>
      </c>
      <c r="J25" s="10">
        <f>IFERROR(RANK(I25,$I$8:$I$37,0)+COUNTIF($I$8:I25,I25)-1,"")</f>
        <v>19</v>
      </c>
      <c r="K25" s="5">
        <f>IFERROR( RTD("cqg.rtd",,"StudyData",A25, "PCB","BaseType=Index,Index=1", "Close", "A",,"All",,,,"T")/100,"")</f>
        <v>6.2952984479945254E-2</v>
      </c>
      <c r="L25" s="10">
        <f>IFERROR(RANK(K25,$K$8:$K$37,0)+COUNTIF($K$8:K25,K25)-1,"")</f>
        <v>12</v>
      </c>
      <c r="M25" s="4">
        <f t="shared" si="3"/>
        <v>18</v>
      </c>
      <c r="N25" s="10">
        <f>RANK(K25,$K$8:$K$37,0)+COUNTIF($K$8:K25,K25)-1</f>
        <v>12</v>
      </c>
      <c r="O25" s="4" t="str">
        <f t="shared" si="0"/>
        <v>S.MCD</v>
      </c>
      <c r="P25" s="4" t="str">
        <f t="shared" si="1"/>
        <v>S.AMGN</v>
      </c>
      <c r="Q25" s="2" t="str">
        <f>RTD("cqg.rtd", ,"ContractData",P25, "LongDescription",, "T")</f>
        <v>Amgen Inc</v>
      </c>
      <c r="R25" s="5">
        <f xml:space="preserve"> RTD("cqg.rtd",,"StudyData",P25, "PCB","BaseType=Index,Index=1", "Close", "A",,"All",,,,"T")/100</f>
        <v>-1.6448370392933266E-2</v>
      </c>
      <c r="S25" s="5">
        <f t="shared" si="2"/>
        <v>-1.6448370392933266E-2</v>
      </c>
    </row>
    <row r="26" spans="1:19" ht="16.5" x14ac:dyDescent="0.3">
      <c r="A26" s="4" t="s">
        <v>22</v>
      </c>
      <c r="B26" s="2" t="str">
        <f>RTD("cqg.rtd", ,"ContractData",A26, "LongDescription",, "T")</f>
        <v>Merck &amp; Co Inc</v>
      </c>
      <c r="C26" s="11">
        <f>RTD("cqg.rtd", ,"ContractData",A26, "LastTradeToday",, "T")</f>
        <v>107.96000000000001</v>
      </c>
      <c r="D26" s="12">
        <f>IF(C26="","",RTD("cqg.rtd", ,"ContractData",A26, "NetLastQuoteToday",, "T"))</f>
        <v>-1.6600000000000001</v>
      </c>
      <c r="E26" s="5">
        <f>IFERROR(RTD("cqg.rtd", ,"ContractData",A26, "PerCentNetLastTrade",, "T")/100,"")</f>
        <v>-1.5322874863188618E-2</v>
      </c>
      <c r="F26" s="10">
        <f>IFERROR(RANK(E26,$E$8:$E$37,0)+COUNTIF($E$8:E26,E26)-1,"")</f>
        <v>28</v>
      </c>
      <c r="G26" s="5">
        <f>IFERROR( RTD("cqg.rtd",,"StudyData",A26, "PCB","BaseType=Index,Index=1", "Close", "W",,"All",,,,"T")/100,"")</f>
        <v>-1.1355311355311308E-2</v>
      </c>
      <c r="H26" s="10">
        <f>IFERROR(RANK(G26,$G$8:$G$37,0)+COUNTIF($G$8:G26,G26)-1,"")</f>
        <v>20</v>
      </c>
      <c r="I26" s="5">
        <f xml:space="preserve"> IFERROR(RTD("cqg.rtd",,"StudyData",A26, "PCB","BaseType=Index,Index=1", "Close", "M",,"All",,,,"T")/100,"")</f>
        <v>1.2283169245194583E-2</v>
      </c>
      <c r="J26" s="10">
        <f>IFERROR(RANK(I26,$I$8:$I$37,0)+COUNTIF($I$8:I26,I26)-1,"")</f>
        <v>4</v>
      </c>
      <c r="K26" s="5">
        <f>IFERROR( RTD("cqg.rtd",,"StudyData",A26, "PCB","BaseType=Index,Index=1", "Close", "A",,"All",,,,"T")/100,"")</f>
        <v>-2.6949076160432583E-2</v>
      </c>
      <c r="L26" s="10">
        <f>IFERROR(RANK(K26,$K$8:$K$37,0)+COUNTIF($K$8:K26,K26)-1,"")</f>
        <v>19</v>
      </c>
      <c r="M26" s="4">
        <f t="shared" si="3"/>
        <v>19</v>
      </c>
      <c r="N26" s="10">
        <f>RANK(K26,$K$8:$K$37,0)+COUNTIF($K$8:K26,K26)-1</f>
        <v>19</v>
      </c>
      <c r="O26" s="4" t="str">
        <f t="shared" si="0"/>
        <v>S.MRK</v>
      </c>
      <c r="P26" s="4" t="str">
        <f t="shared" si="1"/>
        <v>S.MRK</v>
      </c>
      <c r="Q26" s="2" t="str">
        <f>RTD("cqg.rtd", ,"ContractData",P26, "LongDescription",, "T")</f>
        <v>Merck &amp; Co Inc</v>
      </c>
      <c r="R26" s="5">
        <f xml:space="preserve"> RTD("cqg.rtd",,"StudyData",P26, "PCB","BaseType=Index,Index=1", "Close", "A",,"All",,,,"T")/100</f>
        <v>-2.6949076160432583E-2</v>
      </c>
      <c r="S26" s="5">
        <f t="shared" si="2"/>
        <v>-2.6949076160432583E-2</v>
      </c>
    </row>
    <row r="27" spans="1:19" ht="16.5" x14ac:dyDescent="0.3">
      <c r="A27" s="4" t="s">
        <v>23</v>
      </c>
      <c r="B27" s="2" t="str">
        <f>RTD("cqg.rtd", ,"ContractData",A27, "LongDescription",, "T")</f>
        <v>Microsoft Corporation</v>
      </c>
      <c r="C27" s="11">
        <f>RTD("cqg.rtd", ,"ContractData",A27, "LastTradeToday",, "T")</f>
        <v>323.25</v>
      </c>
      <c r="D27" s="12">
        <f>IF(C27="","",RTD("cqg.rtd", ,"ContractData",A27, "NetLastQuoteToday",, "T"))</f>
        <v>1.4000000000000001</v>
      </c>
      <c r="E27" s="5">
        <f>IFERROR(RTD("cqg.rtd", ,"ContractData",A27, "PerCentNetLastTrade",, "T")/100,"")</f>
        <v>4.2562445631912516E-3</v>
      </c>
      <c r="F27" s="10">
        <f>IFERROR(RANK(E27,$E$8:$E$37,0)+COUNTIF($E$8:E27,E27)-1,"")</f>
        <v>4</v>
      </c>
      <c r="G27" s="5">
        <f>IFERROR( RTD("cqg.rtd",,"StudyData",A27, "PCB","BaseType=Index,Index=1", "Close", "W",,"All",,,,"T")/100,"")</f>
        <v>2.1391557128412481E-2</v>
      </c>
      <c r="H27" s="10">
        <f>IFERROR(RANK(G27,$G$8:$G$37,0)+COUNTIF($G$8:G27,G27)-1,"")</f>
        <v>1</v>
      </c>
      <c r="I27" s="5">
        <f xml:space="preserve"> IFERROR(RTD("cqg.rtd",,"StudyData",A27, "PCB","BaseType=Index,Index=1", "Close", "M",,"All",,,,"T")/100,"")</f>
        <v>-3.7717313646106261E-2</v>
      </c>
      <c r="J27" s="10">
        <f>IFERROR(RANK(I27,$I$8:$I$37,0)+COUNTIF($I$8:I27,I27)-1,"")</f>
        <v>16</v>
      </c>
      <c r="K27" s="5">
        <f>IFERROR( RTD("cqg.rtd",,"StudyData",A27, "PCB","BaseType=Index,Index=1", "Close", "A",,"All",,,,"T")/100,"")</f>
        <v>0.34788591443582689</v>
      </c>
      <c r="L27" s="10">
        <f>IFERROR(RANK(K27,$K$8:$K$37,0)+COUNTIF($K$8:K27,K27)-1,"")</f>
        <v>3</v>
      </c>
      <c r="M27" s="4">
        <f t="shared" si="3"/>
        <v>20</v>
      </c>
      <c r="N27" s="10">
        <f>RANK(K27,$K$8:$K$37,0)+COUNTIF($K$8:K27,K27)-1</f>
        <v>3</v>
      </c>
      <c r="O27" s="4" t="str">
        <f t="shared" si="0"/>
        <v>S.MSFT</v>
      </c>
      <c r="P27" s="4" t="str">
        <f t="shared" si="1"/>
        <v>S.KO</v>
      </c>
      <c r="Q27" s="2" t="str">
        <f>RTD("cqg.rtd", ,"ContractData",P27, "LongDescription",, "T")</f>
        <v>Coca-Cola Company</v>
      </c>
      <c r="R27" s="5">
        <f xml:space="preserve"> RTD("cqg.rtd",,"StudyData",P27, "PCB","BaseType=Index,Index=1", "Close", "A",,"All",,,,"T")/100</f>
        <v>-5.4551171199496915E-2</v>
      </c>
      <c r="S27" s="5">
        <f t="shared" si="2"/>
        <v>-5.4551171199496915E-2</v>
      </c>
    </row>
    <row r="28" spans="1:19" ht="16.5" x14ac:dyDescent="0.3">
      <c r="A28" s="4" t="s">
        <v>24</v>
      </c>
      <c r="B28" s="2" t="str">
        <f>RTD("cqg.rtd", ,"ContractData",A28, "LongDescription",, "T")</f>
        <v>NIKE Inc ClsB</v>
      </c>
      <c r="C28" s="11">
        <f>RTD("cqg.rtd", ,"ContractData",A28, "LastTradeToday",, "T")</f>
        <v>100.86</v>
      </c>
      <c r="D28" s="12">
        <f>IF(C28="","",RTD("cqg.rtd", ,"ContractData",A28, "NetLastQuoteToday",, "T"))</f>
        <v>-2</v>
      </c>
      <c r="E28" s="5">
        <f>IFERROR(RTD("cqg.rtd", ,"ContractData",A28, "PerCentNetLastTrade",, "T")/100,"")</f>
        <v>-1.9443904335990667E-2</v>
      </c>
      <c r="F28" s="10">
        <f>IFERROR(RANK(E28,$E$8:$E$37,0)+COUNTIF($E$8:E28,E28)-1,"")</f>
        <v>29</v>
      </c>
      <c r="G28" s="5">
        <f>IFERROR( RTD("cqg.rtd",,"StudyData",A28, "PCB","BaseType=Index,Index=1", "Close", "W",,"All",,,,"T")/100,"")</f>
        <v>-3.7687243583627544E-2</v>
      </c>
      <c r="H28" s="10">
        <f>IFERROR(RANK(G28,$G$8:$G$37,0)+COUNTIF($G$8:G28,G28)-1,"")</f>
        <v>30</v>
      </c>
      <c r="I28" s="5">
        <f xml:space="preserve"> IFERROR(RTD("cqg.rtd",,"StudyData",A28, "PCB","BaseType=Index,Index=1", "Close", "M",,"All",,,,"T")/100,"")</f>
        <v>-8.6330283540175745E-2</v>
      </c>
      <c r="J28" s="10">
        <f>IFERROR(RANK(I28,$I$8:$I$37,0)+COUNTIF($I$8:I28,I28)-1,"")</f>
        <v>26</v>
      </c>
      <c r="K28" s="5">
        <f>IFERROR( RTD("cqg.rtd",,"StudyData",A28, "PCB","BaseType=Index,Index=1", "Close", "A",,"All",,,,"T")/100,"")</f>
        <v>-0.13802239124861126</v>
      </c>
      <c r="L28" s="10">
        <f>IFERROR(RANK(K28,$K$8:$K$37,0)+COUNTIF($K$8:K28,K28)-1,"")</f>
        <v>26</v>
      </c>
      <c r="M28" s="4">
        <f t="shared" si="3"/>
        <v>21</v>
      </c>
      <c r="N28" s="10">
        <f>RANK(K28,$K$8:$K$37,0)+COUNTIF($K$8:K28,K28)-1</f>
        <v>26</v>
      </c>
      <c r="O28" s="4" t="str">
        <f t="shared" si="0"/>
        <v>S.NKE</v>
      </c>
      <c r="P28" s="4" t="str">
        <f t="shared" si="1"/>
        <v>S.JNJ</v>
      </c>
      <c r="Q28" s="2" t="str">
        <f>RTD("cqg.rtd", ,"ContractData",P28, "LongDescription",, "T")</f>
        <v>Johnson &amp; Johnson</v>
      </c>
      <c r="R28" s="5">
        <f xml:space="preserve"> RTD("cqg.rtd",,"StudyData",P28, "PCB","BaseType=Index,Index=1", "Close", "A",,"All",,,,"T")/100</f>
        <v>-5.6778941409566942E-2</v>
      </c>
      <c r="S28" s="5">
        <f t="shared" si="2"/>
        <v>-5.6778941409566942E-2</v>
      </c>
    </row>
    <row r="29" spans="1:19" ht="16.5" x14ac:dyDescent="0.3">
      <c r="A29" s="4" t="s">
        <v>25</v>
      </c>
      <c r="B29" s="2" t="str">
        <f>RTD("cqg.rtd", ,"ContractData",A29, "LongDescription",, "T")</f>
        <v>Procter &amp; Gamble Co</v>
      </c>
      <c r="C29" s="11">
        <f>RTD("cqg.rtd", ,"ContractData",A29, "LastTradeToday",, "T")</f>
        <v>151.81</v>
      </c>
      <c r="D29" s="12">
        <f>IF(C29="","",RTD("cqg.rtd", ,"ContractData",A29, "NetLastQuoteToday",, "T"))</f>
        <v>0.04</v>
      </c>
      <c r="E29" s="5">
        <f>IFERROR(RTD("cqg.rtd", ,"ContractData",A29, "PerCentNetLastTrade",, "T")/100,"")</f>
        <v>2.6355669763457865E-4</v>
      </c>
      <c r="F29" s="10">
        <f>IFERROR(RANK(E29,$E$8:$E$37,0)+COUNTIF($E$8:E29,E29)-1,"")</f>
        <v>8</v>
      </c>
      <c r="G29" s="5">
        <f>IFERROR( RTD("cqg.rtd",,"StudyData",A29, "PCB","BaseType=Index,Index=1", "Close", "W",,"All",,,,"T")/100,"")</f>
        <v>-4.7856299986888014E-3</v>
      </c>
      <c r="H29" s="10">
        <f>IFERROR(RANK(G29,$G$8:$G$37,0)+COUNTIF($G$8:G29,G29)-1,"")</f>
        <v>11</v>
      </c>
      <c r="I29" s="5">
        <f xml:space="preserve"> IFERROR(RTD("cqg.rtd",,"StudyData",A29, "PCB","BaseType=Index,Index=1", "Close", "M",,"All",,,,"T")/100,"")</f>
        <v>-2.8726807421625141E-2</v>
      </c>
      <c r="J29" s="10">
        <f>IFERROR(RANK(I29,$I$8:$I$37,0)+COUNTIF($I$8:I29,I29)-1,"")</f>
        <v>10</v>
      </c>
      <c r="K29" s="5">
        <f>IFERROR( RTD("cqg.rtd",,"StudyData",A29, "PCB","BaseType=Index,Index=1", "Close", "A",,"All",,,,"T")/100,"")</f>
        <v>1.6495117445236209E-3</v>
      </c>
      <c r="L29" s="10">
        <f>IFERROR(RANK(K29,$K$8:$K$37,0)+COUNTIF($K$8:K29,K29)-1,"")</f>
        <v>16</v>
      </c>
      <c r="M29" s="4">
        <f t="shared" si="3"/>
        <v>22</v>
      </c>
      <c r="N29" s="10">
        <f>RANK(K29,$K$8:$K$37,0)+COUNTIF($K$8:K29,K29)-1</f>
        <v>16</v>
      </c>
      <c r="O29" s="4" t="str">
        <f t="shared" si="0"/>
        <v>S.PG</v>
      </c>
      <c r="P29" s="4" t="str">
        <f t="shared" si="1"/>
        <v>S.GS</v>
      </c>
      <c r="Q29" s="2" t="str">
        <f>RTD("cqg.rtd", ,"ContractData",P29, "LongDescription",, "T")</f>
        <v>Goldman Sachs Group</v>
      </c>
      <c r="R29" s="5">
        <f xml:space="preserve"> RTD("cqg.rtd",,"StudyData",P29, "PCB","BaseType=Index,Index=1", "Close", "A",,"All",,,,"T")/100</f>
        <v>-7.0272001863824332E-2</v>
      </c>
      <c r="S29" s="5">
        <f t="shared" si="2"/>
        <v>-7.0272001863824332E-2</v>
      </c>
    </row>
    <row r="30" spans="1:19" ht="16.5" x14ac:dyDescent="0.3">
      <c r="A30" s="4" t="s">
        <v>26</v>
      </c>
      <c r="B30" s="2" t="str">
        <f>RTD("cqg.rtd", ,"ContractData",A30, "LongDescription",, "T")</f>
        <v>Salesforce, Inc.</v>
      </c>
      <c r="C30" s="11">
        <f>RTD("cqg.rtd", ,"ContractData",A30, "LastTradeToday",, "T")</f>
        <v>206.26</v>
      </c>
      <c r="D30" s="12">
        <f>IF(C30="","",RTD("cqg.rtd", ,"ContractData",A30, "NetLastQuoteToday",, "T"))</f>
        <v>-2.7800000000000002</v>
      </c>
      <c r="E30" s="5">
        <f>IFERROR(RTD("cqg.rtd", ,"ContractData",A30, "PerCentNetLastTrade",, "T")/100,"")</f>
        <v>-1.3251686360809454E-2</v>
      </c>
      <c r="F30" s="10">
        <f>IFERROR(RANK(E30,$E$8:$E$37,0)+COUNTIF($E$8:E30,E30)-1,"")</f>
        <v>27</v>
      </c>
      <c r="G30" s="5">
        <f>IFERROR( RTD("cqg.rtd",,"StudyData",A30, "PCB","BaseType=Index,Index=1", "Close", "W",,"All",,,,"T")/100,"")</f>
        <v>6.9813992091001245E-3</v>
      </c>
      <c r="H30" s="10">
        <f>IFERROR(RANK(G30,$G$8:$G$37,0)+COUNTIF($G$8:G30,G30)-1,"")</f>
        <v>6</v>
      </c>
      <c r="I30" s="5">
        <f xml:space="preserve"> IFERROR(RTD("cqg.rtd",,"StudyData",A30, "PCB","BaseType=Index,Index=1", "Close", "M",,"All",,,,"T")/100,"")</f>
        <v>-8.3329629794231364E-2</v>
      </c>
      <c r="J30" s="10">
        <f>IFERROR(RANK(I30,$I$8:$I$37,0)+COUNTIF($I$8:I30,I30)-1,"")</f>
        <v>25</v>
      </c>
      <c r="K30" s="5">
        <f>IFERROR( RTD("cqg.rtd",,"StudyData",A30, "PCB","BaseType=Index,Index=1", "Close", "A",,"All",,,,"T")/100,"")</f>
        <v>0.55562259597254693</v>
      </c>
      <c r="L30" s="10">
        <f>IFERROR(RANK(K30,$K$8:$K$37,0)+COUNTIF($K$8:K30,K30)-1,"")</f>
        <v>1</v>
      </c>
      <c r="M30" s="4">
        <f t="shared" si="3"/>
        <v>23</v>
      </c>
      <c r="N30" s="10">
        <f>RANK(K30,$K$8:$K$37,0)+COUNTIF($K$8:K30,K30)-1</f>
        <v>1</v>
      </c>
      <c r="O30" s="4" t="str">
        <f t="shared" si="0"/>
        <v>S.CRM</v>
      </c>
      <c r="P30" s="4" t="str">
        <f t="shared" si="1"/>
        <v>S.UNH</v>
      </c>
      <c r="Q30" s="2" t="str">
        <f>RTD("cqg.rtd", ,"ContractData",P30, "LongDescription",, "T")</f>
        <v>United Health Group Inc</v>
      </c>
      <c r="R30" s="5">
        <f xml:space="preserve"> RTD("cqg.rtd",,"StudyData",P30, "PCB","BaseType=Index,Index=1", "Close", "A",,"All",,,,"T")/100</f>
        <v>-7.2673431664717694E-2</v>
      </c>
      <c r="S30" s="5">
        <f t="shared" si="2"/>
        <v>-7.2673431664717694E-2</v>
      </c>
    </row>
    <row r="31" spans="1:19" ht="16.5" x14ac:dyDescent="0.3">
      <c r="A31" s="4" t="s">
        <v>27</v>
      </c>
      <c r="B31" s="2" t="str">
        <f>RTD("cqg.rtd", ,"ContractData",A31, "LongDescription",, "T")</f>
        <v>Travelers Companies, Inc</v>
      </c>
      <c r="C31" s="11">
        <f>RTD("cqg.rtd", ,"ContractData",A31, "LastTradeToday",, "T")</f>
        <v>159.78</v>
      </c>
      <c r="D31" s="12">
        <f>IF(C31="","",RTD("cqg.rtd", ,"ContractData",A31, "NetLastQuoteToday",, "T"))</f>
        <v>-1.79</v>
      </c>
      <c r="E31" s="5">
        <f>IFERROR(RTD("cqg.rtd", ,"ContractData",A31, "PerCentNetLastTrade",, "T")/100,"")</f>
        <v>-1.1262376237623762E-2</v>
      </c>
      <c r="F31" s="10">
        <f>IFERROR(RANK(E31,$E$8:$E$37,0)+COUNTIF($E$8:E31,E31)-1,"")</f>
        <v>23</v>
      </c>
      <c r="G31" s="5">
        <f>IFERROR( RTD("cqg.rtd",,"StudyData",A31, "PCB","BaseType=Index,Index=1", "Close", "W",,"All",,,,"T")/100,"")</f>
        <v>-1.6556902812826967E-2</v>
      </c>
      <c r="H31" s="10">
        <f>IFERROR(RANK(G31,$G$8:$G$37,0)+COUNTIF($G$8:G31,G31)-1,"")</f>
        <v>27</v>
      </c>
      <c r="I31" s="5">
        <f xml:space="preserve"> IFERROR(RTD("cqg.rtd",,"StudyData",A31, "PCB","BaseType=Index,Index=1", "Close", "M",,"All",,,,"T")/100,"")</f>
        <v>-7.4329413127860566E-2</v>
      </c>
      <c r="J31" s="10">
        <f>IFERROR(RANK(I31,$I$8:$I$37,0)+COUNTIF($I$8:I31,I31)-1,"")</f>
        <v>23</v>
      </c>
      <c r="K31" s="5">
        <f>IFERROR( RTD("cqg.rtd",,"StudyData",A31, "PCB","BaseType=Index,Index=1", "Close", "A",,"All",,,,"T")/100,"")</f>
        <v>-0.14779454904261566</v>
      </c>
      <c r="L31" s="10">
        <f>IFERROR(RANK(K31,$K$8:$K$37,0)+COUNTIF($K$8:K31,K31)-1,"")</f>
        <v>27</v>
      </c>
      <c r="M31" s="4">
        <f t="shared" si="3"/>
        <v>24</v>
      </c>
      <c r="N31" s="10">
        <f>RANK(K31,$K$8:$K$37,0)+COUNTIF($K$8:K31,K31)-1</f>
        <v>27</v>
      </c>
      <c r="O31" s="4" t="str">
        <f t="shared" si="0"/>
        <v>S.TRV</v>
      </c>
      <c r="P31" s="4" t="str">
        <f t="shared" si="1"/>
        <v>S.CVX</v>
      </c>
      <c r="Q31" s="2" t="str">
        <f>RTD("cqg.rtd", ,"ContractData",P31, "LongDescription",, "T")</f>
        <v>Chevron Corp</v>
      </c>
      <c r="R31" s="5">
        <f xml:space="preserve"> RTD("cqg.rtd",,"StudyData",P31, "PCB","BaseType=Index,Index=1", "Close", "A",,"All",,,,"T")/100</f>
        <v>-0.11170538748676812</v>
      </c>
      <c r="S31" s="5">
        <f t="shared" si="2"/>
        <v>-0.11170538748676812</v>
      </c>
    </row>
    <row r="32" spans="1:19" ht="16.5" x14ac:dyDescent="0.3">
      <c r="A32" s="4" t="s">
        <v>28</v>
      </c>
      <c r="B32" s="2" t="str">
        <f>RTD("cqg.rtd", ,"ContractData",A32, "LongDescription",, "T")</f>
        <v>United Health Group Inc</v>
      </c>
      <c r="C32" s="11">
        <f>RTD("cqg.rtd", ,"ContractData",A32, "LastTradeToday",, "T")</f>
        <v>491.65000000000003</v>
      </c>
      <c r="D32" s="12">
        <f>IF(C32="","",RTD("cqg.rtd", ,"ContractData",A32, "NetLastQuoteToday",, "T"))</f>
        <v>-5.87</v>
      </c>
      <c r="E32" s="5">
        <f>IFERROR(RTD("cqg.rtd", ,"ContractData",A32, "PerCentNetLastTrade",, "T")/100,"")</f>
        <v>-1.2116219257354123E-2</v>
      </c>
      <c r="F32" s="10">
        <f>IFERROR(RANK(E32,$E$8:$E$37,0)+COUNTIF($E$8:E32,E32)-1,"")</f>
        <v>25</v>
      </c>
      <c r="G32" s="5">
        <f>IFERROR( RTD("cqg.rtd",,"StudyData",A32, "PCB","BaseType=Index,Index=1", "Close", "W",,"All",,,,"T")/100,"")</f>
        <v>-1.362250220688541E-2</v>
      </c>
      <c r="H32" s="10">
        <f>IFERROR(RANK(G32,$G$8:$G$37,0)+COUNTIF($G$8:G32,G32)-1,"")</f>
        <v>23</v>
      </c>
      <c r="I32" s="5">
        <f xml:space="preserve"> IFERROR(RTD("cqg.rtd",,"StudyData",A32, "PCB","BaseType=Index,Index=1", "Close", "M",,"All",,,,"T")/100,"")</f>
        <v>-2.9069652625550432E-2</v>
      </c>
      <c r="J32" s="10">
        <f>IFERROR(RANK(I32,$I$8:$I$37,0)+COUNTIF($I$8:I32,I32)-1,"")</f>
        <v>13</v>
      </c>
      <c r="K32" s="5">
        <f>IFERROR( RTD("cqg.rtd",,"StudyData",A32, "PCB","BaseType=Index,Index=1", "Close", "A",,"All",,,,"T")/100,"")</f>
        <v>-7.2673431664717694E-2</v>
      </c>
      <c r="L32" s="10">
        <f>IFERROR(RANK(K32,$K$8:$K$37,0)+COUNTIF($K$8:K32,K32)-1,"")</f>
        <v>23</v>
      </c>
      <c r="M32" s="4">
        <f t="shared" si="3"/>
        <v>25</v>
      </c>
      <c r="N32" s="10">
        <f>RANK(K32,$K$8:$K$37,0)+COUNTIF($K$8:K32,K32)-1</f>
        <v>23</v>
      </c>
      <c r="O32" s="4" t="str">
        <f t="shared" si="0"/>
        <v>S.UNH</v>
      </c>
      <c r="P32" s="4" t="str">
        <f t="shared" si="1"/>
        <v>S.HON</v>
      </c>
      <c r="Q32" s="2" t="str">
        <f>RTD("cqg.rtd", ,"ContractData",P32, "LongDescription",, "T")</f>
        <v>Honeywell Intl</v>
      </c>
      <c r="R32" s="5">
        <f xml:space="preserve"> RTD("cqg.rtd",,"StudyData",P32, "PCB","BaseType=Index,Index=1", "Close", "A",,"All",,,,"T")/100</f>
        <v>-0.13406439570695294</v>
      </c>
      <c r="S32" s="5">
        <f t="shared" si="2"/>
        <v>-0.13406439570695294</v>
      </c>
    </row>
    <row r="33" spans="1:19" ht="16.5" x14ac:dyDescent="0.3">
      <c r="A33" s="4" t="s">
        <v>29</v>
      </c>
      <c r="B33" s="2" t="str">
        <f>RTD("cqg.rtd", ,"ContractData",A33, "LongDescription",, "T")</f>
        <v>Verizon Communications</v>
      </c>
      <c r="C33" s="11">
        <f>RTD("cqg.rtd", ,"ContractData",A33, "LastTradeToday",, "T")</f>
        <v>32.96</v>
      </c>
      <c r="D33" s="12">
        <f>IF(C33="","",RTD("cqg.rtd", ,"ContractData",A33, "NetLastQuoteToday",, "T"))</f>
        <v>-0.04</v>
      </c>
      <c r="E33" s="5">
        <f>IFERROR(RTD("cqg.rtd", ,"ContractData",A33, "PerCentNetLastTrade",, "T")/100,"")</f>
        <v>-1.2121212121212121E-3</v>
      </c>
      <c r="F33" s="10">
        <f>IFERROR(RANK(E33,$E$8:$E$37,0)+COUNTIF($E$8:E33,E33)-1,"")</f>
        <v>10</v>
      </c>
      <c r="G33" s="5">
        <f>IFERROR( RTD("cqg.rtd",,"StudyData",A33, "PCB","BaseType=Index,Index=1", "Close", "W",,"All",,,,"T")/100,"")</f>
        <v>-6.6305003013863439E-3</v>
      </c>
      <c r="H33" s="10">
        <f>IFERROR(RANK(G33,$G$8:$G$37,0)+COUNTIF($G$8:G33,G33)-1,"")</f>
        <v>14</v>
      </c>
      <c r="I33" s="5">
        <f xml:space="preserve"> IFERROR(RTD("cqg.rtd",,"StudyData",A33, "PCB","BaseType=Index,Index=1", "Close", "M",,"All",,,,"T")/100,"")</f>
        <v>-3.2863849765258142E-2</v>
      </c>
      <c r="J33" s="10">
        <f>IFERROR(RANK(I33,$I$8:$I$37,0)+COUNTIF($I$8:I33,I33)-1,"")</f>
        <v>14</v>
      </c>
      <c r="K33" s="5">
        <f>IFERROR( RTD("cqg.rtd",,"StudyData",A33, "PCB","BaseType=Index,Index=1", "Close", "A",,"All",,,,"T")/100,"")</f>
        <v>-0.16345177664974614</v>
      </c>
      <c r="L33" s="10">
        <f>IFERROR(RANK(K33,$K$8:$K$37,0)+COUNTIF($K$8:K33,K33)-1,"")</f>
        <v>28</v>
      </c>
      <c r="M33" s="4">
        <f t="shared" si="3"/>
        <v>26</v>
      </c>
      <c r="N33" s="10">
        <f>RANK(K33,$K$8:$K$37,0)+COUNTIF($K$8:K33,K33)-1</f>
        <v>28</v>
      </c>
      <c r="O33" s="4" t="str">
        <f t="shared" si="0"/>
        <v>S.VZ</v>
      </c>
      <c r="P33" s="4" t="str">
        <f t="shared" si="1"/>
        <v>S.NKE</v>
      </c>
      <c r="Q33" s="2" t="str">
        <f>RTD("cqg.rtd", ,"ContractData",P33, "LongDescription",, "T")</f>
        <v>NIKE Inc ClsB</v>
      </c>
      <c r="R33" s="5">
        <f xml:space="preserve"> RTD("cqg.rtd",,"StudyData",P33, "PCB","BaseType=Index,Index=1", "Close", "A",,"All",,,,"T")/100</f>
        <v>-0.13802239124861126</v>
      </c>
      <c r="S33" s="5">
        <f t="shared" si="2"/>
        <v>-0.13802239124861126</v>
      </c>
    </row>
    <row r="34" spans="1:19" ht="16.5" x14ac:dyDescent="0.3">
      <c r="A34" s="4" t="s">
        <v>30</v>
      </c>
      <c r="B34" s="2" t="str">
        <f>RTD("cqg.rtd", ,"ContractData",A34, "LongDescription",, "T")</f>
        <v>Visa Inc.</v>
      </c>
      <c r="C34" s="11">
        <f>RTD("cqg.rtd", ,"ContractData",A34, "LastTradeToday",, "T")</f>
        <v>240.20000000000002</v>
      </c>
      <c r="D34" s="12">
        <f>IF(C34="","",RTD("cqg.rtd", ,"ContractData",A34, "NetLastQuoteToday",, "T"))</f>
        <v>0.77</v>
      </c>
      <c r="E34" s="5">
        <f>IFERROR(RTD("cqg.rtd", ,"ContractData",A34, "PerCentNetLastTrade",, "T")/100,"")</f>
        <v>3.0902864779086274E-3</v>
      </c>
      <c r="F34" s="10">
        <f>IFERROR(RANK(E34,$E$8:$E$37,0)+COUNTIF($E$8:E34,E34)-1,"")</f>
        <v>5</v>
      </c>
      <c r="G34" s="5">
        <f>IFERROR( RTD("cqg.rtd",,"StudyData",A34, "PCB","BaseType=Index,Index=1", "Close", "W",,"All",,,,"T")/100,"")</f>
        <v>8.5233236763656243E-3</v>
      </c>
      <c r="H34" s="10">
        <f>IFERROR(RANK(G34,$G$8:$G$37,0)+COUNTIF($G$8:G34,G34)-1,"")</f>
        <v>4</v>
      </c>
      <c r="I34" s="5">
        <f xml:space="preserve"> IFERROR(RTD("cqg.rtd",,"StudyData",A34, "PCB","BaseType=Index,Index=1", "Close", "M",,"All",,,,"T")/100,"")</f>
        <v>1.0389938165145328E-2</v>
      </c>
      <c r="J34" s="10">
        <f>IFERROR(RANK(I34,$I$8:$I$37,0)+COUNTIF($I$8:I34,I34)-1,"")</f>
        <v>5</v>
      </c>
      <c r="K34" s="5">
        <f>IFERROR( RTD("cqg.rtd",,"StudyData",A34, "PCB","BaseType=Index,Index=1", "Close", "A",,"All",,,,"T")/100,"")</f>
        <v>0.1561417019638045</v>
      </c>
      <c r="L34" s="10">
        <f>IFERROR(RANK(K34,$K$8:$K$37,0)+COUNTIF($K$8:K34,K34)-1,"")</f>
        <v>7</v>
      </c>
      <c r="M34" s="4">
        <f t="shared" si="3"/>
        <v>27</v>
      </c>
      <c r="N34" s="10">
        <f>RANK(K34,$K$8:$K$37,0)+COUNTIF($K$8:K34,K34)-1</f>
        <v>7</v>
      </c>
      <c r="O34" s="4" t="str">
        <f t="shared" si="0"/>
        <v>S.V</v>
      </c>
      <c r="P34" s="4" t="str">
        <f t="shared" si="1"/>
        <v>S.TRV</v>
      </c>
      <c r="Q34" s="2" t="str">
        <f>RTD("cqg.rtd", ,"ContractData",P34, "LongDescription",, "T")</f>
        <v>Travelers Companies, Inc</v>
      </c>
      <c r="R34" s="5">
        <f xml:space="preserve"> RTD("cqg.rtd",,"StudyData",P34, "PCB","BaseType=Index,Index=1", "Close", "A",,"All",,,,"T")/100</f>
        <v>-0.14779454904261566</v>
      </c>
      <c r="S34" s="5">
        <f t="shared" si="2"/>
        <v>-0.14779454904261566</v>
      </c>
    </row>
    <row r="35" spans="1:19" ht="16.5" x14ac:dyDescent="0.3">
      <c r="A35" s="4" t="s">
        <v>31</v>
      </c>
      <c r="B35" s="2" t="str">
        <f>RTD("cqg.rtd", ,"ContractData",A35, "LongDescription",, "T")</f>
        <v>Walgreens Boots Alliance, Inc.</v>
      </c>
      <c r="C35" s="11">
        <f>RTD("cqg.rtd", ,"ContractData",A35, "LastTradeToday",, "T")</f>
        <v>26.59</v>
      </c>
      <c r="D35" s="12">
        <f>IF(C35="","",RTD("cqg.rtd", ,"ContractData",A35, "NetLastQuoteToday",, "T"))</f>
        <v>0.15</v>
      </c>
      <c r="E35" s="5">
        <f>IFERROR(RTD("cqg.rtd", ,"ContractData",A35, "PerCentNetLastTrade",, "T")/100,"")</f>
        <v>5.6732223903177004E-3</v>
      </c>
      <c r="F35" s="10">
        <f>IFERROR(RANK(E35,$E$8:$E$37,0)+COUNTIF($E$8:E35,E35)-1,"")</f>
        <v>3</v>
      </c>
      <c r="G35" s="5">
        <f>IFERROR( RTD("cqg.rtd",,"StudyData",A35, "PCB","BaseType=Index,Index=1", "Close", "W",,"All",,,,"T")/100,"")</f>
        <v>1.8839487565938473E-3</v>
      </c>
      <c r="H35" s="10">
        <f>IFERROR(RANK(G35,$G$8:$G$37,0)+COUNTIF($G$8:G35,G35)-1,"")</f>
        <v>8</v>
      </c>
      <c r="I35" s="5">
        <f xml:space="preserve"> IFERROR(RTD("cqg.rtd",,"StudyData",A35, "PCB","BaseType=Index,Index=1", "Close", "M",,"All",,,,"T")/100,"")</f>
        <v>-0.11277944611277942</v>
      </c>
      <c r="J35" s="10">
        <f>IFERROR(RANK(I35,$I$8:$I$37,0)+COUNTIF($I$8:I35,I35)-1,"")</f>
        <v>29</v>
      </c>
      <c r="K35" s="5">
        <f>IFERROR( RTD("cqg.rtd",,"StudyData",A35, "PCB","BaseType=Index,Index=1", "Close", "A",,"All",,,,"T")/100,"")</f>
        <v>-0.28827623126338331</v>
      </c>
      <c r="L35" s="10">
        <f>IFERROR(RANK(K35,$K$8:$K$37,0)+COUNTIF($K$8:K35,K35)-1,"")</f>
        <v>30</v>
      </c>
      <c r="M35" s="4">
        <f t="shared" si="3"/>
        <v>28</v>
      </c>
      <c r="N35" s="10">
        <f>RANK(K35,$K$8:$K$37,0)+COUNTIF($K$8:K35,K35)-1</f>
        <v>30</v>
      </c>
      <c r="O35" s="4" t="str">
        <f t="shared" si="0"/>
        <v>S.WBA</v>
      </c>
      <c r="P35" s="4" t="str">
        <f t="shared" si="1"/>
        <v>S.VZ</v>
      </c>
      <c r="Q35" s="2" t="str">
        <f>RTD("cqg.rtd", ,"ContractData",P35, "LongDescription",, "T")</f>
        <v>Verizon Communications</v>
      </c>
      <c r="R35" s="5">
        <f xml:space="preserve"> RTD("cqg.rtd",,"StudyData",P35, "PCB","BaseType=Index,Index=1", "Close", "A",,"All",,,,"T")/100</f>
        <v>-0.16345177664974614</v>
      </c>
      <c r="S35" s="5">
        <f t="shared" si="2"/>
        <v>-0.16345177664974614</v>
      </c>
    </row>
    <row r="36" spans="1:19" ht="16.5" x14ac:dyDescent="0.3">
      <c r="A36" s="4" t="s">
        <v>32</v>
      </c>
      <c r="B36" s="2" t="str">
        <f>RTD("cqg.rtd", ,"ContractData",A36, "LongDescription",, "T")</f>
        <v>Walmart Inc.</v>
      </c>
      <c r="C36" s="11">
        <f>RTD("cqg.rtd", ,"ContractData",A36, "LastTradeToday",, "T")</f>
        <v>156.65</v>
      </c>
      <c r="D36" s="12">
        <f>IF(C36="","",RTD("cqg.rtd", ,"ContractData",A36, "NetLastQuoteToday",, "T"))</f>
        <v>-0.87</v>
      </c>
      <c r="E36" s="5">
        <f>IFERROR(RTD("cqg.rtd", ,"ContractData",A36, "PerCentNetLastTrade",, "T")/100,"")</f>
        <v>-5.459970795505047E-3</v>
      </c>
      <c r="F36" s="10">
        <f>IFERROR(RANK(E36,$E$8:$E$37,0)+COUNTIF($E$8:E36,E36)-1,"")</f>
        <v>16</v>
      </c>
      <c r="G36" s="5">
        <f>IFERROR( RTD("cqg.rtd",,"StudyData",A36, "PCB","BaseType=Index,Index=1", "Close", "W",,"All",,,,"T")/100,"")</f>
        <v>-8.1048565820300202E-3</v>
      </c>
      <c r="H36" s="10">
        <f>IFERROR(RANK(G36,$G$8:$G$37,0)+COUNTIF($G$8:G36,G36)-1,"")</f>
        <v>15</v>
      </c>
      <c r="I36" s="5">
        <f xml:space="preserve"> IFERROR(RTD("cqg.rtd",,"StudyData",A36, "PCB","BaseType=Index,Index=1", "Close", "M",,"All",,,,"T")/100,"")</f>
        <v>-2.0080070061303693E-2</v>
      </c>
      <c r="J36" s="10">
        <f>IFERROR(RANK(I36,$I$8:$I$37,0)+COUNTIF($I$8:I36,I36)-1,"")</f>
        <v>8</v>
      </c>
      <c r="K36" s="5">
        <f>IFERROR( RTD("cqg.rtd",,"StudyData",A36, "PCB","BaseType=Index,Index=1", "Close", "A",,"All",,,,"T")/100,"")</f>
        <v>0.10480287749488693</v>
      </c>
      <c r="L36" s="10">
        <f>IFERROR(RANK(K36,$K$8:$K$37,0)+COUNTIF($K$8:K36,K36)-1,"")</f>
        <v>9</v>
      </c>
      <c r="M36" s="4">
        <f t="shared" si="3"/>
        <v>29</v>
      </c>
      <c r="N36" s="10">
        <f>RANK(K36,$K$8:$K$37,0)+COUNTIF($K$8:K36,K36)-1</f>
        <v>9</v>
      </c>
      <c r="O36" s="4" t="str">
        <f t="shared" si="0"/>
        <v>S.WMT</v>
      </c>
      <c r="P36" s="4" t="str">
        <f t="shared" si="1"/>
        <v>S.MMM</v>
      </c>
      <c r="Q36" s="2" t="str">
        <f>RTD("cqg.rtd", ,"ContractData",P36, "LongDescription",, "T")</f>
        <v>3M Company</v>
      </c>
      <c r="R36" s="5">
        <f xml:space="preserve"> RTD("cqg.rtd",,"StudyData",P36, "PCB","BaseType=Index,Index=1", "Close", "A",,"All",,,,"T")/100</f>
        <v>-0.17945296864576382</v>
      </c>
      <c r="S36" s="5">
        <f t="shared" si="2"/>
        <v>-0.17945296864576382</v>
      </c>
    </row>
    <row r="37" spans="1:19" ht="16.5" x14ac:dyDescent="0.3">
      <c r="A37" s="4" t="s">
        <v>33</v>
      </c>
      <c r="B37" s="2" t="str">
        <f>RTD("cqg.rtd", ,"ContractData",A37, "LongDescription",, "T")</f>
        <v>Disney (Walt) Company</v>
      </c>
      <c r="C37" s="11">
        <f>RTD("cqg.rtd", ,"ContractData",A37, "LastTradeToday",, "T")</f>
        <v>85.67</v>
      </c>
      <c r="D37" s="12">
        <f>IF(C37="","",RTD("cqg.rtd", ,"ContractData",A37, "NetLastQuoteToday",, "T"))</f>
        <v>-0.21</v>
      </c>
      <c r="E37" s="5">
        <f>IFERROR(RTD("cqg.rtd", ,"ContractData",A37, "PerCentNetLastTrade",, "T")/100,"")</f>
        <v>-2.4452724732184445E-3</v>
      </c>
      <c r="F37" s="10">
        <f>IFERROR(RANK(E37,$E$8:$E$37,0)+COUNTIF($E$8:E37,E37)-1,"")</f>
        <v>11</v>
      </c>
      <c r="G37" s="5">
        <f>IFERROR( RTD("cqg.rtd",,"StudyData",A37, "PCB","BaseType=Index,Index=1", "Close", "W",,"All",,,,"T")/100,"")</f>
        <v>-3.3736621684505147E-3</v>
      </c>
      <c r="H37" s="10">
        <f>IFERROR(RANK(G37,$G$8:$G$37,0)+COUNTIF($G$8:G37,G37)-1,"")</f>
        <v>10</v>
      </c>
      <c r="I37" s="5">
        <f xml:space="preserve"> IFERROR(RTD("cqg.rtd",,"StudyData",A37, "PCB","BaseType=Index,Index=1", "Close", "M",,"All",,,,"T")/100,"")</f>
        <v>-3.6224547193160074E-2</v>
      </c>
      <c r="J37" s="10">
        <f>IFERROR(RANK(I37,$I$8:$I$37,0)+COUNTIF($I$8:I37,I37)-1,"")</f>
        <v>15</v>
      </c>
      <c r="K37" s="5">
        <f>IFERROR( RTD("cqg.rtd",,"StudyData",A37, "PCB","BaseType=Index,Index=1", "Close", "A",,"All",,,,"T")/100,"")</f>
        <v>-1.3927255985266965E-2</v>
      </c>
      <c r="L37" s="10">
        <f>IFERROR(RANK(K37,$K$8:$K$37,0)+COUNTIF($K$8:K37,K37)-1,"")</f>
        <v>17</v>
      </c>
      <c r="M37" s="4">
        <f t="shared" si="3"/>
        <v>30</v>
      </c>
      <c r="N37" s="10">
        <f>RANK(K37,$K$8:$K$37,0)+COUNTIF($K$8:K37,K37)-1</f>
        <v>17</v>
      </c>
      <c r="O37" s="4" t="str">
        <f t="shared" si="0"/>
        <v>S.DIS</v>
      </c>
      <c r="P37" s="4" t="str">
        <f t="shared" si="1"/>
        <v>S.WBA</v>
      </c>
      <c r="Q37" s="2" t="str">
        <f>RTD("cqg.rtd", ,"ContractData",P37, "LongDescription",, "T")</f>
        <v>Walgreens Boots Alliance, Inc.</v>
      </c>
      <c r="R37" s="5">
        <f xml:space="preserve"> RTD("cqg.rtd",,"StudyData",P37, "PCB","BaseType=Index,Index=1", "Close", "A",,"All",,,,"T")/100</f>
        <v>-0.28827623126338331</v>
      </c>
      <c r="S37" s="5">
        <f t="shared" si="2"/>
        <v>-0.28827623126338331</v>
      </c>
    </row>
    <row r="38" spans="1:19" ht="16.5" x14ac:dyDescent="0.3">
      <c r="B38" s="2"/>
      <c r="C38" s="3"/>
      <c r="E38" s="5"/>
      <c r="F38" s="10"/>
      <c r="G38" s="5"/>
      <c r="H38" s="10"/>
      <c r="I38" s="5"/>
      <c r="J38" s="10"/>
      <c r="K38" s="5"/>
      <c r="L38" s="10"/>
      <c r="N38" s="10"/>
      <c r="Q38" s="2"/>
      <c r="R38" s="5"/>
      <c r="S38" s="5"/>
    </row>
    <row r="39" spans="1:19" x14ac:dyDescent="0.3">
      <c r="C39" s="8"/>
      <c r="D39" s="8"/>
      <c r="E39" s="8"/>
      <c r="G39" s="6"/>
      <c r="H39" s="6"/>
      <c r="I39" s="8"/>
      <c r="J39" s="8"/>
    </row>
    <row r="40" spans="1:19" x14ac:dyDescent="0.3">
      <c r="C40" s="8"/>
      <c r="D40" s="8"/>
      <c r="E40" s="8"/>
      <c r="G40" s="6"/>
      <c r="I40" s="8"/>
      <c r="J40" s="8"/>
    </row>
    <row r="41" spans="1:19" x14ac:dyDescent="0.3">
      <c r="B41" s="2"/>
      <c r="C41" s="9"/>
      <c r="D41" s="8"/>
      <c r="E41" s="9"/>
      <c r="G41" s="9"/>
      <c r="I41" s="7"/>
    </row>
  </sheetData>
  <mergeCells count="1">
    <mergeCell ref="R5:S5"/>
  </mergeCells>
  <conditionalFormatting sqref="S8:S38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{3BA6625C-77B8-4924-A2C9-96D2A30F6BA3}</x14:id>
        </ext>
      </extLst>
    </cfRule>
  </conditionalFormatting>
  <conditionalFormatting sqref="E8:E37">
    <cfRule type="colorScale" priority="6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G8:G37">
    <cfRule type="colorScale" priority="5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I8:I37">
    <cfRule type="colorScale" priority="2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K8:K37">
    <cfRule type="colorScale" priority="1">
      <colorScale>
        <cfvo type="min"/>
        <cfvo type="num" val="0"/>
        <cfvo type="max"/>
        <color rgb="FFF8696B"/>
        <color theme="0"/>
        <color rgb="FF63BE7B"/>
      </colorScale>
    </cfRule>
  </conditionalFormatting>
  <dataValidations count="1">
    <dataValidation type="list" allowBlank="1" showInputMessage="1" showErrorMessage="1" sqref="A41 A3" xr:uid="{C7FDE6DE-7F26-4983-AA6D-63E13D685E75}">
      <formula1>$A$8:$A$37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BA6625C-77B8-4924-A2C9-96D2A30F6BA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S8:S38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2023-08-14T12:06:51Z</dcterms:created>
  <dcterms:modified xsi:type="dcterms:W3CDTF">2023-08-22T18:22:01Z</dcterms:modified>
</cp:coreProperties>
</file>