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CQG Primer Tracking Annual Performance\"/>
    </mc:Choice>
  </mc:AlternateContent>
  <xr:revisionPtr revIDLastSave="0" documentId="13_ncr:1_{7119E9FB-DDA8-4C56-A937-6562B67731D4}" xr6:coauthVersionLast="47" xr6:coauthVersionMax="47" xr10:uidLastSave="{00000000-0000-0000-0000-000000000000}"/>
  <bookViews>
    <workbookView xWindow="-120" yWindow="-120" windowWidth="29040" windowHeight="15840" xr2:uid="{A8449744-2FE7-42E4-9D27-0352B9C661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11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8" i="1"/>
  <c r="B7" i="1"/>
  <c r="B6" i="1"/>
  <c r="B5" i="1"/>
  <c r="B4" i="1"/>
  <c r="B3" i="1"/>
  <c r="B2" i="1"/>
  <c r="C27" i="1" l="1" a="1"/>
  <c r="C27" i="1" s="1"/>
  <c r="C11" i="1" a="1"/>
  <c r="C2" i="1" a="1"/>
  <c r="E27" i="1" l="1"/>
  <c r="E32" i="1"/>
  <c r="E39" i="1"/>
  <c r="E31" i="1"/>
  <c r="E38" i="1"/>
  <c r="E30" i="1"/>
  <c r="E37" i="1"/>
  <c r="E29" i="1"/>
  <c r="E35" i="1"/>
  <c r="E34" i="1"/>
  <c r="E33" i="1"/>
  <c r="E36" i="1"/>
  <c r="E28" i="1"/>
  <c r="C11" i="1"/>
  <c r="E11" i="1" s="1"/>
  <c r="T11" i="1" s="1"/>
  <c r="E24" i="1"/>
  <c r="E16" i="1"/>
  <c r="E14" i="1"/>
  <c r="E20" i="1"/>
  <c r="E19" i="1"/>
  <c r="E18" i="1"/>
  <c r="E17" i="1"/>
  <c r="E23" i="1"/>
  <c r="E15" i="1"/>
  <c r="E21" i="1"/>
  <c r="E12" i="1"/>
  <c r="E22" i="1"/>
  <c r="E13" i="1"/>
  <c r="C2" i="1"/>
  <c r="E2" i="1" s="1"/>
  <c r="E8" i="1"/>
  <c r="T8" i="1" s="1"/>
  <c r="E7" i="1"/>
  <c r="T7" i="1" s="1"/>
  <c r="E6" i="1"/>
  <c r="T6" i="1" s="1"/>
  <c r="E5" i="1"/>
  <c r="T5" i="1" s="1"/>
  <c r="E4" i="1"/>
  <c r="T4" i="1" s="1"/>
  <c r="E3" i="1"/>
  <c r="T3" i="1" s="1"/>
  <c r="T30" i="1" l="1"/>
  <c r="G30" i="1"/>
  <c r="O30" i="1"/>
  <c r="M30" i="1"/>
  <c r="N30" i="1"/>
  <c r="P30" i="1"/>
  <c r="H30" i="1"/>
  <c r="L30" i="1"/>
  <c r="R30" i="1"/>
  <c r="S30" i="1" s="1"/>
  <c r="F30" i="1"/>
  <c r="K30" i="1"/>
  <c r="J30" i="1"/>
  <c r="I30" i="1"/>
  <c r="Q30" i="1"/>
  <c r="T37" i="1"/>
  <c r="I37" i="1"/>
  <c r="M37" i="1"/>
  <c r="L37" i="1"/>
  <c r="H37" i="1"/>
  <c r="R37" i="1"/>
  <c r="Q37" i="1"/>
  <c r="J37" i="1"/>
  <c r="G37" i="1"/>
  <c r="O37" i="1"/>
  <c r="P37" i="1"/>
  <c r="K37" i="1"/>
  <c r="N37" i="1"/>
  <c r="F37" i="1"/>
  <c r="T28" i="1"/>
  <c r="M28" i="1"/>
  <c r="O28" i="1"/>
  <c r="J28" i="1"/>
  <c r="R28" i="1"/>
  <c r="I28" i="1"/>
  <c r="L28" i="1"/>
  <c r="P28" i="1"/>
  <c r="Q28" i="1"/>
  <c r="F28" i="1"/>
  <c r="K28" i="1"/>
  <c r="N28" i="1"/>
  <c r="G28" i="1"/>
  <c r="H28" i="1"/>
  <c r="T38" i="1"/>
  <c r="G38" i="1"/>
  <c r="O38" i="1"/>
  <c r="N38" i="1"/>
  <c r="I38" i="1"/>
  <c r="L38" i="1"/>
  <c r="H38" i="1"/>
  <c r="P38" i="1"/>
  <c r="K38" i="1"/>
  <c r="M38" i="1"/>
  <c r="Q38" i="1"/>
  <c r="J38" i="1"/>
  <c r="R38" i="1"/>
  <c r="F38" i="1"/>
  <c r="T36" i="1"/>
  <c r="N36" i="1"/>
  <c r="Q36" i="1"/>
  <c r="J36" i="1"/>
  <c r="H36" i="1"/>
  <c r="R36" i="1"/>
  <c r="L36" i="1"/>
  <c r="P36" i="1"/>
  <c r="O36" i="1"/>
  <c r="G36" i="1"/>
  <c r="M36" i="1"/>
  <c r="K36" i="1"/>
  <c r="I36" i="1"/>
  <c r="F36" i="1"/>
  <c r="T31" i="1"/>
  <c r="H31" i="1"/>
  <c r="Q31" i="1"/>
  <c r="F31" i="1"/>
  <c r="G31" i="1"/>
  <c r="P31" i="1"/>
  <c r="O31" i="1"/>
  <c r="I31" i="1"/>
  <c r="N31" i="1"/>
  <c r="L31" i="1"/>
  <c r="J31" i="1"/>
  <c r="K31" i="1"/>
  <c r="M31" i="1"/>
  <c r="R31" i="1"/>
  <c r="T34" i="1"/>
  <c r="G34" i="1"/>
  <c r="O34" i="1"/>
  <c r="R34" i="1"/>
  <c r="K34" i="1"/>
  <c r="I34" i="1"/>
  <c r="N34" i="1"/>
  <c r="Q34" i="1"/>
  <c r="J34" i="1"/>
  <c r="F34" i="1"/>
  <c r="H34" i="1"/>
  <c r="P34" i="1"/>
  <c r="M34" i="1"/>
  <c r="L34" i="1"/>
  <c r="T32" i="1"/>
  <c r="Q32" i="1"/>
  <c r="J32" i="1"/>
  <c r="K32" i="1"/>
  <c r="R32" i="1"/>
  <c r="M32" i="1"/>
  <c r="O32" i="1"/>
  <c r="F32" i="1"/>
  <c r="P32" i="1"/>
  <c r="L32" i="1"/>
  <c r="N32" i="1"/>
  <c r="G32" i="1"/>
  <c r="H32" i="1"/>
  <c r="I32" i="1"/>
  <c r="T39" i="1"/>
  <c r="M39" i="1"/>
  <c r="P39" i="1"/>
  <c r="O39" i="1"/>
  <c r="F39" i="1"/>
  <c r="Q39" i="1"/>
  <c r="G39" i="1"/>
  <c r="R39" i="1"/>
  <c r="L39" i="1"/>
  <c r="I39" i="1"/>
  <c r="J39" i="1"/>
  <c r="N39" i="1"/>
  <c r="H39" i="1"/>
  <c r="K39" i="1"/>
  <c r="T35" i="1"/>
  <c r="P35" i="1"/>
  <c r="L35" i="1"/>
  <c r="O35" i="1"/>
  <c r="K35" i="1"/>
  <c r="N35" i="1"/>
  <c r="J35" i="1"/>
  <c r="G35" i="1"/>
  <c r="M35" i="1"/>
  <c r="I35" i="1"/>
  <c r="F35" i="1"/>
  <c r="Q35" i="1"/>
  <c r="H35" i="1"/>
  <c r="R35" i="1"/>
  <c r="T33" i="1"/>
  <c r="M33" i="1"/>
  <c r="I33" i="1"/>
  <c r="K33" i="1"/>
  <c r="H33" i="1"/>
  <c r="G33" i="1"/>
  <c r="Q33" i="1"/>
  <c r="J33" i="1"/>
  <c r="R33" i="1"/>
  <c r="S33" i="1" s="1"/>
  <c r="L33" i="1"/>
  <c r="F33" i="1"/>
  <c r="P33" i="1"/>
  <c r="O33" i="1"/>
  <c r="N33" i="1"/>
  <c r="T29" i="1"/>
  <c r="P29" i="1"/>
  <c r="O29" i="1"/>
  <c r="J29" i="1"/>
  <c r="R29" i="1"/>
  <c r="F29" i="1"/>
  <c r="N29" i="1"/>
  <c r="G29" i="1"/>
  <c r="M29" i="1"/>
  <c r="H29" i="1"/>
  <c r="L29" i="1"/>
  <c r="K29" i="1"/>
  <c r="I29" i="1"/>
  <c r="Q29" i="1"/>
  <c r="T27" i="1"/>
  <c r="H27" i="1"/>
  <c r="O27" i="1"/>
  <c r="L27" i="1"/>
  <c r="F27" i="1"/>
  <c r="M27" i="1"/>
  <c r="P27" i="1"/>
  <c r="N27" i="1"/>
  <c r="K27" i="1"/>
  <c r="J27" i="1"/>
  <c r="I27" i="1"/>
  <c r="Q27" i="1"/>
  <c r="R27" i="1"/>
  <c r="G27" i="1"/>
  <c r="K11" i="1"/>
  <c r="Q11" i="1"/>
  <c r="P11" i="1"/>
  <c r="F11" i="1"/>
  <c r="L11" i="1"/>
  <c r="G11" i="1"/>
  <c r="J11" i="1"/>
  <c r="M11" i="1"/>
  <c r="I11" i="1"/>
  <c r="N11" i="1"/>
  <c r="H11" i="1"/>
  <c r="R11" i="1"/>
  <c r="S11" i="1" s="1"/>
  <c r="O11" i="1"/>
  <c r="T13" i="1"/>
  <c r="I13" i="1"/>
  <c r="K13" i="1"/>
  <c r="G13" i="1"/>
  <c r="H13" i="1"/>
  <c r="M13" i="1"/>
  <c r="J13" i="1"/>
  <c r="F13" i="1"/>
  <c r="R13" i="1"/>
  <c r="L13" i="1"/>
  <c r="O13" i="1"/>
  <c r="Q13" i="1"/>
  <c r="N13" i="1"/>
  <c r="P13" i="1"/>
  <c r="T19" i="1"/>
  <c r="F19" i="1"/>
  <c r="N19" i="1"/>
  <c r="G19" i="1"/>
  <c r="M19" i="1"/>
  <c r="O19" i="1"/>
  <c r="I19" i="1"/>
  <c r="J19" i="1"/>
  <c r="R19" i="1"/>
  <c r="L19" i="1"/>
  <c r="H19" i="1"/>
  <c r="Q19" i="1"/>
  <c r="K19" i="1"/>
  <c r="P19" i="1"/>
  <c r="T22" i="1"/>
  <c r="J22" i="1"/>
  <c r="K22" i="1"/>
  <c r="R22" i="1"/>
  <c r="H22" i="1"/>
  <c r="O22" i="1"/>
  <c r="I22" i="1"/>
  <c r="Q22" i="1"/>
  <c r="F22" i="1"/>
  <c r="L22" i="1"/>
  <c r="M22" i="1"/>
  <c r="N22" i="1"/>
  <c r="P22" i="1"/>
  <c r="G22" i="1"/>
  <c r="T20" i="1"/>
  <c r="H20" i="1"/>
  <c r="Q20" i="1"/>
  <c r="G20" i="1"/>
  <c r="P20" i="1"/>
  <c r="O20" i="1"/>
  <c r="L20" i="1"/>
  <c r="F20" i="1"/>
  <c r="N20" i="1"/>
  <c r="J20" i="1"/>
  <c r="R20" i="1"/>
  <c r="M20" i="1"/>
  <c r="I20" i="1"/>
  <c r="K20" i="1"/>
  <c r="T18" i="1"/>
  <c r="M18" i="1"/>
  <c r="J18" i="1"/>
  <c r="O18" i="1"/>
  <c r="G18" i="1"/>
  <c r="R18" i="1"/>
  <c r="L18" i="1"/>
  <c r="P18" i="1"/>
  <c r="I18" i="1"/>
  <c r="Q18" i="1"/>
  <c r="F18" i="1"/>
  <c r="K18" i="1"/>
  <c r="N18" i="1"/>
  <c r="H18" i="1"/>
  <c r="T12" i="1"/>
  <c r="R12" i="1"/>
  <c r="I12" i="1"/>
  <c r="H12" i="1"/>
  <c r="F12" i="1"/>
  <c r="M12" i="1"/>
  <c r="N12" i="1"/>
  <c r="J12" i="1"/>
  <c r="P12" i="1"/>
  <c r="L12" i="1"/>
  <c r="O12" i="1"/>
  <c r="Q12" i="1"/>
  <c r="K12" i="1"/>
  <c r="G12" i="1"/>
  <c r="T14" i="1"/>
  <c r="Q14" i="1"/>
  <c r="G14" i="1"/>
  <c r="K14" i="1"/>
  <c r="I14" i="1"/>
  <c r="R14" i="1"/>
  <c r="M14" i="1"/>
  <c r="J14" i="1"/>
  <c r="F14" i="1"/>
  <c r="O14" i="1"/>
  <c r="L14" i="1"/>
  <c r="N14" i="1"/>
  <c r="H14" i="1"/>
  <c r="P14" i="1"/>
  <c r="T17" i="1"/>
  <c r="O17" i="1"/>
  <c r="P17" i="1"/>
  <c r="I17" i="1"/>
  <c r="L17" i="1"/>
  <c r="F17" i="1"/>
  <c r="K17" i="1"/>
  <c r="Q17" i="1"/>
  <c r="N17" i="1"/>
  <c r="H17" i="1"/>
  <c r="M17" i="1"/>
  <c r="J17" i="1"/>
  <c r="R17" i="1"/>
  <c r="G17" i="1"/>
  <c r="T21" i="1"/>
  <c r="K21" i="1"/>
  <c r="I21" i="1"/>
  <c r="M21" i="1"/>
  <c r="N21" i="1"/>
  <c r="H21" i="1"/>
  <c r="G21" i="1"/>
  <c r="Q21" i="1"/>
  <c r="P21" i="1"/>
  <c r="O21" i="1"/>
  <c r="F21" i="1"/>
  <c r="J21" i="1"/>
  <c r="R21" i="1"/>
  <c r="L21" i="1"/>
  <c r="T16" i="1"/>
  <c r="L16" i="1"/>
  <c r="I16" i="1"/>
  <c r="G16" i="1"/>
  <c r="F16" i="1"/>
  <c r="Q16" i="1"/>
  <c r="N16" i="1"/>
  <c r="O16" i="1"/>
  <c r="K16" i="1"/>
  <c r="H16" i="1"/>
  <c r="M16" i="1"/>
  <c r="P16" i="1"/>
  <c r="J16" i="1"/>
  <c r="R16" i="1"/>
  <c r="T15" i="1"/>
  <c r="F15" i="1"/>
  <c r="G15" i="1"/>
  <c r="N15" i="1"/>
  <c r="Q15" i="1"/>
  <c r="K15" i="1"/>
  <c r="R15" i="1"/>
  <c r="J15" i="1"/>
  <c r="M15" i="1"/>
  <c r="P15" i="1"/>
  <c r="O15" i="1"/>
  <c r="I15" i="1"/>
  <c r="L15" i="1"/>
  <c r="H15" i="1"/>
  <c r="T24" i="1"/>
  <c r="H24" i="1"/>
  <c r="Q24" i="1"/>
  <c r="L24" i="1"/>
  <c r="M24" i="1"/>
  <c r="P24" i="1"/>
  <c r="G24" i="1"/>
  <c r="J24" i="1"/>
  <c r="R24" i="1"/>
  <c r="F24" i="1"/>
  <c r="N24" i="1"/>
  <c r="K24" i="1"/>
  <c r="I24" i="1"/>
  <c r="O24" i="1"/>
  <c r="T23" i="1"/>
  <c r="F23" i="1"/>
  <c r="N23" i="1"/>
  <c r="J23" i="1"/>
  <c r="K23" i="1"/>
  <c r="G23" i="1"/>
  <c r="R23" i="1"/>
  <c r="I23" i="1"/>
  <c r="H23" i="1"/>
  <c r="Q23" i="1"/>
  <c r="O23" i="1"/>
  <c r="P23" i="1"/>
  <c r="M23" i="1"/>
  <c r="L23" i="1"/>
  <c r="L2" i="1"/>
  <c r="T2" i="1"/>
  <c r="P2" i="1"/>
  <c r="F2" i="1"/>
  <c r="M2" i="1"/>
  <c r="N2" i="1"/>
  <c r="H2" i="1"/>
  <c r="R2" i="1"/>
  <c r="I2" i="1"/>
  <c r="Q2" i="1"/>
  <c r="O2" i="1"/>
  <c r="K2" i="1"/>
  <c r="G2" i="1"/>
  <c r="J2" i="1"/>
  <c r="R4" i="1"/>
  <c r="S4" i="1" s="1"/>
  <c r="J4" i="1"/>
  <c r="Q4" i="1"/>
  <c r="I4" i="1"/>
  <c r="P4" i="1"/>
  <c r="H4" i="1"/>
  <c r="N4" i="1"/>
  <c r="L4" i="1"/>
  <c r="O4" i="1"/>
  <c r="G4" i="1"/>
  <c r="F4" i="1"/>
  <c r="M4" i="1"/>
  <c r="K4" i="1"/>
  <c r="O3" i="1"/>
  <c r="G3" i="1"/>
  <c r="N3" i="1"/>
  <c r="F3" i="1"/>
  <c r="P3" i="1"/>
  <c r="M3" i="1"/>
  <c r="K3" i="1"/>
  <c r="J3" i="1"/>
  <c r="H3" i="1"/>
  <c r="L3" i="1"/>
  <c r="R3" i="1"/>
  <c r="S3" i="1" s="1"/>
  <c r="Q3" i="1"/>
  <c r="I3" i="1"/>
  <c r="M5" i="1"/>
  <c r="L5" i="1"/>
  <c r="K5" i="1"/>
  <c r="R5" i="1"/>
  <c r="S5" i="1" s="1"/>
  <c r="J5" i="1"/>
  <c r="I5" i="1"/>
  <c r="G5" i="1"/>
  <c r="F5" i="1"/>
  <c r="Q5" i="1"/>
  <c r="P5" i="1"/>
  <c r="H5" i="1"/>
  <c r="O5" i="1"/>
  <c r="N5" i="1"/>
  <c r="P6" i="1"/>
  <c r="H6" i="1"/>
  <c r="O6" i="1"/>
  <c r="G6" i="1"/>
  <c r="N6" i="1"/>
  <c r="F6" i="1"/>
  <c r="M6" i="1"/>
  <c r="L6" i="1"/>
  <c r="J6" i="1"/>
  <c r="I6" i="1"/>
  <c r="K6" i="1"/>
  <c r="R6" i="1"/>
  <c r="S6" i="1" s="1"/>
  <c r="Q6" i="1"/>
  <c r="K7" i="1"/>
  <c r="R7" i="1"/>
  <c r="S7" i="1" s="1"/>
  <c r="J7" i="1"/>
  <c r="Q7" i="1"/>
  <c r="I7" i="1"/>
  <c r="P7" i="1"/>
  <c r="H7" i="1"/>
  <c r="L7" i="1"/>
  <c r="O7" i="1"/>
  <c r="G7" i="1"/>
  <c r="M7" i="1"/>
  <c r="N7" i="1"/>
  <c r="F7" i="1"/>
  <c r="Q8" i="1"/>
  <c r="N8" i="1"/>
  <c r="F8" i="1"/>
  <c r="M8" i="1"/>
  <c r="L8" i="1"/>
  <c r="H8" i="1"/>
  <c r="G8" i="1"/>
  <c r="K8" i="1"/>
  <c r="P8" i="1"/>
  <c r="J8" i="1"/>
  <c r="O8" i="1"/>
  <c r="R8" i="1"/>
  <c r="S8" i="1" s="1"/>
  <c r="I8" i="1"/>
  <c r="S39" i="1" l="1"/>
  <c r="S38" i="1"/>
  <c r="S34" i="1"/>
  <c r="S36" i="1"/>
  <c r="S29" i="1"/>
  <c r="S32" i="1"/>
  <c r="S35" i="1"/>
  <c r="S31" i="1"/>
  <c r="S37" i="1"/>
  <c r="S28" i="1"/>
  <c r="S27" i="1"/>
  <c r="S19" i="1"/>
  <c r="S13" i="1"/>
  <c r="S22" i="1"/>
  <c r="S24" i="1"/>
  <c r="S12" i="1"/>
  <c r="S17" i="1"/>
  <c r="S18" i="1"/>
  <c r="S20" i="1"/>
  <c r="S23" i="1"/>
  <c r="S21" i="1"/>
  <c r="S16" i="1"/>
  <c r="S15" i="1"/>
  <c r="S14" i="1"/>
  <c r="S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<sst xmlns="http://schemas.openxmlformats.org/spreadsheetml/2006/main" count="88" uniqueCount="49">
  <si>
    <t>Symbol</t>
  </si>
  <si>
    <t>Last</t>
  </si>
  <si>
    <t>NC</t>
  </si>
  <si>
    <t>%NC</t>
  </si>
  <si>
    <t>%NC Annual</t>
  </si>
  <si>
    <t>Open</t>
  </si>
  <si>
    <t>High</t>
  </si>
  <si>
    <t>Low</t>
  </si>
  <si>
    <t>Bid Vol</t>
  </si>
  <si>
    <t>Bid</t>
  </si>
  <si>
    <t>Ask</t>
  </si>
  <si>
    <t>Ask Vol</t>
  </si>
  <si>
    <t>S.NVDA</t>
  </si>
  <si>
    <t>S.META</t>
  </si>
  <si>
    <t>S.AMZN</t>
  </si>
  <si>
    <t>S.MSFT</t>
  </si>
  <si>
    <t>S.TSLA</t>
  </si>
  <si>
    <t>S.GOOGL</t>
  </si>
  <si>
    <t>S.AAPL</t>
  </si>
  <si>
    <t>Description</t>
  </si>
  <si>
    <t>Ratio</t>
  </si>
  <si>
    <t>Y Volume</t>
  </si>
  <si>
    <t>T Volume</t>
  </si>
  <si>
    <t>CCE</t>
  </si>
  <si>
    <t>RBE</t>
  </si>
  <si>
    <t>CLE</t>
  </si>
  <si>
    <t>HOE</t>
  </si>
  <si>
    <t>QO</t>
  </si>
  <si>
    <t>SBE</t>
  </si>
  <si>
    <t>GCE</t>
  </si>
  <si>
    <t>CPE</t>
  </si>
  <si>
    <t>SIE</t>
  </si>
  <si>
    <t>ZWA</t>
  </si>
  <si>
    <t>PLE</t>
  </si>
  <si>
    <t>ZSE</t>
  </si>
  <si>
    <t>ZCE</t>
  </si>
  <si>
    <t>NGE</t>
  </si>
  <si>
    <t>SPY</t>
  </si>
  <si>
    <t>XLB</t>
  </si>
  <si>
    <t>XLC</t>
  </si>
  <si>
    <t>XLE</t>
  </si>
  <si>
    <t>XLF</t>
  </si>
  <si>
    <t>XLI</t>
  </si>
  <si>
    <t>XLK</t>
  </si>
  <si>
    <t>XLP</t>
  </si>
  <si>
    <t>XLRE</t>
  </si>
  <si>
    <t>XLU</t>
  </si>
  <si>
    <t>XLV</t>
  </si>
  <si>
    <t>XLY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</si>
</sst>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0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200</v>
        <stp/>
        <stp>ContractData</stp>
        <stp>S.META</stp>
        <stp>MT_LastAskVolume</stp>
        <stp/>
        <stp>T</stp>
        <tr r="N3" s="1"/>
      </tp>
      <tp>
        <v>0.13900000000000001</v>
        <stp/>
        <stp>ContractData</stp>
        <stp>NGE</stp>
        <stp>NetLastQuoteToday</stp>
        <stp/>
        <stp>T</stp>
        <tr r="I24" s="1"/>
      </tp>
      <tp>
        <v>19</v>
        <stp/>
        <stp>ContractData</stp>
        <stp>GCE</stp>
        <stp>MT_LastBidVolume</stp>
        <stp/>
        <stp>T</stp>
        <tr r="K16" s="1"/>
      </tp>
      <tp t="s">
        <v>ICE Brent Crude, May 24</v>
        <stp/>
        <stp>ContractData</stp>
        <stp>QO</stp>
        <stp>LongDescription</stp>
        <stp/>
        <stp>T</stp>
        <tr r="F14" s="1"/>
      </tp>
      <tp>
        <v>-0.44</v>
        <stp/>
        <stp>ContractData</stp>
        <stp>SBE</stp>
        <stp>NetLastQuoteToday</stp>
        <stp/>
        <stp>T</stp>
        <tr r="I17" s="1"/>
      </tp>
      <tp>
        <v>-1.7500000000000002E-2</v>
        <stp/>
        <stp>ContractData</stp>
        <stp>RBE</stp>
        <stp>NetLastQuoteToday</stp>
        <stp/>
        <stp>T</stp>
        <tr r="I12" s="1"/>
      </tp>
      <tp>
        <v>-5.2473333810580458</v>
        <stp/>
        <stp>StudyData</stp>
        <stp>S.GOOGL</stp>
        <stp>PCB</stp>
        <stp>BaseType=Index,Index=1</stp>
        <stp>Close</stp>
        <stp>Y</stp>
        <stp/>
        <stp>all</stp>
        <stp/>
        <stp/>
        <stp/>
        <stp>T</stp>
        <tr r="G6" s="1"/>
        <tr r="B7" s="1"/>
      </tp>
      <tp>
        <v>132.37</v>
        <stp/>
        <stp>ContractData</stp>
        <stp>S.GOOGL</stp>
        <stp>LastQuoteToday</stp>
        <stp/>
        <stp>T</stp>
        <tr r="H6" s="1"/>
      </tp>
      <tp>
        <v>500</v>
        <stp/>
        <stp>ContractData</stp>
        <stp>S.AAPL</stp>
        <stp>MT_LastAskVolume</stp>
        <stp/>
        <stp>T</stp>
        <tr r="N7" s="1"/>
      </tp>
      <tp>
        <v>5</v>
        <stp/>
        <stp>ContractData</stp>
        <stp>ZCE</stp>
        <stp>NetLastQuoteToday</stp>
        <stp/>
        <stp>T</stp>
        <tr r="I22" s="1"/>
      </tp>
      <tp>
        <v>259</v>
        <stp/>
        <stp>ContractData</stp>
        <stp>CCE</stp>
        <stp>NetLastQuoteToday</stp>
        <stp/>
        <stp>T</stp>
        <tr r="I11" s="1"/>
      </tp>
      <tp>
        <v>32.200000000000003</v>
        <stp/>
        <stp>ContractData</stp>
        <stp>GCE</stp>
        <stp>NetLastQuoteToday</stp>
        <stp/>
        <stp>T</stp>
        <tr r="I16" s="1"/>
      </tp>
      <tp>
        <v>329</v>
        <stp/>
        <stp>ContractData</stp>
        <stp>ZCE</stp>
        <stp>MT_LastAskVolume</stp>
        <stp/>
        <stp>T</stp>
        <tr r="N22" s="1"/>
      </tp>
      <tp>
        <v>13</v>
        <stp/>
        <stp>ContractData</stp>
        <stp>ZSE</stp>
        <stp>MT_LastAskVolume</stp>
        <stp/>
        <stp>T</stp>
        <tr r="N23" s="1"/>
      </tp>
      <tp>
        <v>14</v>
        <stp/>
        <stp>ContractData</stp>
        <stp>ZWA</stp>
        <stp>MT_LastAskVolume</stp>
        <stp/>
        <stp>T</stp>
        <tr r="N21" s="1"/>
      </tp>
      <tp>
        <v>1</v>
        <stp/>
        <stp>ContractData</stp>
        <stp>CCE</stp>
        <stp>MT_LastBidVolume</stp>
        <stp/>
        <stp>T</stp>
        <tr r="K11" s="1"/>
      </tp>
      <tp>
        <v>5</v>
        <stp/>
        <stp>ContractData</stp>
        <stp>CLE</stp>
        <stp>MT_LastBidVolume</stp>
        <stp/>
        <stp>T</stp>
        <tr r="K13" s="1"/>
      </tp>
      <tp>
        <v>21</v>
        <stp/>
        <stp>ContractData</stp>
        <stp>CPE</stp>
        <stp>MT_LastBidVolume</stp>
        <stp/>
        <stp>T</stp>
        <tr r="K18" s="1"/>
      </tp>
      <tp>
        <v>800</v>
        <stp/>
        <stp>ContractData</stp>
        <stp>XLY</stp>
        <stp>MT_LastAskVolume</stp>
        <stp/>
        <stp>T</stp>
        <tr r="N36" s="1"/>
      </tp>
      <tp>
        <v>11300</v>
        <stp/>
        <stp>ContractData</stp>
        <stp>XLP</stp>
        <stp>MT_LastAskVolume</stp>
        <stp/>
        <stp>T</stp>
        <tr r="N34" s="1"/>
      </tp>
      <tp>
        <v>4300</v>
        <stp/>
        <stp>ContractData</stp>
        <stp>XLU</stp>
        <stp>MT_LastAskVolume</stp>
        <stp/>
        <stp>T</stp>
        <tr r="N38" s="1"/>
        <tr r="N39" s="1"/>
      </tp>
      <tp>
        <v>800</v>
        <stp/>
        <stp>ContractData</stp>
        <stp>XLV</stp>
        <stp>MT_LastAskVolume</stp>
        <stp/>
        <stp>T</stp>
        <tr r="N31" s="1"/>
      </tp>
      <tp>
        <v>1100</v>
        <stp/>
        <stp>ContractData</stp>
        <stp>XLI</stp>
        <stp>MT_LastAskVolume</stp>
        <stp/>
        <stp>T</stp>
        <tr r="N32" s="1"/>
      </tp>
      <tp>
        <v>1100</v>
        <stp/>
        <stp>ContractData</stp>
        <stp>XLK</stp>
        <stp>MT_LastAskVolume</stp>
        <stp/>
        <stp>T</stp>
        <tr r="N27" s="1"/>
      </tp>
      <tp>
        <v>1400</v>
        <stp/>
        <stp>ContractData</stp>
        <stp>XLB</stp>
        <stp>MT_LastAskVolume</stp>
        <stp/>
        <stp>T</stp>
        <tr r="N33" s="1"/>
      </tp>
      <tp>
        <v>6800</v>
        <stp/>
        <stp>ContractData</stp>
        <stp>XLC</stp>
        <stp>MT_LastAskVolume</stp>
        <stp/>
        <stp>T</stp>
        <tr r="N28" s="1"/>
      </tp>
      <tp>
        <v>1100</v>
        <stp/>
        <stp>ContractData</stp>
        <stp>XLE</stp>
        <stp>MT_LastAskVolume</stp>
        <stp/>
        <stp>T</stp>
        <tr r="N35" s="1"/>
      </tp>
      <tp>
        <v>119600</v>
        <stp/>
        <stp>ContractData</stp>
        <stp>XLF</stp>
        <stp>MT_LastAskVolume</stp>
        <stp/>
        <stp>T</stp>
        <tr r="N30" s="1"/>
      </tp>
      <tp>
        <v>100</v>
        <stp/>
        <stp>ContractData</stp>
        <stp>S.AMZN</stp>
        <stp>MT_LastAskVolume</stp>
        <stp/>
        <stp>T</stp>
        <tr r="N4" s="1"/>
      </tp>
      <tp>
        <v>-5.8500000000000003E-2</v>
        <stp/>
        <stp>ContractData</stp>
        <stp>HOE</stp>
        <stp>NetLastQuoteToday</stp>
        <stp/>
        <stp>T</stp>
        <tr r="I15" s="1"/>
      </tp>
      <tp>
        <v>7.6583592938733007</v>
        <stp/>
        <stp>StudyData</stp>
        <stp>QO</stp>
        <stp>PCB</stp>
        <stp>BaseType=Index,Index=1</stp>
        <stp>Close</stp>
        <stp>Y</stp>
        <stp/>
        <stp>all</stp>
        <stp/>
        <stp/>
        <stp/>
        <stp>T</stp>
        <tr r="B15" s="1"/>
        <tr r="G14" s="1"/>
      </tp>
      <tp>
        <v>100</v>
        <stp/>
        <stp>ContractData</stp>
        <stp>S.NVDA</stp>
        <stp>MT_LastBidVolume</stp>
        <stp/>
        <stp>T</stp>
        <tr r="K2" s="1"/>
      </tp>
      <tp>
        <v>0.38</v>
        <stp/>
        <stp>ContractData</stp>
        <stp>XLI</stp>
        <stp>NetLastQuoteToday</stp>
        <stp/>
        <stp>T</stp>
        <tr r="I32" s="1"/>
      </tp>
      <tp>
        <v>0.3</v>
        <stp/>
        <stp>ContractData</stp>
        <stp>XLK</stp>
        <stp>NetLastQuoteToday</stp>
        <stp/>
        <stp>T</stp>
        <tr r="I27" s="1"/>
      </tp>
      <tp>
        <v>-0.86</v>
        <stp/>
        <stp>ContractData</stp>
        <stp>XLE</stp>
        <stp>NetLastQuoteToday</stp>
        <stp/>
        <stp>T</stp>
        <tr r="I35" s="1"/>
      </tp>
      <tp>
        <v>18.600000000000001</v>
        <stp/>
        <stp>ContractData</stp>
        <stp>PLE</stp>
        <stp>NetLastQuoteToday</stp>
        <stp/>
        <stp>T</stp>
        <tr r="I20" s="1"/>
      </tp>
      <tp>
        <v>-0.94000000000000006</v>
        <stp/>
        <stp>ContractData</stp>
        <stp>CLE</stp>
        <stp>NetLastQuoteToday</stp>
        <stp/>
        <stp>T</stp>
        <tr r="I13" s="1"/>
      </tp>
      <tp>
        <v>0.11</v>
        <stp/>
        <stp>ContractData</stp>
        <stp>XLF</stp>
        <stp>NetLastQuoteToday</stp>
        <stp/>
        <stp>T</stp>
        <tr r="I30" s="1"/>
      </tp>
      <tp>
        <v>-0.83000000000000007</v>
        <stp/>
        <stp>ContractData</stp>
        <stp>XLC</stp>
        <stp>NetLastQuoteToday</stp>
        <stp/>
        <stp>T</stp>
        <tr r="I28" s="1"/>
      </tp>
      <tp>
        <v>0.63</v>
        <stp/>
        <stp>ContractData</stp>
        <stp>XLB</stp>
        <stp>NetLastQuoteToday</stp>
        <stp/>
        <stp>T</stp>
        <tr r="I33" s="1"/>
      </tp>
      <tp>
        <v>-1.5</v>
        <stp/>
        <stp>ContractData</stp>
        <stp>XLY</stp>
        <stp>NetLastQuoteToday</stp>
        <stp/>
        <stp>T</stp>
        <tr r="I36" s="1"/>
      </tp>
      <tp>
        <v>0.52</v>
        <stp/>
        <stp>ContractData</stp>
        <stp>XLU</stp>
        <stp>NetLastQuoteToday</stp>
        <stp/>
        <stp>T</stp>
        <tr r="I38" s="1"/>
        <tr r="I39" s="1"/>
      </tp>
      <tp>
        <v>-0.21</v>
        <stp/>
        <stp>ContractData</stp>
        <stp>XLV</stp>
        <stp>NetLastQuoteToday</stp>
        <stp/>
        <stp>T</stp>
        <tr r="I31" s="1"/>
      </tp>
      <tp>
        <v>0.1</v>
        <stp/>
        <stp>ContractData</stp>
        <stp>XLP</stp>
        <stp>NetLastQuoteToday</stp>
        <stp/>
        <stp>T</stp>
        <tr r="I34" s="1"/>
      </tp>
      <tp>
        <v>14</v>
        <stp/>
        <stp>ContractData</stp>
        <stp>NGE</stp>
        <stp>MT_LastBidVolume</stp>
        <stp/>
        <stp>T</stp>
        <tr r="K24" s="1"/>
      </tp>
      <tp>
        <v>11</v>
        <stp/>
        <stp>ContractData</stp>
        <stp>SIE</stp>
        <stp>MT_LastAskVolume</stp>
        <stp/>
        <stp>T</stp>
        <tr r="N19" s="1"/>
      </tp>
      <tp t="s">
        <v>Corn (Globex), May 24</v>
        <stp/>
        <stp>ContractData</stp>
        <stp>ZCE</stp>
        <stp>LongDescription</stp>
        <stp/>
        <stp>T</stp>
        <tr r="F22" s="1"/>
      </tp>
      <tp t="s">
        <v>Soybeans (Globex), May 24</v>
        <stp/>
        <stp>ContractData</stp>
        <stp>ZSE</stp>
        <stp>LongDescription</stp>
        <stp/>
        <stp>T</stp>
        <tr r="F23" s="1"/>
      </tp>
      <tp t="s">
        <v>Wheat (Globex), May 24</v>
        <stp/>
        <stp>ContractData</stp>
        <stp>ZWA</stp>
        <stp>LongDescription</stp>
        <stp/>
        <stp>T</stp>
        <tr r="F21" s="1"/>
      </tp>
      <tp t="s">
        <v>Consumer Discretionary Select SectorSPDR</v>
        <stp/>
        <stp>ContractData</stp>
        <stp>XLY</stp>
        <stp>LongDescription</stp>
        <stp/>
        <stp>T</stp>
        <tr r="F36" s="1"/>
      </tp>
      <tp t="s">
        <v>Health Care Select Sector SPDR</v>
        <stp/>
        <stp>ContractData</stp>
        <stp>XLV</stp>
        <stp>LongDescription</stp>
        <stp/>
        <stp>T</stp>
        <tr r="F31" s="1"/>
      </tp>
      <tp t="s">
        <v>Utilities Select Sector SPDR</v>
        <stp/>
        <stp>ContractData</stp>
        <stp>XLU</stp>
        <stp>LongDescription</stp>
        <stp/>
        <stp>T</stp>
        <tr r="F39" s="1"/>
        <tr r="F38" s="1"/>
      </tp>
      <tp t="s">
        <v>Consumer Staples Select Sector SPDR</v>
        <stp/>
        <stp>ContractData</stp>
        <stp>XLP</stp>
        <stp>LongDescription</stp>
        <stp/>
        <stp>T</stp>
        <tr r="F34" s="1"/>
      </tp>
      <tp t="s">
        <v>Technology Sector SPDR Fund</v>
        <stp/>
        <stp>ContractData</stp>
        <stp>XLK</stp>
        <stp>LongDescription</stp>
        <stp/>
        <stp>T</stp>
        <tr r="F27" s="1"/>
      </tp>
      <tp t="s">
        <v>Industrial Select Sector SPDR</v>
        <stp/>
        <stp>ContractData</stp>
        <stp>XLI</stp>
        <stp>LongDescription</stp>
        <stp/>
        <stp>T</stp>
        <tr r="F32" s="1"/>
      </tp>
      <tp t="s">
        <v>Financial Select Sector SPDR</v>
        <stp/>
        <stp>ContractData</stp>
        <stp>XLF</stp>
        <stp>LongDescription</stp>
        <stp/>
        <stp>T</stp>
        <tr r="F30" s="1"/>
      </tp>
      <tp t="s">
        <v>Energy Select Sector SPDR</v>
        <stp/>
        <stp>ContractData</stp>
        <stp>XLE</stp>
        <stp>LongDescription</stp>
        <stp/>
        <stp>T</stp>
        <tr r="F35" s="1"/>
      </tp>
      <tp t="s">
        <v>Communication Services Select Sector SPDR</v>
        <stp/>
        <stp>ContractData</stp>
        <stp>XLC</stp>
        <stp>LongDescription</stp>
        <stp/>
        <stp>T</stp>
        <tr r="F28" s="1"/>
      </tp>
      <tp t="s">
        <v>Materials Select Sector SPDR</v>
        <stp/>
        <stp>ContractData</stp>
        <stp>XLB</stp>
        <stp>LongDescription</stp>
        <stp/>
        <stp>T</stp>
        <tr r="F33" s="1"/>
      </tp>
      <tp>
        <v>9</v>
        <stp/>
        <stp>ContractData</stp>
        <stp>SBE</stp>
        <stp>MT_LastAskVolume</stp>
        <stp/>
        <stp>T</stp>
        <tr r="N17" s="1"/>
      </tp>
      <tp t="s">
        <v>RBOB Gasoline (Globex), Apr 24</v>
        <stp/>
        <stp>ContractData</stp>
        <stp>RBE</stp>
        <stp>LongDescription</stp>
        <stp/>
        <stp>T</stp>
        <tr r="F12" s="1"/>
      </tp>
      <tp t="s">
        <v>Silver (Globex), May 24</v>
        <stp/>
        <stp>ContractData</stp>
        <stp>SIE</stp>
        <stp>LongDescription</stp>
        <stp/>
        <stp>T</stp>
        <tr r="F19" s="1"/>
      </tp>
      <tp t="s">
        <v>Sugar World #11 (ICE), May 24</v>
        <stp/>
        <stp>ContractData</stp>
        <stp>SBE</stp>
        <stp>LongDescription</stp>
        <stp/>
        <stp>T</stp>
        <tr r="F17" s="1"/>
      </tp>
      <tp t="s">
        <v>SPDR S&amp;P 500</v>
        <stp/>
        <stp>ContractData</stp>
        <stp>SPY</stp>
        <stp>LongDescription</stp>
        <stp/>
        <stp>T</stp>
        <tr r="F29" s="1"/>
      </tp>
      <tp t="s">
        <v>Platinum (Globex), Apr 24</v>
        <stp/>
        <stp>ContractData</stp>
        <stp>PLE</stp>
        <stp>LongDescription</stp>
        <stp/>
        <stp>T</stp>
        <tr r="F20" s="1"/>
      </tp>
      <tp t="s">
        <v>Natural Gas (Globex), Apr 24</v>
        <stp/>
        <stp>ContractData</stp>
        <stp>NGE</stp>
        <stp>LongDescription</stp>
        <stp/>
        <stp>T</stp>
        <tr r="F24" s="1"/>
      </tp>
      <tp t="s">
        <v>NY Harbor ULSD, Apr 24</v>
        <stp/>
        <stp>ContractData</stp>
        <stp>HOE</stp>
        <stp>LongDescription</stp>
        <stp/>
        <stp>T</stp>
        <tr r="F15" s="1"/>
      </tp>
      <tp>
        <v>2300</v>
        <stp/>
        <stp>ContractData</stp>
        <stp>SPY</stp>
        <stp>MT_LastAskVolume</stp>
        <stp/>
        <stp>T</stp>
        <tr r="N29" s="1"/>
      </tp>
      <tp t="s">
        <v>Gold (Globex), Apr 24</v>
        <stp/>
        <stp>ContractData</stp>
        <stp>GCE</stp>
        <stp>LongDescription</stp>
        <stp/>
        <stp>T</stp>
        <tr r="F16" s="1"/>
      </tp>
      <tp t="s">
        <v>Crude Light (Globex), Apr 24</v>
        <stp/>
        <stp>ContractData</stp>
        <stp>CLE</stp>
        <stp>LongDescription</stp>
        <stp/>
        <stp>T</stp>
        <tr r="F13" s="1"/>
      </tp>
      <tp t="s">
        <v>Cocoa (ICE), May 24</v>
        <stp/>
        <stp>ContractData</stp>
        <stp>CCE</stp>
        <stp>LongDescription</stp>
        <stp/>
        <stp>T</stp>
        <tr r="F11" s="1"/>
      </tp>
      <tp t="s">
        <v>Copper (Globex), May 24</v>
        <stp/>
        <stp>ContractData</stp>
        <stp>CPE</stp>
        <stp>LongDescription</stp>
        <stp/>
        <stp>T</stp>
        <tr r="F18" s="1"/>
      </tp>
      <tp>
        <v>300</v>
        <stp/>
        <stp>ContractData</stp>
        <stp>S.TSLA</stp>
        <stp>MT_LastBidVolume</stp>
        <stp/>
        <stp>T</stp>
        <tr r="K8" s="1"/>
      </tp>
      <tp>
        <v>100</v>
        <stp/>
        <stp>ContractData</stp>
        <stp>S.MSFT</stp>
        <stp>MT_LastBidVolume</stp>
        <stp/>
        <stp>T</stp>
        <tr r="K5" s="1"/>
      </tp>
      <tp>
        <v>1</v>
        <stp/>
        <stp>ContractData</stp>
        <stp>HOE</stp>
        <stp>MT_LastBidVolume</stp>
        <stp/>
        <stp>T</stp>
        <tr r="K15" s="1"/>
      </tp>
      <tp>
        <v>2</v>
        <stp/>
        <stp>ContractData</stp>
        <stp>RBE</stp>
        <stp>MT_LastAskVolume</stp>
        <stp/>
        <stp>T</stp>
        <tr r="N12" s="1"/>
      </tp>
      <tp>
        <v>3</v>
        <stp/>
        <stp>ContractData</stp>
        <stp>PLE</stp>
        <stp>MT_LastAskVolume</stp>
        <stp/>
        <stp>T</stp>
        <tr r="N20" s="1"/>
      </tp>
      <tp>
        <v>0.66100000000000003</v>
        <stp/>
        <stp>ContractData</stp>
        <stp>SIE</stp>
        <stp>NetLastQuoteToday</stp>
        <stp/>
        <stp>T</stp>
        <tr r="I19" s="1"/>
      </tp>
      <tp>
        <v>5.75</v>
        <stp/>
        <stp>ContractData</stp>
        <stp>ZWA</stp>
        <stp>NetLastQuoteToday</stp>
        <stp/>
        <stp>T</stp>
        <tr r="I21" s="1"/>
      </tp>
      <tp>
        <v>12</v>
        <stp/>
        <stp>ContractData</stp>
        <stp>NGE</stp>
        <stp>MT_LastAskVolume</stp>
        <stp/>
        <stp>T</stp>
        <tr r="N24" s="1"/>
      </tp>
      <tp>
        <v>100</v>
        <stp/>
        <stp>ContractData</stp>
        <stp>S.AMZN</stp>
        <stp>MT_LastBidVolume</stp>
        <stp/>
        <stp>T</stp>
        <tr r="K4" s="1"/>
      </tp>
      <tp>
        <v>200</v>
        <stp/>
        <stp>ContractData</stp>
        <stp>S.NVDA</stp>
        <stp>MT_LastAskVolume</stp>
        <stp/>
        <stp>T</stp>
        <tr r="N2" s="1"/>
      </tp>
      <tp>
        <v>2.75</v>
        <stp/>
        <stp>ContractData</stp>
        <stp>ZSE</stp>
        <stp>NetLastQuoteToday</stp>
        <stp/>
        <stp>T</stp>
        <tr r="I23" s="1"/>
      </tp>
      <tp>
        <v>5</v>
        <stp/>
        <stp>ContractData</stp>
        <stp>PLE</stp>
        <stp>MT_LastBidVolume</stp>
        <stp/>
        <stp>T</stp>
        <tr r="K20" s="1"/>
      </tp>
      <tp>
        <v>17</v>
        <stp/>
        <stp>ContractData</stp>
        <stp>SBE</stp>
        <stp>MT_LastBidVolume</stp>
        <stp/>
        <stp>T</stp>
        <tr r="K17" s="1"/>
      </tp>
      <tp>
        <v>5.5000000000000005E-3</v>
        <stp/>
        <stp>ContractData</stp>
        <stp>CPE</stp>
        <stp>NetLastQuoteToday</stp>
        <stp/>
        <stp>T</stp>
        <tr r="I18" s="1"/>
      </tp>
      <tp>
        <v>43</v>
        <stp/>
        <stp>ContractData</stp>
        <stp>SIE</stp>
        <stp>MT_LastBidVolume</stp>
        <stp/>
        <stp>T</stp>
        <tr r="K19" s="1"/>
      </tp>
      <tp>
        <v>-0.12</v>
        <stp/>
        <stp>ContractData</stp>
        <stp>SPY</stp>
        <stp>NetLastQuoteToday</stp>
        <stp/>
        <stp>T</stp>
        <tr r="I29" s="1"/>
      </tp>
      <tp>
        <v>200</v>
        <stp/>
        <stp>ContractData</stp>
        <stp>SPY</stp>
        <stp>MT_LastBidVolume</stp>
        <stp/>
        <stp>T</stp>
        <tr r="K29" s="1"/>
      </tp>
      <tp>
        <v>100</v>
        <stp/>
        <stp>ContractData</stp>
        <stp>S.MSFT</stp>
        <stp>MT_LastAskVolume</stp>
        <stp/>
        <stp>T</stp>
        <tr r="N5" s="1"/>
      </tp>
      <tp>
        <v>100</v>
        <stp/>
        <stp>ContractData</stp>
        <stp>S.TSLA</stp>
        <stp>MT_LastAskVolume</stp>
        <stp/>
        <stp>T</stp>
        <tr r="N8" s="1"/>
      </tp>
      <tp>
        <v>1</v>
        <stp/>
        <stp>ContractData</stp>
        <stp>RBE</stp>
        <stp>MT_LastBidVolume</stp>
        <stp/>
        <stp>T</stp>
        <tr r="K12" s="1"/>
      </tp>
      <tp>
        <v>2</v>
        <stp/>
        <stp>ContractData</stp>
        <stp>HOE</stp>
        <stp>MT_LastAskVolume</stp>
        <stp/>
        <stp>T</stp>
        <tr r="N15" s="1"/>
      </tp>
      <tp>
        <v>17</v>
        <stp/>
        <stp>ContractData</stp>
        <stp>GCE</stp>
        <stp>MT_LastAskVolume</stp>
        <stp/>
        <stp>T</stp>
        <tr r="N16" s="1"/>
      </tp>
      <tp>
        <v>100</v>
        <stp/>
        <stp>ContractData</stp>
        <stp>S.META</stp>
        <stp>MT_LastBidVolume</stp>
        <stp/>
        <stp>T</stp>
        <tr r="K3" s="1"/>
      </tp>
      <tp>
        <v>11</v>
        <stp/>
        <stp>ContractData</stp>
        <stp>CLE</stp>
        <stp>MT_LastAskVolume</stp>
        <stp/>
        <stp>T</stp>
        <tr r="N13" s="1"/>
      </tp>
      <tp>
        <v>4</v>
        <stp/>
        <stp>ContractData</stp>
        <stp>CCE</stp>
        <stp>MT_LastAskVolume</stp>
        <stp/>
        <stp>T</stp>
        <tr r="N11" s="1"/>
      </tp>
      <tp>
        <v>20</v>
        <stp/>
        <stp>ContractData</stp>
        <stp>CPE</stp>
        <stp>MT_LastAskVolume</stp>
        <stp/>
        <stp>T</stp>
        <tr r="N18" s="1"/>
      </tp>
      <tp>
        <v>400</v>
        <stp/>
        <stp>ContractData</stp>
        <stp>XLY</stp>
        <stp>MT_LastBidVolume</stp>
        <stp/>
        <stp>T</stp>
        <tr r="K36" s="1"/>
      </tp>
      <tp>
        <v>23700</v>
        <stp/>
        <stp>ContractData</stp>
        <stp>XLP</stp>
        <stp>MT_LastBidVolume</stp>
        <stp/>
        <stp>T</stp>
        <tr r="K34" s="1"/>
      </tp>
      <tp>
        <v>1400</v>
        <stp/>
        <stp>ContractData</stp>
        <stp>XLU</stp>
        <stp>MT_LastBidVolume</stp>
        <stp/>
        <stp>T</stp>
        <tr r="K39" s="1"/>
        <tr r="K38" s="1"/>
      </tp>
      <tp>
        <v>1100</v>
        <stp/>
        <stp>ContractData</stp>
        <stp>XLV</stp>
        <stp>MT_LastBidVolume</stp>
        <stp/>
        <stp>T</stp>
        <tr r="K31" s="1"/>
      </tp>
      <tp>
        <v>3500</v>
        <stp/>
        <stp>ContractData</stp>
        <stp>XLI</stp>
        <stp>MT_LastBidVolume</stp>
        <stp/>
        <stp>T</stp>
        <tr r="K32" s="1"/>
      </tp>
      <tp>
        <v>400</v>
        <stp/>
        <stp>ContractData</stp>
        <stp>XLK</stp>
        <stp>MT_LastBidVolume</stp>
        <stp/>
        <stp>T</stp>
        <tr r="K27" s="1"/>
      </tp>
      <tp>
        <v>1900</v>
        <stp/>
        <stp>ContractData</stp>
        <stp>XLB</stp>
        <stp>MT_LastBidVolume</stp>
        <stp/>
        <stp>T</stp>
        <tr r="K33" s="1"/>
      </tp>
      <tp>
        <v>2300</v>
        <stp/>
        <stp>ContractData</stp>
        <stp>XLC</stp>
        <stp>MT_LastBidVolume</stp>
        <stp/>
        <stp>T</stp>
        <tr r="K28" s="1"/>
      </tp>
      <tp>
        <v>4800</v>
        <stp/>
        <stp>ContractData</stp>
        <stp>XLE</stp>
        <stp>MT_LastBidVolume</stp>
        <stp/>
        <stp>T</stp>
        <tr r="K35" s="1"/>
      </tp>
      <tp>
        <v>91900</v>
        <stp/>
        <stp>ContractData</stp>
        <stp>XLF</stp>
        <stp>MT_LastBidVolume</stp>
        <stp/>
        <stp>T</stp>
        <tr r="K30" s="1"/>
      </tp>
      <tp>
        <v>100</v>
        <stp/>
        <stp>ContractData</stp>
        <stp>S.AAPL</stp>
        <stp>MT_LastBidVolume</stp>
        <stp/>
        <stp>T</stp>
        <tr r="K7" s="1"/>
      </tp>
      <tp>
        <v>48</v>
        <stp/>
        <stp>ContractData</stp>
        <stp>ZCE</stp>
        <stp>MT_LastBidVolume</stp>
        <stp/>
        <stp>T</stp>
        <tr r="K22" s="1"/>
      </tp>
      <tp>
        <v>17</v>
        <stp/>
        <stp>ContractData</stp>
        <stp>ZWA</stp>
        <stp>MT_LastBidVolume</stp>
        <stp/>
        <stp>T</stp>
        <tr r="K21" s="1"/>
      </tp>
      <tp>
        <v>49</v>
        <stp/>
        <stp>ContractData</stp>
        <stp>ZSE</stp>
        <stp>MT_LastBidVolume</stp>
        <stp/>
        <stp>T</stp>
        <tr r="K23" s="1"/>
      </tp>
      <tp>
        <v>3.5124253783145929</v>
        <stp/>
        <stp>StudyData</stp>
        <stp>XLP</stp>
        <stp>PCB</stp>
        <stp>BaseType=Index,Index=1</stp>
        <stp>Close</stp>
        <stp>Y</stp>
        <stp/>
        <stp>all</stp>
        <stp/>
        <stp/>
        <stp/>
        <stp>T</stp>
        <tr r="G34" s="1"/>
        <tr r="B34" s="1"/>
      </tp>
      <tp>
        <v>7.1418096495087324</v>
        <stp/>
        <stp>StudyData</stp>
        <stp>XLV</stp>
        <stp>PCB</stp>
        <stp>BaseType=Index,Index=1</stp>
        <stp>Close</stp>
        <stp>Y</stp>
        <stp/>
        <stp>all</stp>
        <stp/>
        <stp/>
        <stp/>
        <stp>T</stp>
        <tr r="G31" s="1"/>
        <tr r="B37" s="1"/>
      </tp>
      <tp>
        <v>-1.7369335228169815</v>
        <stp/>
        <stp>StudyData</stp>
        <stp>XLU</stp>
        <stp>PCB</stp>
        <stp>BaseType=Index,Index=1</stp>
        <stp>Close</stp>
        <stp>Y</stp>
        <stp/>
        <stp>all</stp>
        <stp/>
        <stp/>
        <stp/>
        <stp>T</stp>
        <tr r="G39" s="1"/>
        <tr r="G38" s="1"/>
        <tr r="B36" s="1"/>
        <tr r="B39" s="1"/>
      </tp>
      <tp>
        <v>2.6340808679604093</v>
        <stp/>
        <stp>StudyData</stp>
        <stp>XLY</stp>
        <stp>PCB</stp>
        <stp>BaseType=Index,Index=1</stp>
        <stp>Close</stp>
        <stp>Y</stp>
        <stp/>
        <stp>all</stp>
        <stp/>
        <stp/>
        <stp/>
        <stp>T</stp>
        <tr r="G36" s="1"/>
        <tr r="B38" s="1"/>
      </tp>
      <tp>
        <v>8.9733003027800855</v>
        <stp/>
        <stp>StudyData</stp>
        <stp>XLC</stp>
        <stp>PCB</stp>
        <stp>BaseType=Index,Index=1</stp>
        <stp>Close</stp>
        <stp>Y</stp>
        <stp/>
        <stp>all</stp>
        <stp/>
        <stp/>
        <stp/>
        <stp>T</stp>
        <tr r="G28" s="1"/>
        <tr r="B29" s="1"/>
      </tp>
      <tp>
        <v>3.5538929155950334</v>
        <stp/>
        <stp>StudyData</stp>
        <stp>XLB</stp>
        <stp>PCB</stp>
        <stp>BaseType=Index,Index=1</stp>
        <stp>Close</stp>
        <stp>Y</stp>
        <stp/>
        <stp>all</stp>
        <stp/>
        <stp/>
        <stp/>
        <stp>T</stp>
        <tr r="B28" s="1"/>
        <tr r="G33" s="1"/>
      </tp>
      <tp>
        <v>7.4468085106382897</v>
        <stp/>
        <stp>StudyData</stp>
        <stp>XLF</stp>
        <stp>PCB</stp>
        <stp>BaseType=Index,Index=1</stp>
        <stp>Close</stp>
        <stp>Y</stp>
        <stp/>
        <stp>all</stp>
        <stp/>
        <stp/>
        <stp/>
        <stp>T</stp>
        <tr r="G30" s="1"/>
        <tr r="B31" s="1"/>
      </tp>
      <tp>
        <v>2.9103053435114474</v>
        <stp/>
        <stp>StudyData</stp>
        <stp>XLE</stp>
        <stp>PCB</stp>
        <stp>BaseType=Index,Index=1</stp>
        <stp>Close</stp>
        <stp>Y</stp>
        <stp/>
        <stp>all</stp>
        <stp/>
        <stp/>
        <stp/>
        <stp>T</stp>
        <tr r="G35" s="1"/>
        <tr r="B30" s="1"/>
      </tp>
      <tp>
        <v>-8.8743718592964775</v>
        <stp/>
        <stp>StudyData</stp>
        <stp>PLE</stp>
        <stp>PCB</stp>
        <stp>BaseType=Index,Index=1</stp>
        <stp>Close</stp>
        <stp>Y</stp>
        <stp/>
        <stp>all</stp>
        <stp/>
        <stp/>
        <stp/>
        <stp>T</stp>
        <tr r="G20" s="1"/>
        <tr r="B21" s="1"/>
      </tp>
      <tp>
        <v>10.286113049546392</v>
        <stp/>
        <stp>StudyData</stp>
        <stp>CLE</stp>
        <stp>PCB</stp>
        <stp>BaseType=Index,Index=1</stp>
        <stp>Close</stp>
        <stp>Y</stp>
        <stp/>
        <stp>all</stp>
        <stp/>
        <stp/>
        <stp/>
        <stp>T</stp>
        <tr r="G13" s="1"/>
        <tr r="B13" s="1"/>
      </tp>
      <tp>
        <v>9.6529509559434654</v>
        <stp/>
        <stp>StudyData</stp>
        <stp>XLK</stp>
        <stp>PCB</stp>
        <stp>BaseType=Index,Index=1</stp>
        <stp>Close</stp>
        <stp>Y</stp>
        <stp/>
        <stp>all</stp>
        <stp/>
        <stp/>
        <stp/>
        <stp>T</stp>
        <tr r="G27" s="1"/>
        <tr r="B33" s="1"/>
      </tp>
      <tp>
        <v>6.9304324940784197</v>
        <stp/>
        <stp>StudyData</stp>
        <stp>XLI</stp>
        <stp>PCB</stp>
        <stp>BaseType=Index,Index=1</stp>
        <stp>Close</stp>
        <stp>Y</stp>
        <stp/>
        <stp>all</stp>
        <stp/>
        <stp/>
        <stp/>
        <stp>T</stp>
        <tr r="G32" s="1"/>
        <tr r="B32" s="1"/>
      </tp>
      <tp>
        <v>3.6347969135560687</v>
        <stp/>
        <stp>StudyData</stp>
        <stp>HOE</stp>
        <stp>PCB</stp>
        <stp>BaseType=Index,Index=1</stp>
        <stp>Close</stp>
        <stp>Y</stp>
        <stp/>
        <stp>all</stp>
        <stp/>
        <stp/>
        <stp/>
        <stp>T</stp>
        <tr r="G15" s="1"/>
        <tr r="B14" s="1"/>
      </tp>
      <tp>
        <v>-1.1874117744748043</v>
        <stp/>
        <stp>StudyData</stp>
        <stp>SIE</stp>
        <stp>PCB</stp>
        <stp>BaseType=Index,Index=1</stp>
        <stp>Close</stp>
        <stp>Y</stp>
        <stp/>
        <stp>all</stp>
        <stp/>
        <stp/>
        <stp/>
        <stp>T</stp>
        <tr r="G19" s="1"/>
        <tr r="B19" s="1"/>
      </tp>
      <tp>
        <v>-6.1389656533754442</v>
        <stp/>
        <stp>ContractData</stp>
        <stp>S.TSLA</stp>
        <stp>PerCentNetLastTrade</stp>
        <stp/>
        <stp>T</stp>
        <tr r="J8" s="1"/>
      </tp>
      <tp>
        <v>-21.479713603818624</v>
        <stp/>
        <stp>StudyData</stp>
        <stp>NGE</stp>
        <stp>PCB</stp>
        <stp>BaseType=Index,Index=1</stp>
        <stp>Close</stp>
        <stp>Y</stp>
        <stp/>
        <stp>all</stp>
        <stp/>
        <stp/>
        <stp/>
        <stp>T</stp>
        <tr r="G24" s="1"/>
        <tr r="B24" s="1"/>
      </tp>
      <tp>
        <v>-0.6</v>
        <stp/>
        <stp>ContractData</stp>
        <stp>QO</stp>
        <stp>NetLastQuoteToday</stp>
        <stp/>
        <stp>T</stp>
        <tr r="I14" s="1"/>
      </tp>
      <tp>
        <v>190.23</v>
        <stp/>
        <stp>ContractData</stp>
        <stp>S.TSLA</stp>
        <stp>Ask</stp>
        <stp/>
        <stp>T</stp>
        <tr r="M8" s="1"/>
      </tp>
      <tp>
        <v>190.20000000000002</v>
        <stp/>
        <stp>ContractData</stp>
        <stp>S.TSLA</stp>
        <stp>Bid</stp>
        <stp/>
        <stp>T</stp>
        <tr r="L8" s="1"/>
      </tp>
      <tp>
        <v>189.25</v>
        <stp/>
        <stp>ContractData</stp>
        <stp>S.TSLA</stp>
        <stp>LOw</stp>
        <stp/>
        <stp>T</stp>
        <tr r="Q8" s="1"/>
      </tp>
      <tp>
        <v>-11.03448275862069</v>
        <stp/>
        <stp>StudyData</stp>
        <stp>ZCE</stp>
        <stp>PCB</stp>
        <stp>BaseType=Index,Index=1</stp>
        <stp>Close</stp>
        <stp>Y</stp>
        <stp/>
        <stp>all</stp>
        <stp/>
        <stp/>
        <stp/>
        <stp>T</stp>
        <tr r="G22" s="1"/>
        <tr r="B23" s="1"/>
      </tp>
      <tp>
        <v>2.7029636065257261</v>
        <stp/>
        <stp>StudyData</stp>
        <stp>GCE</stp>
        <stp>PCB</stp>
        <stp>BaseType=Index,Index=1</stp>
        <stp>Close</stp>
        <stp>Y</stp>
        <stp/>
        <stp>all</stp>
        <stp/>
        <stp/>
        <stp/>
        <stp>T</stp>
        <tr r="G16" s="1"/>
        <tr r="B17" s="1"/>
      </tp>
      <tp>
        <v>68.18398474737846</v>
        <stp/>
        <stp>StudyData</stp>
        <stp>CCE</stp>
        <stp>PCB</stp>
        <stp>BaseType=Index,Index=1</stp>
        <stp>Close</stp>
        <stp>Y</stp>
        <stp/>
        <stp>all</stp>
        <stp/>
        <stp/>
        <stp/>
        <stp>T</stp>
        <tr r="G11" s="1"/>
        <tr r="B11" s="1"/>
      </tp>
      <tp>
        <v>18300</v>
        <stp/>
        <stp>ContractData</stp>
        <stp>XLRE</stp>
        <stp>MT_LastAskVolume</stp>
        <stp/>
        <stp>T</stp>
        <tr r="N37" s="1"/>
      </tp>
      <tp>
        <v>-4.7700000000000005</v>
        <stp/>
        <stp>ContractData</stp>
        <stp>S.GOOGL</stp>
        <stp>NetLastQuoteToday</stp>
        <stp/>
        <stp>T</stp>
        <tr r="I6" s="1"/>
      </tp>
      <tp>
        <v>23.518500903643105</v>
        <stp/>
        <stp>StudyData</stp>
        <stp>RBE</stp>
        <stp>PCB</stp>
        <stp>BaseType=Index,Index=1</stp>
        <stp>Close</stp>
        <stp>Y</stp>
        <stp/>
        <stp>all</stp>
        <stp/>
        <stp/>
        <stp/>
        <stp>T</stp>
        <tr r="G12" s="1"/>
        <tr r="B12" s="1"/>
      </tp>
      <tp>
        <v>0.38872691933915593</v>
        <stp/>
        <stp>StudyData</stp>
        <stp>SBE</stp>
        <stp>PCB</stp>
        <stp>BaseType=Index,Index=1</stp>
        <stp>Close</stp>
        <stp>Y</stp>
        <stp/>
        <stp>all</stp>
        <stp/>
        <stp/>
        <stp/>
        <stp>T</stp>
        <tr r="G17" s="1"/>
        <tr r="B16" s="1"/>
      </tp>
      <tp>
        <v>-3.0223755983524434</v>
        <stp/>
        <stp>ContractData</stp>
        <stp>S.AAPL</stp>
        <stp>PerCentNetLastTrade</stp>
        <stp/>
        <stp>T</stp>
        <tr r="J7" s="1"/>
      </tp>
      <tp>
        <v>0.33666255190214339</v>
        <stp/>
        <stp>ContractData</stp>
        <stp>S.AMZN</stp>
        <stp>PerCentNetLastTrade</stp>
        <stp/>
        <stp>T</stp>
        <tr r="J4" s="1"/>
      </tp>
      <tp>
        <v>853.89</v>
        <stp/>
        <stp>ContractData</stp>
        <stp>S.NVDA</stp>
        <stp>Ask</stp>
        <stp/>
        <stp>T</stp>
        <tr r="M2" s="1"/>
      </tp>
      <tp>
        <v>853.6</v>
        <stp/>
        <stp>ContractData</stp>
        <stp>S.NVDA</stp>
        <stp>Bid</stp>
        <stp/>
        <stp>T</stp>
        <tr r="L2" s="1"/>
      </tp>
      <tp>
        <v>837.19</v>
        <stp/>
        <stp>ContractData</stp>
        <stp>S.NVDA</stp>
        <stp>LOw</stp>
        <stp/>
        <stp>T</stp>
        <tr r="Q2" s="1"/>
      </tp>
      <tp>
        <v>415.97</v>
        <stp/>
        <stp>ContractData</stp>
        <stp>S.MSFT</stp>
        <stp>Ask</stp>
        <stp/>
        <stp>T</stp>
        <tr r="M5" s="1"/>
      </tp>
      <tp>
        <v>415.94</v>
        <stp/>
        <stp>ContractData</stp>
        <stp>S.MSFT</stp>
        <stp>Bid</stp>
        <stp/>
        <stp>T</stp>
        <tr r="L5" s="1"/>
      </tp>
      <tp>
        <v>412.32</v>
        <stp/>
        <stp>ContractData</stp>
        <stp>S.MSFT</stp>
        <stp>LOw</stp>
        <stp/>
        <stp>T</stp>
        <tr r="Q5" s="1"/>
      </tp>
      <tp>
        <v>503.97</v>
        <stp/>
        <stp>ContractData</stp>
        <stp>S.META</stp>
        <stp>Bid</stp>
        <stp/>
        <stp>T</stp>
        <tr r="L3" s="1"/>
      </tp>
      <tp>
        <v>504.07</v>
        <stp/>
        <stp>ContractData</stp>
        <stp>S.META</stp>
        <stp>Ask</stp>
        <stp/>
        <stp>T</stp>
        <tr r="M3" s="1"/>
      </tp>
      <tp>
        <v>496.42</v>
        <stp/>
        <stp>ContractData</stp>
        <stp>S.META</stp>
        <stp>LOw</stp>
        <stp/>
        <stp>T</stp>
        <tr r="Q3" s="1"/>
      </tp>
      <tp>
        <v>31151116</v>
        <stp/>
        <stp>ContractData</stp>
        <stp>S.GOOGL</stp>
        <stp>Y_CVol</stp>
        <stp/>
        <stp>T</stp>
        <tr r="T6" s="1"/>
      </tp>
      <tp>
        <v>31030316</v>
        <stp/>
        <stp>ContractData</stp>
        <stp>S.GOOGL</stp>
        <stp>T_CVol</stp>
        <stp/>
        <stp>T</stp>
        <tr r="R6" s="1"/>
      </tp>
      <tp>
        <v>39300</v>
        <stp/>
        <stp>ContractData</stp>
        <stp>XLRE</stp>
        <stp>MT_LastBidVolume</stp>
        <stp/>
        <stp>T</stp>
        <tr r="K37" s="1"/>
      </tp>
      <tp>
        <v>-3.485489281026688</v>
        <stp/>
        <stp>ContractData</stp>
        <stp>S.GOOGL</stp>
        <stp>PerCentNetLastTrade</stp>
        <stp/>
        <stp>T</stp>
        <tr r="J6" s="1"/>
      </tp>
      <tp>
        <v>39.18</v>
        <stp/>
        <stp>ContractData</stp>
        <stp>XLRE</stp>
        <stp>LOw</stp>
        <stp/>
        <stp>T</stp>
        <tr r="Q37" s="1"/>
      </tp>
      <tp>
        <v>39.630000000000003</v>
        <stp/>
        <stp>ContractData</stp>
        <stp>XLRE</stp>
        <stp>Ask</stp>
        <stp/>
        <stp>T</stp>
        <tr r="M37" s="1"/>
      </tp>
      <tp>
        <v>39.619999999999997</v>
        <stp/>
        <stp>ContractData</stp>
        <stp>XLRE</stp>
        <stp>Bid</stp>
        <stp/>
        <stp>T</stp>
        <tr r="L37" s="1"/>
      </tp>
      <tp>
        <v>0.08</v>
        <stp/>
        <stp>ContractData</stp>
        <stp>XLRE</stp>
        <stp>NetLastQuoteToday</stp>
        <stp/>
        <stp>T</stp>
        <tr r="I37" s="1"/>
      </tp>
      <tp>
        <v>135.66</v>
        <stp/>
        <stp>ContractData</stp>
        <stp>S.GOOGL</stp>
        <stp>HIgh</stp>
        <stp/>
        <stp>T</stp>
        <tr r="P6" s="1"/>
      </tp>
      <tp>
        <v>0.22761760242792109</v>
        <stp/>
        <stp>ContractData</stp>
        <stp>XLRE</stp>
        <stp>PerCentNetLastTrade</stp>
        <stp/>
        <stp>T</stp>
        <tr r="J37" s="1"/>
      </tp>
      <tp>
        <v>-10.19108280254777</v>
        <stp/>
        <stp>StudyData</stp>
        <stp>ZWA</stp>
        <stp>PCB</stp>
        <stp>BaseType=Index,Index=1</stp>
        <stp>Close</stp>
        <stp>Y</stp>
        <stp/>
        <stp>all</stp>
        <stp/>
        <stp/>
        <stp/>
        <stp>T</stp>
        <tr r="G21" s="1"/>
        <tr r="B20" s="1"/>
      </tp>
      <tp>
        <v>84.08</v>
        <stp/>
        <stp>ContractData</stp>
        <stp>QO</stp>
        <stp>HIgh</stp>
        <stp/>
        <stp>T</stp>
        <tr r="P14" s="1"/>
      </tp>
      <tp>
        <v>132.37</v>
        <stp/>
        <stp>ContractData</stp>
        <stp>S.GOOGL</stp>
        <stp>Ask</stp>
        <stp/>
        <stp>T</stp>
        <tr r="M6" s="1"/>
      </tp>
      <tp>
        <v>132.36000000000001</v>
        <stp/>
        <stp>ContractData</stp>
        <stp>S.GOOGL</stp>
        <stp>Bid</stp>
        <stp/>
        <stp>T</stp>
        <tr r="L6" s="1"/>
      </tp>
      <tp>
        <v>131.91</v>
        <stp/>
        <stp>ContractData</stp>
        <stp>S.GOOGL</stp>
        <stp>LOw</stp>
        <stp/>
        <stp>T</stp>
        <tr r="Q6" s="1"/>
      </tp>
      <tp>
        <v>0.11311672683513839</v>
        <stp/>
        <stp>ContractData</stp>
        <stp>S.MSFT</stp>
        <stp>PerCentNetLastTrade</stp>
        <stp/>
        <stp>T</stp>
        <tr r="J5" s="1"/>
      </tp>
      <tp>
        <v>0.34242484570973519</v>
        <stp/>
        <stp>ContractData</stp>
        <stp>S.META</stp>
        <stp>PerCentNetLastTrade</stp>
        <stp/>
        <stp>T</stp>
        <tr r="J3" s="1"/>
      </tp>
      <tp>
        <v>7.872756727188575</v>
        <stp/>
        <stp>StudyData</stp>
        <stp>SPY</stp>
        <stp>PCB</stp>
        <stp>BaseType=Index,Index=1</stp>
        <stp>Close</stp>
        <stp>Y</stp>
        <stp/>
        <stp>all</stp>
        <stp/>
        <stp/>
        <stp/>
        <stp>T</stp>
        <tr r="G29" s="1"/>
        <tr r="B27" s="1"/>
      </tp>
      <tp>
        <v>83.5</v>
        <stp/>
        <stp>ContractData</stp>
        <stp>QO</stp>
        <stp>OPen</stp>
        <stp/>
        <stp>T</stp>
        <tr r="O14" s="1"/>
      </tp>
      <tp>
        <v>-0.7582572934070192</v>
        <stp/>
        <stp>StudyData</stp>
        <stp>CPE</stp>
        <stp>PCB</stp>
        <stp>BaseType=Index,Index=1</stp>
        <stp>Close</stp>
        <stp>Y</stp>
        <stp/>
        <stp>all</stp>
        <stp/>
        <stp/>
        <stp/>
        <stp>T</stp>
        <tr r="G18" s="1"/>
        <tr r="B18" s="1"/>
      </tp>
      <tp>
        <v>174.22</v>
        <stp/>
        <stp>ContractData</stp>
        <stp>S.AAPL</stp>
        <stp>Bid</stp>
        <stp/>
        <stp>T</stp>
        <tr r="L7" s="1"/>
      </tp>
      <tp>
        <v>-11.422497100889061</v>
        <stp/>
        <stp>StudyData</stp>
        <stp>ZSE</stp>
        <stp>PCB</stp>
        <stp>BaseType=Index,Index=1</stp>
        <stp>Close</stp>
        <stp>Y</stp>
        <stp/>
        <stp>all</stp>
        <stp/>
        <stp/>
        <stp/>
        <stp>T</stp>
        <tr r="G23" s="1"/>
        <tr r="B22" s="1"/>
      </tp>
      <tp>
        <v>177.49</v>
        <stp/>
        <stp>ContractData</stp>
        <stp>S.AMZN</stp>
        <stp>LOw</stp>
        <stp/>
        <stp>T</stp>
        <tr r="Q4" s="1"/>
      </tp>
      <tp>
        <v>174.23</v>
        <stp/>
        <stp>ContractData</stp>
        <stp>S.AAPL</stp>
        <stp>Ask</stp>
        <stp/>
        <stp>T</stp>
        <tr r="M7" s="1"/>
      </tp>
      <tp>
        <v>178.81</v>
        <stp/>
        <stp>ContractData</stp>
        <stp>S.AMZN</stp>
        <stp>Bid</stp>
        <stp/>
        <stp>T</stp>
        <tr r="L4" s="1"/>
      </tp>
      <tp>
        <v>173.9</v>
        <stp/>
        <stp>ContractData</stp>
        <stp>S.AAPL</stp>
        <stp>LOw</stp>
        <stp/>
        <stp>T</stp>
        <tr r="Q7" s="1"/>
      </tp>
      <tp>
        <v>178.82</v>
        <stp/>
        <stp>ContractData</stp>
        <stp>S.AMZN</stp>
        <stp>Ask</stp>
        <stp/>
        <stp>T</stp>
        <tr r="M4" s="1"/>
      </tp>
      <tp>
        <v>3.7652377885001034</v>
        <stp/>
        <stp>ContractData</stp>
        <stp>S.NVDA</stp>
        <stp>PerCentNetLastTrade</stp>
        <stp/>
        <stp>T</stp>
        <tr r="J2" s="1"/>
      </tp>
      <tp>
        <v>135.66</v>
        <stp/>
        <stp>ContractData</stp>
        <stp>S.GOOGL</stp>
        <stp>OPen</stp>
        <stp/>
        <stp>T</stp>
        <tr r="O6" s="1"/>
      </tp>
      <tp>
        <v>8</v>
        <stp/>
        <stp>ContractData</stp>
        <stp>QO</stp>
        <stp>MT_LastAskVolume</stp>
        <stp/>
        <stp>T</stp>
        <tr r="N14" s="1"/>
      </tp>
      <tp>
        <v>174.23</v>
        <stp/>
        <stp>ContractData</stp>
        <stp>S.AAPL</stp>
        <stp>LastQuoteToday</stp>
        <stp/>
        <stp>T</stp>
        <tr r="H7" s="1"/>
      </tp>
      <tp t="s">
        <v>Apple Inc</v>
        <stp/>
        <stp>ContractData</stp>
        <stp>S.AAPL</stp>
        <stp>LongDescription</stp>
        <stp/>
        <stp>T</stp>
        <tr r="F7" s="1"/>
      </tp>
      <tp t="s">
        <v>Amazon.com Inc</v>
        <stp/>
        <stp>ContractData</stp>
        <stp>S.AMZN</stp>
        <stp>LongDescription</stp>
        <stp/>
        <stp>T</stp>
        <tr r="F4" s="1"/>
      </tp>
      <tp>
        <v>39.619999999999997</v>
        <stp/>
        <stp>ContractData</stp>
        <stp>XLRE</stp>
        <stp>LastQuoteToday</stp>
        <stp/>
        <stp>T</stp>
        <tr r="H37" s="1"/>
      </tp>
      <tp>
        <v>800</v>
        <stp/>
        <stp>ContractData</stp>
        <stp>S.GOOGL</stp>
        <stp>MT_LastAskVolume</stp>
        <stp/>
        <stp>T</stp>
        <tr r="N6" s="1"/>
      </tp>
      <tp>
        <v>178.82</v>
        <stp/>
        <stp>ContractData</stp>
        <stp>S.AMZN</stp>
        <stp>LastQuoteToday</stp>
        <stp/>
        <stp>T</stp>
        <tr r="H4" s="1"/>
      </tp>
      <tp>
        <v>211.06</v>
        <stp/>
        <stp>ContractData</stp>
        <stp>XLK</stp>
        <stp>LastQuoteToday</stp>
        <stp/>
        <stp>T</stp>
        <tr r="H27" s="1"/>
      </tp>
      <tp>
        <v>121.9</v>
        <stp/>
        <stp>ContractData</stp>
        <stp>XLI</stp>
        <stp>LastQuoteToday</stp>
        <stp/>
        <stp>T</stp>
        <tr r="H32" s="1"/>
      </tp>
      <tp>
        <v>-23.454603992273018</v>
        <stp/>
        <stp>StudyData</stp>
        <stp>S.TSLA</stp>
        <stp>PCB</stp>
        <stp>BaseType=Index,Index=1</stp>
        <stp>Close</stp>
        <stp>Y</stp>
        <stp/>
        <stp>all</stp>
        <stp/>
        <stp/>
        <stp/>
        <stp>T</stp>
        <tr r="G8" s="1"/>
        <tr r="B6" s="1"/>
      </tp>
      <tp t="s">
        <v>Alphabet, Inc. Class A</v>
        <stp/>
        <stp>ContractData</stp>
        <stp>S.GOOGL</stp>
        <stp>LongDescription</stp>
        <stp/>
        <stp>T</stp>
        <tr r="F6" s="1"/>
      </tp>
      <tp>
        <v>40.4</v>
        <stp/>
        <stp>ContractData</stp>
        <stp>XLF</stp>
        <stp>LastQuoteToday</stp>
        <stp/>
        <stp>T</stp>
        <tr r="H30" s="1"/>
      </tp>
      <tp>
        <v>79.03</v>
        <stp/>
        <stp>ContractData</stp>
        <stp>CLE</stp>
        <stp>LastQuoteToday</stp>
        <stp/>
        <stp>T</stp>
        <tr r="H13" s="1"/>
      </tp>
      <tp>
        <v>6586</v>
        <stp/>
        <stp>ContractData</stp>
        <stp>CCE</stp>
        <stp>LastQuoteToday</stp>
        <stp/>
        <stp>T</stp>
        <tr r="H11" s="1"/>
      </tp>
      <tp>
        <v>3.867</v>
        <stp/>
        <stp>ContractData</stp>
        <stp>CPE</stp>
        <stp>LastQuoteToday</stp>
        <stp/>
        <stp>T</stp>
        <tr r="H18" s="1"/>
      </tp>
      <tp>
        <v>2127.9</v>
        <stp/>
        <stp>ContractData</stp>
        <stp>GCE</stp>
        <stp>LastQuoteToday</stp>
        <stp/>
        <stp>T</stp>
        <tr r="H16" s="1"/>
      </tp>
      <tp>
        <v>2.6457000000000002</v>
        <stp/>
        <stp>ContractData</stp>
        <stp>HOE</stp>
        <stp>LastQuoteToday</stp>
        <stp/>
        <stp>T</stp>
        <tr r="H15" s="1"/>
      </tp>
      <tp>
        <v>1.974</v>
        <stp/>
        <stp>ContractData</stp>
        <stp>NGE</stp>
        <stp>LastQuoteToday</stp>
        <stp/>
        <stp>T</stp>
        <tr r="H24" s="1"/>
      </tp>
      <tp>
        <v>906.6</v>
        <stp/>
        <stp>ContractData</stp>
        <stp>PLE</stp>
        <stp>LastQuoteToday</stp>
        <stp/>
        <stp>T</stp>
        <tr r="H20" s="1"/>
      </tp>
      <tp>
        <v>24.025000000000002</v>
        <stp/>
        <stp>ContractData</stp>
        <stp>SIE</stp>
        <stp>LastQuoteToday</stp>
        <stp/>
        <stp>T</stp>
        <tr r="H19" s="1"/>
      </tp>
      <tp>
        <v>20.650000000000002</v>
        <stp/>
        <stp>ContractData</stp>
        <stp>SBE</stp>
        <stp>LastQuoteToday</stp>
        <stp/>
        <stp>T</stp>
        <tr r="H17" s="1"/>
      </tp>
      <tp>
        <v>2.5969000000000002</v>
        <stp/>
        <stp>ContractData</stp>
        <stp>RBE</stp>
        <stp>LastQuoteToday</stp>
        <stp/>
        <stp>T</stp>
        <tr r="H12" s="1"/>
      </tp>
      <tp>
        <v>86.28</v>
        <stp/>
        <stp>ContractData</stp>
        <stp>XLE</stp>
        <stp>LastQuoteToday</stp>
        <stp/>
        <stp>T</stp>
        <tr r="H35" s="1"/>
      </tp>
      <tp>
        <v>429.75</v>
        <stp/>
        <stp>ContractData</stp>
        <stp>ZCE</stp>
        <stp>LastQuoteToday</stp>
        <stp/>
        <stp>T</stp>
        <tr r="H22" s="1"/>
      </tp>
      <tp>
        <v>1154</v>
        <stp/>
        <stp>ContractData</stp>
        <stp>ZSE</stp>
        <stp>LastQuoteToday</stp>
        <stp/>
        <stp>T</stp>
        <tr r="H23" s="1"/>
      </tp>
      <tp t="s">
        <v>Real Estate Select Sector SPDR</v>
        <stp/>
        <stp>ContractData</stp>
        <stp>XLRE</stp>
        <stp>LongDescription</stp>
        <stp/>
        <stp>T</stp>
        <tr r="F37" s="1"/>
      </tp>
      <tp>
        <v>79.19</v>
        <stp/>
        <stp>ContractData</stp>
        <stp>XLC</stp>
        <stp>LastQuoteToday</stp>
        <stp/>
        <stp>T</stp>
        <tr r="H28" s="1"/>
      </tp>
      <tp>
        <v>190.20000000000002</v>
        <stp/>
        <stp>ContractData</stp>
        <stp>S.TSLA</stp>
        <stp>LastQuoteToday</stp>
        <stp/>
        <stp>T</stp>
        <tr r="H8" s="1"/>
      </tp>
      <tp>
        <v>853.77</v>
        <stp/>
        <stp>ContractData</stp>
        <stp>S.NVDA</stp>
        <stp>LastQuoteToday</stp>
        <stp/>
        <stp>T</stp>
        <tr r="H2" s="1"/>
      </tp>
      <tp>
        <v>504.07</v>
        <stp/>
        <stp>ContractData</stp>
        <stp>S.META</stp>
        <stp>LastQuoteToday</stp>
        <stp/>
        <stp>T</stp>
        <tr r="H3" s="1"/>
      </tp>
      <tp>
        <v>10.618551217955538</v>
        <stp/>
        <stp>StudyData</stp>
        <stp>S.MSFT</stp>
        <stp>PCB</stp>
        <stp>BaseType=Index,Index=1</stp>
        <stp>Close</stp>
        <stp>Y</stp>
        <stp/>
        <stp>all</stp>
        <stp/>
        <stp/>
        <stp/>
        <stp>T</stp>
        <tr r="G5" s="1"/>
        <tr r="B5" s="1"/>
      </tp>
      <tp>
        <v>88.59</v>
        <stp/>
        <stp>ContractData</stp>
        <stp>XLB</stp>
        <stp>LastQuoteToday</stp>
        <stp/>
        <stp>T</stp>
        <tr r="H33" s="1"/>
      </tp>
      <tp t="s">
        <v>NVIDIA Corp</v>
        <stp/>
        <stp>ContractData</stp>
        <stp>S.NVDA</stp>
        <stp>LongDescription</stp>
        <stp/>
        <stp>T</stp>
        <tr r="F2" s="1"/>
      </tp>
      <tp>
        <v>563.5</v>
        <stp/>
        <stp>ContractData</stp>
        <stp>ZWA</stp>
        <stp>LastQuoteToday</stp>
        <stp/>
        <stp>T</stp>
        <tr r="H21" s="1"/>
      </tp>
      <tp t="s">
        <v>Meta Platforms, Inc.</v>
        <stp/>
        <stp>ContractData</stp>
        <stp>S.META</stp>
        <stp>LongDescription</stp>
        <stp/>
        <stp>T</stp>
        <tr r="F3" s="1"/>
      </tp>
      <tp t="s">
        <v>Microsoft Corporation</v>
        <stp/>
        <stp>ContractData</stp>
        <stp>S.MSFT</stp>
        <stp>LongDescription</stp>
        <stp/>
        <stp>T</stp>
        <tr r="F5" s="1"/>
      </tp>
      <tp>
        <v>72.402164694479211</v>
        <stp/>
        <stp>StudyData</stp>
        <stp>S.NVDA</stp>
        <stp>PCB</stp>
        <stp>BaseType=Index,Index=1</stp>
        <stp>Close</stp>
        <stp>Y</stp>
        <stp/>
        <stp>all</stp>
        <stp/>
        <stp/>
        <stp/>
        <stp>T</stp>
        <tr r="G2" s="1"/>
        <tr r="B2" s="1"/>
      </tp>
      <tp>
        <v>17.691193892325913</v>
        <stp/>
        <stp>StudyData</stp>
        <stp>S.AMZN</stp>
        <stp>PCB</stp>
        <stp>BaseType=Index,Index=1</stp>
        <stp>Close</stp>
        <stp>Y</stp>
        <stp/>
        <stp>all</stp>
        <stp/>
        <stp/>
        <stp/>
        <stp>T</stp>
        <tr r="G4" s="1"/>
        <tr r="B4" s="1"/>
      </tp>
      <tp>
        <v>39.450000000000003</v>
        <stp/>
        <stp>ContractData</stp>
        <stp>XLRE</stp>
        <stp>OPen</stp>
        <stp/>
        <stp>T</stp>
        <tr r="O37" s="1"/>
      </tp>
      <tp>
        <v>39.64</v>
        <stp/>
        <stp>ContractData</stp>
        <stp>XLRE</stp>
        <stp>HIgh</stp>
        <stp/>
        <stp>T</stp>
        <tr r="P37" s="1"/>
      </tp>
      <tp>
        <v>512.73</v>
        <stp/>
        <stp>ContractData</stp>
        <stp>SPY</stp>
        <stp>LastQuoteToday</stp>
        <stp/>
        <stp>T</stp>
        <tr r="H29" s="1"/>
      </tp>
      <tp>
        <v>183.52</v>
        <stp/>
        <stp>ContractData</stp>
        <stp>XLY</stp>
        <stp>LastQuoteToday</stp>
        <stp/>
        <stp>T</stp>
        <tr r="H36" s="1"/>
      </tp>
      <tp t="s">
        <v>Tesla Inc.</v>
        <stp/>
        <stp>ContractData</stp>
        <stp>S.TSLA</stp>
        <stp>LongDescription</stp>
        <stp/>
        <stp>T</stp>
        <tr r="F8" s="1"/>
      </tp>
      <tp>
        <v>100</v>
        <stp/>
        <stp>ContractData</stp>
        <stp>S.GOOGL</stp>
        <stp>MT_LastBidVolume</stp>
        <stp/>
        <stp>T</stp>
        <tr r="K6" s="1"/>
      </tp>
      <tp>
        <v>146.13</v>
        <stp/>
        <stp>ContractData</stp>
        <stp>XLV</stp>
        <stp>LastQuoteToday</stp>
        <stp/>
        <stp>T</stp>
        <tr r="H31" s="1"/>
      </tp>
      <tp>
        <v>415.97</v>
        <stp/>
        <stp>ContractData</stp>
        <stp>S.MSFT</stp>
        <stp>LastQuoteToday</stp>
        <stp/>
        <stp>T</stp>
        <tr r="H5" s="1"/>
      </tp>
      <tp>
        <v>62.24</v>
        <stp/>
        <stp>ContractData</stp>
        <stp>XLU</stp>
        <stp>LastQuoteToday</stp>
        <stp/>
        <stp>T</stp>
        <tr r="H39" s="1"/>
        <tr r="H38" s="1"/>
      </tp>
      <tp>
        <v>25</v>
        <stp/>
        <stp>ContractData</stp>
        <stp>QO</stp>
        <stp>MT_LastBidVolume</stp>
        <stp/>
        <stp>T</stp>
        <tr r="K14" s="1"/>
      </tp>
      <tp>
        <v>-9.5050122058899973</v>
        <stp/>
        <stp>StudyData</stp>
        <stp>S.AAPL</stp>
        <stp>PCB</stp>
        <stp>BaseType=Index,Index=1</stp>
        <stp>Close</stp>
        <stp>Y</stp>
        <stp/>
        <stp>all</stp>
        <stp/>
        <stp/>
        <stp/>
        <stp>T</stp>
        <tr r="G7" s="1"/>
        <tr r="B8" s="1"/>
      </tp>
      <tp>
        <v>442791</v>
        <stp/>
        <stp>ContractData</stp>
        <stp>QO</stp>
        <stp>Y_CVol</stp>
        <stp/>
        <stp>T</stp>
        <tr r="T14" s="1"/>
      </tp>
      <tp>
        <v>319940</v>
        <stp/>
        <stp>ContractData</stp>
        <stp>QO</stp>
        <stp>T_CVol</stp>
        <stp/>
        <stp>T</stp>
        <tr r="R14" s="1"/>
      </tp>
      <tp>
        <v>74.56</v>
        <stp/>
        <stp>ContractData</stp>
        <stp>XLP</stp>
        <stp>LastQuoteToday</stp>
        <stp/>
        <stp>T</stp>
        <tr r="H34" s="1"/>
      </tp>
      <tp>
        <v>42.394620861114269</v>
        <stp/>
        <stp>StudyData</stp>
        <stp>S.META</stp>
        <stp>PCB</stp>
        <stp>BaseType=Index,Index=1</stp>
        <stp>Close</stp>
        <stp>Y</stp>
        <stp/>
        <stp>all</stp>
        <stp/>
        <stp/>
        <stp/>
        <stp>T</stp>
        <tr r="G3" s="1"/>
        <tr r="B3" s="1"/>
      </tp>
      <tp>
        <v>6457</v>
        <stp/>
        <stp>ContractData</stp>
        <stp>CCE</stp>
        <stp>OPen</stp>
        <stp/>
        <stp>T</stp>
        <tr r="O11" s="1"/>
      </tp>
      <tp>
        <v>80.14</v>
        <stp/>
        <stp>ContractData</stp>
        <stp>CLE</stp>
        <stp>OPen</stp>
        <stp/>
        <stp>T</stp>
        <tr r="O13" s="1"/>
      </tp>
      <tp>
        <v>3.8575000000000004</v>
        <stp/>
        <stp>ContractData</stp>
        <stp>CPE</stp>
        <stp>OPen</stp>
        <stp/>
        <stp>T</stp>
        <tr r="O18" s="1"/>
      </tp>
      <tp>
        <v>2128.4</v>
        <stp/>
        <stp>ContractData</stp>
        <stp>GCE</stp>
        <stp>HIgh</stp>
        <stp/>
        <stp>T</stp>
        <tr r="P16" s="1"/>
      </tp>
      <tp>
        <v>2091.6</v>
        <stp/>
        <stp>ContractData</stp>
        <stp>GCE</stp>
        <stp>OPen</stp>
        <stp/>
        <stp>T</stp>
        <tr r="O16" s="1"/>
      </tp>
      <tp>
        <v>-12.44</v>
        <stp/>
        <stp>ContractData</stp>
        <stp>S.TSLA</stp>
        <stp>NetLastQuoteToday</stp>
        <stp/>
        <stp>T</stp>
        <tr r="I8" s="1"/>
      </tp>
      <tp>
        <v>14831958</v>
        <stp/>
        <stp>ContractData</stp>
        <stp>SPY</stp>
        <stp>T_CVol</stp>
        <stp/>
        <stp>T</stp>
        <tr r="R29" s="1"/>
      </tp>
      <tp>
        <v>5532908</v>
        <stp/>
        <stp>ContractData</stp>
        <stp>XLY</stp>
        <stp>Y_CVol</stp>
        <stp/>
        <stp>T</stp>
        <tr r="T36" s="1"/>
      </tp>
      <tp>
        <v>1653150</v>
        <stp/>
        <stp>ContractData</stp>
        <stp>XLY</stp>
        <stp>T_CVol</stp>
        <stp/>
        <stp>T</stp>
        <tr r="R36" s="1"/>
      </tp>
      <tp>
        <v>76844844</v>
        <stp/>
        <stp>ContractData</stp>
        <stp>SPY</stp>
        <stp>Y_CVol</stp>
        <stp/>
        <stp>T</stp>
        <tr r="T29" s="1"/>
      </tp>
      <tp>
        <v>3.8880000000000003</v>
        <stp/>
        <stp>ContractData</stp>
        <stp>CPE</stp>
        <stp>HIgh</stp>
        <stp/>
        <stp>T</stp>
        <tr r="P18" s="1"/>
      </tp>
      <tp>
        <v>80.41</v>
        <stp/>
        <stp>ContractData</stp>
        <stp>CLE</stp>
        <stp>HIgh</stp>
        <stp/>
        <stp>T</stp>
        <tr r="P13" s="1"/>
      </tp>
      <tp>
        <v>6610</v>
        <stp/>
        <stp>ContractData</stp>
        <stp>CCE</stp>
        <stp>HIgh</stp>
        <stp/>
        <stp>T</stp>
        <tr r="P11" s="1"/>
      </tp>
      <tp>
        <v>855.45</v>
        <stp/>
        <stp>ContractData</stp>
        <stp>S.NVDA</stp>
        <stp>HIgh</stp>
        <stp/>
        <stp>T</stp>
        <tr r="P2" s="1"/>
      </tp>
      <tp>
        <v>8741586</v>
        <stp/>
        <stp>ContractData</stp>
        <stp>XLV</stp>
        <stp>Y_CVol</stp>
        <stp/>
        <stp>T</stp>
        <tr r="T31" s="1"/>
      </tp>
      <tp>
        <v>5312342</v>
        <stp/>
        <stp>ContractData</stp>
        <stp>XLV</stp>
        <stp>T_CVol</stp>
        <stp/>
        <stp>T</stp>
        <tr r="R31" s="1"/>
      </tp>
      <tp>
        <v>17823445</v>
        <stp/>
        <stp>ContractData</stp>
        <stp>S.MSFT</stp>
        <stp>Y_CVol</stp>
        <stp/>
        <stp>T</stp>
        <tr r="T5" s="1"/>
      </tp>
      <tp>
        <v>7408746</v>
        <stp/>
        <stp>ContractData</stp>
        <stp>S.MSFT</stp>
        <stp>T_CVol</stp>
        <stp/>
        <stp>T</stp>
        <tr r="R5" s="1"/>
      </tp>
      <tp>
        <v>198.73000000000002</v>
        <stp/>
        <stp>ContractData</stp>
        <stp>S.TSLA</stp>
        <stp>OPen</stp>
        <stp/>
        <stp>T</stp>
        <tr r="O8" s="1"/>
      </tp>
      <tp>
        <v>21255464</v>
        <stp/>
        <stp>ContractData</stp>
        <stp>XLU</stp>
        <stp>Y_CVol</stp>
        <stp/>
        <stp>T</stp>
        <tr r="T38" s="1"/>
        <tr r="T39" s="1"/>
      </tp>
      <tp>
        <v>6355934</v>
        <stp/>
        <stp>ContractData</stp>
        <stp>XLU</stp>
        <stp>T_CVol</stp>
        <stp/>
        <stp>T</stp>
        <tr r="R38" s="1"/>
        <tr r="R39" s="1"/>
      </tp>
      <tp>
        <v>413.44</v>
        <stp/>
        <stp>ContractData</stp>
        <stp>S.MSFT</stp>
        <stp>OPen</stp>
        <stp/>
        <stp>T</stp>
        <tr r="O5" s="1"/>
      </tp>
      <tp>
        <v>1.9890000000000001</v>
        <stp/>
        <stp>ContractData</stp>
        <stp>NGE</stp>
        <stp>HIgh</stp>
        <stp/>
        <stp>T</stp>
        <tr r="P24" s="1"/>
      </tp>
      <tp>
        <v>2.7129000000000003</v>
        <stp/>
        <stp>ContractData</stp>
        <stp>HOE</stp>
        <stp>OPen</stp>
        <stp/>
        <stp>T</stp>
        <tr r="O15" s="1"/>
      </tp>
      <tp>
        <v>82.95</v>
        <stp/>
        <stp>ContractData</stp>
        <stp>QO</stp>
        <stp>LastQuoteToday</stp>
        <stp/>
        <stp>T</stp>
        <tr r="H14" s="1"/>
      </tp>
      <tp>
        <v>2.7129000000000003</v>
        <stp/>
        <stp>ContractData</stp>
        <stp>HOE</stp>
        <stp>HIgh</stp>
        <stp/>
        <stp>T</stp>
        <tr r="P15" s="1"/>
      </tp>
      <tp>
        <v>30.98</v>
        <stp/>
        <stp>ContractData</stp>
        <stp>S.NVDA</stp>
        <stp>NetLastQuoteToday</stp>
        <stp/>
        <stp>T</stp>
        <tr r="I2" s="1"/>
      </tp>
      <tp>
        <v>417.35</v>
        <stp/>
        <stp>ContractData</stp>
        <stp>S.MSFT</stp>
        <stp>HIgh</stp>
        <stp/>
        <stp>T</stp>
        <tr r="P5" s="1"/>
      </tp>
      <tp>
        <v>199.75</v>
        <stp/>
        <stp>ContractData</stp>
        <stp>S.TSLA</stp>
        <stp>HIgh</stp>
        <stp/>
        <stp>T</stp>
        <tr r="P8" s="1"/>
      </tp>
      <tp>
        <v>1.873</v>
        <stp/>
        <stp>ContractData</stp>
        <stp>NGE</stp>
        <stp>OPen</stp>
        <stp/>
        <stp>T</stp>
        <tr r="O24" s="1"/>
      </tp>
      <tp>
        <v>15512468</v>
        <stp/>
        <stp>ContractData</stp>
        <stp>XLP</stp>
        <stp>Y_CVol</stp>
        <stp/>
        <stp>T</stp>
        <tr r="T34" s="1"/>
      </tp>
      <tp>
        <v>5671475</v>
        <stp/>
        <stp>ContractData</stp>
        <stp>XLP</stp>
        <stp>T_CVol</stp>
        <stp/>
        <stp>T</stp>
        <tr r="R34" s="1"/>
      </tp>
      <tp>
        <v>841.30000000000007</v>
        <stp/>
        <stp>ContractData</stp>
        <stp>S.NVDA</stp>
        <stp>OPen</stp>
        <stp/>
        <stp>T</stp>
        <tr r="O2" s="1"/>
      </tp>
      <tp>
        <v>0.47000000000000003</v>
        <stp/>
        <stp>ContractData</stp>
        <stp>S.MSFT</stp>
        <stp>NetLastQuoteToday</stp>
        <stp/>
        <stp>T</stp>
        <tr r="I5" s="1"/>
      </tp>
      <tp>
        <v>21.13</v>
        <stp/>
        <stp>ContractData</stp>
        <stp>SBE</stp>
        <stp>OPen</stp>
        <stp/>
        <stp>T</stp>
        <tr r="O17" s="1"/>
      </tp>
      <tp>
        <v>23.37</v>
        <stp/>
        <stp>ContractData</stp>
        <stp>SIE</stp>
        <stp>OPen</stp>
        <stp/>
        <stp>T</stp>
        <tr r="O19" s="1"/>
      </tp>
      <tp>
        <v>512.03</v>
        <stp/>
        <stp>ContractData</stp>
        <stp>SPY</stp>
        <stp>OPen</stp>
        <stp/>
        <stp>T</stp>
        <tr r="O29" s="1"/>
      </tp>
      <tp>
        <v>1.9730000000000001</v>
        <stp/>
        <stp>ContractData</stp>
        <stp>NGE</stp>
        <stp>Bid</stp>
        <stp/>
        <stp>T</stp>
        <tr r="L24" s="1"/>
      </tp>
      <tp>
        <v>78.97</v>
        <stp/>
        <stp>ContractData</stp>
        <stp>CLE</stp>
        <stp>LOw</stp>
        <stp/>
        <stp>T</stp>
        <tr r="Q13" s="1"/>
      </tp>
      <tp>
        <v>6350</v>
        <stp/>
        <stp>ContractData</stp>
        <stp>CCE</stp>
        <stp>LOw</stp>
        <stp/>
        <stp>T</stp>
        <tr r="Q11" s="1"/>
      </tp>
      <tp>
        <v>3.8435000000000001</v>
        <stp/>
        <stp>ContractData</stp>
        <stp>CPE</stp>
        <stp>LOw</stp>
        <stp/>
        <stp>T</stp>
        <tr r="Q18" s="1"/>
      </tp>
      <tp>
        <v>1.974</v>
        <stp/>
        <stp>ContractData</stp>
        <stp>NGE</stp>
        <stp>Ask</stp>
        <stp/>
        <stp>T</stp>
        <tr r="M24" s="1"/>
      </tp>
      <tp>
        <v>2.6461000000000001</v>
        <stp/>
        <stp>ContractData</stp>
        <stp>HOE</stp>
        <stp>Ask</stp>
        <stp/>
        <stp>T</stp>
        <tr r="M15" s="1"/>
      </tp>
      <tp>
        <v>2088.1</v>
        <stp/>
        <stp>ContractData</stp>
        <stp>GCE</stp>
        <stp>LOw</stp>
        <stp/>
        <stp>T</stp>
        <tr r="Q16" s="1"/>
      </tp>
      <tp>
        <v>2.6457000000000002</v>
        <stp/>
        <stp>ContractData</stp>
        <stp>HOE</stp>
        <stp>Bid</stp>
        <stp/>
        <stp>T</stp>
        <tr r="L15" s="1"/>
      </tp>
      <tp>
        <v>2127.7000000000003</v>
        <stp/>
        <stp>ContractData</stp>
        <stp>GCE</stp>
        <stp>Bid</stp>
        <stp/>
        <stp>T</stp>
        <tr r="L16" s="1"/>
      </tp>
      <tp>
        <v>2.6452</v>
        <stp/>
        <stp>ContractData</stp>
        <stp>HOE</stp>
        <stp>LOw</stp>
        <stp/>
        <stp>T</stp>
        <tr r="Q15" s="1"/>
      </tp>
      <tp>
        <v>2127.9</v>
        <stp/>
        <stp>ContractData</stp>
        <stp>GCE</stp>
        <stp>Ask</stp>
        <stp/>
        <stp>T</stp>
        <tr r="M16" s="1"/>
      </tp>
      <tp>
        <v>79.02</v>
        <stp/>
        <stp>ContractData</stp>
        <stp>CLE</stp>
        <stp>Bid</stp>
        <stp/>
        <stp>T</stp>
        <tr r="L13" s="1"/>
      </tp>
      <tp>
        <v>6585</v>
        <stp/>
        <stp>ContractData</stp>
        <stp>CCE</stp>
        <stp>Bid</stp>
        <stp/>
        <stp>T</stp>
        <tr r="L11" s="1"/>
      </tp>
      <tp>
        <v>3.8660000000000001</v>
        <stp/>
        <stp>ContractData</stp>
        <stp>CPE</stp>
        <stp>Bid</stp>
        <stp/>
        <stp>T</stp>
        <tr r="L18" s="1"/>
      </tp>
      <tp>
        <v>1.87</v>
        <stp/>
        <stp>ContractData</stp>
        <stp>NGE</stp>
        <stp>LOw</stp>
        <stp/>
        <stp>T</stp>
        <tr r="Q24" s="1"/>
      </tp>
      <tp>
        <v>3.867</v>
        <stp/>
        <stp>ContractData</stp>
        <stp>CPE</stp>
        <stp>Ask</stp>
        <stp/>
        <stp>T</stp>
        <tr r="M18" s="1"/>
      </tp>
      <tp>
        <v>6586</v>
        <stp/>
        <stp>ContractData</stp>
        <stp>CCE</stp>
        <stp>Ask</stp>
        <stp/>
        <stp>T</stp>
        <tr r="M11" s="1"/>
      </tp>
      <tp>
        <v>79.03</v>
        <stp/>
        <stp>ContractData</stp>
        <stp>CLE</stp>
        <stp>Ask</stp>
        <stp/>
        <stp>T</stp>
        <tr r="M13" s="1"/>
      </tp>
      <tp>
        <v>887.6</v>
        <stp/>
        <stp>ContractData</stp>
        <stp>PLE</stp>
        <stp>LOw</stp>
        <stp/>
        <stp>T</stp>
        <tr r="Q20" s="1"/>
      </tp>
      <tp>
        <v>23.23</v>
        <stp/>
        <stp>ContractData</stp>
        <stp>SIE</stp>
        <stp>LOw</stp>
        <stp/>
        <stp>T</stp>
        <tr r="Q19" s="1"/>
      </tp>
      <tp>
        <v>20.63</v>
        <stp/>
        <stp>ContractData</stp>
        <stp>SBE</stp>
        <stp>LOw</stp>
        <stp/>
        <stp>T</stp>
        <tr r="Q17" s="1"/>
      </tp>
      <tp>
        <v>512</v>
        <stp/>
        <stp>ContractData</stp>
        <stp>SPY</stp>
        <stp>LOw</stp>
        <stp/>
        <stp>T</stp>
        <tr r="Q29" s="1"/>
      </tp>
      <tp>
        <v>2.5896000000000003</v>
        <stp/>
        <stp>ContractData</stp>
        <stp>RBE</stp>
        <stp>LOw</stp>
        <stp/>
        <stp>T</stp>
        <tr r="Q12" s="1"/>
      </tp>
      <tp>
        <v>146.13</v>
        <stp/>
        <stp>ContractData</stp>
        <stp>XLV</stp>
        <stp>Ask</stp>
        <stp/>
        <stp>T</stp>
        <tr r="M31" s="1"/>
      </tp>
      <tp>
        <v>62.24</v>
        <stp/>
        <stp>ContractData</stp>
        <stp>XLU</stp>
        <stp>Ask</stp>
        <stp/>
        <stp>T</stp>
        <tr r="M38" s="1"/>
        <tr r="M39" s="1"/>
      </tp>
      <tp>
        <v>74.570000000000007</v>
        <stp/>
        <stp>ContractData</stp>
        <stp>XLP</stp>
        <stp>Ask</stp>
        <stp/>
        <stp>T</stp>
        <tr r="M34" s="1"/>
      </tp>
      <tp>
        <v>183.52</v>
        <stp/>
        <stp>ContractData</stp>
        <stp>XLY</stp>
        <stp>Ask</stp>
        <stp/>
        <stp>T</stp>
        <tr r="M36" s="1"/>
      </tp>
      <tp>
        <v>40.410000000000004</v>
        <stp/>
        <stp>ContractData</stp>
        <stp>XLF</stp>
        <stp>Ask</stp>
        <stp/>
        <stp>T</stp>
        <tr r="M30" s="1"/>
      </tp>
      <tp>
        <v>86.28</v>
        <stp/>
        <stp>ContractData</stp>
        <stp>XLE</stp>
        <stp>Ask</stp>
        <stp/>
        <stp>T</stp>
        <tr r="M35" s="1"/>
      </tp>
      <tp>
        <v>79.19</v>
        <stp/>
        <stp>ContractData</stp>
        <stp>XLC</stp>
        <stp>Ask</stp>
        <stp/>
        <stp>T</stp>
        <tr r="M28" s="1"/>
      </tp>
      <tp>
        <v>88.59</v>
        <stp/>
        <stp>ContractData</stp>
        <stp>XLB</stp>
        <stp>Ask</stp>
        <stp/>
        <stp>T</stp>
        <tr r="M33" s="1"/>
      </tp>
      <tp>
        <v>211.06</v>
        <stp/>
        <stp>ContractData</stp>
        <stp>XLK</stp>
        <stp>Ask</stp>
        <stp/>
        <stp>T</stp>
        <tr r="M27" s="1"/>
      </tp>
      <tp>
        <v>121.9</v>
        <stp/>
        <stp>ContractData</stp>
        <stp>XLI</stp>
        <stp>Ask</stp>
        <stp/>
        <stp>T</stp>
        <tr r="M32" s="1"/>
      </tp>
      <tp>
        <v>429.5</v>
        <stp/>
        <stp>ContractData</stp>
        <stp>ZCE</stp>
        <stp>Bid</stp>
        <stp/>
        <stp>T</stp>
        <tr r="L22" s="1"/>
      </tp>
      <tp>
        <v>563.5</v>
        <stp/>
        <stp>ContractData</stp>
        <stp>ZWA</stp>
        <stp>Bid</stp>
        <stp/>
        <stp>T</stp>
        <tr r="L21" s="1"/>
      </tp>
      <tp>
        <v>1153.75</v>
        <stp/>
        <stp>ContractData</stp>
        <stp>ZSE</stp>
        <stp>Bid</stp>
        <stp/>
        <stp>T</stp>
        <tr r="L23" s="1"/>
      </tp>
      <tp>
        <v>563.75</v>
        <stp/>
        <stp>ContractData</stp>
        <stp>ZWA</stp>
        <stp>Ask</stp>
        <stp/>
        <stp>T</stp>
        <tr r="M21" s="1"/>
      </tp>
      <tp>
        <v>1154</v>
        <stp/>
        <stp>ContractData</stp>
        <stp>ZSE</stp>
        <stp>Ask</stp>
        <stp/>
        <stp>T</stp>
        <tr r="M23" s="1"/>
      </tp>
      <tp>
        <v>429.75</v>
        <stp/>
        <stp>ContractData</stp>
        <stp>ZCE</stp>
        <stp>Ask</stp>
        <stp/>
        <stp>T</stp>
        <tr r="M22" s="1"/>
      </tp>
      <tp>
        <v>183.51</v>
        <stp/>
        <stp>ContractData</stp>
        <stp>XLY</stp>
        <stp>Bid</stp>
        <stp/>
        <stp>T</stp>
        <tr r="L36" s="1"/>
      </tp>
      <tp>
        <v>74.56</v>
        <stp/>
        <stp>ContractData</stp>
        <stp>XLP</stp>
        <stp>Bid</stp>
        <stp/>
        <stp>T</stp>
        <tr r="L34" s="1"/>
      </tp>
      <tp>
        <v>62.230000000000004</v>
        <stp/>
        <stp>ContractData</stp>
        <stp>XLU</stp>
        <stp>Bid</stp>
        <stp/>
        <stp>T</stp>
        <tr r="L38" s="1"/>
        <tr r="L39" s="1"/>
      </tp>
      <tp>
        <v>146.12</v>
        <stp/>
        <stp>ContractData</stp>
        <stp>XLV</stp>
        <stp>Bid</stp>
        <stp/>
        <stp>T</stp>
        <tr r="L31" s="1"/>
      </tp>
      <tp>
        <v>121.89</v>
        <stp/>
        <stp>ContractData</stp>
        <stp>XLI</stp>
        <stp>Bid</stp>
        <stp/>
        <stp>T</stp>
        <tr r="L32" s="1"/>
      </tp>
      <tp>
        <v>211.05</v>
        <stp/>
        <stp>ContractData</stp>
        <stp>XLK</stp>
        <stp>Bid</stp>
        <stp/>
        <stp>T</stp>
        <tr r="L27" s="1"/>
      </tp>
      <tp>
        <v>88.58</v>
        <stp/>
        <stp>ContractData</stp>
        <stp>XLB</stp>
        <stp>Bid</stp>
        <stp/>
        <stp>T</stp>
        <tr r="L33" s="1"/>
      </tp>
      <tp>
        <v>79.180000000000007</v>
        <stp/>
        <stp>ContractData</stp>
        <stp>XLC</stp>
        <stp>Bid</stp>
        <stp/>
        <stp>T</stp>
        <tr r="L28" s="1"/>
      </tp>
      <tp>
        <v>86.27</v>
        <stp/>
        <stp>ContractData</stp>
        <stp>XLE</stp>
        <stp>Bid</stp>
        <stp/>
        <stp>T</stp>
        <tr r="L35" s="1"/>
      </tp>
      <tp>
        <v>40.4</v>
        <stp/>
        <stp>ContractData</stp>
        <stp>XLF</stp>
        <stp>Bid</stp>
        <stp/>
        <stp>T</stp>
        <tr r="L30" s="1"/>
      </tp>
      <tp>
        <v>209.99</v>
        <stp/>
        <stp>ContractData</stp>
        <stp>XLK</stp>
        <stp>LOw</stp>
        <stp/>
        <stp>T</stp>
        <tr r="Q27" s="1"/>
      </tp>
      <tp>
        <v>121.52</v>
        <stp/>
        <stp>ContractData</stp>
        <stp>XLI</stp>
        <stp>LOw</stp>
        <stp/>
        <stp>T</stp>
        <tr r="Q32" s="1"/>
      </tp>
      <tp>
        <v>78.94</v>
        <stp/>
        <stp>ContractData</stp>
        <stp>XLC</stp>
        <stp>LOw</stp>
        <stp/>
        <stp>T</stp>
        <tr r="Q28" s="1"/>
      </tp>
      <tp>
        <v>87.960000000000008</v>
        <stp/>
        <stp>ContractData</stp>
        <stp>XLB</stp>
        <stp>LOw</stp>
        <stp/>
        <stp>T</stp>
        <tr r="Q33" s="1"/>
      </tp>
      <tp>
        <v>40.21</v>
        <stp/>
        <stp>ContractData</stp>
        <stp>XLF</stp>
        <stp>LOw</stp>
        <stp/>
        <stp>T</stp>
        <tr r="Q30" s="1"/>
      </tp>
      <tp>
        <v>86.22</v>
        <stp/>
        <stp>ContractData</stp>
        <stp>XLE</stp>
        <stp>LOw</stp>
        <stp/>
        <stp>T</stp>
        <tr r="Q35" s="1"/>
      </tp>
      <tp>
        <v>183.29</v>
        <stp/>
        <stp>ContractData</stp>
        <stp>XLY</stp>
        <stp>LOw</stp>
        <stp/>
        <stp>T</stp>
        <tr r="Q36" s="1"/>
      </tp>
      <tp>
        <v>74.150000000000006</v>
        <stp/>
        <stp>ContractData</stp>
        <stp>XLP</stp>
        <stp>LOw</stp>
        <stp/>
        <stp>T</stp>
        <tr r="Q34" s="1"/>
      </tp>
      <tp>
        <v>145.77000000000001</v>
        <stp/>
        <stp>ContractData</stp>
        <stp>XLV</stp>
        <stp>LOw</stp>
        <stp/>
        <stp>T</stp>
        <tr r="Q31" s="1"/>
      </tp>
      <tp>
        <v>61.43</v>
        <stp/>
        <stp>ContractData</stp>
        <stp>XLU</stp>
        <stp>LOw</stp>
        <stp/>
        <stp>T</stp>
        <tr r="Q39" s="1"/>
        <tr r="Q38" s="1"/>
      </tp>
      <tp>
        <v>424</v>
        <stp/>
        <stp>ContractData</stp>
        <stp>ZCE</stp>
        <stp>LOw</stp>
        <stp/>
        <stp>T</stp>
        <tr r="Q22" s="1"/>
      </tp>
      <tp>
        <v>1151.75</v>
        <stp/>
        <stp>ContractData</stp>
        <stp>ZSE</stp>
        <stp>LOw</stp>
        <stp/>
        <stp>T</stp>
        <tr r="Q23" s="1"/>
      </tp>
      <tp>
        <v>553</v>
        <stp/>
        <stp>ContractData</stp>
        <stp>ZWA</stp>
        <stp>LOw</stp>
        <stp/>
        <stp>T</stp>
        <tr r="Q21" s="1"/>
      </tp>
      <tp>
        <v>24.02</v>
        <stp/>
        <stp>ContractData</stp>
        <stp>SIE</stp>
        <stp>Bid</stp>
        <stp/>
        <stp>T</stp>
        <tr r="L19" s="1"/>
      </tp>
      <tp>
        <v>20.650000000000002</v>
        <stp/>
        <stp>ContractData</stp>
        <stp>SBE</stp>
        <stp>Bid</stp>
        <stp/>
        <stp>T</stp>
        <tr r="L17" s="1"/>
      </tp>
      <tp>
        <v>906.80000000000007</v>
        <stp/>
        <stp>ContractData</stp>
        <stp>PLE</stp>
        <stp>Ask</stp>
        <stp/>
        <stp>T</stp>
        <tr r="M20" s="1"/>
      </tp>
      <tp>
        <v>512.73</v>
        <stp/>
        <stp>ContractData</stp>
        <stp>SPY</stp>
        <stp>Bid</stp>
        <stp/>
        <stp>T</stp>
        <tr r="L29" s="1"/>
      </tp>
      <tp>
        <v>2.5969000000000002</v>
        <stp/>
        <stp>ContractData</stp>
        <stp>RBE</stp>
        <stp>Bid</stp>
        <stp/>
        <stp>T</stp>
        <tr r="L12" s="1"/>
      </tp>
      <tp>
        <v>2.5975000000000001</v>
        <stp/>
        <stp>ContractData</stp>
        <stp>RBE</stp>
        <stp>Ask</stp>
        <stp/>
        <stp>T</stp>
        <tr r="M12" s="1"/>
      </tp>
      <tp>
        <v>906.6</v>
        <stp/>
        <stp>ContractData</stp>
        <stp>PLE</stp>
        <stp>Bid</stp>
        <stp/>
        <stp>T</stp>
        <tr r="L20" s="1"/>
      </tp>
      <tp>
        <v>512.74</v>
        <stp/>
        <stp>ContractData</stp>
        <stp>SPY</stp>
        <stp>Ask</stp>
        <stp/>
        <stp>T</stp>
        <tr r="M29" s="1"/>
      </tp>
      <tp>
        <v>20.66</v>
        <stp/>
        <stp>ContractData</stp>
        <stp>SBE</stp>
        <stp>Ask</stp>
        <stp/>
        <stp>T</stp>
        <tr r="M17" s="1"/>
      </tp>
      <tp>
        <v>24.025000000000002</v>
        <stp/>
        <stp>ContractData</stp>
        <stp>SIE</stp>
        <stp>Ask</stp>
        <stp/>
        <stp>T</stp>
        <tr r="M19" s="1"/>
      </tp>
      <tp>
        <v>-0.73010173548773194</v>
        <stp/>
        <stp>ContractData</stp>
        <stp>QO</stp>
        <stp>PerCentNetLastTrade</stp>
        <stp/>
        <stp>T</stp>
        <tr r="J14" s="1"/>
      </tp>
      <tp>
        <v>2.6145</v>
        <stp/>
        <stp>ContractData</stp>
        <stp>RBE</stp>
        <stp>OPen</stp>
        <stp/>
        <stp>T</stp>
        <tr r="O12" s="1"/>
      </tp>
      <tp>
        <v>73563082</v>
        <stp/>
        <stp>ContractData</stp>
        <stp>S.AAPL</stp>
        <stp>Y_CVol</stp>
        <stp/>
        <stp>T</stp>
        <tr r="T7" s="1"/>
      </tp>
      <tp>
        <v>38477391</v>
        <stp/>
        <stp>ContractData</stp>
        <stp>S.AAPL</stp>
        <stp>T_CVol</stp>
        <stp/>
        <stp>T</stp>
        <tr r="R7" s="1"/>
      </tp>
      <tp>
        <v>3323842</v>
        <stp/>
        <stp>ContractData</stp>
        <stp>XLRE</stp>
        <stp>T_CVol</stp>
        <stp/>
        <stp>T</stp>
        <tr r="R37" s="1"/>
      </tp>
      <tp>
        <v>9655534</v>
        <stp/>
        <stp>ContractData</stp>
        <stp>XLRE</stp>
        <stp>Y_CVol</stp>
        <stp/>
        <stp>T</stp>
        <tr r="T37" s="1"/>
      </tp>
      <tp>
        <v>0.6</v>
        <stp/>
        <stp>ContractData</stp>
        <stp>S.AMZN</stp>
        <stp>NetLastQuoteToday</stp>
        <stp/>
        <stp>T</stp>
        <tr r="I4" s="1"/>
      </tp>
      <tp>
        <v>180.14000000000001</v>
        <stp/>
        <stp>ContractData</stp>
        <stp>S.AMZN</stp>
        <stp>HIgh</stp>
        <stp/>
        <stp>T</stp>
        <tr r="P4" s="1"/>
      </tp>
      <tp>
        <v>892.30000000000007</v>
        <stp/>
        <stp>ContractData</stp>
        <stp>PLE</stp>
        <stp>OPen</stp>
        <stp/>
        <stp>T</stp>
        <tr r="O20" s="1"/>
      </tp>
      <tp>
        <v>16227602</v>
        <stp/>
        <stp>ContractData</stp>
        <stp>S.AMZN</stp>
        <stp>T_CVol</stp>
        <stp/>
        <stp>T</stp>
        <tr r="R4" s="1"/>
      </tp>
      <tp>
        <v>31981152</v>
        <stp/>
        <stp>ContractData</stp>
        <stp>S.AMZN</stp>
        <stp>Y_CVol</stp>
        <stp/>
        <stp>T</stp>
        <tr r="T4" s="1"/>
      </tp>
      <tp>
        <v>6568359</v>
        <stp/>
        <stp>ContractData</stp>
        <stp>XLK</stp>
        <stp>Y_CVol</stp>
        <stp/>
        <stp>T</stp>
        <tr r="T27" s="1"/>
      </tp>
      <tp>
        <v>3910192</v>
        <stp/>
        <stp>ContractData</stp>
        <stp>XLK</stp>
        <stp>T_CVol</stp>
        <stp/>
        <stp>T</stp>
        <tr r="R27" s="1"/>
      </tp>
      <tp>
        <v>177.53</v>
        <stp/>
        <stp>ContractData</stp>
        <stp>S.AMZN</stp>
        <stp>OPen</stp>
        <stp/>
        <stp>T</stp>
        <tr r="O4" s="1"/>
      </tp>
      <tp>
        <v>906.7</v>
        <stp/>
        <stp>ContractData</stp>
        <stp>PLE</stp>
        <stp>HIgh</stp>
        <stp/>
        <stp>T</stp>
        <tr r="P20" s="1"/>
      </tp>
      <tp>
        <v>10782475</v>
        <stp/>
        <stp>ContractData</stp>
        <stp>XLI</stp>
        <stp>Y_CVol</stp>
        <stp/>
        <stp>T</stp>
        <tr r="T32" s="1"/>
      </tp>
      <tp>
        <v>3780685</v>
        <stp/>
        <stp>ContractData</stp>
        <stp>XLI</stp>
        <stp>T_CVol</stp>
        <stp/>
        <stp>T</stp>
        <tr r="R32" s="1"/>
      </tp>
      <tp>
        <v>2.6244000000000001</v>
        <stp/>
        <stp>ContractData</stp>
        <stp>RBE</stp>
        <stp>HIgh</stp>
        <stp/>
        <stp>T</stp>
        <tr r="P12" s="1"/>
      </tp>
      <tp>
        <v>512.88</v>
        <stp/>
        <stp>ContractData</stp>
        <stp>SPY</stp>
        <stp>HIgh</stp>
        <stp/>
        <stp>T</stp>
        <tr r="P29" s="1"/>
      </tp>
      <tp>
        <v>24.05</v>
        <stp/>
        <stp>ContractData</stp>
        <stp>SIE</stp>
        <stp>HIgh</stp>
        <stp/>
        <stp>T</stp>
        <tr r="P19" s="1"/>
      </tp>
      <tp>
        <v>21.43</v>
        <stp/>
        <stp>ContractData</stp>
        <stp>SBE</stp>
        <stp>HIgh</stp>
        <stp/>
        <stp>T</stp>
        <tr r="P17" s="1"/>
      </tp>
      <tp>
        <v>176.15</v>
        <stp/>
        <stp>ContractData</stp>
        <stp>S.AAPL</stp>
        <stp>OPen</stp>
        <stp/>
        <stp>T</stp>
        <tr r="O7" s="1"/>
      </tp>
      <tp>
        <v>-1.0733899151273083</v>
        <stp/>
        <stp>StudyData</stp>
        <stp>XLRE</stp>
        <stp>PCB</stp>
        <stp>BaseType=Index,Index=1</stp>
        <stp>Close</stp>
        <stp>Y</stp>
        <stp/>
        <stp>all</stp>
        <stp/>
        <stp/>
        <stp/>
        <stp>T</stp>
        <tr r="G37" s="1"/>
        <tr r="B35" s="1"/>
      </tp>
      <tp>
        <v>40794889</v>
        <stp/>
        <stp>ContractData</stp>
        <stp>XLF</stp>
        <stp>Y_CVol</stp>
        <stp/>
        <stp>T</stp>
        <tr r="T30" s="1"/>
      </tp>
      <tp>
        <v>20509041</v>
        <stp/>
        <stp>ContractData</stp>
        <stp>XLF</stp>
        <stp>T_CVol</stp>
        <stp/>
        <stp>T</stp>
        <tr r="R30" s="1"/>
      </tp>
      <tp>
        <v>-5.43</v>
        <stp/>
        <stp>ContractData</stp>
        <stp>S.AAPL</stp>
        <stp>NetLastQuoteToday</stp>
        <stp/>
        <stp>T</stp>
        <tr r="I7" s="1"/>
      </tp>
      <tp>
        <v>424</v>
        <stp/>
        <stp>ContractData</stp>
        <stp>ZCE</stp>
        <stp>OPen</stp>
        <stp/>
        <stp>T</stp>
        <tr r="O22" s="1"/>
      </tp>
      <tp>
        <v>1152.25</v>
        <stp/>
        <stp>ContractData</stp>
        <stp>ZSE</stp>
        <stp>OPen</stp>
        <stp/>
        <stp>T</stp>
        <tr r="O23" s="1"/>
      </tp>
      <tp>
        <v>559.25</v>
        <stp/>
        <stp>ContractData</stp>
        <stp>ZWA</stp>
        <stp>OPen</stp>
        <stp/>
        <stp>T</stp>
        <tr r="O21" s="1"/>
      </tp>
      <tp>
        <v>20333</v>
        <stp/>
        <stp>ContractData</stp>
        <stp>CCE</stp>
        <stp>T_CVol</stp>
        <stp/>
        <stp>T</stp>
        <tr r="R11" s="1"/>
      </tp>
      <tp>
        <v>105501</v>
        <stp/>
        <stp>ContractData</stp>
        <stp>NGE</stp>
        <stp>Y_CVol</stp>
        <stp/>
        <stp>T</stp>
        <tr r="T24" s="1"/>
      </tp>
      <tp>
        <v>212743</v>
        <stp/>
        <stp>ContractData</stp>
        <stp>CLE</stp>
        <stp>T_CVol</stp>
        <stp/>
        <stp>T</stp>
        <tr r="R13" s="1"/>
      </tp>
      <tp>
        <v>43113</v>
        <stp/>
        <stp>ContractData</stp>
        <stp>CPE</stp>
        <stp>T_CVol</stp>
        <stp/>
        <stp>T</stp>
        <tr r="R18" s="1"/>
      </tp>
      <tp>
        <v>250782</v>
        <stp/>
        <stp>ContractData</stp>
        <stp>GCE</stp>
        <stp>T_CVol</stp>
        <stp/>
        <stp>T</stp>
        <tr r="R16" s="1"/>
      </tp>
      <tp>
        <v>53350</v>
        <stp/>
        <stp>ContractData</stp>
        <stp>HOE</stp>
        <stp>Y_CVol</stp>
        <stp/>
        <stp>T</stp>
        <tr r="T15" s="1"/>
      </tp>
      <tp>
        <v>330592</v>
        <stp/>
        <stp>ContractData</stp>
        <stp>GCE</stp>
        <stp>Y_CVol</stp>
        <stp/>
        <stp>T</stp>
        <tr r="T16" s="1"/>
      </tp>
      <tp>
        <v>26455</v>
        <stp/>
        <stp>ContractData</stp>
        <stp>HOE</stp>
        <stp>T_CVol</stp>
        <stp/>
        <stp>T</stp>
        <tr r="R15" s="1"/>
      </tp>
      <tp>
        <v>25450</v>
        <stp/>
        <stp>ContractData</stp>
        <stp>CCE</stp>
        <stp>Y_CVol</stp>
        <stp/>
        <stp>T</stp>
        <tr r="T11" s="1"/>
      </tp>
      <tp>
        <v>126404</v>
        <stp/>
        <stp>ContractData</stp>
        <stp>NGE</stp>
        <stp>T_CVol</stp>
        <stp/>
        <stp>T</stp>
        <tr r="R24" s="1"/>
      </tp>
      <tp>
        <v>363417</v>
        <stp/>
        <stp>ContractData</stp>
        <stp>CLE</stp>
        <stp>Y_CVol</stp>
        <stp/>
        <stp>T</stp>
        <tr r="T13" s="1"/>
      </tp>
      <tp>
        <v>63311</v>
        <stp/>
        <stp>ContractData</stp>
        <stp>CPE</stp>
        <stp>Y_CVol</stp>
        <stp/>
        <stp>T</stp>
        <tr r="T18" s="1"/>
      </tp>
      <tp>
        <v>47851</v>
        <stp/>
        <stp>ContractData</stp>
        <stp>SBE</stp>
        <stp>T_CVol</stp>
        <stp/>
        <stp>T</stp>
        <tr r="R17" s="1"/>
      </tp>
      <tp>
        <v>64764</v>
        <stp/>
        <stp>ContractData</stp>
        <stp>SIE</stp>
        <stp>T_CVol</stp>
        <stp/>
        <stp>T</stp>
        <tr r="R19" s="1"/>
      </tp>
      <tp>
        <v>17747</v>
        <stp/>
        <stp>ContractData</stp>
        <stp>RBE</stp>
        <stp>T_CVol</stp>
        <stp/>
        <stp>T</stp>
        <tr r="R12" s="1"/>
      </tp>
      <tp>
        <v>23788</v>
        <stp/>
        <stp>ContractData</stp>
        <stp>PLE</stp>
        <stp>T_CVol</stp>
        <stp/>
        <stp>T</stp>
        <tr r="R20" s="1"/>
      </tp>
      <tp>
        <v>152580</v>
        <stp/>
        <stp>ContractData</stp>
        <stp>ZCE</stp>
        <stp>Y_CVol</stp>
        <stp/>
        <stp>T</stp>
        <tr r="T22" s="1"/>
      </tp>
      <tp>
        <v>104105</v>
        <stp/>
        <stp>ContractData</stp>
        <stp>ZSE</stp>
        <stp>Y_CVol</stp>
        <stp/>
        <stp>T</stp>
        <tr r="T23" s="1"/>
      </tp>
      <tp>
        <v>16229844</v>
        <stp/>
        <stp>ContractData</stp>
        <stp>XLE</stp>
        <stp>Y_CVol</stp>
        <stp/>
        <stp>T</stp>
        <tr r="T35" s="1"/>
      </tp>
      <tp>
        <v>86451</v>
        <stp/>
        <stp>ContractData</stp>
        <stp>ZCE</stp>
        <stp>T_CVol</stp>
        <stp/>
        <stp>T</stp>
        <tr r="R22" s="1"/>
      </tp>
      <tp>
        <v>74010</v>
        <stp/>
        <stp>ContractData</stp>
        <stp>ZSE</stp>
        <stp>T_CVol</stp>
        <stp/>
        <stp>T</stp>
        <tr r="R23" s="1"/>
      </tp>
      <tp>
        <v>7323059</v>
        <stp/>
        <stp>ContractData</stp>
        <stp>XLE</stp>
        <stp>T_CVol</stp>
        <stp/>
        <stp>T</stp>
        <tr r="R35" s="1"/>
      </tp>
      <tp>
        <v>47354</v>
        <stp/>
        <stp>ContractData</stp>
        <stp>RBE</stp>
        <stp>Y_CVol</stp>
        <stp/>
        <stp>T</stp>
        <tr r="T12" s="1"/>
      </tp>
      <tp>
        <v>82932</v>
        <stp/>
        <stp>ContractData</stp>
        <stp>SBE</stp>
        <stp>Y_CVol</stp>
        <stp/>
        <stp>T</stp>
        <tr r="T17" s="1"/>
      </tp>
      <tp>
        <v>71026</v>
        <stp/>
        <stp>ContractData</stp>
        <stp>SIE</stp>
        <stp>Y_CVol</stp>
        <stp/>
        <stp>T</stp>
        <tr r="T19" s="1"/>
      </tp>
      <tp>
        <v>38753</v>
        <stp/>
        <stp>ContractData</stp>
        <stp>PLE</stp>
        <stp>Y_CVol</stp>
        <stp/>
        <stp>T</stp>
        <tr r="T20" s="1"/>
      </tp>
      <tp>
        <v>504.42</v>
        <stp/>
        <stp>ContractData</stp>
        <stp>S.META</stp>
        <stp>HIgh</stp>
        <stp/>
        <stp>T</stp>
        <tr r="P3" s="1"/>
      </tp>
      <tp>
        <v>121.52</v>
        <stp/>
        <stp>ContractData</stp>
        <stp>XLI</stp>
        <stp>OPen</stp>
        <stp/>
        <stp>T</stp>
        <tr r="O32" s="1"/>
      </tp>
      <tp>
        <v>210.46</v>
        <stp/>
        <stp>ContractData</stp>
        <stp>XLK</stp>
        <stp>OPen</stp>
        <stp/>
        <stp>T</stp>
        <tr r="O27" s="1"/>
      </tp>
      <tp>
        <v>87.09</v>
        <stp/>
        <stp>ContractData</stp>
        <stp>XLE</stp>
        <stp>OPen</stp>
        <stp/>
        <stp>T</stp>
        <tr r="O35" s="1"/>
      </tp>
      <tp>
        <v>40.22</v>
        <stp/>
        <stp>ContractData</stp>
        <stp>XLF</stp>
        <stp>OPen</stp>
        <stp/>
        <stp>T</stp>
        <tr r="O30" s="1"/>
      </tp>
      <tp>
        <v>79.84</v>
        <stp/>
        <stp>ContractData</stp>
        <stp>XLC</stp>
        <stp>OPen</stp>
        <stp/>
        <stp>T</stp>
        <tr r="O28" s="1"/>
      </tp>
      <tp>
        <v>88.06</v>
        <stp/>
        <stp>ContractData</stp>
        <stp>XLB</stp>
        <stp>OPen</stp>
        <stp/>
        <stp>T</stp>
        <tr r="O33" s="1"/>
      </tp>
      <tp>
        <v>184.11</v>
        <stp/>
        <stp>ContractData</stp>
        <stp>XLY</stp>
        <stp>OPen</stp>
        <stp/>
        <stp>T</stp>
        <tr r="O36" s="1"/>
      </tp>
      <tp>
        <v>61.43</v>
        <stp/>
        <stp>ContractData</stp>
        <stp>XLU</stp>
        <stp>OPen</stp>
        <stp/>
        <stp>T</stp>
        <tr r="O38" s="1"/>
        <tr r="O39" s="1"/>
      </tp>
      <tp>
        <v>145.92000000000002</v>
        <stp/>
        <stp>ContractData</stp>
        <stp>XLV</stp>
        <stp>OPen</stp>
        <stp/>
        <stp>T</stp>
        <tr r="O31" s="1"/>
      </tp>
      <tp>
        <v>74.17</v>
        <stp/>
        <stp>ContractData</stp>
        <stp>XLP</stp>
        <stp>OPen</stp>
        <stp/>
        <stp>T</stp>
        <tr r="O34" s="1"/>
      </tp>
      <tp>
        <v>5828975</v>
        <stp/>
        <stp>ContractData</stp>
        <stp>XLC</stp>
        <stp>Y_CVol</stp>
        <stp/>
        <stp>T</stp>
        <tr r="T28" s="1"/>
      </tp>
      <tp>
        <v>2621032</v>
        <stp/>
        <stp>ContractData</stp>
        <stp>XLC</stp>
        <stp>T_CVol</stp>
        <stp/>
        <stp>T</stp>
        <tr r="R28" s="1"/>
      </tp>
      <tp>
        <v>503</v>
        <stp/>
        <stp>ContractData</stp>
        <stp>S.META</stp>
        <stp>OPen</stp>
        <stp/>
        <stp>T</stp>
        <tr r="O3" s="1"/>
      </tp>
      <tp>
        <v>211.33</v>
        <stp/>
        <stp>ContractData</stp>
        <stp>XLK</stp>
        <stp>HIgh</stp>
        <stp/>
        <stp>T</stp>
        <tr r="P27" s="1"/>
      </tp>
      <tp>
        <v>122.27</v>
        <stp/>
        <stp>ContractData</stp>
        <stp>XLI</stp>
        <stp>HIgh</stp>
        <stp/>
        <stp>T</stp>
        <tr r="P32" s="1"/>
      </tp>
      <tp>
        <v>40.49</v>
        <stp/>
        <stp>ContractData</stp>
        <stp>XLF</stp>
        <stp>HIgh</stp>
        <stp/>
        <stp>T</stp>
        <tr r="P30" s="1"/>
      </tp>
      <tp>
        <v>87.320000000000007</v>
        <stp/>
        <stp>ContractData</stp>
        <stp>XLE</stp>
        <stp>HIgh</stp>
        <stp/>
        <stp>T</stp>
        <tr r="P35" s="1"/>
      </tp>
      <tp>
        <v>79.89</v>
        <stp/>
        <stp>ContractData</stp>
        <stp>XLC</stp>
        <stp>HIgh</stp>
        <stp/>
        <stp>T</stp>
        <tr r="P28" s="1"/>
      </tp>
      <tp>
        <v>88.69</v>
        <stp/>
        <stp>ContractData</stp>
        <stp>XLB</stp>
        <stp>HIgh</stp>
        <stp/>
        <stp>T</stp>
        <tr r="P33" s="1"/>
      </tp>
      <tp>
        <v>184.73</v>
        <stp/>
        <stp>ContractData</stp>
        <stp>XLY</stp>
        <stp>HIgh</stp>
        <stp/>
        <stp>T</stp>
        <tr r="P36" s="1"/>
      </tp>
      <tp>
        <v>146.68</v>
        <stp/>
        <stp>ContractData</stp>
        <stp>XLV</stp>
        <stp>HIgh</stp>
        <stp/>
        <stp>T</stp>
        <tr r="P31" s="1"/>
      </tp>
      <tp>
        <v>62.32</v>
        <stp/>
        <stp>ContractData</stp>
        <stp>XLU</stp>
        <stp>HIgh</stp>
        <stp/>
        <stp>T</stp>
        <tr r="P39" s="1"/>
        <tr r="P38" s="1"/>
      </tp>
      <tp>
        <v>74.570000000000007</v>
        <stp/>
        <stp>ContractData</stp>
        <stp>XLP</stp>
        <stp>HIgh</stp>
        <stp/>
        <stp>T</stp>
        <tr r="P34" s="1"/>
      </tp>
      <tp>
        <v>15884882</v>
        <stp/>
        <stp>ContractData</stp>
        <stp>S.META</stp>
        <stp>Y_CVol</stp>
        <stp/>
        <stp>T</stp>
        <tr r="T3" s="1"/>
      </tp>
      <tp>
        <v>5973689</v>
        <stp/>
        <stp>ContractData</stp>
        <stp>S.META</stp>
        <stp>T_CVol</stp>
        <stp/>
        <stp>T</stp>
        <tr r="R3" s="1"/>
      </tp>
      <tp>
        <v>47913510</v>
        <stp/>
        <stp>ContractData</stp>
        <stp>S.NVDA</stp>
        <stp>Y_CVol</stp>
        <stp/>
        <stp>T</stp>
        <tr r="T2" s="1"/>
      </tp>
      <tp>
        <v>26186432</v>
        <stp/>
        <stp>ContractData</stp>
        <stp>S.NVDA</stp>
        <stp>T_CVol</stp>
        <stp/>
        <stp>T</stp>
        <tr r="R2" s="1"/>
      </tp>
      <tp>
        <v>82243119</v>
        <stp/>
        <stp>ContractData</stp>
        <stp>S.TSLA</stp>
        <stp>Y_CVol</stp>
        <stp/>
        <stp>T</stp>
        <tr r="T8" s="1"/>
      </tp>
      <tp>
        <v>64489376</v>
        <stp/>
        <stp>ContractData</stp>
        <stp>S.TSLA</stp>
        <stp>T_CVol</stp>
        <stp/>
        <stp>T</stp>
        <tr r="R8" s="1"/>
      </tp>
      <tp>
        <v>5200810</v>
        <stp/>
        <stp>ContractData</stp>
        <stp>XLB</stp>
        <stp>Y_CVol</stp>
        <stp/>
        <stp>T</stp>
        <tr r="T33" s="1"/>
      </tp>
      <tp>
        <v>1791756</v>
        <stp/>
        <stp>ContractData</stp>
        <stp>XLB</stp>
        <stp>T_CVol</stp>
        <stp/>
        <stp>T</stp>
        <tr r="R33" s="1"/>
      </tp>
      <tp>
        <v>1.77</v>
        <stp/>
        <stp>ContractData</stp>
        <stp>S.META</stp>
        <stp>NetLastQuoteToday</stp>
        <stp/>
        <stp>T</stp>
        <tr r="I3" s="1"/>
      </tp>
      <tp>
        <v>68452</v>
        <stp/>
        <stp>ContractData</stp>
        <stp>ZWA</stp>
        <stp>Y_CVol</stp>
        <stp/>
        <stp>T</stp>
        <tr r="T21" s="1"/>
      </tp>
      <tp>
        <v>30112</v>
        <stp/>
        <stp>ContractData</stp>
        <stp>ZWA</stp>
        <stp>T_CVol</stp>
        <stp/>
        <stp>T</stp>
        <tr r="R21" s="1"/>
      </tp>
      <tp>
        <v>1165.75</v>
        <stp/>
        <stp>ContractData</stp>
        <stp>ZSE</stp>
        <stp>HIgh</stp>
        <stp/>
        <stp>T</stp>
        <tr r="P23" s="1"/>
      </tp>
      <tp>
        <v>568</v>
        <stp/>
        <stp>ContractData</stp>
        <stp>ZWA</stp>
        <stp>HIgh</stp>
        <stp/>
        <stp>T</stp>
        <tr r="P21" s="1"/>
      </tp>
      <tp>
        <v>433.5</v>
        <stp/>
        <stp>ContractData</stp>
        <stp>ZCE</stp>
        <stp>HIgh</stp>
        <stp/>
        <stp>T</stp>
        <tr r="P22" s="1"/>
      </tp>
      <tp>
        <v>7.5749318801089922</v>
        <stp/>
        <stp>ContractData</stp>
        <stp>NGE</stp>
        <stp>PerCentNetLastTrade</stp>
        <stp/>
        <stp>T</stp>
        <tr r="J24" s="1"/>
      </tp>
      <tp>
        <v>-2.155905628281932</v>
        <stp/>
        <stp>ContractData</stp>
        <stp>HOE</stp>
        <stp>PerCentNetLastTrade</stp>
        <stp/>
        <stp>T</stp>
        <tr r="J15" s="1"/>
      </tp>
      <tp>
        <v>1.5317077826024716</v>
        <stp/>
        <stp>ContractData</stp>
        <stp>GCE</stp>
        <stp>PerCentNetLastTrade</stp>
        <stp/>
        <stp>T</stp>
        <tr r="J16" s="1"/>
      </tp>
      <tp>
        <v>-1.187945479554833</v>
        <stp/>
        <stp>ContractData</stp>
        <stp>CLE</stp>
        <stp>PerCentNetLastTrade</stp>
        <stp/>
        <stp>T</stp>
        <tr r="J13" s="1"/>
      </tp>
      <tp>
        <v>4.1251778093883358</v>
        <stp/>
        <stp>ContractData</stp>
        <stp>CCE</stp>
        <stp>PerCentNetLastTrade</stp>
        <stp/>
        <stp>T</stp>
        <tr r="J11" s="1"/>
      </tp>
      <tp>
        <v>0.12948336138806163</v>
        <stp/>
        <stp>ContractData</stp>
        <stp>CPE</stp>
        <stp>PerCentNetLastTrade</stp>
        <stp/>
        <stp>T</stp>
        <tr r="J18" s="1"/>
      </tp>
      <tp>
        <v>1.118304885226604</v>
        <stp/>
        <stp>ContractData</stp>
        <stp>ZCE</stp>
        <stp>PerCentNetLastTrade</stp>
        <stp/>
        <stp>T</stp>
        <tr r="J22" s="1"/>
      </tp>
      <tp>
        <v>0.23887079261672095</v>
        <stp/>
        <stp>ContractData</stp>
        <stp>ZSE</stp>
        <stp>PerCentNetLastTrade</stp>
        <stp/>
        <stp>T</stp>
        <tr r="J23" s="1"/>
      </tp>
      <tp>
        <v>1.0309278350515463</v>
        <stp/>
        <stp>ContractData</stp>
        <stp>ZWA</stp>
        <stp>PerCentNetLastTrade</stp>
        <stp/>
        <stp>T</stp>
        <tr r="J21" s="1"/>
      </tp>
      <tp>
        <v>0.27302060064532141</v>
        <stp/>
        <stp>ContractData</stp>
        <stp>XLF</stp>
        <stp>PerCentNetLastTrade</stp>
        <stp/>
        <stp>T</stp>
        <tr r="J30" s="1"/>
      </tp>
      <tp>
        <v>-0.98691760385586413</v>
        <stp/>
        <stp>ContractData</stp>
        <stp>XLE</stp>
        <stp>PerCentNetLastTrade</stp>
        <stp/>
        <stp>T</stp>
        <tr r="J35" s="1"/>
      </tp>
      <tp>
        <v>-1.0497375656085979</v>
        <stp/>
        <stp>ContractData</stp>
        <stp>XLC</stp>
        <stp>PerCentNetLastTrade</stp>
        <stp/>
        <stp>T</stp>
        <tr r="J28" s="1"/>
      </tp>
      <tp>
        <v>0.71623465211459758</v>
        <stp/>
        <stp>ContractData</stp>
        <stp>XLB</stp>
        <stp>PerCentNetLastTrade</stp>
        <stp/>
        <stp>T</stp>
        <tr r="J33" s="1"/>
      </tp>
      <tp>
        <v>0.14234200037957867</v>
        <stp/>
        <stp>ContractData</stp>
        <stp>XLK</stp>
        <stp>PerCentNetLastTrade</stp>
        <stp/>
        <stp>T</stp>
        <tr r="J27" s="1"/>
      </tp>
      <tp>
        <v>0.31270572745227121</v>
        <stp/>
        <stp>ContractData</stp>
        <stp>XLI</stp>
        <stp>PerCentNetLastTrade</stp>
        <stp/>
        <stp>T</stp>
        <tr r="J32" s="1"/>
      </tp>
      <tp>
        <v>-0.15033483668170014</v>
        <stp/>
        <stp>ContractData</stp>
        <stp>XLV</stp>
        <stp>PerCentNetLastTrade</stp>
        <stp/>
        <stp>T</stp>
        <tr r="J31" s="1"/>
      </tp>
      <tp>
        <v>0.82631237848347372</v>
        <stp/>
        <stp>ContractData</stp>
        <stp>XLU</stp>
        <stp>PerCentNetLastTrade</stp>
        <stp/>
        <stp>T</stp>
        <tr r="J38" s="1"/>
        <tr r="J39" s="1"/>
      </tp>
      <tp>
        <v>0.13430029546065</v>
        <stp/>
        <stp>ContractData</stp>
        <stp>XLP</stp>
        <stp>PerCentNetLastTrade</stp>
        <stp/>
        <stp>T</stp>
        <tr r="J34" s="1"/>
      </tp>
      <tp>
        <v>-0.81072316506323638</v>
        <stp/>
        <stp>ContractData</stp>
        <stp>XLY</stp>
        <stp>PerCentNetLastTrade</stp>
        <stp/>
        <stp>T</stp>
        <tr r="J36" s="1"/>
      </tp>
      <tp>
        <v>2.8291388460879987</v>
        <stp/>
        <stp>ContractData</stp>
        <stp>SIE</stp>
        <stp>PerCentNetLastTrade</stp>
        <stp/>
        <stp>T</stp>
        <tr r="J19" s="1"/>
      </tp>
      <tp>
        <v>-2.0388809862494073</v>
        <stp/>
        <stp>ContractData</stp>
        <stp>SBE</stp>
        <stp>PerCentNetLastTrade</stp>
        <stp/>
        <stp>T</stp>
        <tr r="J17" s="1"/>
      </tp>
      <tp>
        <v>-2.3398654577361802E-2</v>
        <stp/>
        <stp>ContractData</stp>
        <stp>SPY</stp>
        <stp>PerCentNetLastTrade</stp>
        <stp/>
        <stp>T</stp>
        <tr r="J29" s="1"/>
      </tp>
      <tp>
        <v>-0.6617197062423501</v>
        <stp/>
        <stp>ContractData</stp>
        <stp>RBE</stp>
        <stp>PerCentNetLastTrade</stp>
        <stp/>
        <stp>T</stp>
        <tr r="J12" s="1"/>
      </tp>
      <tp>
        <v>2.105855855855856</v>
        <stp/>
        <stp>ContractData</stp>
        <stp>PLE</stp>
        <stp>PerCentNetLastTrade</stp>
        <stp/>
        <stp>T</stp>
        <tr r="J20" s="1"/>
      </tp>
      <tp>
        <v>176.9</v>
        <stp/>
        <stp>ContractData</stp>
        <stp>S.AAPL</stp>
        <stp>HIgh</stp>
        <stp/>
        <stp>T</stp>
        <tr r="P7" s="1"/>
      </tp>
      <tp>
        <v>82.94</v>
        <stp/>
        <stp>ContractData</stp>
        <stp>QO</stp>
        <stp>Bid</stp>
        <stp/>
        <stp>T</stp>
        <tr r="L14" s="1"/>
      </tp>
      <tp>
        <v>82.95</v>
        <stp/>
        <stp>ContractData</stp>
        <stp>QO</stp>
        <stp>Ask</stp>
        <stp/>
        <stp>T</stp>
        <tr r="M14" s="1"/>
      </tp>
      <tp>
        <v>82.91</v>
        <stp/>
        <stp>ContractData</stp>
        <stp>QO</stp>
        <stp>LOw</stp>
        <stp/>
        <stp>T</stp>
        <tr r="Q1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E1AE-379F-408A-A469-9333CBEAF623}">
  <dimension ref="A1:X41"/>
  <sheetViews>
    <sheetView tabSelected="1" topLeftCell="E1" workbookViewId="0">
      <selection sqref="A1:D1048576"/>
    </sheetView>
  </sheetViews>
  <sheetFormatPr defaultRowHeight="16.5" x14ac:dyDescent="0.3"/>
  <cols>
    <col min="1" max="1" width="9.625" hidden="1" customWidth="1"/>
    <col min="2" max="2" width="12.125" hidden="1" customWidth="1"/>
    <col min="3" max="3" width="9.625" hidden="1" customWidth="1"/>
    <col min="4" max="4" width="7.5" style="1" hidden="1" customWidth="1"/>
    <col min="5" max="5" width="9.625" style="3" bestFit="1" customWidth="1"/>
    <col min="6" max="6" width="42" bestFit="1" customWidth="1"/>
    <col min="7" max="7" width="12.125" bestFit="1" customWidth="1"/>
    <col min="8" max="8" width="7.375" style="3" bestFit="1" customWidth="1"/>
    <col min="9" max="9" width="6.375" style="3" bestFit="1" customWidth="1"/>
    <col min="10" max="10" width="6.5" style="3" bestFit="1" customWidth="1"/>
    <col min="11" max="11" width="7.125" style="3" bestFit="1" customWidth="1"/>
    <col min="12" max="13" width="7.375" style="3" bestFit="1" customWidth="1"/>
    <col min="14" max="14" width="7.5" style="3" bestFit="1" customWidth="1"/>
    <col min="15" max="17" width="7.375" style="3" bestFit="1" customWidth="1"/>
    <col min="18" max="18" width="9.875" bestFit="1" customWidth="1"/>
    <col min="19" max="19" width="7.875" bestFit="1" customWidth="1"/>
    <col min="20" max="20" width="10.875" bestFit="1" customWidth="1"/>
  </cols>
  <sheetData>
    <row r="1" spans="1:24" x14ac:dyDescent="0.3">
      <c r="A1" t="s">
        <v>0</v>
      </c>
      <c r="B1" t="s">
        <v>4</v>
      </c>
      <c r="E1" s="6" t="s">
        <v>0</v>
      </c>
      <c r="F1" s="7" t="s">
        <v>19</v>
      </c>
      <c r="G1" s="7" t="s">
        <v>4</v>
      </c>
      <c r="H1" s="6" t="s">
        <v>1</v>
      </c>
      <c r="I1" s="6" t="s">
        <v>2</v>
      </c>
      <c r="J1" s="6" t="s">
        <v>3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5</v>
      </c>
      <c r="P1" s="6" t="s">
        <v>6</v>
      </c>
      <c r="Q1" s="6" t="s">
        <v>7</v>
      </c>
      <c r="R1" s="6" t="s">
        <v>22</v>
      </c>
      <c r="S1" s="6" t="s">
        <v>20</v>
      </c>
      <c r="T1" s="6" t="s">
        <v>21</v>
      </c>
    </row>
    <row r="2" spans="1:24" x14ac:dyDescent="0.3">
      <c r="A2" t="s">
        <v>12</v>
      </c>
      <c r="B2" s="2">
        <f>RTD("cqg.rtd",,"StudyData",A2,"PCB","BaseType=Index,Index=1","Close","Y",,"all",,,,"T")/100</f>
        <v>0.7240216469447921</v>
      </c>
      <c r="C2" s="2" t="str" cm="1">
        <f t="array" ref="C2:D8">_xlfn._xlws.SORT(A2:B8,2,-1)</f>
        <v>S.NVDA</v>
      </c>
      <c r="D2" s="2">
        <v>0.7240216469447921</v>
      </c>
      <c r="E2" s="2" t="str">
        <f>C2</f>
        <v>S.NVDA</v>
      </c>
      <c r="F2" t="str">
        <f>RTD("cqg.rtd", ,"ContractData", E2, "LongDescription",, "T")</f>
        <v>NVIDIA Corp</v>
      </c>
      <c r="G2" s="2">
        <f>RTD("cqg.rtd",,"StudyData",E2,"PCB","BaseType=Index,Index=1","Close","Y",,"all",,,,"T")/100</f>
        <v>0.7240216469447921</v>
      </c>
      <c r="H2" s="4">
        <f>RTD("cqg.rtd", ,"ContractData", E2, "LastQuoteToday",, "T")</f>
        <v>853.77</v>
      </c>
      <c r="I2" s="4">
        <f>RTD("cqg.rtd", ,"ContractData", E2, "NetLastQuoteToday",, "T")</f>
        <v>30.98</v>
      </c>
      <c r="J2" s="2">
        <f>RTD("cqg.rtd", ,"ContractData", E2, "PerCentNetLastTrade",, "T")/100</f>
        <v>3.7652377885001032E-2</v>
      </c>
      <c r="K2" s="3">
        <f>RTD("cqg.rtd", ,"ContractData", E2, "MT_LastBidVolume",, "T")</f>
        <v>100</v>
      </c>
      <c r="L2" s="4">
        <f>RTD("cqg.rtd", ,"ContractData", E2, "Bid",, "T")</f>
        <v>853.6</v>
      </c>
      <c r="M2" s="4">
        <f>RTD("cqg.rtd", ,"ContractData", E2, "Ask",, "T")</f>
        <v>853.89</v>
      </c>
      <c r="N2" s="3">
        <f>RTD("cqg.rtd", ,"ContractData", E2, "MT_LastAskVolume",, "T")</f>
        <v>200</v>
      </c>
      <c r="O2" s="4">
        <f>RTD("cqg.rtd", ,"ContractData", E2, "OPen",, "T")</f>
        <v>841.30000000000007</v>
      </c>
      <c r="P2" s="4">
        <f>RTD("cqg.rtd", ,"ContractData", E2, "HIgh",, "T")</f>
        <v>855.45</v>
      </c>
      <c r="Q2" s="4">
        <f>RTD("cqg.rtd", ,"ContractData", E2, "LOw",, "T")</f>
        <v>837.19</v>
      </c>
      <c r="R2" s="5">
        <f>RTD("cqg.rtd", ,"ContractData", E2, "T_CVol",, "T")</f>
        <v>26186432</v>
      </c>
      <c r="S2" s="2">
        <f>R2/T2</f>
        <v>0.54653545524007741</v>
      </c>
      <c r="T2" s="5">
        <f>RTD("cqg.rtd", ,"ContractData", E2, "Y_CVol",, "T")</f>
        <v>47913510</v>
      </c>
    </row>
    <row r="3" spans="1:24" x14ac:dyDescent="0.3">
      <c r="A3" t="s">
        <v>13</v>
      </c>
      <c r="B3" s="2">
        <f>RTD("cqg.rtd",,"StudyData",A3,"PCB","BaseType=Index,Index=1","Close","Y",,"all",,,,"T")/100</f>
        <v>0.42394620861114268</v>
      </c>
      <c r="C3" s="2" t="str">
        <v>S.META</v>
      </c>
      <c r="D3" s="2">
        <v>0.42394620861114268</v>
      </c>
      <c r="E3" s="2" t="str">
        <f t="shared" ref="E3:E8" si="0">C3</f>
        <v>S.META</v>
      </c>
      <c r="F3" t="str">
        <f>RTD("cqg.rtd", ,"ContractData", E3, "LongDescription",, "T")</f>
        <v>Meta Platforms, Inc.</v>
      </c>
      <c r="G3" s="2">
        <f>RTD("cqg.rtd",,"StudyData",E3,"PCB","BaseType=Index,Index=1","Close","Y",,"all",,,,"T")/100</f>
        <v>0.42394620861114268</v>
      </c>
      <c r="H3" s="4">
        <f>RTD("cqg.rtd", ,"ContractData", E3, "LastQuoteToday",, "T")</f>
        <v>504.07</v>
      </c>
      <c r="I3" s="4">
        <f>RTD("cqg.rtd", ,"ContractData", E3, "NetLastQuoteToday",, "T")</f>
        <v>1.77</v>
      </c>
      <c r="J3" s="2">
        <f>RTD("cqg.rtd", ,"ContractData", E3, "PerCentNetLastTrade",, "T")/100</f>
        <v>3.4242484570973521E-3</v>
      </c>
      <c r="K3" s="3">
        <f>RTD("cqg.rtd", ,"ContractData", E3, "MT_LastBidVolume",, "T")</f>
        <v>100</v>
      </c>
      <c r="L3" s="4">
        <f>RTD("cqg.rtd", ,"ContractData", E3, "Bid",, "T")</f>
        <v>503.97</v>
      </c>
      <c r="M3" s="4">
        <f>RTD("cqg.rtd", ,"ContractData", E3, "Ask",, "T")</f>
        <v>504.07</v>
      </c>
      <c r="N3" s="3">
        <f>RTD("cqg.rtd", ,"ContractData", E3, "MT_LastAskVolume",, "T")</f>
        <v>200</v>
      </c>
      <c r="O3" s="4">
        <f>RTD("cqg.rtd", ,"ContractData", E3, "OPen",, "T")</f>
        <v>503</v>
      </c>
      <c r="P3" s="4">
        <f>RTD("cqg.rtd", ,"ContractData", E3, "HIgh",, "T")</f>
        <v>504.42</v>
      </c>
      <c r="Q3" s="4">
        <f>RTD("cqg.rtd", ,"ContractData", E3, "LOw",, "T")</f>
        <v>496.42</v>
      </c>
      <c r="R3" s="5">
        <f>RTD("cqg.rtd", ,"ContractData", E3, "T_CVol",, "T")</f>
        <v>5973689</v>
      </c>
      <c r="S3" s="2">
        <f t="shared" ref="S3:S8" si="1">R3/T3</f>
        <v>0.37606127637586478</v>
      </c>
      <c r="T3" s="5">
        <f>RTD("cqg.rtd", ,"ContractData", E3, "Y_CVol",, "T")</f>
        <v>15884882</v>
      </c>
    </row>
    <row r="4" spans="1:24" x14ac:dyDescent="0.3">
      <c r="A4" t="s">
        <v>14</v>
      </c>
      <c r="B4" s="2">
        <f>RTD("cqg.rtd",,"StudyData",A4,"PCB","BaseType=Index,Index=1","Close","Y",,"all",,,,"T")/100</f>
        <v>0.17691193892325913</v>
      </c>
      <c r="C4" s="2" t="str">
        <v>S.AMZN</v>
      </c>
      <c r="D4" s="2">
        <v>0.17691193892325913</v>
      </c>
      <c r="E4" s="2" t="str">
        <f t="shared" si="0"/>
        <v>S.AMZN</v>
      </c>
      <c r="F4" t="str">
        <f>RTD("cqg.rtd", ,"ContractData", E4, "LongDescription",, "T")</f>
        <v>Amazon.com Inc</v>
      </c>
      <c r="G4" s="2">
        <f>RTD("cqg.rtd",,"StudyData",E4,"PCB","BaseType=Index,Index=1","Close","Y",,"all",,,,"T")/100</f>
        <v>0.17691193892325913</v>
      </c>
      <c r="H4" s="4">
        <f>RTD("cqg.rtd", ,"ContractData", E4, "LastQuoteToday",, "T")</f>
        <v>178.82</v>
      </c>
      <c r="I4" s="4">
        <f>RTD("cqg.rtd", ,"ContractData", E4, "NetLastQuoteToday",, "T")</f>
        <v>0.6</v>
      </c>
      <c r="J4" s="2">
        <f>RTD("cqg.rtd", ,"ContractData", E4, "PerCentNetLastTrade",, "T")/100</f>
        <v>3.3666255190214337E-3</v>
      </c>
      <c r="K4" s="3">
        <f>RTD("cqg.rtd", ,"ContractData", E4, "MT_LastBidVolume",, "T")</f>
        <v>100</v>
      </c>
      <c r="L4" s="4">
        <f>RTD("cqg.rtd", ,"ContractData", E4, "Bid",, "T")</f>
        <v>178.81</v>
      </c>
      <c r="M4" s="4">
        <f>RTD("cqg.rtd", ,"ContractData", E4, "Ask",, "T")</f>
        <v>178.82</v>
      </c>
      <c r="N4" s="3">
        <f>RTD("cqg.rtd", ,"ContractData", E4, "MT_LastAskVolume",, "T")</f>
        <v>100</v>
      </c>
      <c r="O4" s="4">
        <f>RTD("cqg.rtd", ,"ContractData", E4, "OPen",, "T")</f>
        <v>177.53</v>
      </c>
      <c r="P4" s="4">
        <f>RTD("cqg.rtd", ,"ContractData", E4, "HIgh",, "T")</f>
        <v>180.14000000000001</v>
      </c>
      <c r="Q4" s="4">
        <f>RTD("cqg.rtd", ,"ContractData", E4, "LOw",, "T")</f>
        <v>177.49</v>
      </c>
      <c r="R4" s="5">
        <f>RTD("cqg.rtd", ,"ContractData", E4, "T_CVol",, "T")</f>
        <v>16227602</v>
      </c>
      <c r="S4" s="2">
        <f t="shared" si="1"/>
        <v>0.50741142783099247</v>
      </c>
      <c r="T4" s="5">
        <f>RTD("cqg.rtd", ,"ContractData", E4, "Y_CVol",, "T")</f>
        <v>31981152</v>
      </c>
    </row>
    <row r="5" spans="1:24" x14ac:dyDescent="0.3">
      <c r="A5" t="s">
        <v>15</v>
      </c>
      <c r="B5" s="2">
        <f>RTD("cqg.rtd",,"StudyData",A5,"PCB","BaseType=Index,Index=1","Close","Y",,"all",,,,"T")/100</f>
        <v>0.10618551217955538</v>
      </c>
      <c r="C5" s="2" t="str">
        <v>S.MSFT</v>
      </c>
      <c r="D5" s="2">
        <v>0.10618551217955538</v>
      </c>
      <c r="E5" s="2" t="str">
        <f t="shared" si="0"/>
        <v>S.MSFT</v>
      </c>
      <c r="F5" t="str">
        <f>RTD("cqg.rtd", ,"ContractData", E5, "LongDescription",, "T")</f>
        <v>Microsoft Corporation</v>
      </c>
      <c r="G5" s="2">
        <f>RTD("cqg.rtd",,"StudyData",E5,"PCB","BaseType=Index,Index=1","Close","Y",,"all",,,,"T")/100</f>
        <v>0.10618551217955538</v>
      </c>
      <c r="H5" s="4">
        <f>RTD("cqg.rtd", ,"ContractData", E5, "LastQuoteToday",, "T")</f>
        <v>415.97</v>
      </c>
      <c r="I5" s="4">
        <f>RTD("cqg.rtd", ,"ContractData", E5, "NetLastQuoteToday",, "T")</f>
        <v>0.47000000000000003</v>
      </c>
      <c r="J5" s="2">
        <f>RTD("cqg.rtd", ,"ContractData", E5, "PerCentNetLastTrade",, "T")/100</f>
        <v>1.1311672683513838E-3</v>
      </c>
      <c r="K5" s="3">
        <f>RTD("cqg.rtd", ,"ContractData", E5, "MT_LastBidVolume",, "T")</f>
        <v>100</v>
      </c>
      <c r="L5" s="4">
        <f>RTD("cqg.rtd", ,"ContractData", E5, "Bid",, "T")</f>
        <v>415.94</v>
      </c>
      <c r="M5" s="4">
        <f>RTD("cqg.rtd", ,"ContractData", E5, "Ask",, "T")</f>
        <v>415.97</v>
      </c>
      <c r="N5" s="3">
        <f>RTD("cqg.rtd", ,"ContractData", E5, "MT_LastAskVolume",, "T")</f>
        <v>100</v>
      </c>
      <c r="O5" s="4">
        <f>RTD("cqg.rtd", ,"ContractData", E5, "OPen",, "T")</f>
        <v>413.44</v>
      </c>
      <c r="P5" s="4">
        <f>RTD("cqg.rtd", ,"ContractData", E5, "HIgh",, "T")</f>
        <v>417.35</v>
      </c>
      <c r="Q5" s="4">
        <f>RTD("cqg.rtd", ,"ContractData", E5, "LOw",, "T")</f>
        <v>412.32</v>
      </c>
      <c r="R5" s="5">
        <f>RTD("cqg.rtd", ,"ContractData", E5, "T_CVol",, "T")</f>
        <v>7408746</v>
      </c>
      <c r="S5" s="2">
        <f t="shared" si="1"/>
        <v>0.41567418644375426</v>
      </c>
      <c r="T5" s="5">
        <f>RTD("cqg.rtd", ,"ContractData", E5, "Y_CVol",, "T")</f>
        <v>17823445</v>
      </c>
      <c r="X5" s="9"/>
    </row>
    <row r="6" spans="1:24" x14ac:dyDescent="0.3">
      <c r="A6" t="s">
        <v>16</v>
      </c>
      <c r="B6" s="2">
        <f>RTD("cqg.rtd",,"StudyData",A6,"PCB","BaseType=Index,Index=1","Close","Y",,"all",,,,"T")/100</f>
        <v>-0.23454603992273018</v>
      </c>
      <c r="C6" s="2" t="str">
        <v>S.GOOGL</v>
      </c>
      <c r="D6" s="2">
        <v>-5.2473333810580461E-2</v>
      </c>
      <c r="E6" s="2" t="str">
        <f t="shared" si="0"/>
        <v>S.GOOGL</v>
      </c>
      <c r="F6" t="str">
        <f>RTD("cqg.rtd", ,"ContractData", E6, "LongDescription",, "T")</f>
        <v>Alphabet, Inc. Class A</v>
      </c>
      <c r="G6" s="2">
        <f>RTD("cqg.rtd",,"StudyData",E6,"PCB","BaseType=Index,Index=1","Close","Y",,"all",,,,"T")/100</f>
        <v>-5.2473333810580461E-2</v>
      </c>
      <c r="H6" s="4">
        <f>RTD("cqg.rtd", ,"ContractData", E6, "LastQuoteToday",, "T")</f>
        <v>132.37</v>
      </c>
      <c r="I6" s="4">
        <f>RTD("cqg.rtd", ,"ContractData", E6, "NetLastQuoteToday",, "T")</f>
        <v>-4.7700000000000005</v>
      </c>
      <c r="J6" s="2">
        <f>RTD("cqg.rtd", ,"ContractData", E6, "PerCentNetLastTrade",, "T")/100</f>
        <v>-3.485489281026688E-2</v>
      </c>
      <c r="K6" s="3">
        <f>RTD("cqg.rtd", ,"ContractData", E6, "MT_LastBidVolume",, "T")</f>
        <v>100</v>
      </c>
      <c r="L6" s="4">
        <f>RTD("cqg.rtd", ,"ContractData", E6, "Bid",, "T")</f>
        <v>132.36000000000001</v>
      </c>
      <c r="M6" s="4">
        <f>RTD("cqg.rtd", ,"ContractData", E6, "Ask",, "T")</f>
        <v>132.37</v>
      </c>
      <c r="N6" s="3">
        <f>RTD("cqg.rtd", ,"ContractData", E6, "MT_LastAskVolume",, "T")</f>
        <v>800</v>
      </c>
      <c r="O6" s="4">
        <f>RTD("cqg.rtd", ,"ContractData", E6, "OPen",, "T")</f>
        <v>135.66</v>
      </c>
      <c r="P6" s="4">
        <f>RTD("cqg.rtd", ,"ContractData", E6, "HIgh",, "T")</f>
        <v>135.66</v>
      </c>
      <c r="Q6" s="4">
        <f>RTD("cqg.rtd", ,"ContractData", E6, "LOw",, "T")</f>
        <v>131.91</v>
      </c>
      <c r="R6" s="5">
        <f>RTD("cqg.rtd", ,"ContractData", E6, "T_CVol",, "T")</f>
        <v>31030316</v>
      </c>
      <c r="S6" s="2">
        <f t="shared" si="1"/>
        <v>0.99612212930027932</v>
      </c>
      <c r="T6" s="5">
        <f>RTD("cqg.rtd", ,"ContractData", E6, "Y_CVol",, "T")</f>
        <v>31151116</v>
      </c>
    </row>
    <row r="7" spans="1:24" x14ac:dyDescent="0.3">
      <c r="A7" t="s">
        <v>17</v>
      </c>
      <c r="B7" s="2">
        <f>RTD("cqg.rtd",,"StudyData",A7,"PCB","BaseType=Index,Index=1","Close","Y",,"all",,,,"T")/100</f>
        <v>-5.2473333810580461E-2</v>
      </c>
      <c r="C7" s="2" t="str">
        <v>S.AAPL</v>
      </c>
      <c r="D7" s="2">
        <v>-9.5050122058899969E-2</v>
      </c>
      <c r="E7" s="2" t="str">
        <f t="shared" si="0"/>
        <v>S.AAPL</v>
      </c>
      <c r="F7" t="str">
        <f>RTD("cqg.rtd", ,"ContractData", E7, "LongDescription",, "T")</f>
        <v>Apple Inc</v>
      </c>
      <c r="G7" s="2">
        <f>RTD("cqg.rtd",,"StudyData",E7,"PCB","BaseType=Index,Index=1","Close","Y",,"all",,,,"T")/100</f>
        <v>-9.5050122058899969E-2</v>
      </c>
      <c r="H7" s="4">
        <f>RTD("cqg.rtd", ,"ContractData", E7, "LastQuoteToday",, "T")</f>
        <v>174.23</v>
      </c>
      <c r="I7" s="4">
        <f>RTD("cqg.rtd", ,"ContractData", E7, "NetLastQuoteToday",, "T")</f>
        <v>-5.43</v>
      </c>
      <c r="J7" s="2">
        <f>RTD("cqg.rtd", ,"ContractData", E7, "PerCentNetLastTrade",, "T")/100</f>
        <v>-3.0223755983524433E-2</v>
      </c>
      <c r="K7" s="3">
        <f>RTD("cqg.rtd", ,"ContractData", E7, "MT_LastBidVolume",, "T")</f>
        <v>100</v>
      </c>
      <c r="L7" s="4">
        <f>RTD("cqg.rtd", ,"ContractData", E7, "Bid",, "T")</f>
        <v>174.22</v>
      </c>
      <c r="M7" s="4">
        <f>RTD("cqg.rtd", ,"ContractData", E7, "Ask",, "T")</f>
        <v>174.23</v>
      </c>
      <c r="N7" s="3">
        <f>RTD("cqg.rtd", ,"ContractData", E7, "MT_LastAskVolume",, "T")</f>
        <v>500</v>
      </c>
      <c r="O7" s="4">
        <f>RTD("cqg.rtd", ,"ContractData", E7, "OPen",, "T")</f>
        <v>176.15</v>
      </c>
      <c r="P7" s="4">
        <f>RTD("cqg.rtd", ,"ContractData", E7, "HIgh",, "T")</f>
        <v>176.9</v>
      </c>
      <c r="Q7" s="4">
        <f>RTD("cqg.rtd", ,"ContractData", E7, "LOw",, "T")</f>
        <v>173.9</v>
      </c>
      <c r="R7" s="5">
        <f>RTD("cqg.rtd", ,"ContractData", E7, "T_CVol",, "T")</f>
        <v>38477391</v>
      </c>
      <c r="S7" s="2">
        <f t="shared" si="1"/>
        <v>0.52305300367920959</v>
      </c>
      <c r="T7" s="5">
        <f>RTD("cqg.rtd", ,"ContractData", E7, "Y_CVol",, "T")</f>
        <v>73563082</v>
      </c>
    </row>
    <row r="8" spans="1:24" x14ac:dyDescent="0.3">
      <c r="A8" t="s">
        <v>18</v>
      </c>
      <c r="B8" s="2">
        <f>RTD("cqg.rtd",,"StudyData",A8,"PCB","BaseType=Index,Index=1","Close","Y",,"all",,,,"T")/100</f>
        <v>-9.5050122058899969E-2</v>
      </c>
      <c r="C8" s="2" t="str">
        <v>S.TSLA</v>
      </c>
      <c r="D8" s="2">
        <v>-0.23454603992273018</v>
      </c>
      <c r="E8" s="2" t="str">
        <f t="shared" si="0"/>
        <v>S.TSLA</v>
      </c>
      <c r="F8" t="str">
        <f>RTD("cqg.rtd", ,"ContractData", E8, "LongDescription",, "T")</f>
        <v>Tesla Inc.</v>
      </c>
      <c r="G8" s="2">
        <f>RTD("cqg.rtd",,"StudyData",E8,"PCB","BaseType=Index,Index=1","Close","Y",,"all",,,,"T")/100</f>
        <v>-0.23454603992273018</v>
      </c>
      <c r="H8" s="4">
        <f>RTD("cqg.rtd", ,"ContractData", E8, "LastQuoteToday",, "T")</f>
        <v>190.20000000000002</v>
      </c>
      <c r="I8" s="4">
        <f>RTD("cqg.rtd", ,"ContractData", E8, "NetLastQuoteToday",, "T")</f>
        <v>-12.44</v>
      </c>
      <c r="J8" s="2">
        <f>RTD("cqg.rtd", ,"ContractData", E8, "PerCentNetLastTrade",, "T")/100</f>
        <v>-6.1389656533754444E-2</v>
      </c>
      <c r="K8" s="3">
        <f>RTD("cqg.rtd", ,"ContractData", E8, "MT_LastBidVolume",, "T")</f>
        <v>300</v>
      </c>
      <c r="L8" s="4">
        <f>RTD("cqg.rtd", ,"ContractData", E8, "Bid",, "T")</f>
        <v>190.20000000000002</v>
      </c>
      <c r="M8" s="4">
        <f>RTD("cqg.rtd", ,"ContractData", E8, "Ask",, "T")</f>
        <v>190.23</v>
      </c>
      <c r="N8" s="3">
        <f>RTD("cqg.rtd", ,"ContractData", E8, "MT_LastAskVolume",, "T")</f>
        <v>100</v>
      </c>
      <c r="O8" s="4">
        <f>RTD("cqg.rtd", ,"ContractData", E8, "OPen",, "T")</f>
        <v>198.73000000000002</v>
      </c>
      <c r="P8" s="4">
        <f>RTD("cqg.rtd", ,"ContractData", E8, "HIgh",, "T")</f>
        <v>199.75</v>
      </c>
      <c r="Q8" s="4">
        <f>RTD("cqg.rtd", ,"ContractData", E8, "LOw",, "T")</f>
        <v>189.25</v>
      </c>
      <c r="R8" s="5">
        <f>RTD("cqg.rtd", ,"ContractData", E8, "T_CVol",, "T")</f>
        <v>64489376</v>
      </c>
      <c r="S8" s="2">
        <f t="shared" si="1"/>
        <v>0.78413096176471619</v>
      </c>
      <c r="T8" s="5">
        <f>RTD("cqg.rtd", ,"ContractData", E8, "Y_CVol",, "T")</f>
        <v>82243119</v>
      </c>
    </row>
    <row r="9" spans="1:24" x14ac:dyDescent="0.3">
      <c r="B9" s="2"/>
      <c r="C9" s="2"/>
      <c r="D9" s="2"/>
      <c r="E9" s="2"/>
      <c r="G9" s="2"/>
      <c r="H9" s="4"/>
      <c r="I9" s="4"/>
      <c r="J9" s="2"/>
      <c r="L9" s="4"/>
      <c r="M9" s="4"/>
      <c r="O9" s="4"/>
      <c r="P9" s="4"/>
      <c r="Q9" s="4"/>
      <c r="R9" s="5"/>
      <c r="S9" s="2"/>
      <c r="T9" s="5"/>
    </row>
    <row r="10" spans="1:24" x14ac:dyDescent="0.3">
      <c r="A10" t="s">
        <v>0</v>
      </c>
      <c r="B10" t="s">
        <v>4</v>
      </c>
      <c r="E10" s="6" t="s">
        <v>0</v>
      </c>
      <c r="F10" s="7" t="s">
        <v>19</v>
      </c>
      <c r="G10" s="7" t="s">
        <v>4</v>
      </c>
      <c r="H10" s="6" t="s">
        <v>1</v>
      </c>
      <c r="I10" s="6" t="s">
        <v>2</v>
      </c>
      <c r="J10" s="6" t="s">
        <v>3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5</v>
      </c>
      <c r="P10" s="6" t="s">
        <v>6</v>
      </c>
      <c r="Q10" s="6" t="s">
        <v>7</v>
      </c>
      <c r="R10" s="6" t="s">
        <v>22</v>
      </c>
      <c r="S10" s="8" t="s">
        <v>20</v>
      </c>
      <c r="T10" s="6" t="s">
        <v>21</v>
      </c>
    </row>
    <row r="11" spans="1:24" x14ac:dyDescent="0.3">
      <c r="A11" t="s">
        <v>23</v>
      </c>
      <c r="B11" s="2">
        <f>RTD("cqg.rtd",,"StudyData",A11,"PCB","BaseType=Index,Index=1","Close","Y",,"all",,,,"T")/100</f>
        <v>0.68183984747378457</v>
      </c>
      <c r="C11" t="str" cm="1">
        <f t="array" ref="C11:D24">_xlfn._xlws.SORT(A11:B24,2,-1)</f>
        <v>CCE</v>
      </c>
      <c r="D11" s="1">
        <v>0.68183984747378457</v>
      </c>
      <c r="E11" s="2" t="str">
        <f>C11</f>
        <v>CCE</v>
      </c>
      <c r="F11" t="str">
        <f>RTD("cqg.rtd", ,"ContractData", E11, "LongDescription",, "T")</f>
        <v>Cocoa (ICE), May 24</v>
      </c>
      <c r="G11" s="2">
        <f>RTD("cqg.rtd",,"StudyData",E11,"PCB","BaseType=Index,Index=1","Close","Y",,"all",,,,"T")/100</f>
        <v>0.68183984747378457</v>
      </c>
      <c r="H11" s="4">
        <f>RTD("cqg.rtd", ,"ContractData", E11, "LastQuoteToday",, "T")</f>
        <v>6586</v>
      </c>
      <c r="I11" s="4">
        <f>RTD("cqg.rtd", ,"ContractData", E11, "NetLastQuoteToday",, "T")</f>
        <v>259</v>
      </c>
      <c r="J11" s="2">
        <f>RTD("cqg.rtd", ,"ContractData", E11, "PerCentNetLastTrade",, "T")/100</f>
        <v>4.1251778093883355E-2</v>
      </c>
      <c r="K11" s="3">
        <f>RTD("cqg.rtd", ,"ContractData", E11, "MT_LastBidVolume",, "T")</f>
        <v>1</v>
      </c>
      <c r="L11" s="4">
        <f>RTD("cqg.rtd", ,"ContractData", E11, "Bid",, "T")</f>
        <v>6585</v>
      </c>
      <c r="M11" s="4">
        <f>RTD("cqg.rtd", ,"ContractData", E11, "Ask",, "T")</f>
        <v>6586</v>
      </c>
      <c r="N11" s="3">
        <f>RTD("cqg.rtd", ,"ContractData", E11, "MT_LastAskVolume",, "T")</f>
        <v>4</v>
      </c>
      <c r="O11" s="4">
        <f>RTD("cqg.rtd", ,"ContractData", E11, "OPen",, "T")</f>
        <v>6457</v>
      </c>
      <c r="P11" s="4">
        <f>RTD("cqg.rtd", ,"ContractData", E11, "HIgh",, "T")</f>
        <v>6610</v>
      </c>
      <c r="Q11" s="4">
        <f>RTD("cqg.rtd", ,"ContractData", E11, "LOw",, "T")</f>
        <v>6350</v>
      </c>
      <c r="R11" s="5">
        <f>RTD("cqg.rtd", ,"ContractData", E11, "T_CVol",, "T")</f>
        <v>20333</v>
      </c>
      <c r="S11" s="2">
        <f>R11/T11</f>
        <v>0.79893909626719062</v>
      </c>
      <c r="T11" s="5">
        <f>RTD("cqg.rtd", ,"ContractData", E11, "Y_CVol",, "T")</f>
        <v>25450</v>
      </c>
    </row>
    <row r="12" spans="1:24" x14ac:dyDescent="0.3">
      <c r="A12" t="s">
        <v>24</v>
      </c>
      <c r="B12" s="2">
        <f>RTD("cqg.rtd",,"StudyData",A12,"PCB","BaseType=Index,Index=1","Close","Y",,"all",,,,"T")/100</f>
        <v>0.23518500903643105</v>
      </c>
      <c r="C12" t="str">
        <v>RBE</v>
      </c>
      <c r="D12" s="1">
        <v>0.23518500903643105</v>
      </c>
      <c r="E12" s="2" t="str">
        <f t="shared" ref="E12:E24" si="2">C12</f>
        <v>RBE</v>
      </c>
      <c r="F12" t="str">
        <f>RTD("cqg.rtd", ,"ContractData", E12, "LongDescription",, "T")</f>
        <v>RBOB Gasoline (Globex), Apr 24</v>
      </c>
      <c r="G12" s="2">
        <f>RTD("cqg.rtd",,"StudyData",E12,"PCB","BaseType=Index,Index=1","Close","Y",,"all",,,,"T")/100</f>
        <v>0.23518500903643105</v>
      </c>
      <c r="H12" s="4">
        <f>RTD("cqg.rtd", ,"ContractData", E12, "LastQuoteToday",, "T")</f>
        <v>2.5969000000000002</v>
      </c>
      <c r="I12" s="4">
        <f>RTD("cqg.rtd", ,"ContractData", E12, "NetLastQuoteToday",, "T")</f>
        <v>-1.7500000000000002E-2</v>
      </c>
      <c r="J12" s="2">
        <f>RTD("cqg.rtd", ,"ContractData", E12, "PerCentNetLastTrade",, "T")/100</f>
        <v>-6.6171970624235013E-3</v>
      </c>
      <c r="K12" s="3">
        <f>RTD("cqg.rtd", ,"ContractData", E12, "MT_LastBidVolume",, "T")</f>
        <v>1</v>
      </c>
      <c r="L12" s="4">
        <f>RTD("cqg.rtd", ,"ContractData", E12, "Bid",, "T")</f>
        <v>2.5969000000000002</v>
      </c>
      <c r="M12" s="4">
        <f>RTD("cqg.rtd", ,"ContractData", E12, "Ask",, "T")</f>
        <v>2.5975000000000001</v>
      </c>
      <c r="N12" s="3">
        <f>RTD("cqg.rtd", ,"ContractData", E12, "MT_LastAskVolume",, "T")</f>
        <v>2</v>
      </c>
      <c r="O12" s="4">
        <f>RTD("cqg.rtd", ,"ContractData", E12, "OPen",, "T")</f>
        <v>2.6145</v>
      </c>
      <c r="P12" s="4">
        <f>RTD("cqg.rtd", ,"ContractData", E12, "HIgh",, "T")</f>
        <v>2.6244000000000001</v>
      </c>
      <c r="Q12" s="4">
        <f>RTD("cqg.rtd", ,"ContractData", E12, "LOw",, "T")</f>
        <v>2.5896000000000003</v>
      </c>
      <c r="R12" s="5">
        <f>RTD("cqg.rtd", ,"ContractData", E12, "T_CVol",, "T")</f>
        <v>17747</v>
      </c>
      <c r="S12" s="2">
        <f t="shared" ref="S12:S24" si="3">R12/T12</f>
        <v>0.37477298644253915</v>
      </c>
      <c r="T12" s="5">
        <f>RTD("cqg.rtd", ,"ContractData", E12, "Y_CVol",, "T")</f>
        <v>47354</v>
      </c>
    </row>
    <row r="13" spans="1:24" x14ac:dyDescent="0.3">
      <c r="A13" t="s">
        <v>25</v>
      </c>
      <c r="B13" s="2">
        <f>RTD("cqg.rtd",,"StudyData",A13,"PCB","BaseType=Index,Index=1","Close","Y",,"all",,,,"T")/100</f>
        <v>0.10286113049546391</v>
      </c>
      <c r="C13" t="str">
        <v>CLE</v>
      </c>
      <c r="D13" s="1">
        <v>0.10286113049546391</v>
      </c>
      <c r="E13" s="2" t="str">
        <f t="shared" si="2"/>
        <v>CLE</v>
      </c>
      <c r="F13" t="str">
        <f>RTD("cqg.rtd", ,"ContractData", E13, "LongDescription",, "T")</f>
        <v>Crude Light (Globex), Apr 24</v>
      </c>
      <c r="G13" s="2">
        <f>RTD("cqg.rtd",,"StudyData",E13,"PCB","BaseType=Index,Index=1","Close","Y",,"all",,,,"T")/100</f>
        <v>0.10286113049546391</v>
      </c>
      <c r="H13" s="4">
        <f>RTD("cqg.rtd", ,"ContractData", E13, "LastQuoteToday",, "T")</f>
        <v>79.03</v>
      </c>
      <c r="I13" s="4">
        <f>RTD("cqg.rtd", ,"ContractData", E13, "NetLastQuoteToday",, "T")</f>
        <v>-0.94000000000000006</v>
      </c>
      <c r="J13" s="2">
        <f>RTD("cqg.rtd", ,"ContractData", E13, "PerCentNetLastTrade",, "T")/100</f>
        <v>-1.187945479554833E-2</v>
      </c>
      <c r="K13" s="3">
        <f>RTD("cqg.rtd", ,"ContractData", E13, "MT_LastBidVolume",, "T")</f>
        <v>5</v>
      </c>
      <c r="L13" s="4">
        <f>RTD("cqg.rtd", ,"ContractData", E13, "Bid",, "T")</f>
        <v>79.02</v>
      </c>
      <c r="M13" s="4">
        <f>RTD("cqg.rtd", ,"ContractData", E13, "Ask",, "T")</f>
        <v>79.03</v>
      </c>
      <c r="N13" s="3">
        <f>RTD("cqg.rtd", ,"ContractData", E13, "MT_LastAskVolume",, "T")</f>
        <v>11</v>
      </c>
      <c r="O13" s="4">
        <f>RTD("cqg.rtd", ,"ContractData", E13, "OPen",, "T")</f>
        <v>80.14</v>
      </c>
      <c r="P13" s="4">
        <f>RTD("cqg.rtd", ,"ContractData", E13, "HIgh",, "T")</f>
        <v>80.41</v>
      </c>
      <c r="Q13" s="4">
        <f>RTD("cqg.rtd", ,"ContractData", E13, "LOw",, "T")</f>
        <v>78.97</v>
      </c>
      <c r="R13" s="5">
        <f>RTD("cqg.rtd", ,"ContractData", E13, "T_CVol",, "T")</f>
        <v>212743</v>
      </c>
      <c r="S13" s="2">
        <f t="shared" si="3"/>
        <v>0.58539639037249225</v>
      </c>
      <c r="T13" s="5">
        <f>RTD("cqg.rtd", ,"ContractData", E13, "Y_CVol",, "T")</f>
        <v>363417</v>
      </c>
    </row>
    <row r="14" spans="1:24" x14ac:dyDescent="0.3">
      <c r="A14" t="s">
        <v>26</v>
      </c>
      <c r="B14" s="2">
        <f>RTD("cqg.rtd",,"StudyData",A14,"PCB","BaseType=Index,Index=1","Close","Y",,"all",,,,"T")/100</f>
        <v>3.6347969135560688E-2</v>
      </c>
      <c r="C14" t="str">
        <v>QO</v>
      </c>
      <c r="D14" s="1">
        <v>7.6583592938733014E-2</v>
      </c>
      <c r="E14" s="2" t="str">
        <f t="shared" si="2"/>
        <v>QO</v>
      </c>
      <c r="F14" t="str">
        <f>RTD("cqg.rtd", ,"ContractData", E14, "LongDescription",, "T")</f>
        <v>ICE Brent Crude, May 24</v>
      </c>
      <c r="G14" s="2">
        <f>RTD("cqg.rtd",,"StudyData",E14,"PCB","BaseType=Index,Index=1","Close","Y",,"all",,,,"T")/100</f>
        <v>7.6583592938733014E-2</v>
      </c>
      <c r="H14" s="4">
        <f>RTD("cqg.rtd", ,"ContractData", E14, "LastQuoteToday",, "T")</f>
        <v>82.95</v>
      </c>
      <c r="I14" s="4">
        <f>RTD("cqg.rtd", ,"ContractData", E14, "NetLastQuoteToday",, "T")</f>
        <v>-0.6</v>
      </c>
      <c r="J14" s="2">
        <f>RTD("cqg.rtd", ,"ContractData", E14, "PerCentNetLastTrade",, "T")/100</f>
        <v>-7.3010173548773193E-3</v>
      </c>
      <c r="K14" s="3">
        <f>RTD("cqg.rtd", ,"ContractData", E14, "MT_LastBidVolume",, "T")</f>
        <v>25</v>
      </c>
      <c r="L14" s="4">
        <f>RTD("cqg.rtd", ,"ContractData", E14, "Bid",, "T")</f>
        <v>82.94</v>
      </c>
      <c r="M14" s="4">
        <f>RTD("cqg.rtd", ,"ContractData", E14, "Ask",, "T")</f>
        <v>82.95</v>
      </c>
      <c r="N14" s="3">
        <f>RTD("cqg.rtd", ,"ContractData", E14, "MT_LastAskVolume",, "T")</f>
        <v>8</v>
      </c>
      <c r="O14" s="4">
        <f>RTD("cqg.rtd", ,"ContractData", E14, "OPen",, "T")</f>
        <v>83.5</v>
      </c>
      <c r="P14" s="4">
        <f>RTD("cqg.rtd", ,"ContractData", E14, "HIgh",, "T")</f>
        <v>84.08</v>
      </c>
      <c r="Q14" s="4">
        <f>RTD("cqg.rtd", ,"ContractData", E14, "LOw",, "T")</f>
        <v>82.91</v>
      </c>
      <c r="R14" s="5">
        <f>RTD("cqg.rtd", ,"ContractData", E14, "T_CVol",, "T")</f>
        <v>319940</v>
      </c>
      <c r="S14" s="2">
        <f t="shared" si="3"/>
        <v>0.72255307808875968</v>
      </c>
      <c r="T14" s="5">
        <f>RTD("cqg.rtd", ,"ContractData", E14, "Y_CVol",, "T")</f>
        <v>442791</v>
      </c>
    </row>
    <row r="15" spans="1:24" x14ac:dyDescent="0.3">
      <c r="A15" t="s">
        <v>27</v>
      </c>
      <c r="B15" s="2">
        <f>RTD("cqg.rtd",,"StudyData",A15,"PCB","BaseType=Index,Index=1","Close","Y",,"all",,,,"T")/100</f>
        <v>7.6583592938733014E-2</v>
      </c>
      <c r="C15" t="str">
        <v>HOE</v>
      </c>
      <c r="D15" s="1">
        <v>3.6347969135560688E-2</v>
      </c>
      <c r="E15" s="2" t="str">
        <f t="shared" si="2"/>
        <v>HOE</v>
      </c>
      <c r="F15" t="str">
        <f>RTD("cqg.rtd", ,"ContractData", E15, "LongDescription",, "T")</f>
        <v>NY Harbor ULSD, Apr 24</v>
      </c>
      <c r="G15" s="2">
        <f>RTD("cqg.rtd",,"StudyData",E15,"PCB","BaseType=Index,Index=1","Close","Y",,"all",,,,"T")/100</f>
        <v>3.6347969135560688E-2</v>
      </c>
      <c r="H15" s="4">
        <f>RTD("cqg.rtd", ,"ContractData", E15, "LastQuoteToday",, "T")</f>
        <v>2.6457000000000002</v>
      </c>
      <c r="I15" s="4">
        <f>RTD("cqg.rtd", ,"ContractData", E15, "NetLastQuoteToday",, "T")</f>
        <v>-5.8500000000000003E-2</v>
      </c>
      <c r="J15" s="2">
        <f>RTD("cqg.rtd", ,"ContractData", E15, "PerCentNetLastTrade",, "T")/100</f>
        <v>-2.155905628281932E-2</v>
      </c>
      <c r="K15" s="3">
        <f>RTD("cqg.rtd", ,"ContractData", E15, "MT_LastBidVolume",, "T")</f>
        <v>1</v>
      </c>
      <c r="L15" s="4">
        <f>RTD("cqg.rtd", ,"ContractData", E15, "Bid",, "T")</f>
        <v>2.6457000000000002</v>
      </c>
      <c r="M15" s="4">
        <f>RTD("cqg.rtd", ,"ContractData", E15, "Ask",, "T")</f>
        <v>2.6461000000000001</v>
      </c>
      <c r="N15" s="3">
        <f>RTD("cqg.rtd", ,"ContractData", E15, "MT_LastAskVolume",, "T")</f>
        <v>2</v>
      </c>
      <c r="O15" s="4">
        <f>RTD("cqg.rtd", ,"ContractData", E15, "OPen",, "T")</f>
        <v>2.7129000000000003</v>
      </c>
      <c r="P15" s="4">
        <f>RTD("cqg.rtd", ,"ContractData", E15, "HIgh",, "T")</f>
        <v>2.7129000000000003</v>
      </c>
      <c r="Q15" s="4">
        <f>RTD("cqg.rtd", ,"ContractData", E15, "LOw",, "T")</f>
        <v>2.6452</v>
      </c>
      <c r="R15" s="5">
        <f>RTD("cqg.rtd", ,"ContractData", E15, "T_CVol",, "T")</f>
        <v>26455</v>
      </c>
      <c r="S15" s="2">
        <f t="shared" si="3"/>
        <v>0.49587628865979383</v>
      </c>
      <c r="T15" s="5">
        <f>RTD("cqg.rtd", ,"ContractData", E15, "Y_CVol",, "T")</f>
        <v>53350</v>
      </c>
    </row>
    <row r="16" spans="1:24" x14ac:dyDescent="0.3">
      <c r="A16" t="s">
        <v>28</v>
      </c>
      <c r="B16" s="2">
        <f>RTD("cqg.rtd",,"StudyData",A16,"PCB","BaseType=Index,Index=1","Close","Y",,"all",,,,"T")/100</f>
        <v>3.8872691933915593E-3</v>
      </c>
      <c r="C16" t="str">
        <v>GCE</v>
      </c>
      <c r="D16" s="1">
        <v>2.7029636065257261E-2</v>
      </c>
      <c r="E16" s="2" t="str">
        <f t="shared" si="2"/>
        <v>GCE</v>
      </c>
      <c r="F16" t="str">
        <f>RTD("cqg.rtd", ,"ContractData", E16, "LongDescription",, "T")</f>
        <v>Gold (Globex), Apr 24</v>
      </c>
      <c r="G16" s="2">
        <f>RTD("cqg.rtd",,"StudyData",E16,"PCB","BaseType=Index,Index=1","Close","Y",,"all",,,,"T")/100</f>
        <v>2.7029636065257261E-2</v>
      </c>
      <c r="H16" s="4">
        <f>RTD("cqg.rtd", ,"ContractData", E16, "LastQuoteToday",, "T")</f>
        <v>2127.9</v>
      </c>
      <c r="I16" s="4">
        <f>RTD("cqg.rtd", ,"ContractData", E16, "NetLastQuoteToday",, "T")</f>
        <v>32.200000000000003</v>
      </c>
      <c r="J16" s="2">
        <f>RTD("cqg.rtd", ,"ContractData", E16, "PerCentNetLastTrade",, "T")/100</f>
        <v>1.5317077826024716E-2</v>
      </c>
      <c r="K16" s="3">
        <f>RTD("cqg.rtd", ,"ContractData", E16, "MT_LastBidVolume",, "T")</f>
        <v>19</v>
      </c>
      <c r="L16" s="4">
        <f>RTD("cqg.rtd", ,"ContractData", E16, "Bid",, "T")</f>
        <v>2127.7000000000003</v>
      </c>
      <c r="M16" s="4">
        <f>RTD("cqg.rtd", ,"ContractData", E16, "Ask",, "T")</f>
        <v>2127.9</v>
      </c>
      <c r="N16" s="3">
        <f>RTD("cqg.rtd", ,"ContractData", E16, "MT_LastAskVolume",, "T")</f>
        <v>17</v>
      </c>
      <c r="O16" s="4">
        <f>RTD("cqg.rtd", ,"ContractData", E16, "OPen",, "T")</f>
        <v>2091.6</v>
      </c>
      <c r="P16" s="4">
        <f>RTD("cqg.rtd", ,"ContractData", E16, "HIgh",, "T")</f>
        <v>2128.4</v>
      </c>
      <c r="Q16" s="4">
        <f>RTD("cqg.rtd", ,"ContractData", E16, "LOw",, "T")</f>
        <v>2088.1</v>
      </c>
      <c r="R16" s="5">
        <f>RTD("cqg.rtd", ,"ContractData", E16, "T_CVol",, "T")</f>
        <v>250782</v>
      </c>
      <c r="S16" s="2">
        <f t="shared" si="3"/>
        <v>0.75858459974833026</v>
      </c>
      <c r="T16" s="5">
        <f>RTD("cqg.rtd", ,"ContractData", E16, "Y_CVol",, "T")</f>
        <v>330592</v>
      </c>
    </row>
    <row r="17" spans="1:20" x14ac:dyDescent="0.3">
      <c r="A17" t="s">
        <v>29</v>
      </c>
      <c r="B17" s="2">
        <f>RTD("cqg.rtd",,"StudyData",A17,"PCB","BaseType=Index,Index=1","Close","Y",,"all",,,,"T")/100</f>
        <v>2.7029636065257261E-2</v>
      </c>
      <c r="C17" t="str">
        <v>SBE</v>
      </c>
      <c r="D17" s="1">
        <v>3.8872691933915593E-3</v>
      </c>
      <c r="E17" s="2" t="str">
        <f t="shared" si="2"/>
        <v>SBE</v>
      </c>
      <c r="F17" t="str">
        <f>RTD("cqg.rtd", ,"ContractData", E17, "LongDescription",, "T")</f>
        <v>Sugar World #11 (ICE), May 24</v>
      </c>
      <c r="G17" s="2">
        <f>RTD("cqg.rtd",,"StudyData",E17,"PCB","BaseType=Index,Index=1","Close","Y",,"all",,,,"T")/100</f>
        <v>3.8872691933915593E-3</v>
      </c>
      <c r="H17" s="4">
        <f>RTD("cqg.rtd", ,"ContractData", E17, "LastQuoteToday",, "T")</f>
        <v>20.650000000000002</v>
      </c>
      <c r="I17" s="4">
        <f>RTD("cqg.rtd", ,"ContractData", E17, "NetLastQuoteToday",, "T")</f>
        <v>-0.44</v>
      </c>
      <c r="J17" s="2">
        <f>RTD("cqg.rtd", ,"ContractData", E17, "PerCentNetLastTrade",, "T")/100</f>
        <v>-2.0388809862494073E-2</v>
      </c>
      <c r="K17" s="3">
        <f>RTD("cqg.rtd", ,"ContractData", E17, "MT_LastBidVolume",, "T")</f>
        <v>17</v>
      </c>
      <c r="L17" s="4">
        <f>RTD("cqg.rtd", ,"ContractData", E17, "Bid",, "T")</f>
        <v>20.650000000000002</v>
      </c>
      <c r="M17" s="4">
        <f>RTD("cqg.rtd", ,"ContractData", E17, "Ask",, "T")</f>
        <v>20.66</v>
      </c>
      <c r="N17" s="3">
        <f>RTD("cqg.rtd", ,"ContractData", E17, "MT_LastAskVolume",, "T")</f>
        <v>9</v>
      </c>
      <c r="O17" s="4">
        <f>RTD("cqg.rtd", ,"ContractData", E17, "OPen",, "T")</f>
        <v>21.13</v>
      </c>
      <c r="P17" s="4">
        <f>RTD("cqg.rtd", ,"ContractData", E17, "HIgh",, "T")</f>
        <v>21.43</v>
      </c>
      <c r="Q17" s="4">
        <f>RTD("cqg.rtd", ,"ContractData", E17, "LOw",, "T")</f>
        <v>20.63</v>
      </c>
      <c r="R17" s="5">
        <f>RTD("cqg.rtd", ,"ContractData", E17, "T_CVol",, "T")</f>
        <v>47851</v>
      </c>
      <c r="S17" s="2">
        <f t="shared" si="3"/>
        <v>0.57699078763324174</v>
      </c>
      <c r="T17" s="5">
        <f>RTD("cqg.rtd", ,"ContractData", E17, "Y_CVol",, "T")</f>
        <v>82932</v>
      </c>
    </row>
    <row r="18" spans="1:20" x14ac:dyDescent="0.3">
      <c r="A18" t="s">
        <v>30</v>
      </c>
      <c r="B18" s="2">
        <f>RTD("cqg.rtd",,"StudyData",A18,"PCB","BaseType=Index,Index=1","Close","Y",,"all",,,,"T")/100</f>
        <v>-7.582572934070192E-3</v>
      </c>
      <c r="C18" t="str">
        <v>CPE</v>
      </c>
      <c r="D18" s="1">
        <v>-7.582572934070192E-3</v>
      </c>
      <c r="E18" s="2" t="str">
        <f t="shared" si="2"/>
        <v>CPE</v>
      </c>
      <c r="F18" t="str">
        <f>RTD("cqg.rtd", ,"ContractData", E18, "LongDescription",, "T")</f>
        <v>Copper (Globex), May 24</v>
      </c>
      <c r="G18" s="2">
        <f>RTD("cqg.rtd",,"StudyData",E18,"PCB","BaseType=Index,Index=1","Close","Y",,"all",,,,"T")/100</f>
        <v>-7.582572934070192E-3</v>
      </c>
      <c r="H18" s="4">
        <f>RTD("cqg.rtd", ,"ContractData", E18, "LastQuoteToday",, "T")</f>
        <v>3.867</v>
      </c>
      <c r="I18" s="4">
        <f>RTD("cqg.rtd", ,"ContractData", E18, "NetLastQuoteToday",, "T")</f>
        <v>5.5000000000000005E-3</v>
      </c>
      <c r="J18" s="2">
        <f>RTD("cqg.rtd", ,"ContractData", E18, "PerCentNetLastTrade",, "T")/100</f>
        <v>1.2948336138806163E-3</v>
      </c>
      <c r="K18" s="3">
        <f>RTD("cqg.rtd", ,"ContractData", E18, "MT_LastBidVolume",, "T")</f>
        <v>21</v>
      </c>
      <c r="L18" s="4">
        <f>RTD("cqg.rtd", ,"ContractData", E18, "Bid",, "T")</f>
        <v>3.8660000000000001</v>
      </c>
      <c r="M18" s="4">
        <f>RTD("cqg.rtd", ,"ContractData", E18, "Ask",, "T")</f>
        <v>3.867</v>
      </c>
      <c r="N18" s="3">
        <f>RTD("cqg.rtd", ,"ContractData", E18, "MT_LastAskVolume",, "T")</f>
        <v>20</v>
      </c>
      <c r="O18" s="4">
        <f>RTD("cqg.rtd", ,"ContractData", E18, "OPen",, "T")</f>
        <v>3.8575000000000004</v>
      </c>
      <c r="P18" s="4">
        <f>RTD("cqg.rtd", ,"ContractData", E18, "HIgh",, "T")</f>
        <v>3.8880000000000003</v>
      </c>
      <c r="Q18" s="4">
        <f>RTD("cqg.rtd", ,"ContractData", E18, "LOw",, "T")</f>
        <v>3.8435000000000001</v>
      </c>
      <c r="R18" s="5">
        <f>RTD("cqg.rtd", ,"ContractData", E18, "T_CVol",, "T")</f>
        <v>43113</v>
      </c>
      <c r="S18" s="2">
        <f t="shared" si="3"/>
        <v>0.680971711077064</v>
      </c>
      <c r="T18" s="5">
        <f>RTD("cqg.rtd", ,"ContractData", E18, "Y_CVol",, "T")</f>
        <v>63311</v>
      </c>
    </row>
    <row r="19" spans="1:20" x14ac:dyDescent="0.3">
      <c r="A19" t="s">
        <v>31</v>
      </c>
      <c r="B19" s="2">
        <f>RTD("cqg.rtd",,"StudyData",A19,"PCB","BaseType=Index,Index=1","Close","Y",,"all",,,,"T")/100</f>
        <v>-1.1874117744748043E-2</v>
      </c>
      <c r="C19" t="str">
        <v>SIE</v>
      </c>
      <c r="D19" s="1">
        <v>-1.1874117744748043E-2</v>
      </c>
      <c r="E19" s="2" t="str">
        <f t="shared" si="2"/>
        <v>SIE</v>
      </c>
      <c r="F19" t="str">
        <f>RTD("cqg.rtd", ,"ContractData", E19, "LongDescription",, "T")</f>
        <v>Silver (Globex), May 24</v>
      </c>
      <c r="G19" s="2">
        <f>RTD("cqg.rtd",,"StudyData",E19,"PCB","BaseType=Index,Index=1","Close","Y",,"all",,,,"T")/100</f>
        <v>-1.1874117744748043E-2</v>
      </c>
      <c r="H19" s="4">
        <f>RTD("cqg.rtd", ,"ContractData", E19, "LastQuoteToday",, "T")</f>
        <v>24.025000000000002</v>
      </c>
      <c r="I19" s="4">
        <f>RTD("cqg.rtd", ,"ContractData", E19, "NetLastQuoteToday",, "T")</f>
        <v>0.66100000000000003</v>
      </c>
      <c r="J19" s="2">
        <f>RTD("cqg.rtd", ,"ContractData", E19, "PerCentNetLastTrade",, "T")/100</f>
        <v>2.8291388460879988E-2</v>
      </c>
      <c r="K19" s="3">
        <f>RTD("cqg.rtd", ,"ContractData", E19, "MT_LastBidVolume",, "T")</f>
        <v>43</v>
      </c>
      <c r="L19" s="4">
        <f>RTD("cqg.rtd", ,"ContractData", E19, "Bid",, "T")</f>
        <v>24.02</v>
      </c>
      <c r="M19" s="4">
        <f>RTD("cqg.rtd", ,"ContractData", E19, "Ask",, "T")</f>
        <v>24.025000000000002</v>
      </c>
      <c r="N19" s="3">
        <f>RTD("cqg.rtd", ,"ContractData", E19, "MT_LastAskVolume",, "T")</f>
        <v>11</v>
      </c>
      <c r="O19" s="4">
        <f>RTD("cqg.rtd", ,"ContractData", E19, "OPen",, "T")</f>
        <v>23.37</v>
      </c>
      <c r="P19" s="4">
        <f>RTD("cqg.rtd", ,"ContractData", E19, "HIgh",, "T")</f>
        <v>24.05</v>
      </c>
      <c r="Q19" s="4">
        <f>RTD("cqg.rtd", ,"ContractData", E19, "LOw",, "T")</f>
        <v>23.23</v>
      </c>
      <c r="R19" s="5">
        <f>RTD("cqg.rtd", ,"ContractData", E19, "T_CVol",, "T")</f>
        <v>64764</v>
      </c>
      <c r="S19" s="2">
        <f t="shared" si="3"/>
        <v>0.91183510263847045</v>
      </c>
      <c r="T19" s="5">
        <f>RTD("cqg.rtd", ,"ContractData", E19, "Y_CVol",, "T")</f>
        <v>71026</v>
      </c>
    </row>
    <row r="20" spans="1:20" x14ac:dyDescent="0.3">
      <c r="A20" t="s">
        <v>32</v>
      </c>
      <c r="B20" s="2">
        <f>RTD("cqg.rtd",,"StudyData",A20,"PCB","BaseType=Index,Index=1","Close","Y",,"all",,,,"T")/100</f>
        <v>-0.1019108280254777</v>
      </c>
      <c r="C20" t="str">
        <v>PLE</v>
      </c>
      <c r="D20" s="1">
        <v>-8.8743718592964774E-2</v>
      </c>
      <c r="E20" s="2" t="str">
        <f t="shared" si="2"/>
        <v>PLE</v>
      </c>
      <c r="F20" t="str">
        <f>RTD("cqg.rtd", ,"ContractData", E20, "LongDescription",, "T")</f>
        <v>Platinum (Globex), Apr 24</v>
      </c>
      <c r="G20" s="2">
        <f>RTD("cqg.rtd",,"StudyData",E20,"PCB","BaseType=Index,Index=1","Close","Y",,"all",,,,"T")/100</f>
        <v>-8.8743718592964774E-2</v>
      </c>
      <c r="H20" s="4">
        <f>RTD("cqg.rtd", ,"ContractData", E20, "LastQuoteToday",, "T")</f>
        <v>906.6</v>
      </c>
      <c r="I20" s="4">
        <f>RTD("cqg.rtd", ,"ContractData", E20, "NetLastQuoteToday",, "T")</f>
        <v>18.600000000000001</v>
      </c>
      <c r="J20" s="2">
        <f>RTD("cqg.rtd", ,"ContractData", E20, "PerCentNetLastTrade",, "T")/100</f>
        <v>2.1058558558558559E-2</v>
      </c>
      <c r="K20" s="3">
        <f>RTD("cqg.rtd", ,"ContractData", E20, "MT_LastBidVolume",, "T")</f>
        <v>5</v>
      </c>
      <c r="L20" s="4">
        <f>RTD("cqg.rtd", ,"ContractData", E20, "Bid",, "T")</f>
        <v>906.6</v>
      </c>
      <c r="M20" s="4">
        <f>RTD("cqg.rtd", ,"ContractData", E20, "Ask",, "T")</f>
        <v>906.80000000000007</v>
      </c>
      <c r="N20" s="3">
        <f>RTD("cqg.rtd", ,"ContractData", E20, "MT_LastAskVolume",, "T")</f>
        <v>3</v>
      </c>
      <c r="O20" s="4">
        <f>RTD("cqg.rtd", ,"ContractData", E20, "OPen",, "T")</f>
        <v>892.30000000000007</v>
      </c>
      <c r="P20" s="4">
        <f>RTD("cqg.rtd", ,"ContractData", E20, "HIgh",, "T")</f>
        <v>906.7</v>
      </c>
      <c r="Q20" s="4">
        <f>RTD("cqg.rtd", ,"ContractData", E20, "LOw",, "T")</f>
        <v>887.6</v>
      </c>
      <c r="R20" s="5">
        <f>RTD("cqg.rtd", ,"ContractData", E20, "T_CVol",, "T")</f>
        <v>23788</v>
      </c>
      <c r="S20" s="2">
        <f t="shared" si="3"/>
        <v>0.61383634815369137</v>
      </c>
      <c r="T20" s="5">
        <f>RTD("cqg.rtd", ,"ContractData", E20, "Y_CVol",, "T")</f>
        <v>38753</v>
      </c>
    </row>
    <row r="21" spans="1:20" x14ac:dyDescent="0.3">
      <c r="A21" t="s">
        <v>33</v>
      </c>
      <c r="B21" s="2">
        <f>RTD("cqg.rtd",,"StudyData",A21,"PCB","BaseType=Index,Index=1","Close","Y",,"all",,,,"T")/100</f>
        <v>-8.8743718592964774E-2</v>
      </c>
      <c r="C21" t="str">
        <v>ZWA</v>
      </c>
      <c r="D21" s="1">
        <v>-0.1019108280254777</v>
      </c>
      <c r="E21" s="2" t="str">
        <f t="shared" si="2"/>
        <v>ZWA</v>
      </c>
      <c r="F21" t="str">
        <f>RTD("cqg.rtd", ,"ContractData", E21, "LongDescription",, "T")</f>
        <v>Wheat (Globex), May 24</v>
      </c>
      <c r="G21" s="2">
        <f>RTD("cqg.rtd",,"StudyData",E21,"PCB","BaseType=Index,Index=1","Close","Y",,"all",,,,"T")/100</f>
        <v>-0.1019108280254777</v>
      </c>
      <c r="H21" s="4">
        <f>RTD("cqg.rtd", ,"ContractData", E21, "LastQuoteToday",, "T")</f>
        <v>563.5</v>
      </c>
      <c r="I21" s="4">
        <f>RTD("cqg.rtd", ,"ContractData", E21, "NetLastQuoteToday",, "T")</f>
        <v>5.75</v>
      </c>
      <c r="J21" s="2">
        <f>RTD("cqg.rtd", ,"ContractData", E21, "PerCentNetLastTrade",, "T")/100</f>
        <v>1.0309278350515462E-2</v>
      </c>
      <c r="K21" s="3">
        <f>RTD("cqg.rtd", ,"ContractData", E21, "MT_LastBidVolume",, "T")</f>
        <v>17</v>
      </c>
      <c r="L21" s="4">
        <f>RTD("cqg.rtd", ,"ContractData", E21, "Bid",, "T")</f>
        <v>563.5</v>
      </c>
      <c r="M21" s="4">
        <f>RTD("cqg.rtd", ,"ContractData", E21, "Ask",, "T")</f>
        <v>563.75</v>
      </c>
      <c r="N21" s="3">
        <f>RTD("cqg.rtd", ,"ContractData", E21, "MT_LastAskVolume",, "T")</f>
        <v>14</v>
      </c>
      <c r="O21" s="4">
        <f>RTD("cqg.rtd", ,"ContractData", E21, "OPen",, "T")</f>
        <v>559.25</v>
      </c>
      <c r="P21" s="4">
        <f>RTD("cqg.rtd", ,"ContractData", E21, "HIgh",, "T")</f>
        <v>568</v>
      </c>
      <c r="Q21" s="4">
        <f>RTD("cqg.rtd", ,"ContractData", E21, "LOw",, "T")</f>
        <v>553</v>
      </c>
      <c r="R21" s="5">
        <f>RTD("cqg.rtd", ,"ContractData", E21, "T_CVol",, "T")</f>
        <v>30112</v>
      </c>
      <c r="S21" s="2">
        <f t="shared" si="3"/>
        <v>0.43989949161456204</v>
      </c>
      <c r="T21" s="5">
        <f>RTD("cqg.rtd", ,"ContractData", E21, "Y_CVol",, "T")</f>
        <v>68452</v>
      </c>
    </row>
    <row r="22" spans="1:20" x14ac:dyDescent="0.3">
      <c r="A22" t="s">
        <v>34</v>
      </c>
      <c r="B22" s="2">
        <f>RTD("cqg.rtd",,"StudyData",A22,"PCB","BaseType=Index,Index=1","Close","Y",,"all",,,,"T")/100</f>
        <v>-0.11422497100889061</v>
      </c>
      <c r="C22" t="str">
        <v>ZCE</v>
      </c>
      <c r="D22" s="1">
        <v>-0.11034482758620691</v>
      </c>
      <c r="E22" s="2" t="str">
        <f t="shared" si="2"/>
        <v>ZCE</v>
      </c>
      <c r="F22" t="str">
        <f>RTD("cqg.rtd", ,"ContractData", E22, "LongDescription",, "T")</f>
        <v>Corn (Globex), May 24</v>
      </c>
      <c r="G22" s="2">
        <f>RTD("cqg.rtd",,"StudyData",E22,"PCB","BaseType=Index,Index=1","Close","Y",,"all",,,,"T")/100</f>
        <v>-0.11034482758620691</v>
      </c>
      <c r="H22" s="4">
        <f>RTD("cqg.rtd", ,"ContractData", E22, "LastQuoteToday",, "T")</f>
        <v>429.75</v>
      </c>
      <c r="I22" s="4">
        <f>RTD("cqg.rtd", ,"ContractData", E22, "NetLastQuoteToday",, "T")</f>
        <v>5</v>
      </c>
      <c r="J22" s="2">
        <f>RTD("cqg.rtd", ,"ContractData", E22, "PerCentNetLastTrade",, "T")/100</f>
        <v>1.118304885226604E-2</v>
      </c>
      <c r="K22" s="3">
        <f>RTD("cqg.rtd", ,"ContractData", E22, "MT_LastBidVolume",, "T")</f>
        <v>48</v>
      </c>
      <c r="L22" s="4">
        <f>RTD("cqg.rtd", ,"ContractData", E22, "Bid",, "T")</f>
        <v>429.5</v>
      </c>
      <c r="M22" s="4">
        <f>RTD("cqg.rtd", ,"ContractData", E22, "Ask",, "T")</f>
        <v>429.75</v>
      </c>
      <c r="N22" s="3">
        <f>RTD("cqg.rtd", ,"ContractData", E22, "MT_LastAskVolume",, "T")</f>
        <v>329</v>
      </c>
      <c r="O22" s="4">
        <f>RTD("cqg.rtd", ,"ContractData", E22, "OPen",, "T")</f>
        <v>424</v>
      </c>
      <c r="P22" s="4">
        <f>RTD("cqg.rtd", ,"ContractData", E22, "HIgh",, "T")</f>
        <v>433.5</v>
      </c>
      <c r="Q22" s="4">
        <f>RTD("cqg.rtd", ,"ContractData", E22, "LOw",, "T")</f>
        <v>424</v>
      </c>
      <c r="R22" s="5">
        <f>RTD("cqg.rtd", ,"ContractData", E22, "T_CVol",, "T")</f>
        <v>86451</v>
      </c>
      <c r="S22" s="2">
        <f t="shared" si="3"/>
        <v>0.56659457333857643</v>
      </c>
      <c r="T22" s="5">
        <f>RTD("cqg.rtd", ,"ContractData", E22, "Y_CVol",, "T")</f>
        <v>152580</v>
      </c>
    </row>
    <row r="23" spans="1:20" x14ac:dyDescent="0.3">
      <c r="A23" t="s">
        <v>35</v>
      </c>
      <c r="B23" s="2">
        <f>RTD("cqg.rtd",,"StudyData",A23,"PCB","BaseType=Index,Index=1","Close","Y",,"all",,,,"T")/100</f>
        <v>-0.11034482758620691</v>
      </c>
      <c r="C23" t="str">
        <v>ZSE</v>
      </c>
      <c r="D23" s="1">
        <v>-0.11422497100889061</v>
      </c>
      <c r="E23" s="2" t="str">
        <f t="shared" si="2"/>
        <v>ZSE</v>
      </c>
      <c r="F23" t="str">
        <f>RTD("cqg.rtd", ,"ContractData", E23, "LongDescription",, "T")</f>
        <v>Soybeans (Globex), May 24</v>
      </c>
      <c r="G23" s="2">
        <f>RTD("cqg.rtd",,"StudyData",E23,"PCB","BaseType=Index,Index=1","Close","Y",,"all",,,,"T")/100</f>
        <v>-0.11422497100889061</v>
      </c>
      <c r="H23" s="4">
        <f>RTD("cqg.rtd", ,"ContractData", E23, "LastQuoteToday",, "T")</f>
        <v>1154</v>
      </c>
      <c r="I23" s="4">
        <f>RTD("cqg.rtd", ,"ContractData", E23, "NetLastQuoteToday",, "T")</f>
        <v>2.75</v>
      </c>
      <c r="J23" s="2">
        <f>RTD("cqg.rtd", ,"ContractData", E23, "PerCentNetLastTrade",, "T")/100</f>
        <v>2.3887079261672097E-3</v>
      </c>
      <c r="K23" s="3">
        <f>RTD("cqg.rtd", ,"ContractData", E23, "MT_LastBidVolume",, "T")</f>
        <v>49</v>
      </c>
      <c r="L23" s="4">
        <f>RTD("cqg.rtd", ,"ContractData", E23, "Bid",, "T")</f>
        <v>1153.75</v>
      </c>
      <c r="M23" s="4">
        <f>RTD("cqg.rtd", ,"ContractData", E23, "Ask",, "T")</f>
        <v>1154</v>
      </c>
      <c r="N23" s="3">
        <f>RTD("cqg.rtd", ,"ContractData", E23, "MT_LastAskVolume",, "T")</f>
        <v>13</v>
      </c>
      <c r="O23" s="4">
        <f>RTD("cqg.rtd", ,"ContractData", E23, "OPen",, "T")</f>
        <v>1152.25</v>
      </c>
      <c r="P23" s="4">
        <f>RTD("cqg.rtd", ,"ContractData", E23, "HIgh",, "T")</f>
        <v>1165.75</v>
      </c>
      <c r="Q23" s="4">
        <f>RTD("cqg.rtd", ,"ContractData", E23, "LOw",, "T")</f>
        <v>1151.75</v>
      </c>
      <c r="R23" s="5">
        <f>RTD("cqg.rtd", ,"ContractData", E23, "T_CVol",, "T")</f>
        <v>74010</v>
      </c>
      <c r="S23" s="2">
        <f t="shared" si="3"/>
        <v>0.71091686278276744</v>
      </c>
      <c r="T23" s="5">
        <f>RTD("cqg.rtd", ,"ContractData", E23, "Y_CVol",, "T")</f>
        <v>104105</v>
      </c>
    </row>
    <row r="24" spans="1:20" x14ac:dyDescent="0.3">
      <c r="A24" t="s">
        <v>36</v>
      </c>
      <c r="B24" s="2">
        <f>RTD("cqg.rtd",,"StudyData",A24,"PCB","BaseType=Index,Index=1","Close","Y",,"all",,,,"T")/100</f>
        <v>-0.21479713603818623</v>
      </c>
      <c r="C24" t="str">
        <v>NGE</v>
      </c>
      <c r="D24" s="1">
        <v>-0.21479713603818623</v>
      </c>
      <c r="E24" s="2" t="str">
        <f t="shared" si="2"/>
        <v>NGE</v>
      </c>
      <c r="F24" t="str">
        <f>RTD("cqg.rtd", ,"ContractData", E24, "LongDescription",, "T")</f>
        <v>Natural Gas (Globex), Apr 24</v>
      </c>
      <c r="G24" s="2">
        <f>RTD("cqg.rtd",,"StudyData",E24,"PCB","BaseType=Index,Index=1","Close","Y",,"all",,,,"T")/100</f>
        <v>-0.21479713603818623</v>
      </c>
      <c r="H24" s="4">
        <f>RTD("cqg.rtd", ,"ContractData", E24, "LastQuoteToday",, "T")</f>
        <v>1.974</v>
      </c>
      <c r="I24" s="4">
        <f>RTD("cqg.rtd", ,"ContractData", E24, "NetLastQuoteToday",, "T")</f>
        <v>0.13900000000000001</v>
      </c>
      <c r="J24" s="2">
        <f>RTD("cqg.rtd", ,"ContractData", E24, "PerCentNetLastTrade",, "T")/100</f>
        <v>7.5749318801089927E-2</v>
      </c>
      <c r="K24" s="3">
        <f>RTD("cqg.rtd", ,"ContractData", E24, "MT_LastBidVolume",, "T")</f>
        <v>14</v>
      </c>
      <c r="L24" s="4">
        <f>RTD("cqg.rtd", ,"ContractData", E24, "Bid",, "T")</f>
        <v>1.9730000000000001</v>
      </c>
      <c r="M24" s="4">
        <f>RTD("cqg.rtd", ,"ContractData", E24, "Ask",, "T")</f>
        <v>1.974</v>
      </c>
      <c r="N24" s="3">
        <f>RTD("cqg.rtd", ,"ContractData", E24, "MT_LastAskVolume",, "T")</f>
        <v>12</v>
      </c>
      <c r="O24" s="4">
        <f>RTD("cqg.rtd", ,"ContractData", E24, "OPen",, "T")</f>
        <v>1.873</v>
      </c>
      <c r="P24" s="4">
        <f>RTD("cqg.rtd", ,"ContractData", E24, "HIgh",, "T")</f>
        <v>1.9890000000000001</v>
      </c>
      <c r="Q24" s="4">
        <f>RTD("cqg.rtd", ,"ContractData", E24, "LOw",, "T")</f>
        <v>1.87</v>
      </c>
      <c r="R24" s="5">
        <f>RTD("cqg.rtd", ,"ContractData", E24, "T_CVol",, "T")</f>
        <v>126404</v>
      </c>
      <c r="S24" s="2">
        <f t="shared" si="3"/>
        <v>1.1981308234045176</v>
      </c>
      <c r="T24" s="5">
        <f>RTD("cqg.rtd", ,"ContractData", E24, "Y_CVol",, "T")</f>
        <v>105501</v>
      </c>
    </row>
    <row r="25" spans="1:20" x14ac:dyDescent="0.3">
      <c r="S25" s="1"/>
    </row>
    <row r="26" spans="1:20" x14ac:dyDescent="0.3">
      <c r="A26" t="s">
        <v>0</v>
      </c>
      <c r="B26" t="s">
        <v>4</v>
      </c>
      <c r="E26" s="6" t="s">
        <v>0</v>
      </c>
      <c r="F26" s="7" t="s">
        <v>19</v>
      </c>
      <c r="G26" s="7" t="s">
        <v>4</v>
      </c>
      <c r="H26" s="6" t="s">
        <v>1</v>
      </c>
      <c r="I26" s="6" t="s">
        <v>2</v>
      </c>
      <c r="J26" s="6" t="s">
        <v>3</v>
      </c>
      <c r="K26" s="6" t="s">
        <v>8</v>
      </c>
      <c r="L26" s="6" t="s">
        <v>9</v>
      </c>
      <c r="M26" s="6" t="s">
        <v>10</v>
      </c>
      <c r="N26" s="6" t="s">
        <v>11</v>
      </c>
      <c r="O26" s="6" t="s">
        <v>5</v>
      </c>
      <c r="P26" s="6" t="s">
        <v>6</v>
      </c>
      <c r="Q26" s="6" t="s">
        <v>7</v>
      </c>
      <c r="R26" s="6" t="s">
        <v>22</v>
      </c>
      <c r="S26" s="8" t="s">
        <v>20</v>
      </c>
      <c r="T26" s="6" t="s">
        <v>21</v>
      </c>
    </row>
    <row r="27" spans="1:20" x14ac:dyDescent="0.3">
      <c r="A27" t="s">
        <v>37</v>
      </c>
      <c r="B27" s="2">
        <f>RTD("cqg.rtd",,"StudyData",A27,"PCB","BaseType=Index,Index=1","Close","Y",,"all",,,,"T")/100</f>
        <v>7.8727567271885748E-2</v>
      </c>
      <c r="C27" t="str" cm="1">
        <f t="array" ref="C27:D39">_xlfn._xlws.SORT(A27:B39,2,-1)</f>
        <v>XLK</v>
      </c>
      <c r="D27" s="1">
        <v>9.6529509559434651E-2</v>
      </c>
      <c r="E27" s="2" t="str">
        <f>C27</f>
        <v>XLK</v>
      </c>
      <c r="F27" t="str">
        <f>RTD("cqg.rtd", ,"ContractData", E27, "LongDescription",, "T")</f>
        <v>Technology Sector SPDR Fund</v>
      </c>
      <c r="G27" s="2">
        <f>RTD("cqg.rtd",,"StudyData",E27,"PCB","BaseType=Index,Index=1","Close","Y",,"all",,,,"T")/100</f>
        <v>9.6529509559434651E-2</v>
      </c>
      <c r="H27" s="4">
        <f>RTD("cqg.rtd", ,"ContractData", E27, "LastQuoteToday",, "T")</f>
        <v>211.06</v>
      </c>
      <c r="I27" s="4">
        <f>RTD("cqg.rtd", ,"ContractData", E27, "NetLastQuoteToday",, "T")</f>
        <v>0.3</v>
      </c>
      <c r="J27" s="2">
        <f>RTD("cqg.rtd", ,"ContractData", E27, "PerCentNetLastTrade",, "T")/100</f>
        <v>1.4234200037957867E-3</v>
      </c>
      <c r="K27" s="3">
        <f>RTD("cqg.rtd", ,"ContractData", E27, "MT_LastBidVolume",, "T")</f>
        <v>400</v>
      </c>
      <c r="L27" s="4">
        <f>RTD("cqg.rtd", ,"ContractData", E27, "Bid",, "T")</f>
        <v>211.05</v>
      </c>
      <c r="M27" s="4">
        <f>RTD("cqg.rtd", ,"ContractData", E27, "Ask",, "T")</f>
        <v>211.06</v>
      </c>
      <c r="N27" s="3">
        <f>RTD("cqg.rtd", ,"ContractData", E27, "MT_LastAskVolume",, "T")</f>
        <v>1100</v>
      </c>
      <c r="O27" s="4">
        <f>RTD("cqg.rtd", ,"ContractData", E27, "OPen",, "T")</f>
        <v>210.46</v>
      </c>
      <c r="P27" s="4">
        <f>RTD("cqg.rtd", ,"ContractData", E27, "HIgh",, "T")</f>
        <v>211.33</v>
      </c>
      <c r="Q27" s="4">
        <f>RTD("cqg.rtd", ,"ContractData", E27, "LOw",, "T")</f>
        <v>209.99</v>
      </c>
      <c r="R27" s="5">
        <f>RTD("cqg.rtd", ,"ContractData", E27, "T_CVol",, "T")</f>
        <v>3910192</v>
      </c>
      <c r="S27" s="2">
        <f>R27/T27</f>
        <v>0.59530729060333032</v>
      </c>
      <c r="T27" s="5">
        <f>RTD("cqg.rtd", ,"ContractData", E27, "Y_CVol",, "T")</f>
        <v>6568359</v>
      </c>
    </row>
    <row r="28" spans="1:20" x14ac:dyDescent="0.3">
      <c r="A28" t="s">
        <v>38</v>
      </c>
      <c r="B28" s="2">
        <f>RTD("cqg.rtd",,"StudyData",A28,"PCB","BaseType=Index,Index=1","Close","Y",,"all",,,,"T")/100</f>
        <v>3.5538929155950333E-2</v>
      </c>
      <c r="C28" t="str">
        <v>XLC</v>
      </c>
      <c r="D28" s="1">
        <v>8.9733003027800851E-2</v>
      </c>
      <c r="E28" s="2" t="str">
        <f t="shared" ref="E28:E39" si="4">C28</f>
        <v>XLC</v>
      </c>
      <c r="F28" t="str">
        <f>RTD("cqg.rtd", ,"ContractData", E28, "LongDescription",, "T")</f>
        <v>Communication Services Select Sector SPDR</v>
      </c>
      <c r="G28" s="2">
        <f>RTD("cqg.rtd",,"StudyData",E28,"PCB","BaseType=Index,Index=1","Close","Y",,"all",,,,"T")/100</f>
        <v>8.9733003027800851E-2</v>
      </c>
      <c r="H28" s="4">
        <f>RTD("cqg.rtd", ,"ContractData", E28, "LastQuoteToday",, "T")</f>
        <v>79.19</v>
      </c>
      <c r="I28" s="4">
        <f>RTD("cqg.rtd", ,"ContractData", E28, "NetLastQuoteToday",, "T")</f>
        <v>-0.83000000000000007</v>
      </c>
      <c r="J28" s="2">
        <f>RTD("cqg.rtd", ,"ContractData", E28, "PerCentNetLastTrade",, "T")/100</f>
        <v>-1.0497375656085979E-2</v>
      </c>
      <c r="K28" s="3">
        <f>RTD("cqg.rtd", ,"ContractData", E28, "MT_LastBidVolume",, "T")</f>
        <v>2300</v>
      </c>
      <c r="L28" s="4">
        <f>RTD("cqg.rtd", ,"ContractData", E28, "Bid",, "T")</f>
        <v>79.180000000000007</v>
      </c>
      <c r="M28" s="4">
        <f>RTD("cqg.rtd", ,"ContractData", E28, "Ask",, "T")</f>
        <v>79.19</v>
      </c>
      <c r="N28" s="3">
        <f>RTD("cqg.rtd", ,"ContractData", E28, "MT_LastAskVolume",, "T")</f>
        <v>6800</v>
      </c>
      <c r="O28" s="4">
        <f>RTD("cqg.rtd", ,"ContractData", E28, "OPen",, "T")</f>
        <v>79.84</v>
      </c>
      <c r="P28" s="4">
        <f>RTD("cqg.rtd", ,"ContractData", E28, "HIgh",, "T")</f>
        <v>79.89</v>
      </c>
      <c r="Q28" s="4">
        <f>RTD("cqg.rtd", ,"ContractData", E28, "LOw",, "T")</f>
        <v>78.94</v>
      </c>
      <c r="R28" s="5">
        <f>RTD("cqg.rtd", ,"ContractData", E28, "T_CVol",, "T")</f>
        <v>2621032</v>
      </c>
      <c r="S28" s="2">
        <f t="shared" ref="S28:S39" si="5">R28/T28</f>
        <v>0.44965572849428931</v>
      </c>
      <c r="T28" s="5">
        <f>RTD("cqg.rtd", ,"ContractData", E28, "Y_CVol",, "T")</f>
        <v>5828975</v>
      </c>
    </row>
    <row r="29" spans="1:20" x14ac:dyDescent="0.3">
      <c r="A29" t="s">
        <v>39</v>
      </c>
      <c r="B29" s="2">
        <f>RTD("cqg.rtd",,"StudyData",A29,"PCB","BaseType=Index,Index=1","Close","Y",,"all",,,,"T")/100</f>
        <v>8.9733003027800851E-2</v>
      </c>
      <c r="C29" t="str">
        <v>SPY</v>
      </c>
      <c r="D29" s="1">
        <v>7.8727567271885748E-2</v>
      </c>
      <c r="E29" s="2" t="str">
        <f t="shared" si="4"/>
        <v>SPY</v>
      </c>
      <c r="F29" t="str">
        <f>RTD("cqg.rtd", ,"ContractData", E29, "LongDescription",, "T")</f>
        <v>SPDR S&amp;P 500</v>
      </c>
      <c r="G29" s="2">
        <f>RTD("cqg.rtd",,"StudyData",E29,"PCB","BaseType=Index,Index=1","Close","Y",,"all",,,,"T")/100</f>
        <v>7.8727567271885748E-2</v>
      </c>
      <c r="H29" s="4">
        <f>RTD("cqg.rtd", ,"ContractData", E29, "LastQuoteToday",, "T")</f>
        <v>512.73</v>
      </c>
      <c r="I29" s="4">
        <f>RTD("cqg.rtd", ,"ContractData", E29, "NetLastQuoteToday",, "T")</f>
        <v>-0.12</v>
      </c>
      <c r="J29" s="2">
        <f>RTD("cqg.rtd", ,"ContractData", E29, "PerCentNetLastTrade",, "T")/100</f>
        <v>-2.3398654577361802E-4</v>
      </c>
      <c r="K29" s="3">
        <f>RTD("cqg.rtd", ,"ContractData", E29, "MT_LastBidVolume",, "T")</f>
        <v>200</v>
      </c>
      <c r="L29" s="4">
        <f>RTD("cqg.rtd", ,"ContractData", E29, "Bid",, "T")</f>
        <v>512.73</v>
      </c>
      <c r="M29" s="4">
        <f>RTD("cqg.rtd", ,"ContractData", E29, "Ask",, "T")</f>
        <v>512.74</v>
      </c>
      <c r="N29" s="3">
        <f>RTD("cqg.rtd", ,"ContractData", E29, "MT_LastAskVolume",, "T")</f>
        <v>2300</v>
      </c>
      <c r="O29" s="4">
        <f>RTD("cqg.rtd", ,"ContractData", E29, "OPen",, "T")</f>
        <v>512.03</v>
      </c>
      <c r="P29" s="4">
        <f>RTD("cqg.rtd", ,"ContractData", E29, "HIgh",, "T")</f>
        <v>512.88</v>
      </c>
      <c r="Q29" s="4">
        <f>RTD("cqg.rtd", ,"ContractData", E29, "LOw",, "T")</f>
        <v>512</v>
      </c>
      <c r="R29" s="5">
        <f>RTD("cqg.rtd", ,"ContractData", E29, "T_CVol",, "T")</f>
        <v>14831958</v>
      </c>
      <c r="S29" s="2">
        <f t="shared" si="5"/>
        <v>0.19301175235647561</v>
      </c>
      <c r="T29" s="5">
        <f>RTD("cqg.rtd", ,"ContractData", E29, "Y_CVol",, "T")</f>
        <v>76844844</v>
      </c>
    </row>
    <row r="30" spans="1:20" x14ac:dyDescent="0.3">
      <c r="A30" t="s">
        <v>40</v>
      </c>
      <c r="B30" s="2">
        <f>RTD("cqg.rtd",,"StudyData",A30,"PCB","BaseType=Index,Index=1","Close","Y",,"all",,,,"T")/100</f>
        <v>2.9103053435114476E-2</v>
      </c>
      <c r="C30" t="str">
        <v>XLF</v>
      </c>
      <c r="D30" s="1">
        <v>7.4468085106382892E-2</v>
      </c>
      <c r="E30" s="2" t="str">
        <f t="shared" si="4"/>
        <v>XLF</v>
      </c>
      <c r="F30" t="str">
        <f>RTD("cqg.rtd", ,"ContractData", E30, "LongDescription",, "T")</f>
        <v>Financial Select Sector SPDR</v>
      </c>
      <c r="G30" s="2">
        <f>RTD("cqg.rtd",,"StudyData",E30,"PCB","BaseType=Index,Index=1","Close","Y",,"all",,,,"T")/100</f>
        <v>7.4468085106382892E-2</v>
      </c>
      <c r="H30" s="4">
        <f>RTD("cqg.rtd", ,"ContractData", E30, "LastQuoteToday",, "T")</f>
        <v>40.4</v>
      </c>
      <c r="I30" s="4">
        <f>RTD("cqg.rtd", ,"ContractData", E30, "NetLastQuoteToday",, "T")</f>
        <v>0.11</v>
      </c>
      <c r="J30" s="2">
        <f>RTD("cqg.rtd", ,"ContractData", E30, "PerCentNetLastTrade",, "T")/100</f>
        <v>2.730206006453214E-3</v>
      </c>
      <c r="K30" s="3">
        <f>RTD("cqg.rtd", ,"ContractData", E30, "MT_LastBidVolume",, "T")</f>
        <v>91900</v>
      </c>
      <c r="L30" s="4">
        <f>RTD("cqg.rtd", ,"ContractData", E30, "Bid",, "T")</f>
        <v>40.4</v>
      </c>
      <c r="M30" s="4">
        <f>RTD("cqg.rtd", ,"ContractData", E30, "Ask",, "T")</f>
        <v>40.410000000000004</v>
      </c>
      <c r="N30" s="3">
        <f>RTD("cqg.rtd", ,"ContractData", E30, "MT_LastAskVolume",, "T")</f>
        <v>119600</v>
      </c>
      <c r="O30" s="4">
        <f>RTD("cqg.rtd", ,"ContractData", E30, "OPen",, "T")</f>
        <v>40.22</v>
      </c>
      <c r="P30" s="4">
        <f>RTD("cqg.rtd", ,"ContractData", E30, "HIgh",, "T")</f>
        <v>40.49</v>
      </c>
      <c r="Q30" s="4">
        <f>RTD("cqg.rtd", ,"ContractData", E30, "LOw",, "T")</f>
        <v>40.21</v>
      </c>
      <c r="R30" s="5">
        <f>RTD("cqg.rtd", ,"ContractData", E30, "T_CVol",, "T")</f>
        <v>20509041</v>
      </c>
      <c r="S30" s="2">
        <f t="shared" si="5"/>
        <v>0.50273555101473621</v>
      </c>
      <c r="T30" s="5">
        <f>RTD("cqg.rtd", ,"ContractData", E30, "Y_CVol",, "T")</f>
        <v>40794889</v>
      </c>
    </row>
    <row r="31" spans="1:20" x14ac:dyDescent="0.3">
      <c r="A31" t="s">
        <v>41</v>
      </c>
      <c r="B31" s="2">
        <f>RTD("cqg.rtd",,"StudyData",A31,"PCB","BaseType=Index,Index=1","Close","Y",,"all",,,,"T")/100</f>
        <v>7.4468085106382892E-2</v>
      </c>
      <c r="C31" t="str">
        <v>XLV</v>
      </c>
      <c r="D31" s="1">
        <v>7.1418096495087319E-2</v>
      </c>
      <c r="E31" s="2" t="str">
        <f t="shared" si="4"/>
        <v>XLV</v>
      </c>
      <c r="F31" t="str">
        <f>RTD("cqg.rtd", ,"ContractData", E31, "LongDescription",, "T")</f>
        <v>Health Care Select Sector SPDR</v>
      </c>
      <c r="G31" s="2">
        <f>RTD("cqg.rtd",,"StudyData",E31,"PCB","BaseType=Index,Index=1","Close","Y",,"all",,,,"T")/100</f>
        <v>7.1418096495087319E-2</v>
      </c>
      <c r="H31" s="4">
        <f>RTD("cqg.rtd", ,"ContractData", E31, "LastQuoteToday",, "T")</f>
        <v>146.13</v>
      </c>
      <c r="I31" s="4">
        <f>RTD("cqg.rtd", ,"ContractData", E31, "NetLastQuoteToday",, "T")</f>
        <v>-0.21</v>
      </c>
      <c r="J31" s="2">
        <f>RTD("cqg.rtd", ,"ContractData", E31, "PerCentNetLastTrade",, "T")/100</f>
        <v>-1.5033483668170013E-3</v>
      </c>
      <c r="K31" s="3">
        <f>RTD("cqg.rtd", ,"ContractData", E31, "MT_LastBidVolume",, "T")</f>
        <v>1100</v>
      </c>
      <c r="L31" s="4">
        <f>RTD("cqg.rtd", ,"ContractData", E31, "Bid",, "T")</f>
        <v>146.12</v>
      </c>
      <c r="M31" s="4">
        <f>RTD("cqg.rtd", ,"ContractData", E31, "Ask",, "T")</f>
        <v>146.13</v>
      </c>
      <c r="N31" s="3">
        <f>RTD("cqg.rtd", ,"ContractData", E31, "MT_LastAskVolume",, "T")</f>
        <v>800</v>
      </c>
      <c r="O31" s="4">
        <f>RTD("cqg.rtd", ,"ContractData", E31, "OPen",, "T")</f>
        <v>145.92000000000002</v>
      </c>
      <c r="P31" s="4">
        <f>RTD("cqg.rtd", ,"ContractData", E31, "HIgh",, "T")</f>
        <v>146.68</v>
      </c>
      <c r="Q31" s="4">
        <f>RTD("cqg.rtd", ,"ContractData", E31, "LOw",, "T")</f>
        <v>145.77000000000001</v>
      </c>
      <c r="R31" s="5">
        <f>RTD("cqg.rtd", ,"ContractData", E31, "T_CVol",, "T")</f>
        <v>5312342</v>
      </c>
      <c r="S31" s="2">
        <f t="shared" si="5"/>
        <v>0.60770917314089223</v>
      </c>
      <c r="T31" s="5">
        <f>RTD("cqg.rtd", ,"ContractData", E31, "Y_CVol",, "T")</f>
        <v>8741586</v>
      </c>
    </row>
    <row r="32" spans="1:20" x14ac:dyDescent="0.3">
      <c r="A32" t="s">
        <v>42</v>
      </c>
      <c r="B32" s="2">
        <f>RTD("cqg.rtd",,"StudyData",A32,"PCB","BaseType=Index,Index=1","Close","Y",,"all",,,,"T")/100</f>
        <v>6.9304324940784201E-2</v>
      </c>
      <c r="C32" t="str">
        <v>XLI</v>
      </c>
      <c r="D32" s="1">
        <v>6.9304324940784201E-2</v>
      </c>
      <c r="E32" s="2" t="str">
        <f t="shared" si="4"/>
        <v>XLI</v>
      </c>
      <c r="F32" t="str">
        <f>RTD("cqg.rtd", ,"ContractData", E32, "LongDescription",, "T")</f>
        <v>Industrial Select Sector SPDR</v>
      </c>
      <c r="G32" s="2">
        <f>RTD("cqg.rtd",,"StudyData",E32,"PCB","BaseType=Index,Index=1","Close","Y",,"all",,,,"T")/100</f>
        <v>6.9304324940784201E-2</v>
      </c>
      <c r="H32" s="4">
        <f>RTD("cqg.rtd", ,"ContractData", E32, "LastQuoteToday",, "T")</f>
        <v>121.9</v>
      </c>
      <c r="I32" s="4">
        <f>RTD("cqg.rtd", ,"ContractData", E32, "NetLastQuoteToday",, "T")</f>
        <v>0.38</v>
      </c>
      <c r="J32" s="2">
        <f>RTD("cqg.rtd", ,"ContractData", E32, "PerCentNetLastTrade",, "T")/100</f>
        <v>3.1270572745227122E-3</v>
      </c>
      <c r="K32" s="3">
        <f>RTD("cqg.rtd", ,"ContractData", E32, "MT_LastBidVolume",, "T")</f>
        <v>3500</v>
      </c>
      <c r="L32" s="4">
        <f>RTD("cqg.rtd", ,"ContractData", E32, "Bid",, "T")</f>
        <v>121.89</v>
      </c>
      <c r="M32" s="4">
        <f>RTD("cqg.rtd", ,"ContractData", E32, "Ask",, "T")</f>
        <v>121.9</v>
      </c>
      <c r="N32" s="3">
        <f>RTD("cqg.rtd", ,"ContractData", E32, "MT_LastAskVolume",, "T")</f>
        <v>1100</v>
      </c>
      <c r="O32" s="4">
        <f>RTD("cqg.rtd", ,"ContractData", E32, "OPen",, "T")</f>
        <v>121.52</v>
      </c>
      <c r="P32" s="4">
        <f>RTD("cqg.rtd", ,"ContractData", E32, "HIgh",, "T")</f>
        <v>122.27</v>
      </c>
      <c r="Q32" s="4">
        <f>RTD("cqg.rtd", ,"ContractData", E32, "LOw",, "T")</f>
        <v>121.52</v>
      </c>
      <c r="R32" s="5">
        <f>RTD("cqg.rtd", ,"ContractData", E32, "T_CVol",, "T")</f>
        <v>3780685</v>
      </c>
      <c r="S32" s="2">
        <f t="shared" si="5"/>
        <v>0.35063239191373036</v>
      </c>
      <c r="T32" s="5">
        <f>RTD("cqg.rtd", ,"ContractData", E32, "Y_CVol",, "T")</f>
        <v>10782475</v>
      </c>
    </row>
    <row r="33" spans="1:20" x14ac:dyDescent="0.3">
      <c r="A33" t="s">
        <v>43</v>
      </c>
      <c r="B33" s="2">
        <f>RTD("cqg.rtd",,"StudyData",A33,"PCB","BaseType=Index,Index=1","Close","Y",,"all",,,,"T")/100</f>
        <v>9.6529509559434651E-2</v>
      </c>
      <c r="C33" t="str">
        <v>XLB</v>
      </c>
      <c r="D33" s="1">
        <v>3.5538929155950333E-2</v>
      </c>
      <c r="E33" s="2" t="str">
        <f t="shared" si="4"/>
        <v>XLB</v>
      </c>
      <c r="F33" t="str">
        <f>RTD("cqg.rtd", ,"ContractData", E33, "LongDescription",, "T")</f>
        <v>Materials Select Sector SPDR</v>
      </c>
      <c r="G33" s="2">
        <f>RTD("cqg.rtd",,"StudyData",E33,"PCB","BaseType=Index,Index=1","Close","Y",,"all",,,,"T")/100</f>
        <v>3.5538929155950333E-2</v>
      </c>
      <c r="H33" s="4">
        <f>RTD("cqg.rtd", ,"ContractData", E33, "LastQuoteToday",, "T")</f>
        <v>88.59</v>
      </c>
      <c r="I33" s="4">
        <f>RTD("cqg.rtd", ,"ContractData", E33, "NetLastQuoteToday",, "T")</f>
        <v>0.63</v>
      </c>
      <c r="J33" s="2">
        <f>RTD("cqg.rtd", ,"ContractData", E33, "PerCentNetLastTrade",, "T")/100</f>
        <v>7.1623465211459762E-3</v>
      </c>
      <c r="K33" s="3">
        <f>RTD("cqg.rtd", ,"ContractData", E33, "MT_LastBidVolume",, "T")</f>
        <v>1900</v>
      </c>
      <c r="L33" s="4">
        <f>RTD("cqg.rtd", ,"ContractData", E33, "Bid",, "T")</f>
        <v>88.58</v>
      </c>
      <c r="M33" s="4">
        <f>RTD("cqg.rtd", ,"ContractData", E33, "Ask",, "T")</f>
        <v>88.59</v>
      </c>
      <c r="N33" s="3">
        <f>RTD("cqg.rtd", ,"ContractData", E33, "MT_LastAskVolume",, "T")</f>
        <v>1400</v>
      </c>
      <c r="O33" s="4">
        <f>RTD("cqg.rtd", ,"ContractData", E33, "OPen",, "T")</f>
        <v>88.06</v>
      </c>
      <c r="P33" s="4">
        <f>RTD("cqg.rtd", ,"ContractData", E33, "HIgh",, "T")</f>
        <v>88.69</v>
      </c>
      <c r="Q33" s="4">
        <f>RTD("cqg.rtd", ,"ContractData", E33, "LOw",, "T")</f>
        <v>87.960000000000008</v>
      </c>
      <c r="R33" s="5">
        <f>RTD("cqg.rtd", ,"ContractData", E33, "T_CVol",, "T")</f>
        <v>1791756</v>
      </c>
      <c r="S33" s="2">
        <f t="shared" si="5"/>
        <v>0.3445147967335857</v>
      </c>
      <c r="T33" s="5">
        <f>RTD("cqg.rtd", ,"ContractData", E33, "Y_CVol",, "T")</f>
        <v>5200810</v>
      </c>
    </row>
    <row r="34" spans="1:20" x14ac:dyDescent="0.3">
      <c r="A34" t="s">
        <v>44</v>
      </c>
      <c r="B34" s="2">
        <f>RTD("cqg.rtd",,"StudyData",A34,"PCB","BaseType=Index,Index=1","Close","Y",,"all",,,,"T")/100</f>
        <v>3.5124253783145931E-2</v>
      </c>
      <c r="C34" t="str">
        <v>XLP</v>
      </c>
      <c r="D34" s="1">
        <v>3.5124253783145931E-2</v>
      </c>
      <c r="E34" s="2" t="str">
        <f t="shared" si="4"/>
        <v>XLP</v>
      </c>
      <c r="F34" t="str">
        <f>RTD("cqg.rtd", ,"ContractData", E34, "LongDescription",, "T")</f>
        <v>Consumer Staples Select Sector SPDR</v>
      </c>
      <c r="G34" s="2">
        <f>RTD("cqg.rtd",,"StudyData",E34,"PCB","BaseType=Index,Index=1","Close","Y",,"all",,,,"T")/100</f>
        <v>3.5124253783145931E-2</v>
      </c>
      <c r="H34" s="4">
        <f>RTD("cqg.rtd", ,"ContractData", E34, "LastQuoteToday",, "T")</f>
        <v>74.56</v>
      </c>
      <c r="I34" s="4">
        <f>RTD("cqg.rtd", ,"ContractData", E34, "NetLastQuoteToday",, "T")</f>
        <v>0.1</v>
      </c>
      <c r="J34" s="2">
        <f>RTD("cqg.rtd", ,"ContractData", E34, "PerCentNetLastTrade",, "T")/100</f>
        <v>1.3430029546065E-3</v>
      </c>
      <c r="K34" s="3">
        <f>RTD("cqg.rtd", ,"ContractData", E34, "MT_LastBidVolume",, "T")</f>
        <v>23700</v>
      </c>
      <c r="L34" s="4">
        <f>RTD("cqg.rtd", ,"ContractData", E34, "Bid",, "T")</f>
        <v>74.56</v>
      </c>
      <c r="M34" s="4">
        <f>RTD("cqg.rtd", ,"ContractData", E34, "Ask",, "T")</f>
        <v>74.570000000000007</v>
      </c>
      <c r="N34" s="3">
        <f>RTD("cqg.rtd", ,"ContractData", E34, "MT_LastAskVolume",, "T")</f>
        <v>11300</v>
      </c>
      <c r="O34" s="4">
        <f>RTD("cqg.rtd", ,"ContractData", E34, "OPen",, "T")</f>
        <v>74.17</v>
      </c>
      <c r="P34" s="4">
        <f>RTD("cqg.rtd", ,"ContractData", E34, "HIgh",, "T")</f>
        <v>74.570000000000007</v>
      </c>
      <c r="Q34" s="4">
        <f>RTD("cqg.rtd", ,"ContractData", E34, "LOw",, "T")</f>
        <v>74.150000000000006</v>
      </c>
      <c r="R34" s="5">
        <f>RTD("cqg.rtd", ,"ContractData", E34, "T_CVol",, "T")</f>
        <v>5671475</v>
      </c>
      <c r="S34" s="2">
        <f t="shared" si="5"/>
        <v>0.36560752292929788</v>
      </c>
      <c r="T34" s="5">
        <f>RTD("cqg.rtd", ,"ContractData", E34, "Y_CVol",, "T")</f>
        <v>15512468</v>
      </c>
    </row>
    <row r="35" spans="1:20" x14ac:dyDescent="0.3">
      <c r="A35" t="s">
        <v>45</v>
      </c>
      <c r="B35" s="2">
        <f>RTD("cqg.rtd",,"StudyData",A35,"PCB","BaseType=Index,Index=1","Close","Y",,"all",,,,"T")/100</f>
        <v>-1.0733899151273082E-2</v>
      </c>
      <c r="C35" t="str">
        <v>XLE</v>
      </c>
      <c r="D35" s="1">
        <v>2.9103053435114476E-2</v>
      </c>
      <c r="E35" s="2" t="str">
        <f t="shared" si="4"/>
        <v>XLE</v>
      </c>
      <c r="F35" t="str">
        <f>RTD("cqg.rtd", ,"ContractData", E35, "LongDescription",, "T")</f>
        <v>Energy Select Sector SPDR</v>
      </c>
      <c r="G35" s="2">
        <f>RTD("cqg.rtd",,"StudyData",E35,"PCB","BaseType=Index,Index=1","Close","Y",,"all",,,,"T")/100</f>
        <v>2.9103053435114476E-2</v>
      </c>
      <c r="H35" s="4">
        <f>RTD("cqg.rtd", ,"ContractData", E35, "LastQuoteToday",, "T")</f>
        <v>86.28</v>
      </c>
      <c r="I35" s="4">
        <f>RTD("cqg.rtd", ,"ContractData", E35, "NetLastQuoteToday",, "T")</f>
        <v>-0.86</v>
      </c>
      <c r="J35" s="2">
        <f>RTD("cqg.rtd", ,"ContractData", E35, "PerCentNetLastTrade",, "T")/100</f>
        <v>-9.869176038558641E-3</v>
      </c>
      <c r="K35" s="3">
        <f>RTD("cqg.rtd", ,"ContractData", E35, "MT_LastBidVolume",, "T")</f>
        <v>4800</v>
      </c>
      <c r="L35" s="4">
        <f>RTD("cqg.rtd", ,"ContractData", E35, "Bid",, "T")</f>
        <v>86.27</v>
      </c>
      <c r="M35" s="4">
        <f>RTD("cqg.rtd", ,"ContractData", E35, "Ask",, "T")</f>
        <v>86.28</v>
      </c>
      <c r="N35" s="3">
        <f>RTD("cqg.rtd", ,"ContractData", E35, "MT_LastAskVolume",, "T")</f>
        <v>1100</v>
      </c>
      <c r="O35" s="4">
        <f>RTD("cqg.rtd", ,"ContractData", E35, "OPen",, "T")</f>
        <v>87.09</v>
      </c>
      <c r="P35" s="4">
        <f>RTD("cqg.rtd", ,"ContractData", E35, "HIgh",, "T")</f>
        <v>87.320000000000007</v>
      </c>
      <c r="Q35" s="4">
        <f>RTD("cqg.rtd", ,"ContractData", E35, "LOw",, "T")</f>
        <v>86.22</v>
      </c>
      <c r="R35" s="5">
        <f>RTD("cqg.rtd", ,"ContractData", E35, "T_CVol",, "T")</f>
        <v>7323059</v>
      </c>
      <c r="S35" s="2">
        <f t="shared" si="5"/>
        <v>0.45120945093495662</v>
      </c>
      <c r="T35" s="5">
        <f>RTD("cqg.rtd", ,"ContractData", E35, "Y_CVol",, "T")</f>
        <v>16229844</v>
      </c>
    </row>
    <row r="36" spans="1:20" x14ac:dyDescent="0.3">
      <c r="A36" t="s">
        <v>46</v>
      </c>
      <c r="B36" s="2">
        <f>RTD("cqg.rtd",,"StudyData",A36,"PCB","BaseType=Index,Index=1","Close","Y",,"all",,,,"T")/100</f>
        <v>-1.7369335228169816E-2</v>
      </c>
      <c r="C36" t="str">
        <v>XLY</v>
      </c>
      <c r="D36" s="1">
        <v>2.6340808679604092E-2</v>
      </c>
      <c r="E36" s="2" t="str">
        <f t="shared" si="4"/>
        <v>XLY</v>
      </c>
      <c r="F36" t="str">
        <f>RTD("cqg.rtd", ,"ContractData", E36, "LongDescription",, "T")</f>
        <v>Consumer Discretionary Select SectorSPDR</v>
      </c>
      <c r="G36" s="2">
        <f>RTD("cqg.rtd",,"StudyData",E36,"PCB","BaseType=Index,Index=1","Close","Y",,"all",,,,"T")/100</f>
        <v>2.6340808679604092E-2</v>
      </c>
      <c r="H36" s="4">
        <f>RTD("cqg.rtd", ,"ContractData", E36, "LastQuoteToday",, "T")</f>
        <v>183.52</v>
      </c>
      <c r="I36" s="4">
        <f>RTD("cqg.rtd", ,"ContractData", E36, "NetLastQuoteToday",, "T")</f>
        <v>-1.5</v>
      </c>
      <c r="J36" s="2">
        <f>RTD("cqg.rtd", ,"ContractData", E36, "PerCentNetLastTrade",, "T")/100</f>
        <v>-8.1072316506323634E-3</v>
      </c>
      <c r="K36" s="3">
        <f>RTD("cqg.rtd", ,"ContractData", E36, "MT_LastBidVolume",, "T")</f>
        <v>400</v>
      </c>
      <c r="L36" s="4">
        <f>RTD("cqg.rtd", ,"ContractData", E36, "Bid",, "T")</f>
        <v>183.51</v>
      </c>
      <c r="M36" s="4">
        <f>RTD("cqg.rtd", ,"ContractData", E36, "Ask",, "T")</f>
        <v>183.52</v>
      </c>
      <c r="N36" s="3">
        <f>RTD("cqg.rtd", ,"ContractData", E36, "MT_LastAskVolume",, "T")</f>
        <v>800</v>
      </c>
      <c r="O36" s="4">
        <f>RTD("cqg.rtd", ,"ContractData", E36, "OPen",, "T")</f>
        <v>184.11</v>
      </c>
      <c r="P36" s="4">
        <f>RTD("cqg.rtd", ,"ContractData", E36, "HIgh",, "T")</f>
        <v>184.73</v>
      </c>
      <c r="Q36" s="4">
        <f>RTD("cqg.rtd", ,"ContractData", E36, "LOw",, "T")</f>
        <v>183.29</v>
      </c>
      <c r="R36" s="5">
        <f>RTD("cqg.rtd", ,"ContractData", E36, "T_CVol",, "T")</f>
        <v>1653150</v>
      </c>
      <c r="S36" s="2">
        <f t="shared" si="5"/>
        <v>0.2987850150409152</v>
      </c>
      <c r="T36" s="5">
        <f>RTD("cqg.rtd", ,"ContractData", E36, "Y_CVol",, "T")</f>
        <v>5532908</v>
      </c>
    </row>
    <row r="37" spans="1:20" x14ac:dyDescent="0.3">
      <c r="A37" t="s">
        <v>47</v>
      </c>
      <c r="B37" s="2">
        <f>RTD("cqg.rtd",,"StudyData",A37,"PCB","BaseType=Index,Index=1","Close","Y",,"all",,,,"T")/100</f>
        <v>7.1418096495087319E-2</v>
      </c>
      <c r="C37" t="str">
        <v>XLRE</v>
      </c>
      <c r="D37" s="1">
        <v>-1.0733899151273082E-2</v>
      </c>
      <c r="E37" s="2" t="str">
        <f t="shared" si="4"/>
        <v>XLRE</v>
      </c>
      <c r="F37" t="str">
        <f>RTD("cqg.rtd", ,"ContractData", E37, "LongDescription",, "T")</f>
        <v>Real Estate Select Sector SPDR</v>
      </c>
      <c r="G37" s="2">
        <f>RTD("cqg.rtd",,"StudyData",E37,"PCB","BaseType=Index,Index=1","Close","Y",,"all",,,,"T")/100</f>
        <v>-1.0733899151273082E-2</v>
      </c>
      <c r="H37" s="4">
        <f>RTD("cqg.rtd", ,"ContractData", E37, "LastQuoteToday",, "T")</f>
        <v>39.619999999999997</v>
      </c>
      <c r="I37" s="4">
        <f>RTD("cqg.rtd", ,"ContractData", E37, "NetLastQuoteToday",, "T")</f>
        <v>0.08</v>
      </c>
      <c r="J37" s="2">
        <f>RTD("cqg.rtd", ,"ContractData", E37, "PerCentNetLastTrade",, "T")/100</f>
        <v>2.276176024279211E-3</v>
      </c>
      <c r="K37" s="3">
        <f>RTD("cqg.rtd", ,"ContractData", E37, "MT_LastBidVolume",, "T")</f>
        <v>39300</v>
      </c>
      <c r="L37" s="4">
        <f>RTD("cqg.rtd", ,"ContractData", E37, "Bid",, "T")</f>
        <v>39.619999999999997</v>
      </c>
      <c r="M37" s="4">
        <f>RTD("cqg.rtd", ,"ContractData", E37, "Ask",, "T")</f>
        <v>39.630000000000003</v>
      </c>
      <c r="N37" s="3">
        <f>RTD("cqg.rtd", ,"ContractData", E37, "MT_LastAskVolume",, "T")</f>
        <v>18300</v>
      </c>
      <c r="O37" s="4">
        <f>RTD("cqg.rtd", ,"ContractData", E37, "OPen",, "T")</f>
        <v>39.450000000000003</v>
      </c>
      <c r="P37" s="4">
        <f>RTD("cqg.rtd", ,"ContractData", E37, "HIgh",, "T")</f>
        <v>39.64</v>
      </c>
      <c r="Q37" s="4">
        <f>RTD("cqg.rtd", ,"ContractData", E37, "LOw",, "T")</f>
        <v>39.18</v>
      </c>
      <c r="R37" s="5">
        <f>RTD("cqg.rtd", ,"ContractData", E37, "T_CVol",, "T")</f>
        <v>3323842</v>
      </c>
      <c r="S37" s="2">
        <f t="shared" si="5"/>
        <v>0.34424217241635729</v>
      </c>
      <c r="T37" s="5">
        <f>RTD("cqg.rtd", ,"ContractData", E37, "Y_CVol",, "T")</f>
        <v>9655534</v>
      </c>
    </row>
    <row r="38" spans="1:20" x14ac:dyDescent="0.3">
      <c r="A38" t="s">
        <v>48</v>
      </c>
      <c r="B38" s="2">
        <f>RTD("cqg.rtd",,"StudyData",A38,"PCB","BaseType=Index,Index=1","Close","Y",,"all",,,,"T")/100</f>
        <v>2.6340808679604092E-2</v>
      </c>
      <c r="C38" t="str">
        <v>XLU</v>
      </c>
      <c r="D38" s="1">
        <v>-1.7369335228169816E-2</v>
      </c>
      <c r="E38" s="2" t="str">
        <f t="shared" si="4"/>
        <v>XLU</v>
      </c>
      <c r="F38" t="str">
        <f>RTD("cqg.rtd", ,"ContractData", E38, "LongDescription",, "T")</f>
        <v>Utilities Select Sector SPDR</v>
      </c>
      <c r="G38" s="2">
        <f>RTD("cqg.rtd",,"StudyData",E38,"PCB","BaseType=Index,Index=1","Close","Y",,"all",,,,"T")/100</f>
        <v>-1.7369335228169816E-2</v>
      </c>
      <c r="H38" s="4">
        <f>RTD("cqg.rtd", ,"ContractData", E38, "LastQuoteToday",, "T")</f>
        <v>62.24</v>
      </c>
      <c r="I38" s="4">
        <f>RTD("cqg.rtd", ,"ContractData", E38, "NetLastQuoteToday",, "T")</f>
        <v>0.52</v>
      </c>
      <c r="J38" s="2">
        <f>RTD("cqg.rtd", ,"ContractData", E38, "PerCentNetLastTrade",, "T")/100</f>
        <v>8.2631237848347378E-3</v>
      </c>
      <c r="K38" s="3">
        <f>RTD("cqg.rtd", ,"ContractData", E38, "MT_LastBidVolume",, "T")</f>
        <v>1400</v>
      </c>
      <c r="L38" s="4">
        <f>RTD("cqg.rtd", ,"ContractData", E38, "Bid",, "T")</f>
        <v>62.230000000000004</v>
      </c>
      <c r="M38" s="4">
        <f>RTD("cqg.rtd", ,"ContractData", E38, "Ask",, "T")</f>
        <v>62.24</v>
      </c>
      <c r="N38" s="3">
        <f>RTD("cqg.rtd", ,"ContractData", E38, "MT_LastAskVolume",, "T")</f>
        <v>4300</v>
      </c>
      <c r="O38" s="4">
        <f>RTD("cqg.rtd", ,"ContractData", E38, "OPen",, "T")</f>
        <v>61.43</v>
      </c>
      <c r="P38" s="4">
        <f>RTD("cqg.rtd", ,"ContractData", E38, "HIgh",, "T")</f>
        <v>62.32</v>
      </c>
      <c r="Q38" s="4">
        <f>RTD("cqg.rtd", ,"ContractData", E38, "LOw",, "T")</f>
        <v>61.43</v>
      </c>
      <c r="R38" s="5">
        <f>RTD("cqg.rtd", ,"ContractData", E38, "T_CVol",, "T")</f>
        <v>6355934</v>
      </c>
      <c r="S38" s="2">
        <f t="shared" si="5"/>
        <v>0.29902588811987357</v>
      </c>
      <c r="T38" s="5">
        <f>RTD("cqg.rtd", ,"ContractData", E38, "Y_CVol",, "T")</f>
        <v>21255464</v>
      </c>
    </row>
    <row r="39" spans="1:20" x14ac:dyDescent="0.3">
      <c r="A39" t="s">
        <v>46</v>
      </c>
      <c r="B39" s="2">
        <f>RTD("cqg.rtd",,"StudyData",A39,"PCB","BaseType=Index,Index=1","Close","Y",,"all",,,,"T")/100</f>
        <v>-1.7369335228169816E-2</v>
      </c>
      <c r="C39" t="str">
        <v>XLU</v>
      </c>
      <c r="D39" s="1">
        <v>-1.7369335228169816E-2</v>
      </c>
      <c r="E39" s="2" t="str">
        <f t="shared" si="4"/>
        <v>XLU</v>
      </c>
      <c r="F39" t="str">
        <f>RTD("cqg.rtd", ,"ContractData", E39, "LongDescription",, "T")</f>
        <v>Utilities Select Sector SPDR</v>
      </c>
      <c r="G39" s="2">
        <f>RTD("cqg.rtd",,"StudyData",E39,"PCB","BaseType=Index,Index=1","Close","Y",,"all",,,,"T")/100</f>
        <v>-1.7369335228169816E-2</v>
      </c>
      <c r="H39" s="4">
        <f>RTD("cqg.rtd", ,"ContractData", E39, "LastQuoteToday",, "T")</f>
        <v>62.24</v>
      </c>
      <c r="I39" s="4">
        <f>RTD("cqg.rtd", ,"ContractData", E39, "NetLastQuoteToday",, "T")</f>
        <v>0.52</v>
      </c>
      <c r="J39" s="2">
        <f>RTD("cqg.rtd", ,"ContractData", E39, "PerCentNetLastTrade",, "T")/100</f>
        <v>8.2631237848347378E-3</v>
      </c>
      <c r="K39" s="3">
        <f>RTD("cqg.rtd", ,"ContractData", E39, "MT_LastBidVolume",, "T")</f>
        <v>1400</v>
      </c>
      <c r="L39" s="4">
        <f>RTD("cqg.rtd", ,"ContractData", E39, "Bid",, "T")</f>
        <v>62.230000000000004</v>
      </c>
      <c r="M39" s="4">
        <f>RTD("cqg.rtd", ,"ContractData", E39, "Ask",, "T")</f>
        <v>62.24</v>
      </c>
      <c r="N39" s="3">
        <f>RTD("cqg.rtd", ,"ContractData", E39, "MT_LastAskVolume",, "T")</f>
        <v>4300</v>
      </c>
      <c r="O39" s="4">
        <f>RTD("cqg.rtd", ,"ContractData", E39, "OPen",, "T")</f>
        <v>61.43</v>
      </c>
      <c r="P39" s="4">
        <f>RTD("cqg.rtd", ,"ContractData", E39, "HIgh",, "T")</f>
        <v>62.32</v>
      </c>
      <c r="Q39" s="4">
        <f>RTD("cqg.rtd", ,"ContractData", E39, "LOw",, "T")</f>
        <v>61.43</v>
      </c>
      <c r="R39" s="5">
        <f>RTD("cqg.rtd", ,"ContractData", E39, "T_CVol",, "T")</f>
        <v>6355934</v>
      </c>
      <c r="S39" s="2">
        <f t="shared" si="5"/>
        <v>0.29902588811987357</v>
      </c>
      <c r="T39" s="5">
        <f>RTD("cqg.rtd", ,"ContractData", E39, "Y_CVol",, "T")</f>
        <v>21255464</v>
      </c>
    </row>
    <row r="40" spans="1:20" x14ac:dyDescent="0.3">
      <c r="B40" s="2"/>
      <c r="E40" s="2"/>
      <c r="G40" s="2"/>
      <c r="H40" s="4"/>
      <c r="I40" s="4"/>
      <c r="J40" s="2"/>
      <c r="L40" s="4"/>
      <c r="M40" s="4"/>
      <c r="O40" s="4"/>
      <c r="P40" s="4"/>
      <c r="Q40" s="4"/>
      <c r="R40" s="5"/>
      <c r="S40" s="2"/>
      <c r="T40" s="5"/>
    </row>
    <row r="41" spans="1:20" x14ac:dyDescent="0.3">
      <c r="B41" s="2"/>
    </row>
  </sheetData>
  <conditionalFormatting sqref="J2:J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:J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7:J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:S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:S2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7:S4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2024-02-29T20:51:54Z</dcterms:created>
  <dcterms:modified xsi:type="dcterms:W3CDTF">2024-03-04T16:58:24Z</dcterms:modified>
</cp:coreProperties>
</file>