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esktop\WorkSpace Posts\Excel Take\"/>
    </mc:Choice>
  </mc:AlternateContent>
  <xr:revisionPtr revIDLastSave="0" documentId="13_ncr:1_{57E3CF84-A3D7-4653-A295-5CE264DFDC73}" xr6:coauthVersionLast="47" xr6:coauthVersionMax="47" xr10:uidLastSave="{00000000-0000-0000-0000-000000000000}"/>
  <bookViews>
    <workbookView xWindow="-120" yWindow="-120" windowWidth="29040" windowHeight="15840" xr2:uid="{033477A4-223A-4AF2-B923-BFC7883A66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1" l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P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P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P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P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P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P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P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P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P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P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P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P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P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P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P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P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15" i="1"/>
  <c r="O26" i="1" l="1"/>
  <c r="O25" i="1"/>
  <c r="O32" i="1"/>
  <c r="O44" i="1"/>
  <c r="O29" i="1"/>
  <c r="O35" i="1"/>
  <c r="O34" i="1"/>
  <c r="Q32" i="1" a="1"/>
  <c r="Q32" i="1" s="1"/>
  <c r="Q25" i="1" a="1"/>
  <c r="Q25" i="1" s="1"/>
  <c r="O38" i="1"/>
  <c r="O42" i="1"/>
  <c r="O40" i="1"/>
  <c r="O27" i="1"/>
  <c r="O37" i="1"/>
  <c r="O28" i="1"/>
  <c r="O33" i="1"/>
  <c r="O41" i="1"/>
  <c r="O31" i="1"/>
  <c r="O36" i="1"/>
  <c r="O30" i="1"/>
  <c r="O39" i="1"/>
  <c r="O43" i="1"/>
  <c r="S32" i="1" l="1" a="1"/>
  <c r="S32" i="1" s="1"/>
  <c r="S25" i="1" a="1"/>
  <c r="S25" i="1" s="1"/>
  <c r="J9" i="1" l="1"/>
  <c r="N9" i="1"/>
  <c r="M9" i="1"/>
  <c r="J7" i="1"/>
  <c r="M7" i="1"/>
  <c r="N7" i="1"/>
  <c r="J19" i="1"/>
  <c r="M19" i="1"/>
  <c r="N19" i="1"/>
  <c r="J15" i="1"/>
  <c r="N15" i="1"/>
  <c r="M15" i="1"/>
  <c r="F20" i="1"/>
  <c r="M20" i="1"/>
  <c r="N20" i="1"/>
  <c r="F18" i="1"/>
  <c r="M18" i="1"/>
  <c r="N18" i="1"/>
  <c r="J21" i="1"/>
  <c r="N21" i="1"/>
  <c r="M21" i="1"/>
  <c r="J11" i="1"/>
  <c r="N11" i="1"/>
  <c r="M11" i="1"/>
  <c r="J13" i="1"/>
  <c r="N13" i="1"/>
  <c r="M13" i="1"/>
  <c r="F8" i="1"/>
  <c r="M8" i="1"/>
  <c r="N8" i="1"/>
  <c r="J5" i="1"/>
  <c r="N5" i="1"/>
  <c r="M5" i="1"/>
  <c r="F22" i="1"/>
  <c r="M22" i="1"/>
  <c r="N22" i="1"/>
  <c r="F10" i="1"/>
  <c r="M10" i="1"/>
  <c r="N10" i="1"/>
  <c r="F12" i="1"/>
  <c r="M12" i="1"/>
  <c r="N12" i="1"/>
  <c r="F4" i="1"/>
  <c r="M4" i="1"/>
  <c r="N4" i="1"/>
  <c r="F16" i="1"/>
  <c r="M16" i="1"/>
  <c r="N16" i="1"/>
  <c r="J3" i="1"/>
  <c r="N3" i="1"/>
  <c r="M3" i="1"/>
  <c r="F6" i="1"/>
  <c r="M6" i="1"/>
  <c r="N6" i="1"/>
  <c r="F14" i="1"/>
  <c r="M14" i="1"/>
  <c r="N14" i="1"/>
  <c r="J17" i="1"/>
  <c r="N17" i="1"/>
  <c r="M17" i="1"/>
  <c r="M2" i="1"/>
  <c r="N2" i="1"/>
  <c r="L2" i="1"/>
  <c r="L9" i="1"/>
  <c r="I10" i="1"/>
  <c r="C11" i="1"/>
  <c r="E11" i="1"/>
  <c r="C3" i="1"/>
  <c r="K15" i="1"/>
  <c r="K3" i="1"/>
  <c r="D17" i="1"/>
  <c r="I6" i="1"/>
  <c r="I18" i="1"/>
  <c r="D9" i="1"/>
  <c r="P21" i="1"/>
  <c r="B12" i="1"/>
  <c r="F13" i="1"/>
  <c r="J14" i="1"/>
  <c r="J16" i="1"/>
  <c r="G18" i="1"/>
  <c r="K21" i="1"/>
  <c r="H4" i="1"/>
  <c r="P7" i="1"/>
  <c r="I4" i="1"/>
  <c r="J6" i="1"/>
  <c r="C9" i="1"/>
  <c r="J10" i="1"/>
  <c r="G12" i="1"/>
  <c r="K13" i="1"/>
  <c r="C15" i="1"/>
  <c r="C17" i="1"/>
  <c r="H18" i="1"/>
  <c r="L21" i="1"/>
  <c r="H12" i="1"/>
  <c r="D3" i="1"/>
  <c r="C5" i="1"/>
  <c r="D7" i="1"/>
  <c r="K9" i="1"/>
  <c r="D11" i="1"/>
  <c r="I12" i="1"/>
  <c r="P13" i="1"/>
  <c r="P15" i="1"/>
  <c r="E17" i="1"/>
  <c r="G20" i="1"/>
  <c r="B22" i="1"/>
  <c r="L13" i="1"/>
  <c r="K5" i="1"/>
  <c r="E7" i="1"/>
  <c r="J12" i="1"/>
  <c r="B14" i="1"/>
  <c r="B16" i="1"/>
  <c r="F17" i="1"/>
  <c r="H20" i="1"/>
  <c r="G22" i="1"/>
  <c r="L3" i="1"/>
  <c r="B6" i="1"/>
  <c r="F7" i="1"/>
  <c r="B10" i="1"/>
  <c r="K11" i="1"/>
  <c r="C13" i="1"/>
  <c r="G14" i="1"/>
  <c r="G16" i="1"/>
  <c r="K17" i="1"/>
  <c r="C21" i="1"/>
  <c r="H22" i="1"/>
  <c r="J4" i="1"/>
  <c r="C7" i="1"/>
  <c r="B4" i="1"/>
  <c r="G6" i="1"/>
  <c r="K7" i="1"/>
  <c r="G10" i="1"/>
  <c r="L11" i="1"/>
  <c r="D13" i="1"/>
  <c r="H14" i="1"/>
  <c r="H16" i="1"/>
  <c r="L17" i="1"/>
  <c r="D21" i="1"/>
  <c r="I22" i="1"/>
  <c r="G4" i="1"/>
  <c r="H6" i="1"/>
  <c r="L7" i="1"/>
  <c r="H10" i="1"/>
  <c r="P11" i="1"/>
  <c r="E13" i="1"/>
  <c r="I14" i="1"/>
  <c r="I16" i="1"/>
  <c r="P17" i="1"/>
  <c r="E21" i="1"/>
  <c r="J22" i="1"/>
  <c r="C19" i="1"/>
  <c r="K19" i="1"/>
  <c r="L5" i="1"/>
  <c r="D15" i="1"/>
  <c r="P5" i="1"/>
  <c r="F3" i="1"/>
  <c r="J8" i="1"/>
  <c r="F9" i="1"/>
  <c r="G3" i="1"/>
  <c r="C4" i="1"/>
  <c r="K4" i="1"/>
  <c r="G5" i="1"/>
  <c r="C6" i="1"/>
  <c r="K6" i="1"/>
  <c r="G7" i="1"/>
  <c r="C8" i="1"/>
  <c r="K8" i="1"/>
  <c r="G9" i="1"/>
  <c r="C10" i="1"/>
  <c r="K10" i="1"/>
  <c r="G11" i="1"/>
  <c r="C12" i="1"/>
  <c r="K12" i="1"/>
  <c r="G13" i="1"/>
  <c r="C14" i="1"/>
  <c r="K14" i="1"/>
  <c r="G15" i="1"/>
  <c r="C16" i="1"/>
  <c r="K16" i="1"/>
  <c r="G17" i="1"/>
  <c r="C18" i="1"/>
  <c r="K18" i="1"/>
  <c r="G19" i="1"/>
  <c r="C20" i="1"/>
  <c r="K20" i="1"/>
  <c r="G21" i="1"/>
  <c r="C22" i="1"/>
  <c r="K22" i="1"/>
  <c r="F11" i="1"/>
  <c r="H3" i="1"/>
  <c r="D4" i="1"/>
  <c r="L4" i="1"/>
  <c r="H5" i="1"/>
  <c r="D6" i="1"/>
  <c r="L6" i="1"/>
  <c r="H7" i="1"/>
  <c r="D8" i="1"/>
  <c r="L8" i="1"/>
  <c r="H9" i="1"/>
  <c r="D10" i="1"/>
  <c r="L10" i="1"/>
  <c r="H11" i="1"/>
  <c r="D12" i="1"/>
  <c r="L12" i="1"/>
  <c r="H13" i="1"/>
  <c r="D14" i="1"/>
  <c r="L14" i="1"/>
  <c r="H15" i="1"/>
  <c r="D16" i="1"/>
  <c r="L16" i="1"/>
  <c r="H17" i="1"/>
  <c r="D18" i="1"/>
  <c r="L18" i="1"/>
  <c r="H19" i="1"/>
  <c r="D20" i="1"/>
  <c r="L20" i="1"/>
  <c r="H21" i="1"/>
  <c r="D22" i="1"/>
  <c r="L22" i="1"/>
  <c r="G8" i="1"/>
  <c r="D5" i="1"/>
  <c r="H8" i="1"/>
  <c r="L19" i="1"/>
  <c r="E3" i="1"/>
  <c r="E5" i="1"/>
  <c r="I8" i="1"/>
  <c r="P9" i="1"/>
  <c r="E19" i="1"/>
  <c r="P19" i="1"/>
  <c r="I20" i="1"/>
  <c r="F5" i="1"/>
  <c r="J18" i="1"/>
  <c r="J20" i="1"/>
  <c r="I3" i="1"/>
  <c r="E4" i="1"/>
  <c r="P4" i="1"/>
  <c r="I5" i="1"/>
  <c r="E6" i="1"/>
  <c r="P6" i="1"/>
  <c r="I7" i="1"/>
  <c r="E8" i="1"/>
  <c r="P8" i="1"/>
  <c r="I9" i="1"/>
  <c r="E10" i="1"/>
  <c r="P10" i="1"/>
  <c r="I11" i="1"/>
  <c r="E12" i="1"/>
  <c r="P12" i="1"/>
  <c r="I13" i="1"/>
  <c r="E14" i="1"/>
  <c r="P14" i="1"/>
  <c r="I15" i="1"/>
  <c r="E16" i="1"/>
  <c r="P16" i="1"/>
  <c r="I17" i="1"/>
  <c r="E18" i="1"/>
  <c r="P18" i="1"/>
  <c r="I19" i="1"/>
  <c r="E20" i="1"/>
  <c r="P20" i="1"/>
  <c r="I21" i="1"/>
  <c r="E22" i="1"/>
  <c r="P22" i="1"/>
  <c r="L15" i="1"/>
  <c r="D19" i="1"/>
  <c r="P3" i="1"/>
  <c r="E9" i="1"/>
  <c r="E15" i="1"/>
  <c r="B8" i="1"/>
  <c r="F15" i="1"/>
  <c r="B18" i="1"/>
  <c r="F19" i="1"/>
  <c r="B20" i="1"/>
  <c r="F21" i="1"/>
  <c r="B3" i="1"/>
  <c r="B5" i="1"/>
  <c r="B7" i="1"/>
  <c r="B9" i="1"/>
  <c r="B11" i="1"/>
  <c r="B13" i="1"/>
  <c r="B15" i="1"/>
  <c r="B17" i="1"/>
  <c r="B19" i="1"/>
  <c r="B21" i="1"/>
  <c r="K2" i="1"/>
  <c r="J2" i="1"/>
  <c r="E2" i="1"/>
  <c r="D2" i="1"/>
  <c r="C2" i="1"/>
  <c r="B2" i="1"/>
  <c r="P2" i="1"/>
  <c r="I2" i="1"/>
  <c r="H2" i="1"/>
  <c r="G2" i="1"/>
  <c r="F2" i="1"/>
  <c r="O9" i="1" l="1"/>
  <c r="O14" i="1"/>
  <c r="O11" i="1"/>
  <c r="O17" i="1"/>
  <c r="O6" i="1"/>
  <c r="O8" i="1"/>
  <c r="O13" i="1"/>
  <c r="O12" i="1"/>
  <c r="O18" i="1"/>
  <c r="O7" i="1"/>
  <c r="O19" i="1"/>
  <c r="O3" i="1"/>
  <c r="O22" i="1"/>
  <c r="O21" i="1"/>
  <c r="O16" i="1"/>
  <c r="O2" i="1"/>
  <c r="O10" i="1"/>
  <c r="O20" i="1"/>
  <c r="O4" i="1"/>
  <c r="O15" i="1"/>
  <c r="O5" i="1"/>
  <c r="Q9" i="1" a="1"/>
  <c r="Q9" i="1" s="1"/>
  <c r="Q2" i="1" a="1"/>
  <c r="Q2" i="1" s="1"/>
  <c r="S9" i="1" l="1" a="1"/>
  <c r="S9" i="1" s="1"/>
  <c r="S2" i="1" a="1"/>
  <c r="S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<sst xmlns="http://schemas.openxmlformats.org/spreadsheetml/2006/main" count="81" uniqueCount="60">
  <si>
    <t>Symbol</t>
  </si>
  <si>
    <t>Open</t>
  </si>
  <si>
    <t>Last Trade</t>
  </si>
  <si>
    <t>NC</t>
  </si>
  <si>
    <t>%NC</t>
  </si>
  <si>
    <t>Bid Vol</t>
  </si>
  <si>
    <t>Bid</t>
  </si>
  <si>
    <t>Ask</t>
  </si>
  <si>
    <t>Ask Vol</t>
  </si>
  <si>
    <t>High</t>
  </si>
  <si>
    <t>Low</t>
  </si>
  <si>
    <t>Description</t>
  </si>
  <si>
    <t>Top 5 %NC</t>
  </si>
  <si>
    <t>Bottom 5 %NC</t>
  </si>
  <si>
    <t>Volume</t>
  </si>
  <si>
    <t>5-Day Avg Vol</t>
  </si>
  <si>
    <t>Volume Ratio</t>
  </si>
  <si>
    <t>Top 5 % Vol Ratio</t>
  </si>
  <si>
    <t>Bottom 5 % Vol Ratio</t>
  </si>
  <si>
    <t>HOE</t>
  </si>
  <si>
    <t>JNK</t>
  </si>
  <si>
    <t>MX6</t>
  </si>
  <si>
    <t>MSFT</t>
  </si>
  <si>
    <t>AAPL</t>
  </si>
  <si>
    <t>NVDA</t>
  </si>
  <si>
    <t>AMZN</t>
  </si>
  <si>
    <t>META</t>
  </si>
  <si>
    <t>AVGO</t>
  </si>
  <si>
    <t>GOOGL</t>
  </si>
  <si>
    <t>COST</t>
  </si>
  <si>
    <t>TSLA</t>
  </si>
  <si>
    <t>NFLX</t>
  </si>
  <si>
    <t>PEP</t>
  </si>
  <si>
    <t>AMD</t>
  </si>
  <si>
    <t>ADBE</t>
  </si>
  <si>
    <t>QCOM</t>
  </si>
  <si>
    <t>TMUS</t>
  </si>
  <si>
    <t>CSCO</t>
  </si>
  <si>
    <t>INTU</t>
  </si>
  <si>
    <t>AMAT</t>
  </si>
  <si>
    <t>S.LIN</t>
  </si>
  <si>
    <t>S.GOOG</t>
  </si>
  <si>
    <t>BTC</t>
  </si>
  <si>
    <t>CCE</t>
  </si>
  <si>
    <t>CLE</t>
  </si>
  <si>
    <t>CPE</t>
  </si>
  <si>
    <t>DXE</t>
  </si>
  <si>
    <t>EU6</t>
  </si>
  <si>
    <t>GCE</t>
  </si>
  <si>
    <t>NGE</t>
  </si>
  <si>
    <t>PAE</t>
  </si>
  <si>
    <t>PLE</t>
  </si>
  <si>
    <t>QO</t>
  </si>
  <si>
    <t>RBE</t>
  </si>
  <si>
    <t>SBE</t>
  </si>
  <si>
    <t>SIE</t>
  </si>
  <si>
    <t>TYA</t>
  </si>
  <si>
    <t>ZCE</t>
  </si>
  <si>
    <t>ZSE</t>
  </si>
  <si>
    <t>ZWA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</si>
</sst>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1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100</v>
        <stp/>
        <stp>ContractData</stp>
        <stp>GOOGL</stp>
        <stp>MT_LastAskVolume</stp>
        <stp/>
        <stp>T</stp>
        <tr r="I32" s="1"/>
      </tp>
      <tp>
        <v>110</v>
        <stp/>
        <stp>ContractData</stp>
        <stp>EU6</stp>
        <stp>MT_LastBidVolume</stp>
        <stp/>
        <stp>T</stp>
        <tr r="F7" s="1"/>
      </tp>
      <tp t="s">
        <v>Linde PLC</v>
        <stp/>
        <stp>ContractData</stp>
        <stp>S.LIN</stp>
        <stp>LongDescription</stp>
        <stp/>
        <stp>T</stp>
        <tr r="P39" s="1"/>
      </tp>
      <tp>
        <v>-4.1000000000000002E-2</v>
        <stp/>
        <stp>ContractData</stp>
        <stp>SIE</stp>
        <stp>NetLastTradeToday</stp>
        <stp/>
        <stp>T</stp>
        <tr r="C18" s="1"/>
      </tp>
      <tp>
        <v>26</v>
        <stp/>
        <stp>ContractData</stp>
        <stp>DXE</stp>
        <stp>MT_LastBidVolume</stp>
        <stp/>
        <stp>T</stp>
        <tr r="F6" s="1"/>
      </tp>
      <tp>
        <v>8</v>
        <stp/>
        <stp>ContractData</stp>
        <stp>GCE</stp>
        <stp>MT_LastBidVolume</stp>
        <stp/>
        <stp>T</stp>
        <tr r="F8" s="1"/>
      </tp>
      <tp>
        <v>500</v>
        <stp/>
        <stp>ContractData</stp>
        <stp>S.LIN</stp>
        <stp>MT_LastAskVolume</stp>
        <stp/>
        <stp>T</stp>
        <tr r="I39" s="1"/>
      </tp>
      <tp>
        <v>173923.8</v>
        <stp/>
        <stp>StudyData</stp>
        <stp>ZSE</stp>
        <stp>MA</stp>
        <stp>InputChoice=ContractVol,MAType=Sim,Period=5</stp>
        <stp>MA</stp>
        <stp>D</stp>
        <stp>-1</stp>
        <stp>all</stp>
        <stp/>
        <stp/>
        <stp/>
        <stp>T</stp>
        <tr r="N21" s="1"/>
      </tp>
      <tp>
        <v>85088.2</v>
        <stp/>
        <stp>StudyData</stp>
        <stp>ZWA</stp>
        <stp>MA</stp>
        <stp>InputChoice=ContractVol,MAType=Sim,Period=5</stp>
        <stp>MA</stp>
        <stp>D</stp>
        <stp>-1</stp>
        <stp>all</stp>
        <stp/>
        <stp/>
        <stp/>
        <stp>T</stp>
        <tr r="N22" s="1"/>
      </tp>
      <tp>
        <v>221519.2</v>
        <stp/>
        <stp>StudyData</stp>
        <stp>ZCE</stp>
        <stp>MA</stp>
        <stp>InputChoice=ContractVol,MAType=Sim,Period=5</stp>
        <stp>MA</stp>
        <stp>D</stp>
        <stp>-1</stp>
        <stp>all</stp>
        <stp/>
        <stp/>
        <stp/>
        <stp>T</stp>
        <tr r="N20" s="1"/>
      </tp>
      <tp t="s">
        <v>ICE Brent Crude, Jul 24</v>
        <stp/>
        <stp>ContractData</stp>
        <stp>QO</stp>
        <stp>LongDescription</stp>
        <stp/>
        <stp>T</stp>
        <tr r="P15" s="1"/>
      </tp>
      <tp>
        <v>100</v>
        <stp/>
        <stp>ContractData</stp>
        <stp>AMD</stp>
        <stp>MT_LastBidVolume</stp>
        <stp/>
        <stp>T</stp>
        <tr r="F37" s="1"/>
      </tp>
      <tp>
        <v>3</v>
        <stp/>
        <stp>ContractData</stp>
        <stp>PLE</stp>
        <stp>NetLastTradeToday</stp>
        <stp/>
        <stp>T</stp>
        <tr r="C14" s="1"/>
      </tp>
      <tp>
        <v>0.82000000000000006</v>
        <stp/>
        <stp>ContractData</stp>
        <stp>CLE</stp>
        <stp>NetLastTradeToday</stp>
        <stp/>
        <stp>T</stp>
        <tr r="C4" s="1"/>
      </tp>
      <tp>
        <v>312</v>
        <stp/>
        <stp>ContractData</stp>
        <stp>ZCE</stp>
        <stp>MT_LastAskVolume</stp>
        <stp/>
        <stp>T</stp>
        <tr r="I20" s="1"/>
      </tp>
      <tp>
        <v>-0.22</v>
        <stp/>
        <stp>ContractData</stp>
        <stp>AMD</stp>
        <stp>NetLastTradeToday</stp>
        <stp/>
        <stp>T</stp>
        <tr r="C37" s="1"/>
      </tp>
      <tp>
        <v>12</v>
        <stp/>
        <stp>ContractData</stp>
        <stp>ZSE</stp>
        <stp>MT_LastAskVolume</stp>
        <stp/>
        <stp>T</stp>
        <tr r="I21" s="1"/>
      </tp>
      <tp>
        <v>22</v>
        <stp/>
        <stp>ContractData</stp>
        <stp>ZWA</stp>
        <stp>MT_LastAskVolume</stp>
        <stp/>
        <stp>T</stp>
        <tr r="I22" s="1"/>
      </tp>
      <tp>
        <v>0</v>
        <stp/>
        <stp>ContractData</stp>
        <stp>CCE</stp>
        <stp>MT_LastBidVolume</stp>
        <stp/>
        <stp>T</stp>
        <tr r="F3" s="1"/>
      </tp>
      <tp>
        <v>31</v>
        <stp/>
        <stp>ContractData</stp>
        <stp>CLE</stp>
        <stp>MT_LastBidVolume</stp>
        <stp/>
        <stp>T</stp>
        <tr r="F4" s="1"/>
      </tp>
      <tp>
        <v>50</v>
        <stp/>
        <stp>ContractData</stp>
        <stp>JNK</stp>
        <stp>NetLastTradeToday</stp>
        <stp/>
        <stp>T</stp>
        <tr r="C10" s="1"/>
      </tp>
      <tp>
        <v>9</v>
        <stp/>
        <stp>ContractData</stp>
        <stp>CPE</stp>
        <stp>MT_LastBidVolume</stp>
        <stp/>
        <stp>T</stp>
        <tr r="F5" s="1"/>
      </tp>
      <tp>
        <v>3</v>
        <stp/>
        <stp>ContractData</stp>
        <stp>BTC</stp>
        <stp>MT_LastBidVolume</stp>
        <stp/>
        <stp>T</stp>
        <tr r="F2" s="1"/>
      </tp>
      <tp>
        <v>6.7000000000000002E-3</v>
        <stp/>
        <stp>ContractData</stp>
        <stp>HOE</stp>
        <stp>NetLastTradeToday</stp>
        <stp/>
        <stp>T</stp>
        <tr r="C9" s="1"/>
      </tp>
      <tp>
        <v>51</v>
        <stp/>
        <stp>ContractData</stp>
        <stp>MX6</stp>
        <stp>MT_LastBidVolume</stp>
        <stp/>
        <stp>T</stp>
        <tr r="F11" s="1"/>
      </tp>
      <tp>
        <v>119259</v>
        <stp/>
        <stp>ContractData</stp>
        <stp>EU6</stp>
        <stp>T_CVol</stp>
        <stp/>
        <stp>T</stp>
        <tr r="M7" s="1"/>
      </tp>
      <tp>
        <v>34317</v>
        <stp/>
        <stp>ContractData</stp>
        <stp>MX6</stp>
        <stp>T_CVol</stp>
        <stp/>
        <stp>T</stp>
        <tr r="M11" s="1"/>
      </tp>
      <tp>
        <v>-14.700000000000001</v>
        <stp/>
        <stp>ContractData</stp>
        <stp>PAE</stp>
        <stp>NetLastTradeToday</stp>
        <stp/>
        <stp>T</stp>
        <tr r="C13" s="1"/>
      </tp>
      <tp>
        <v>4659.8</v>
        <stp/>
        <stp>StudyData</stp>
        <stp>PAE</stp>
        <stp>MA</stp>
        <stp>InputChoice=ContractVol,MAType=Sim,Period=5</stp>
        <stp>MA</stp>
        <stp>D</stp>
        <stp>-1</stp>
        <stp>all</stp>
        <stp/>
        <stp/>
        <stp/>
        <stp>T</stp>
        <tr r="N13" s="1"/>
      </tp>
      <tp>
        <v>3461672</v>
        <stp/>
        <stp>StudyData</stp>
        <stp>PEP</stp>
        <stp>MA</stp>
        <stp>InputChoice=ContractVol,MAType=Sim,Period=5</stp>
        <stp>MA</stp>
        <stp>D</stp>
        <stp>-1</stp>
        <stp>all</stp>
        <stp/>
        <stp/>
        <stp/>
        <stp>T</stp>
        <tr r="N36" s="1"/>
      </tp>
      <tp>
        <v>28025.599999999999</v>
        <stp/>
        <stp>StudyData</stp>
        <stp>PLE</stp>
        <stp>MA</stp>
        <stp>InputChoice=ContractVol,MAType=Sim,Period=5</stp>
        <stp>MA</stp>
        <stp>D</stp>
        <stp>-1</stp>
        <stp>all</stp>
        <stp/>
        <stp/>
        <stp/>
        <stp>T</stp>
        <tr r="N14" s="1"/>
      </tp>
      <tp>
        <v>1.0500000000000001E-2</v>
        <stp/>
        <stp>ContractData</stp>
        <stp>RBE</stp>
        <stp>NetLastTradeToday</stp>
        <stp/>
        <stp>T</stp>
        <tr r="C16" s="1"/>
      </tp>
      <tp>
        <v>-0.67</v>
        <stp/>
        <stp>ContractData</stp>
        <stp>SBE</stp>
        <stp>NetLastTradeToday</stp>
        <stp/>
        <stp>T</stp>
        <tr r="C17" s="1"/>
      </tp>
      <tp>
        <v>200</v>
        <stp/>
        <stp>ContractData</stp>
        <stp>S.GOOG</stp>
        <stp>MT_LastAskVolume</stp>
        <stp/>
        <stp>T</stp>
        <tr r="I31" s="1"/>
      </tp>
      <tp>
        <v>61196.2</v>
        <stp/>
        <stp>StudyData</stp>
        <stp>SBE</stp>
        <stp>MA</stp>
        <stp>InputChoice=ContractVol,MAType=Sim,Period=5</stp>
        <stp>MA</stp>
        <stp>D</stp>
        <stp>-1</stp>
        <stp>all</stp>
        <stp/>
        <stp/>
        <stp/>
        <stp>T</stp>
        <tr r="N17" s="1"/>
      </tp>
      <tp>
        <v>64730.8</v>
        <stp/>
        <stp>StudyData</stp>
        <stp>SIE</stp>
        <stp>MA</stp>
        <stp>InputChoice=ContractVol,MAType=Sim,Period=5</stp>
        <stp>MA</stp>
        <stp>D</stp>
        <stp>-1</stp>
        <stp>all</stp>
        <stp/>
        <stp/>
        <stp/>
        <stp>T</stp>
        <tr r="N18" s="1"/>
      </tp>
      <tp>
        <v>20</v>
        <stp/>
        <stp>ContractData</stp>
        <stp>NGE</stp>
        <stp>MT_LastBidVolume</stp>
        <stp/>
        <stp>T</stp>
        <tr r="F12" s="1"/>
      </tp>
      <tp>
        <v>3673</v>
        <stp/>
        <stp>ContractData</stp>
        <stp>TYA</stp>
        <stp>MT_LastAskVolume</stp>
        <stp/>
        <stp>T</stp>
        <tr r="I19" s="1"/>
      </tp>
      <tp>
        <v>4.5</v>
        <stp/>
        <stp>ContractData</stp>
        <stp>ZCE</stp>
        <stp>NetLastTradeToday</stp>
        <stp/>
        <stp>T</stp>
        <tr r="C20" s="1"/>
      </tp>
      <tp>
        <v>-32.300000000000004</v>
        <stp/>
        <stp>ContractData</stp>
        <stp>GCE</stp>
        <stp>NetLastTradeToday</stp>
        <stp/>
        <stp>T</stp>
        <tr r="C8" s="1"/>
      </tp>
      <tp>
        <v>-1776</v>
        <stp/>
        <stp>ContractData</stp>
        <stp>CCE</stp>
        <stp>NetLastTradeToday</stp>
        <stp/>
        <stp>T</stp>
        <tr r="C3" s="1"/>
      </tp>
      <tp>
        <v>71149.2</v>
        <stp/>
        <stp>StudyData</stp>
        <stp>RBE</stp>
        <stp>MA</stp>
        <stp>InputChoice=ContractVol,MAType=Sim,Period=5</stp>
        <stp>MA</stp>
        <stp>D</stp>
        <stp>-1</stp>
        <stp>all</stp>
        <stp/>
        <stp/>
        <stp/>
        <stp>T</stp>
        <tr r="N16" s="1"/>
      </tp>
      <tp>
        <v>434.63</v>
        <stp/>
        <stp>ContractData</stp>
        <stp>S.LIN</stp>
        <stp>LastTradeToday</stp>
        <stp/>
        <stp>T</stp>
        <tr r="B39" s="1"/>
      </tp>
      <tp>
        <v>5</v>
        <stp/>
        <stp>ContractData</stp>
        <stp>SIE</stp>
        <stp>MT_LastAskVolume</stp>
        <stp/>
        <stp>T</stp>
        <tr r="I18" s="1"/>
      </tp>
      <tp t="s">
        <v>Corn (Globex), Jul 24</v>
        <stp/>
        <stp>ContractData</stp>
        <stp>ZCE</stp>
        <stp>LongDescription</stp>
        <stp/>
        <stp>T</stp>
        <tr r="P20" s="1"/>
      </tp>
      <tp t="s">
        <v>Soybeans (Globex), Jul 24</v>
        <stp/>
        <stp>ContractData</stp>
        <stp>ZSE</stp>
        <stp>LongDescription</stp>
        <stp/>
        <stp>T</stp>
        <tr r="P21" s="1"/>
      </tp>
      <tp t="s">
        <v>Wheat (Globex), Jul 24</v>
        <stp/>
        <stp>ContractData</stp>
        <stp>ZWA</stp>
        <stp>LongDescription</stp>
        <stp/>
        <stp>T</stp>
        <tr r="P22" s="1"/>
      </tp>
      <tp t="s">
        <v>10yr US Treasury Notes (Globex), Jun 24</v>
        <stp/>
        <stp>ContractData</stp>
        <stp>TYA</stp>
        <stp>LongDescription</stp>
        <stp/>
        <stp>T</stp>
        <tr r="P19" s="1"/>
      </tp>
      <tp>
        <v>0</v>
        <stp/>
        <stp>ContractData</stp>
        <stp>SBE</stp>
        <stp>MT_LastAskVolume</stp>
        <stp/>
        <stp>T</stp>
        <tr r="I17" s="1"/>
      </tp>
      <tp t="s">
        <v>RBOB Gasoline (Globex), Jun 24</v>
        <stp/>
        <stp>ContractData</stp>
        <stp>RBE</stp>
        <stp>LongDescription</stp>
        <stp/>
        <stp>T</stp>
        <tr r="P16" s="1"/>
      </tp>
      <tp t="s">
        <v>Silver (Globex), Jul 24</v>
        <stp/>
        <stp>ContractData</stp>
        <stp>SIE</stp>
        <stp>LongDescription</stp>
        <stp/>
        <stp>T</stp>
        <tr r="P18" s="1"/>
      </tp>
      <tp t="s">
        <v>Sugar World #11 (ICE), Jul 24</v>
        <stp/>
        <stp>ContractData</stp>
        <stp>SBE</stp>
        <stp>LongDescription</stp>
        <stp/>
        <stp>T</stp>
        <tr r="P17" s="1"/>
      </tp>
      <tp t="s">
        <v>Platinum (Globex), Jul 24</v>
        <stp/>
        <stp>ContractData</stp>
        <stp>PLE</stp>
        <stp>LongDescription</stp>
        <stp/>
        <stp>T</stp>
        <tr r="P14" s="1"/>
      </tp>
      <tp t="s">
        <v>Palladium (Globex), Jun 24</v>
        <stp/>
        <stp>ContractData</stp>
        <stp>PAE</stp>
        <stp>LongDescription</stp>
        <stp/>
        <stp>T</stp>
        <tr r="P13" s="1"/>
      </tp>
      <tp t="s">
        <v>PepsiCo Inc</v>
        <stp/>
        <stp>ContractData</stp>
        <stp>PEP</stp>
        <stp>LongDescription</stp>
        <stp/>
        <stp>T</stp>
        <tr r="P36" s="1"/>
      </tp>
      <tp t="s">
        <v>Natural Gas (Globex), Jun 24</v>
        <stp/>
        <stp>ContractData</stp>
        <stp>NGE</stp>
        <stp>LongDescription</stp>
        <stp/>
        <stp>T</stp>
        <tr r="P12" s="1"/>
      </tp>
      <tp t="s">
        <v>Mexican Peso (Globex), Jun 24</v>
        <stp/>
        <stp>ContractData</stp>
        <stp>MX6</stp>
        <stp>LongDescription</stp>
        <stp/>
        <stp>T</stp>
        <tr r="P11" s="1"/>
      </tp>
      <tp t="s">
        <v>Nikkei 225 (Osaka), Jun 24</v>
        <stp/>
        <stp>ContractData</stp>
        <stp>JNK</stp>
        <stp>LongDescription</stp>
        <stp/>
        <stp>T</stp>
        <tr r="P10" s="1"/>
      </tp>
      <tp t="s">
        <v>NY Harbor ULSD, Jun 24</v>
        <stp/>
        <stp>ContractData</stp>
        <stp>HOE</stp>
        <stp>LongDescription</stp>
        <stp/>
        <stp>T</stp>
        <tr r="P9" s="1"/>
      </tp>
      <tp t="s">
        <v>Gold (Globex), Jun 24</v>
        <stp/>
        <stp>ContractData</stp>
        <stp>GCE</stp>
        <stp>LongDescription</stp>
        <stp/>
        <stp>T</stp>
        <tr r="P8" s="1"/>
      </tp>
      <tp t="s">
        <v>Dollar Index (ICE), Jun 24</v>
        <stp/>
        <stp>ContractData</stp>
        <stp>DXE</stp>
        <stp>LongDescription</stp>
        <stp/>
        <stp>T</stp>
        <tr r="P6" s="1"/>
      </tp>
      <tp t="s">
        <v>Euro FX (Globex), Jun 24</v>
        <stp/>
        <stp>ContractData</stp>
        <stp>EU6</stp>
        <stp>LongDescription</stp>
        <stp/>
        <stp>T</stp>
        <tr r="P7" s="1"/>
      </tp>
      <tp t="s">
        <v>Bitcoin (Globex), May 24</v>
        <stp/>
        <stp>ContractData</stp>
        <stp>BTC</stp>
        <stp>LongDescription</stp>
        <stp/>
        <stp>T</stp>
        <tr r="P2" s="1"/>
      </tp>
      <tp t="s">
        <v>Crude Light (Globex), Jun 24</v>
        <stp/>
        <stp>ContractData</stp>
        <stp>CLE</stp>
        <stp>LongDescription</stp>
        <stp/>
        <stp>T</stp>
        <tr r="P4" s="1"/>
      </tp>
      <tp t="s">
        <v>Cocoa (ICE), Jul 24</v>
        <stp/>
        <stp>ContractData</stp>
        <stp>CCE</stp>
        <stp>LongDescription</stp>
        <stp/>
        <stp>T</stp>
        <tr r="P3" s="1"/>
      </tp>
      <tp t="s">
        <v>Copper (Globex), Jul 24</v>
        <stp/>
        <stp>ContractData</stp>
        <stp>CPE</stp>
        <stp>LongDescription</stp>
        <stp/>
        <stp>T</stp>
        <tr r="P5" s="1"/>
      </tp>
      <tp t="s">
        <v>Advanced Micro Devices</v>
        <stp/>
        <stp>ContractData</stp>
        <stp>AMD</stp>
        <stp>LongDescription</stp>
        <stp/>
        <stp>T</stp>
        <tr r="P37" s="1"/>
      </tp>
      <tp>
        <v>1</v>
        <stp/>
        <stp>ContractData</stp>
        <stp>HOE</stp>
        <stp>MT_LastBidVolume</stp>
        <stp/>
        <stp>T</stp>
        <tr r="F9" s="1"/>
      </tp>
      <tp>
        <v>1</v>
        <stp/>
        <stp>ContractData</stp>
        <stp>RBE</stp>
        <stp>MT_LastAskVolume</stp>
        <stp/>
        <stp>T</stp>
        <tr r="I16" s="1"/>
      </tp>
      <tp>
        <v>0.08</v>
        <stp/>
        <stp>ContractData</stp>
        <stp>PEP</stp>
        <stp>NetLastTradeToday</stp>
        <stp/>
        <stp>T</stp>
        <tr r="C36" s="1"/>
      </tp>
      <tp>
        <v>1590304.6</v>
        <stp/>
        <stp>StudyData</stp>
        <stp>TYA</stp>
        <stp>MA</stp>
        <stp>InputChoice=ContractVol,MAType=Sim,Period=5</stp>
        <stp>MA</stp>
        <stp>D</stp>
        <stp>-1</stp>
        <stp>all</stp>
        <stp/>
        <stp/>
        <stp/>
        <stp>T</stp>
        <tr r="N19" s="1"/>
      </tp>
      <tp>
        <v>1</v>
        <stp/>
        <stp>ContractData</stp>
        <stp>PLE</stp>
        <stp>MT_LastAskVolume</stp>
        <stp/>
        <stp>T</stp>
        <tr r="I14" s="1"/>
      </tp>
      <tp>
        <v>25</v>
        <stp/>
        <stp>ContractData</stp>
        <stp>JNK</stp>
        <stp>MT_LastBidVolume</stp>
        <stp/>
        <stp>T</stp>
        <tr r="F10" s="1"/>
      </tp>
      <tp>
        <v>2</v>
        <stp/>
        <stp>ContractData</stp>
        <stp>PAE</stp>
        <stp>MT_LastAskVolume</stp>
        <stp/>
        <stp>T</stp>
        <tr r="I13" s="1"/>
      </tp>
      <tp>
        <v>200</v>
        <stp/>
        <stp>ContractData</stp>
        <stp>PEP</stp>
        <stp>MT_LastAskVolume</stp>
        <stp/>
        <stp>T</stp>
        <tr r="I36" s="1"/>
      </tp>
      <tp>
        <v>0.105</v>
        <stp/>
        <stp>ContractData</stp>
        <stp>NGE</stp>
        <stp>NetLastTradeToday</stp>
        <stp/>
        <stp>T</stp>
        <tr r="C12" s="1"/>
      </tp>
      <tp>
        <v>-7.4999999999999997E-2</v>
        <stp/>
        <stp>ContractData</stp>
        <stp>DXE</stp>
        <stp>NetLastTradeToday</stp>
        <stp/>
        <stp>T</stp>
        <tr r="C6" s="1"/>
      </tp>
      <tp>
        <v>200</v>
        <stp/>
        <stp>ContractData</stp>
        <stp>S.GOOG</stp>
        <stp>MT_LastBidVolume</stp>
        <stp/>
        <stp>T</stp>
        <tr r="F31" s="1"/>
      </tp>
      <tp>
        <v>-6.9999999999999994E-5</v>
        <stp/>
        <stp>ContractData</stp>
        <stp>MX6</stp>
        <stp>NetLastTradeToday</stp>
        <stp/>
        <stp>T</stp>
        <tr r="C11" s="1"/>
      </tp>
      <tp>
        <v>32</v>
        <stp/>
        <stp>ContractData</stp>
        <stp>NGE</stp>
        <stp>MT_LastAskVolume</stp>
        <stp/>
        <stp>T</stp>
        <tr r="I12" s="1"/>
      </tp>
      <tp>
        <v>0.171875</v>
        <stp/>
        <stp>ContractData</stp>
        <stp>TYA</stp>
        <stp>NetLastTradeToday</stp>
        <stp/>
        <stp>T</stp>
        <tr r="C19" s="1"/>
      </tp>
      <tp>
        <v>3376</v>
        <stp/>
        <stp>ContractData</stp>
        <stp>TYA</stp>
        <stp>MT_LastBidVolume</stp>
        <stp/>
        <stp>T</stp>
        <tr r="F19" s="1"/>
      </tp>
      <tp>
        <v>51891.199999999997</v>
        <stp/>
        <stp>StudyData</stp>
        <stp>HOE</stp>
        <stp>MA</stp>
        <stp>InputChoice=ContractVol,MAType=Sim,Period=5</stp>
        <stp>MA</stp>
        <stp>D</stp>
        <stp>-1</stp>
        <stp>all</stp>
        <stp/>
        <stp/>
        <stp/>
        <stp>T</stp>
        <tr r="N9" s="1"/>
      </tp>
      <tp>
        <v>74</v>
        <stp/>
        <stp>ContractData</stp>
        <stp>MX6</stp>
        <stp>MT_LastAskVolume</stp>
        <stp/>
        <stp>T</stp>
        <tr r="I11" s="1"/>
      </tp>
      <tp>
        <v>-0.56922620812333236</v>
        <stp/>
        <stp>ContractData</stp>
        <stp>GOOGL</stp>
        <stp>PerCentNetLastTrade</stp>
        <stp/>
        <stp>T</stp>
        <tr r="D32" s="1"/>
        <tr r="E32" s="1"/>
      </tp>
      <tp>
        <v>60025.599999999999</v>
        <stp/>
        <stp>StudyData</stp>
        <stp>JNK</stp>
        <stp>MA</stp>
        <stp>InputChoice=ContractVol,MAType=Sim,Period=5</stp>
        <stp>MA</stp>
        <stp>D</stp>
        <stp>-1</stp>
        <stp>all</stp>
        <stp/>
        <stp/>
        <stp/>
        <stp>T</stp>
        <tr r="N10" s="1"/>
      </tp>
      <tp>
        <v>60745.4</v>
        <stp/>
        <stp>StudyData</stp>
        <stp>MX6</stp>
        <stp>MA</stp>
        <stp>InputChoice=ContractVol,MAType=Sim,Period=5</stp>
        <stp>MA</stp>
        <stp>D</stp>
        <stp>-1</stp>
        <stp>all</stp>
        <stp/>
        <stp/>
        <stp/>
        <stp>T</stp>
        <tr r="N11" s="1"/>
      </tp>
      <tp>
        <v>200</v>
        <stp/>
        <stp>ContractData</stp>
        <stp>PEP</stp>
        <stp>MT_LastBidVolume</stp>
        <stp/>
        <stp>T</stp>
        <tr r="F36" s="1"/>
      </tp>
      <tp>
        <v>18</v>
        <stp/>
        <stp>ContractData</stp>
        <stp>JNK</stp>
        <stp>MT_LastAskVolume</stp>
        <stp/>
        <stp>T</stp>
        <tr r="I10" s="1"/>
      </tp>
      <tp>
        <v>1</v>
        <stp/>
        <stp>ContractData</stp>
        <stp>PAE</stp>
        <stp>MT_LastBidVolume</stp>
        <stp/>
        <stp>T</stp>
        <tr r="F13" s="1"/>
      </tp>
      <tp>
        <v>5</v>
        <stp/>
        <stp>ContractData</stp>
        <stp>PLE</stp>
        <stp>MT_LastBidVolume</stp>
        <stp/>
        <stp>T</stp>
        <tr r="F14" s="1"/>
      </tp>
      <tp>
        <v>0</v>
        <stp/>
        <stp>ContractData</stp>
        <stp>SBE</stp>
        <stp>MT_LastBidVolume</stp>
        <stp/>
        <stp>T</stp>
        <tr r="F17" s="1"/>
      </tp>
      <tp>
        <v>14</v>
        <stp/>
        <stp>ContractData</stp>
        <stp>SIE</stp>
        <stp>MT_LastBidVolume</stp>
        <stp/>
        <stp>T</stp>
        <tr r="F18" s="1"/>
      </tp>
      <tp>
        <v>1</v>
        <stp/>
        <stp>ContractData</stp>
        <stp>RBE</stp>
        <stp>MT_LastBidVolume</stp>
        <stp/>
        <stp>T</stp>
        <tr r="F16" s="1"/>
      </tp>
      <tp>
        <v>1</v>
        <stp/>
        <stp>ContractData</stp>
        <stp>HOE</stp>
        <stp>MT_LastAskVolume</stp>
        <stp/>
        <stp>T</stp>
        <tr r="I9" s="1"/>
      </tp>
      <tp>
        <v>169278</v>
        <stp/>
        <stp>StudyData</stp>
        <stp>NGE</stp>
        <stp>MA</stp>
        <stp>InputChoice=ContractVol,MAType=Sim,Period=5</stp>
        <stp>MA</stp>
        <stp>D</stp>
        <stp>-1</stp>
        <stp>all</stp>
        <stp/>
        <stp/>
        <stp/>
        <stp>T</stp>
        <tr r="N12" s="1"/>
      </tp>
      <tp>
        <v>7</v>
        <stp/>
        <stp>ContractData</stp>
        <stp>GCE</stp>
        <stp>MT_LastAskVolume</stp>
        <stp/>
        <stp>T</stp>
        <tr r="I8" s="1"/>
      </tp>
      <tp>
        <v>9.8500000000000004E-2</v>
        <stp/>
        <stp>ContractData</stp>
        <stp>CPE</stp>
        <stp>NetLastTradeToday</stp>
        <stp/>
        <stp>T</stp>
        <tr r="C5" s="1"/>
      </tp>
      <tp>
        <v>36279629.399999999</v>
        <stp/>
        <stp>StudyData</stp>
        <stp>AMD</stp>
        <stp>MA</stp>
        <stp>InputChoice=ContractVol,MAType=Sim,Period=5</stp>
        <stp>MA</stp>
        <stp>D</stp>
        <stp>-1</stp>
        <stp>all</stp>
        <stp/>
        <stp/>
        <stp/>
        <stp>T</stp>
        <tr r="N37" s="1"/>
      </tp>
      <tp>
        <v>500</v>
        <stp/>
        <stp>ContractData</stp>
        <stp>S.LIN</stp>
        <stp>MT_LastBidVolume</stp>
        <stp/>
        <stp>T</stp>
        <tr r="F39" s="1"/>
      </tp>
      <tp>
        <v>100</v>
        <stp/>
        <stp>ContractData</stp>
        <stp>GOOGL</stp>
        <stp>MT_LastBidVolume</stp>
        <stp/>
        <stp>T</stp>
        <tr r="F32" s="1"/>
      </tp>
      <tp>
        <v>74</v>
        <stp/>
        <stp>ContractData</stp>
        <stp>EU6</stp>
        <stp>MT_LastAskVolume</stp>
        <stp/>
        <stp>T</stp>
        <tr r="I7" s="1"/>
      </tp>
      <tp>
        <v>97338.8</v>
        <stp/>
        <stp>StudyData</stp>
        <stp>CPE</stp>
        <stp>MA</stp>
        <stp>InputChoice=ContractVol,MAType=Sim,Period=5</stp>
        <stp>MA</stp>
        <stp>D</stp>
        <stp>-1</stp>
        <stp>all</stp>
        <stp/>
        <stp/>
        <stp/>
        <stp>T</stp>
        <tr r="N5" s="1"/>
      </tp>
      <tp>
        <v>11097</v>
        <stp/>
        <stp>StudyData</stp>
        <stp>CCE</stp>
        <stp>MA</stp>
        <stp>InputChoice=ContractVol,MAType=Sim,Period=5</stp>
        <stp>MA</stp>
        <stp>D</stp>
        <stp>-1</stp>
        <stp>all</stp>
        <stp/>
        <stp/>
        <stp/>
        <stp>T</stp>
        <tr r="N3" s="1"/>
      </tp>
      <tp>
        <v>306858.40000000002</v>
        <stp/>
        <stp>StudyData</stp>
        <stp>CLE</stp>
        <stp>MA</stp>
        <stp>InputChoice=ContractVol,MAType=Sim,Period=5</stp>
        <stp>MA</stp>
        <stp>D</stp>
        <stp>-1</stp>
        <stp>all</stp>
        <stp/>
        <stp/>
        <stp/>
        <stp>T</stp>
        <tr r="N4" s="1"/>
      </tp>
      <tp>
        <v>167.69</v>
        <stp/>
        <stp>ContractData</stp>
        <stp>GOOGL</stp>
        <stp>LastTradeToday</stp>
        <stp/>
        <stp>T</stp>
        <tr r="B32" s="1"/>
      </tp>
      <tp>
        <v>17</v>
        <stp/>
        <stp>ContractData</stp>
        <stp>DXE</stp>
        <stp>MT_LastAskVolume</stp>
        <stp/>
        <stp>T</stp>
        <tr r="I6" s="1"/>
      </tp>
      <tp>
        <v>2.75</v>
        <stp/>
        <stp>ContractData</stp>
        <stp>ZSE</stp>
        <stp>NetLastTradeToday</stp>
        <stp/>
        <stp>T</stp>
        <tr r="C21" s="1"/>
      </tp>
      <tp>
        <v>5777</v>
        <stp/>
        <stp>StudyData</stp>
        <stp>BTC</stp>
        <stp>MA</stp>
        <stp>InputChoice=ContractVol,MAType=Sim,Period=5</stp>
        <stp>MA</stp>
        <stp>D</stp>
        <stp>-1</stp>
        <stp>all</stp>
        <stp/>
        <stp/>
        <stp/>
        <stp>T</stp>
        <tr r="N2" s="1"/>
      </tp>
      <tp>
        <v>3</v>
        <stp/>
        <stp>ContractData</stp>
        <stp>CLE</stp>
        <stp>MT_LastAskVolume</stp>
        <stp/>
        <stp>T</stp>
        <tr r="I4" s="1"/>
      </tp>
      <tp>
        <v>0</v>
        <stp/>
        <stp>ContractData</stp>
        <stp>CCE</stp>
        <stp>MT_LastAskVolume</stp>
        <stp/>
        <stp>T</stp>
        <tr r="I3" s="1"/>
      </tp>
      <tp>
        <v>3</v>
        <stp/>
        <stp>ContractData</stp>
        <stp>CPE</stp>
        <stp>MT_LastAskVolume</stp>
        <stp/>
        <stp>T</stp>
        <tr r="I5" s="1"/>
      </tp>
      <tp>
        <v>2175</v>
        <stp/>
        <stp>ContractData</stp>
        <stp>BTC</stp>
        <stp>NetLastTradeToday</stp>
        <stp/>
        <stp>T</stp>
        <tr r="C2" s="1"/>
      </tp>
      <tp>
        <v>136864.6</v>
        <stp/>
        <stp>StudyData</stp>
        <stp>EU6</stp>
        <stp>MA</stp>
        <stp>InputChoice=ContractVol,MAType=Sim,Period=5</stp>
        <stp>MA</stp>
        <stp>D</stp>
        <stp>-1</stp>
        <stp>all</stp>
        <stp/>
        <stp/>
        <stp/>
        <stp>T</stp>
        <tr r="N7" s="1"/>
      </tp>
      <tp>
        <v>167.69</v>
        <stp/>
        <stp>ContractData</stp>
        <stp>GOOGL</stp>
        <stp>Bid</stp>
        <stp/>
        <stp>T</stp>
        <tr r="G32" s="1"/>
      </tp>
      <tp>
        <v>167.70000000000002</v>
        <stp/>
        <stp>ContractData</stp>
        <stp>GOOGL</stp>
        <stp>Ask</stp>
        <stp/>
        <stp>T</stp>
        <tr r="H32" s="1"/>
      </tp>
      <tp>
        <v>164</v>
        <stp/>
        <stp>ContractData</stp>
        <stp>GOOGL</stp>
        <stp>LOw</stp>
        <stp/>
        <stp>T</stp>
        <tr r="L32" s="1"/>
      </tp>
      <tp>
        <v>1</v>
        <stp/>
        <stp>ContractData</stp>
        <stp>BTC</stp>
        <stp>MT_LastAskVolume</stp>
        <stp/>
        <stp>T</stp>
        <tr r="I2" s="1"/>
      </tp>
      <tp>
        <v>11325.2</v>
        <stp/>
        <stp>StudyData</stp>
        <stp>DXE</stp>
        <stp>MA</stp>
        <stp>InputChoice=ContractVol,MAType=Sim,Period=5</stp>
        <stp>MA</stp>
        <stp>D</stp>
        <stp>-1</stp>
        <stp>all</stp>
        <stp/>
        <stp/>
        <stp/>
        <stp>T</stp>
        <tr r="N6" s="1"/>
      </tp>
      <tp>
        <v>1.5500000000000002E-3</v>
        <stp/>
        <stp>ContractData</stp>
        <stp>EU6</stp>
        <stp>NetLastTradeToday</stp>
        <stp/>
        <stp>T</stp>
        <tr r="C7" s="1"/>
      </tp>
      <tp>
        <v>200</v>
        <stp/>
        <stp>ContractData</stp>
        <stp>AMD</stp>
        <stp>MT_LastAskVolume</stp>
        <stp/>
        <stp>T</stp>
        <tr r="I37" s="1"/>
      </tp>
      <tp>
        <v>16299672</v>
        <stp/>
        <stp>StudyData</stp>
        <stp>S.GOOG</stp>
        <stp>MA</stp>
        <stp>InputChoice=ContractVol,MAType=Sim,Period=5</stp>
        <stp>MA</stp>
        <stp>D</stp>
        <stp>-1</stp>
        <stp>all</stp>
        <stp/>
        <stp/>
        <stp/>
        <stp>T</stp>
        <tr r="N31" s="1"/>
      </tp>
      <tp>
        <v>227108.8</v>
        <stp/>
        <stp>StudyData</stp>
        <stp>GCE</stp>
        <stp>MA</stp>
        <stp>InputChoice=ContractVol,MAType=Sim,Period=5</stp>
        <stp>MA</stp>
        <stp>D</stp>
        <stp>-1</stp>
        <stp>all</stp>
        <stp/>
        <stp/>
        <stp/>
        <stp>T</stp>
        <tr r="N8" s="1"/>
      </tp>
      <tp>
        <v>176</v>
        <stp/>
        <stp>ContractData</stp>
        <stp>ZCE</stp>
        <stp>MT_LastBidVolume</stp>
        <stp/>
        <stp>T</stp>
        <tr r="F20" s="1"/>
      </tp>
      <tp>
        <v>8</v>
        <stp/>
        <stp>ContractData</stp>
        <stp>ZWA</stp>
        <stp>MT_LastBidVolume</stp>
        <stp/>
        <stp>T</stp>
        <tr r="F22" s="1"/>
      </tp>
      <tp>
        <v>26</v>
        <stp/>
        <stp>ContractData</stp>
        <stp>ZSE</stp>
        <stp>MT_LastBidVolume</stp>
        <stp/>
        <stp>T</stp>
        <tr r="F21" s="1"/>
      </tp>
      <tp>
        <v>27.5</v>
        <stp/>
        <stp>ContractData</stp>
        <stp>ZWA</stp>
        <stp>NetLastTradeToday</stp>
        <stp/>
        <stp>T</stp>
        <tr r="C22" s="1"/>
      </tp>
      <tp>
        <v>300</v>
        <stp/>
        <stp>ContractData</stp>
        <stp>QCOM</stp>
        <stp>MT_LastAskVolume</stp>
        <stp/>
        <stp>T</stp>
        <tr r="I40" s="1"/>
      </tp>
      <tp>
        <v>4.32</v>
        <stp/>
        <stp>ContractData</stp>
        <stp>NVDA</stp>
        <stp>NetLastTradeToday</stp>
        <stp/>
        <stp>T</stp>
        <tr r="C27" s="1"/>
      </tp>
      <tp>
        <v>3.9765906362545018E-2</v>
        <stp/>
        <stp>ContractData</stp>
        <stp>AVGO</stp>
        <stp>PerCentNetLastTrade</stp>
        <stp/>
        <stp>T</stp>
        <tr r="D30" s="1"/>
        <tr r="E30" s="1"/>
      </tp>
      <tp>
        <v>2.0158426659382682</v>
        <stp/>
        <stp>ContractData</stp>
        <stp>AAPL</stp>
        <stp>PerCentNetLastTrade</stp>
        <stp/>
        <stp>T</stp>
        <tr r="D26" s="1"/>
        <tr r="E26" s="1"/>
      </tp>
      <tp>
        <v>0.56190258972817186</v>
        <stp/>
        <stp>ContractData</stp>
        <stp>ADBE</stp>
        <stp>PerCentNetLastTrade</stp>
        <stp/>
        <stp>T</stp>
        <tr r="D38" s="1"/>
        <tr r="E38" s="1"/>
      </tp>
      <tp>
        <v>-1.5496114051399419</v>
        <stp/>
        <stp>ContractData</stp>
        <stp>AMAT</stp>
        <stp>PerCentNetLastTrade</stp>
        <stp/>
        <stp>T</stp>
        <tr r="D44" s="1"/>
        <tr r="E44" s="1"/>
      </tp>
      <tp>
        <v>-0.57606144655429914</v>
        <stp/>
        <stp>ContractData</stp>
        <stp>AMZN</stp>
        <stp>PerCentNetLastTrade</stp>
        <stp/>
        <stp>T</stp>
        <tr r="D28" s="1"/>
        <tr r="E28" s="1"/>
      </tp>
      <tp>
        <v>4719877</v>
        <stp/>
        <stp>StudyData</stp>
        <stp>TMUS</stp>
        <stp>MA</stp>
        <stp>InputChoice=ContractVol,MAType=Sim,Period=5</stp>
        <stp>MA</stp>
        <stp>D</stp>
        <stp>-1</stp>
        <stp>all</stp>
        <stp/>
        <stp/>
        <stp/>
        <stp>T</stp>
        <tr r="N41" s="1"/>
      </tp>
      <tp>
        <v>34484139</v>
        <stp/>
        <stp>StudyData</stp>
        <stp>AMZN</stp>
        <stp>MA</stp>
        <stp>InputChoice=ContractVol,MAType=Sim,Period=5</stp>
        <stp>MA</stp>
        <stp>D</stp>
        <stp>-1</stp>
        <stp>all</stp>
        <stp/>
        <stp/>
        <stp/>
        <stp>T</stp>
        <tr r="N28" s="1"/>
      </tp>
      <tp>
        <v>3206570.2</v>
        <stp/>
        <stp>StudyData</stp>
        <stp>AMAT</stp>
        <stp>MA</stp>
        <stp>InputChoice=ContractVol,MAType=Sim,Period=5</stp>
        <stp>MA</stp>
        <stp>D</stp>
        <stp>-1</stp>
        <stp>all</stp>
        <stp/>
        <stp/>
        <stp/>
        <stp>T</stp>
        <tr r="N44" s="1"/>
      </tp>
      <tp>
        <v>903</v>
        <stp/>
        <stp>ContractData</stp>
        <stp>NVDA</stp>
        <stp>Bid</stp>
        <stp/>
        <stp>T</stp>
        <tr r="G27" s="1"/>
      </tp>
      <tp>
        <v>903.25</v>
        <stp/>
        <stp>ContractData</stp>
        <stp>NVDA</stp>
        <stp>Ask</stp>
        <stp/>
        <stp>T</stp>
        <tr r="H27" s="1"/>
      </tp>
      <tp>
        <v>885.29</v>
        <stp/>
        <stp>ContractData</stp>
        <stp>NVDA</stp>
        <stp>LOw</stp>
        <stp/>
        <stp>T</stp>
        <tr r="L27" s="1"/>
      </tp>
      <tp>
        <v>614.86</v>
        <stp/>
        <stp>ContractData</stp>
        <stp>NFLX</stp>
        <stp>Bid</stp>
        <stp/>
        <stp>T</stp>
        <tr r="G35" s="1"/>
      </tp>
      <tp>
        <v>615.16999999999996</v>
        <stp/>
        <stp>ContractData</stp>
        <stp>NFLX</stp>
        <stp>Ask</stp>
        <stp/>
        <stp>T</stp>
        <tr r="H35" s="1"/>
      </tp>
      <tp>
        <v>606.83000000000004</v>
        <stp/>
        <stp>ContractData</stp>
        <stp>NFLX</stp>
        <stp>LOw</stp>
        <stp/>
        <stp>T</stp>
        <tr r="L35" s="1"/>
      </tp>
      <tp>
        <v>932128.2</v>
        <stp/>
        <stp>StudyData</stp>
        <stp>INTU</stp>
        <stp>MA</stp>
        <stp>InputChoice=ContractVol,MAType=Sim,Period=5</stp>
        <stp>MA</stp>
        <stp>D</stp>
        <stp>-1</stp>
        <stp>all</stp>
        <stp/>
        <stp/>
        <stp/>
        <stp>T</stp>
        <tr r="N43" s="1"/>
      </tp>
      <tp>
        <v>900</v>
        <stp/>
        <stp>ContractData</stp>
        <stp>AAPL</stp>
        <stp>MT_LastAskVolume</stp>
        <stp/>
        <stp>T</stp>
        <tr r="I26" s="1"/>
      </tp>
      <tp>
        <v>-0.74</v>
        <stp/>
        <stp>ContractData</stp>
        <stp>MSFT</stp>
        <stp>NetLastTradeToday</stp>
        <stp/>
        <stp>T</stp>
        <tr r="C25" s="1"/>
      </tp>
      <tp>
        <v>1.2068248023304202</v>
        <stp/>
        <stp>ContractData</stp>
        <stp>CSCO</stp>
        <stp>PerCentNetLastTrade</stp>
        <stp/>
        <stp>T</stp>
        <tr r="E42" s="1"/>
        <tr r="D42" s="1"/>
      </tp>
      <tp>
        <v>414.03000000000003</v>
        <stp/>
        <stp>ContractData</stp>
        <stp>MSFT</stp>
        <stp>Bid</stp>
        <stp/>
        <stp>T</stp>
        <tr r="G25" s="1"/>
      </tp>
      <tp>
        <v>414.07</v>
        <stp/>
        <stp>ContractData</stp>
        <stp>MSFT</stp>
        <stp>Ask</stp>
        <stp/>
        <stp>T</stp>
        <tr r="H25" s="1"/>
      </tp>
      <tp>
        <v>410.82</v>
        <stp/>
        <stp>ContractData</stp>
        <stp>MSFT</stp>
        <stp>LOw</stp>
        <stp/>
        <stp>T</stp>
        <tr r="L25" s="1"/>
      </tp>
      <tp>
        <v>466.79</v>
        <stp/>
        <stp>ContractData</stp>
        <stp>META</stp>
        <stp>Ask</stp>
        <stp/>
        <stp>T</stp>
        <tr r="H29" s="1"/>
      </tp>
      <tp>
        <v>466.61</v>
        <stp/>
        <stp>ContractData</stp>
        <stp>META</stp>
        <stp>Bid</stp>
        <stp/>
        <stp>T</stp>
        <tr r="G29" s="1"/>
      </tp>
      <tp>
        <v>462.85</v>
        <stp/>
        <stp>ContractData</stp>
        <stp>META</stp>
        <stp>LOw</stp>
        <stp/>
        <stp>T</stp>
        <tr r="L29" s="1"/>
      </tp>
      <tp>
        <v>-1.5612495077427304</v>
        <stp/>
        <stp>ContractData</stp>
        <stp>COST</stp>
        <stp>PerCentNetLastTrade</stp>
        <stp/>
        <stp>T</stp>
        <tr r="D33" s="1"/>
        <tr r="E33" s="1"/>
      </tp>
      <tp>
        <v>1710380.8</v>
        <stp/>
        <stp>StudyData</stp>
        <stp>COST</stp>
        <stp>MA</stp>
        <stp>InputChoice=ContractVol,MAType=Sim,Period=5</stp>
        <stp>MA</stp>
        <stp>D</stp>
        <stp>-1</stp>
        <stp>all</stp>
        <stp/>
        <stp/>
        <stp/>
        <stp>T</stp>
        <tr r="N33" s="1"/>
      </tp>
      <tp>
        <v>0.53</v>
        <stp/>
        <stp>ContractData</stp>
        <stp>AVGO</stp>
        <stp>NetLastTradeToday</stp>
        <stp/>
        <stp>T</stp>
        <tr r="C30" s="1"/>
      </tp>
      <tp>
        <v>20330455</v>
        <stp/>
        <stp>ContractData</stp>
        <stp>GOOGL</stp>
        <stp>T_CVol</stp>
        <stp/>
        <stp>T</stp>
        <tr r="M32" s="1"/>
      </tp>
      <tp>
        <v>0.24</v>
        <stp/>
        <stp>ContractData</stp>
        <stp>S.LIN</stp>
        <stp>NetLastTradeToday</stp>
        <stp/>
        <stp>T</stp>
        <tr r="C39" s="1"/>
      </tp>
      <tp>
        <v>200</v>
        <stp/>
        <stp>ContractData</stp>
        <stp>NFLX</stp>
        <stp>MT_LastAskVolume</stp>
        <stp/>
        <stp>T</stp>
        <tr r="I35" s="1"/>
      </tp>
      <tp>
        <v>0.57000000000000006</v>
        <stp/>
        <stp>ContractData</stp>
        <stp>QO</stp>
        <stp>NetLastTradeToday</stp>
        <stp/>
        <stp>T</stp>
        <tr r="C15" s="1"/>
      </tp>
      <tp>
        <v>-3.25</v>
        <stp/>
        <stp>ContractData</stp>
        <stp>AMAT</stp>
        <stp>NetLastTradeToday</stp>
        <stp/>
        <stp>T</stp>
        <tr r="C44" s="1"/>
      </tp>
      <tp>
        <v>100</v>
        <stp/>
        <stp>ContractData</stp>
        <stp>META</stp>
        <stp>MT_LastAskVolume</stp>
        <stp/>
        <stp>T</stp>
        <tr r="I29" s="1"/>
      </tp>
      <tp>
        <v>2.71</v>
        <stp/>
        <stp>ContractData</stp>
        <stp>ADBE</stp>
        <stp>NetLastTradeToday</stp>
        <stp/>
        <stp>T</stp>
        <tr r="C38" s="1"/>
      </tp>
      <tp>
        <v>628.39</v>
        <stp/>
        <stp>ContractData</stp>
        <stp>INTU</stp>
        <stp>LOw</stp>
        <stp/>
        <stp>T</stp>
        <tr r="L43" s="1"/>
      </tp>
      <tp>
        <v>629.04</v>
        <stp/>
        <stp>ContractData</stp>
        <stp>INTU</stp>
        <stp>Bid</stp>
        <stp/>
        <stp>T</stp>
        <tr r="G43" s="1"/>
      </tp>
      <tp>
        <v>629.41999999999996</v>
        <stp/>
        <stp>ContractData</stp>
        <stp>INTU</stp>
        <stp>Ask</stp>
        <stp/>
        <stp>T</stp>
        <tr r="H43" s="1"/>
      </tp>
      <tp>
        <v>400</v>
        <stp/>
        <stp>ContractData</stp>
        <stp>ADBE</stp>
        <stp>MT_LastAskVolume</stp>
        <stp/>
        <stp>T</stp>
        <tr r="I38" s="1"/>
      </tp>
      <tp>
        <v>0.57999999999999996</v>
        <stp/>
        <stp>ContractData</stp>
        <stp>CSCO</stp>
        <stp>NetLastTradeToday</stp>
        <stp/>
        <stp>T</stp>
        <tr r="C42" s="1"/>
      </tp>
      <tp>
        <v>2366029.6</v>
        <stp/>
        <stp>StudyData</stp>
        <stp>ADBE</stp>
        <stp>MA</stp>
        <stp>InputChoice=ContractVol,MAType=Sim,Period=5</stp>
        <stp>MA</stp>
        <stp>D</stp>
        <stp>-1</stp>
        <stp>all</stp>
        <stp/>
        <stp/>
        <stp/>
        <stp>T</stp>
        <tr r="N38" s="1"/>
      </tp>
      <tp>
        <v>4.13</v>
        <stp/>
        <stp>ContractData</stp>
        <stp>NFLX</stp>
        <stp>NetLastTradeToday</stp>
        <stp/>
        <stp>T</stp>
        <tr r="C35" s="1"/>
      </tp>
      <tp>
        <v>3.0700000000000003</v>
        <stp/>
        <stp>ContractData</stp>
        <stp>TSLA</stp>
        <stp>NetLastTradeToday</stp>
        <stp/>
        <stp>T</stp>
        <tr r="C34" s="1"/>
      </tp>
      <tp>
        <v>-0.515569894513767</v>
        <stp/>
        <stp>ContractData</stp>
        <stp>INTU</stp>
        <stp>PerCentNetLastTrade</stp>
        <stp/>
        <stp>T</stp>
        <tr r="D43" s="1"/>
        <tr r="E43" s="1"/>
      </tp>
      <tp>
        <v>12074604.4</v>
        <stp/>
        <stp>StudyData</stp>
        <stp>META</stp>
        <stp>MA</stp>
        <stp>InputChoice=ContractVol,MAType=Sim,Period=5</stp>
        <stp>MA</stp>
        <stp>D</stp>
        <stp>-1</stp>
        <stp>all</stp>
        <stp/>
        <stp/>
        <stp/>
        <stp>T</stp>
        <tr r="N29" s="1"/>
      </tp>
      <tp>
        <v>200</v>
        <stp/>
        <stp>ContractData</stp>
        <stp>TSLA</stp>
        <stp>MT_LastBidVolume</stp>
        <stp/>
        <stp>T</stp>
        <tr r="F34" s="1"/>
      </tp>
      <tp>
        <v>4100</v>
        <stp/>
        <stp>ContractData</stp>
        <stp>CSCO</stp>
        <stp>MT_LastBidVolume</stp>
        <stp/>
        <stp>T</stp>
        <tr r="F42" s="1"/>
      </tp>
      <tp>
        <v>100</v>
        <stp/>
        <stp>ContractData</stp>
        <stp>MSFT</stp>
        <stp>MT_LastBidVolume</stp>
        <stp/>
        <stp>T</stp>
        <tr r="F25" s="1"/>
      </tp>
      <tp>
        <v>3022658.8</v>
        <stp/>
        <stp>StudyData</stp>
        <stp>NFLX</stp>
        <stp>MA</stp>
        <stp>InputChoice=ContractVol,MAType=Sim,Period=5</stp>
        <stp>MA</stp>
        <stp>D</stp>
        <stp>-1</stp>
        <stp>all</stp>
        <stp/>
        <stp/>
        <stp/>
        <stp>T</stp>
        <tr r="N35" s="1"/>
      </tp>
      <tp>
        <v>-0.96</v>
        <stp/>
        <stp>ContractData</stp>
        <stp>GOOGL</stp>
        <stp>NetLastTradeToday</stp>
        <stp/>
        <stp>T</stp>
        <tr r="C32" s="1"/>
      </tp>
      <tp>
        <v>1.72</v>
        <stp/>
        <stp>ContractData</stp>
        <stp>QCOM</stp>
        <stp>NetLastTradeToday</stp>
        <stp/>
        <stp>T</stp>
        <tr r="C40" s="1"/>
      </tp>
      <tp>
        <v>100</v>
        <stp/>
        <stp>ContractData</stp>
        <stp>COST</stp>
        <stp>MT_LastAskVolume</stp>
        <stp/>
        <stp>T</stp>
        <tr r="I33" s="1"/>
      </tp>
      <tp>
        <v>-0.17842503737281187</v>
        <stp/>
        <stp>ContractData</stp>
        <stp>MSFT</stp>
        <stp>PerCentNetLastTrade</stp>
        <stp/>
        <stp>T</stp>
        <tr r="D25" s="1"/>
        <tr r="E25" s="1"/>
      </tp>
      <tp>
        <v>48.63</v>
        <stp/>
        <stp>ContractData</stp>
        <stp>CSCO</stp>
        <stp>Bid</stp>
        <stp/>
        <stp>T</stp>
        <tr r="G42" s="1"/>
      </tp>
      <tp>
        <v>48.64</v>
        <stp/>
        <stp>ContractData</stp>
        <stp>CSCO</stp>
        <stp>Ask</stp>
        <stp/>
        <stp>T</stp>
        <tr r="H42" s="1"/>
      </tp>
      <tp>
        <v>48.230000000000004</v>
        <stp/>
        <stp>ContractData</stp>
        <stp>CSCO</stp>
        <stp>LOw</stp>
        <stp/>
        <stp>T</stp>
        <tr r="L42" s="1"/>
      </tp>
      <tp>
        <v>774.71</v>
        <stp/>
        <stp>ContractData</stp>
        <stp>COST</stp>
        <stp>LOw</stp>
        <stp/>
        <stp>T</stp>
        <tr r="L33" s="1"/>
      </tp>
      <tp>
        <v>-2.0138597228055439</v>
        <stp/>
        <stp>ContractData</stp>
        <stp>META</stp>
        <stp>PerCentNetLastTrade</stp>
        <stp/>
        <stp>T</stp>
        <tr r="E29" s="1"/>
        <tr r="D29" s="1"/>
      </tp>
      <tp>
        <v>774.75</v>
        <stp/>
        <stp>ContractData</stp>
        <stp>COST</stp>
        <stp>Bid</stp>
        <stp/>
        <stp>T</stp>
        <tr r="G33" s="1"/>
      </tp>
      <tp>
        <v>775.07</v>
        <stp/>
        <stp>ContractData</stp>
        <stp>COST</stp>
        <stp>Ask</stp>
        <stp/>
        <stp>T</stp>
        <tr r="H33" s="1"/>
      </tp>
      <tp>
        <v>60134998.600000001</v>
        <stp/>
        <stp>StudyData</stp>
        <stp>AAPL</stp>
        <stp>MA</stp>
        <stp>InputChoice=ContractVol,MAType=Sim,Period=5</stp>
        <stp>MA</stp>
        <stp>D</stp>
        <stp>-1</stp>
        <stp>all</stp>
        <stp/>
        <stp/>
        <stp/>
        <stp>T</stp>
        <tr r="N26" s="1"/>
      </tp>
      <tp>
        <v>200</v>
        <stp/>
        <stp>ContractData</stp>
        <stp>INTU</stp>
        <stp>MT_LastAskVolume</stp>
        <stp/>
        <stp>T</stp>
        <tr r="I43" s="1"/>
      </tp>
      <tp>
        <v>100</v>
        <stp/>
        <stp>ContractData</stp>
        <stp>AMAT</stp>
        <stp>MT_LastAskVolume</stp>
        <stp/>
        <stp>T</stp>
        <tr r="I44" s="1"/>
      </tp>
      <tp>
        <v>200</v>
        <stp/>
        <stp>ContractData</stp>
        <stp>TMUS</stp>
        <stp>MT_LastAskVolume</stp>
        <stp/>
        <stp>T</stp>
        <tr r="I41" s="1"/>
      </tp>
      <tp>
        <v>300</v>
        <stp/>
        <stp>ContractData</stp>
        <stp>AMZN</stp>
        <stp>MT_LastAskVolume</stp>
        <stp/>
        <stp>T</stp>
        <tr r="I28" s="1"/>
      </tp>
      <tp>
        <v>1333</v>
        <stp/>
        <stp>ContractData</stp>
        <stp>AVGO</stp>
        <stp>Bid</stp>
        <stp/>
        <stp>T</stp>
        <tr r="G30" s="1"/>
      </tp>
      <tp>
        <v>1334.28</v>
        <stp/>
        <stp>ContractData</stp>
        <stp>AVGO</stp>
        <stp>Ask</stp>
        <stp/>
        <stp>T</stp>
        <tr r="H30" s="1"/>
      </tp>
      <tp>
        <v>1332.01</v>
        <stp/>
        <stp>ContractData</stp>
        <stp>AVGO</stp>
        <stp>LOw</stp>
        <stp/>
        <stp>T</stp>
        <tr r="L30" s="1"/>
      </tp>
      <tp>
        <v>205.44</v>
        <stp/>
        <stp>ContractData</stp>
        <stp>AMAT</stp>
        <stp>LOw</stp>
        <stp/>
        <stp>T</stp>
        <tr r="L44" s="1"/>
      </tp>
      <tp>
        <v>185.36</v>
        <stp/>
        <stp>ContractData</stp>
        <stp>AMZN</stp>
        <stp>LOw</stp>
        <stp/>
        <stp>T</stp>
        <tr r="L28" s="1"/>
      </tp>
      <tp>
        <v>186.75</v>
        <stp/>
        <stp>ContractData</stp>
        <stp>AAPL</stp>
        <stp>Ask</stp>
        <stp/>
        <stp>T</stp>
        <tr r="H26" s="1"/>
      </tp>
      <tp>
        <v>186.74</v>
        <stp/>
        <stp>ContractData</stp>
        <stp>AAPL</stp>
        <stp>Bid</stp>
        <stp/>
        <stp>T</stp>
        <tr r="G26" s="1"/>
      </tp>
      <tp>
        <v>485.06</v>
        <stp/>
        <stp>ContractData</stp>
        <stp>ADBE</stp>
        <stp>Ask</stp>
        <stp/>
        <stp>T</stp>
        <tr r="H38" s="1"/>
      </tp>
      <tp>
        <v>484.82</v>
        <stp/>
        <stp>ContractData</stp>
        <stp>ADBE</stp>
        <stp>Bid</stp>
        <stp/>
        <stp>T</stp>
        <tr r="G38" s="1"/>
      </tp>
      <tp>
        <v>481.71000000000004</v>
        <stp/>
        <stp>ContractData</stp>
        <stp>ADBE</stp>
        <stp>LOw</stp>
        <stp/>
        <stp>T</stp>
        <tr r="L38" s="1"/>
      </tp>
      <tp>
        <v>184.62</v>
        <stp/>
        <stp>ContractData</stp>
        <stp>AAPL</stp>
        <stp>LOw</stp>
        <stp/>
        <stp>T</stp>
        <tr r="L26" s="1"/>
      </tp>
      <tp>
        <v>186.41</v>
        <stp/>
        <stp>ContractData</stp>
        <stp>AMZN</stp>
        <stp>Ask</stp>
        <stp/>
        <stp>T</stp>
        <tr r="H28" s="1"/>
      </tp>
      <tp>
        <v>206.54</v>
        <stp/>
        <stp>ContractData</stp>
        <stp>AMAT</stp>
        <stp>Ask</stp>
        <stp/>
        <stp>T</stp>
        <tr r="H44" s="1"/>
      </tp>
      <tp>
        <v>206.47</v>
        <stp/>
        <stp>ContractData</stp>
        <stp>AMAT</stp>
        <stp>Bid</stp>
        <stp/>
        <stp>T</stp>
        <tr r="G44" s="1"/>
      </tp>
      <tp>
        <v>186.4</v>
        <stp/>
        <stp>ContractData</stp>
        <stp>AMZN</stp>
        <stp>Bid</stp>
        <stp/>
        <stp>T</stp>
        <tr r="G28" s="1"/>
      </tp>
      <tp>
        <v>500</v>
        <stp/>
        <stp>ContractData</stp>
        <stp>AVGO</stp>
        <stp>MT_LastBidVolume</stp>
        <stp/>
        <stp>T</stp>
        <tr r="F30" s="1"/>
      </tp>
      <tp>
        <v>500</v>
        <stp/>
        <stp>ContractData</stp>
        <stp>NVDA</stp>
        <stp>MT_LastBidVolume</stp>
        <stp/>
        <stp>T</stp>
        <tr r="F27" s="1"/>
      </tp>
      <tp>
        <v>6289942.4000000004</v>
        <stp/>
        <stp>StudyData</stp>
        <stp>QCOM</stp>
        <stp>MA</stp>
        <stp>InputChoice=ContractVol,MAType=Sim,Period=5</stp>
        <stp>MA</stp>
        <stp>D</stp>
        <stp>-1</stp>
        <stp>all</stp>
        <stp/>
        <stp/>
        <stp/>
        <stp>T</stp>
        <tr r="N40" s="1"/>
      </tp>
      <tp>
        <v>0.48065154987872449</v>
        <stp/>
        <stp>ContractData</stp>
        <stp>NVDA</stp>
        <stp>PerCentNetLastTrade</stp>
        <stp/>
        <stp>T</stp>
        <tr r="E27" s="1"/>
        <tr r="D27" s="1"/>
      </tp>
      <tp>
        <v>0.67608492805343201</v>
        <stp/>
        <stp>ContractData</stp>
        <stp>NFLX</stp>
        <stp>PerCentNetLastTrade</stp>
        <stp/>
        <stp>T</stp>
        <tr r="D35" s="1"/>
        <tr r="E35" s="1"/>
      </tp>
      <tp>
        <v>200</v>
        <stp/>
        <stp>ContractData</stp>
        <stp>MSFT</stp>
        <stp>MT_LastAskVolume</stp>
        <stp/>
        <stp>T</stp>
        <tr r="I25" s="1"/>
      </tp>
      <tp>
        <v>6600</v>
        <stp/>
        <stp>ContractData</stp>
        <stp>CSCO</stp>
        <stp>MT_LastAskVolume</stp>
        <stp/>
        <stp>T</stp>
        <tr r="I42" s="1"/>
      </tp>
      <tp>
        <v>400</v>
        <stp/>
        <stp>ContractData</stp>
        <stp>TSLA</stp>
        <stp>MT_LastAskVolume</stp>
        <stp/>
        <stp>T</stp>
        <tr r="I34" s="1"/>
      </tp>
      <tp>
        <v>-3.2600000000000002</v>
        <stp/>
        <stp>ContractData</stp>
        <stp>INTU</stp>
        <stp>NetLastTradeToday</stp>
        <stp/>
        <stp>T</stp>
        <tr r="C43" s="1"/>
      </tp>
      <tp>
        <v>-9.59</v>
        <stp/>
        <stp>ContractData</stp>
        <stp>META</stp>
        <stp>NetLastTradeToday</stp>
        <stp/>
        <stp>T</stp>
        <tr r="C29" s="1"/>
      </tp>
      <tp>
        <v>0.94463971880492092</v>
        <stp/>
        <stp>ContractData</stp>
        <stp>QCOM</stp>
        <stp>PerCentNetLastTrade</stp>
        <stp/>
        <stp>T</stp>
        <tr r="D40" s="1"/>
        <tr r="E40" s="1"/>
      </tp>
      <tp>
        <v>-1.02</v>
        <stp/>
        <stp>ContractData</stp>
        <stp>TMUS</stp>
        <stp>NetLastTradeToday</stp>
        <stp/>
        <stp>T</stp>
        <tr r="C41" s="1"/>
      </tp>
      <tp>
        <v>523936</v>
        <stp/>
        <stp>ContractData</stp>
        <stp>S.LIN</stp>
        <stp>T_CVol</stp>
        <stp/>
        <stp>T</stp>
        <tr r="M39" s="1"/>
      </tp>
      <tp>
        <v>100</v>
        <stp/>
        <stp>ContractData</stp>
        <stp>AMAT</stp>
        <stp>MT_LastBidVolume</stp>
        <stp/>
        <stp>T</stp>
        <tr r="F44" s="1"/>
      </tp>
      <tp>
        <v>100</v>
        <stp/>
        <stp>ContractData</stp>
        <stp>AMZN</stp>
        <stp>MT_LastBidVolume</stp>
        <stp/>
        <stp>T</stp>
        <tr r="F28" s="1"/>
      </tp>
      <tp>
        <v>400</v>
        <stp/>
        <stp>ContractData</stp>
        <stp>TMUS</stp>
        <stp>MT_LastBidVolume</stp>
        <stp/>
        <stp>T</stp>
        <tr r="F41" s="1"/>
      </tp>
      <tp>
        <v>3.69</v>
        <stp/>
        <stp>ContractData</stp>
        <stp>AAPL</stp>
        <stp>NetLastTradeToday</stp>
        <stp/>
        <stp>T</stp>
        <tr r="C26" s="1"/>
      </tp>
      <tp>
        <v>100</v>
        <stp/>
        <stp>ContractData</stp>
        <stp>NVDA</stp>
        <stp>MT_LastAskVolume</stp>
        <stp/>
        <stp>T</stp>
        <tr r="I27" s="1"/>
      </tp>
      <tp>
        <v>400</v>
        <stp/>
        <stp>ContractData</stp>
        <stp>AVGO</stp>
        <stp>MT_LastAskVolume</stp>
        <stp/>
        <stp>T</stp>
        <tr r="I30" s="1"/>
      </tp>
      <tp>
        <v>1.8222828990324687</v>
        <stp/>
        <stp>ContractData</stp>
        <stp>TSLA</stp>
        <stp>PerCentNetLastTrade</stp>
        <stp/>
        <stp>T</stp>
        <tr r="D34" s="1"/>
        <tr r="E34" s="1"/>
      </tp>
      <tp>
        <v>-0.62119366626065775</v>
        <stp/>
        <stp>ContractData</stp>
        <stp>TMUS</stp>
        <stp>PerCentNetLastTrade</stp>
        <stp/>
        <stp>T</stp>
        <tr r="D41" s="1"/>
        <tr r="E41" s="1"/>
      </tp>
      <tp>
        <v>200</v>
        <stp/>
        <stp>ContractData</stp>
        <stp>COST</stp>
        <stp>MT_LastBidVolume</stp>
        <stp/>
        <stp>T</stp>
        <tr r="F33" s="1"/>
      </tp>
      <tp>
        <v>-0.56961653649656463</v>
        <stp/>
        <stp>ContractData</stp>
        <stp>S.GOOG</stp>
        <stp>PerCentNetLastTrade</stp>
        <stp/>
        <stp>T</stp>
        <tr r="D31" s="1"/>
        <tr r="E31" s="1"/>
      </tp>
      <tp>
        <v>1.0805500000000001</v>
        <stp/>
        <stp>ContractData</stp>
        <stp>EU6</stp>
        <stp>LastTradeToday</stp>
        <stp/>
        <stp>T</stp>
        <tr r="B7" s="1"/>
      </tp>
      <tp>
        <v>5.9139999999999998E-2</v>
        <stp/>
        <stp>ContractData</stp>
        <stp>MX6</stp>
        <stp>LastTradeToday</stp>
        <stp/>
        <stp>T</stp>
        <tr r="B11" s="1"/>
      </tp>
      <tp>
        <v>200</v>
        <stp/>
        <stp>ContractData</stp>
        <stp>INTU</stp>
        <stp>MT_LastBidVolume</stp>
        <stp/>
        <stp>T</stp>
        <tr r="F43" s="1"/>
      </tp>
      <tp>
        <v>-12.290000000000001</v>
        <stp/>
        <stp>ContractData</stp>
        <stp>COST</stp>
        <stp>NetLastTradeToday</stp>
        <stp/>
        <stp>T</stp>
        <tr r="C33" s="1"/>
      </tp>
      <tp>
        <v>1600</v>
        <stp/>
        <stp>ContractData</stp>
        <stp>AAPL</stp>
        <stp>MT_LastBidVolume</stp>
        <stp/>
        <stp>T</stp>
        <tr r="F26" s="1"/>
      </tp>
      <tp>
        <v>165.76</v>
        <stp/>
        <stp>ContractData</stp>
        <stp>S.GOOG</stp>
        <stp>LOw</stp>
        <stp/>
        <stp>T</stp>
        <tr r="L31" s="1"/>
      </tp>
      <tp>
        <v>169.33</v>
        <stp/>
        <stp>ContractData</stp>
        <stp>S.GOOG</stp>
        <stp>Ask</stp>
        <stp/>
        <stp>T</stp>
        <tr r="H31" s="1"/>
      </tp>
      <tp>
        <v>169.32</v>
        <stp/>
        <stp>ContractData</stp>
        <stp>S.GOOG</stp>
        <stp>Bid</stp>
        <stp/>
        <stp>T</stp>
        <tr r="G31" s="1"/>
      </tp>
      <tp>
        <v>200</v>
        <stp/>
        <stp>ContractData</stp>
        <stp>QCOM</stp>
        <stp>MT_LastBidVolume</stp>
        <stp/>
        <stp>T</stp>
        <tr r="F40" s="1"/>
      </tp>
      <tp>
        <v>1421732.6</v>
        <stp/>
        <stp>StudyData</stp>
        <stp>AVGO</stp>
        <stp>MA</stp>
        <stp>InputChoice=ContractVol,MAType=Sim,Period=5</stp>
        <stp>MA</stp>
        <stp>D</stp>
        <stp>-1</stp>
        <stp>all</stp>
        <stp/>
        <stp/>
        <stp/>
        <stp>T</stp>
        <tr r="N30" s="1"/>
      </tp>
      <tp>
        <v>37052065.399999999</v>
        <stp/>
        <stp>StudyData</stp>
        <stp>NVDA</stp>
        <stp>MA</stp>
        <stp>InputChoice=ContractVol,MAType=Sim,Period=5</stp>
        <stp>MA</stp>
        <stp>D</stp>
        <stp>-1</stp>
        <stp>all</stp>
        <stp/>
        <stp/>
        <stp/>
        <stp>T</stp>
        <tr r="N27" s="1"/>
      </tp>
      <tp>
        <v>83.84</v>
        <stp/>
        <stp>ContractData</stp>
        <stp>QO</stp>
        <stp>HIgh</stp>
        <stp/>
        <stp>T</stp>
        <tr r="K15" s="1"/>
      </tp>
      <tp>
        <v>171.54</v>
        <stp/>
        <stp>ContractData</stp>
        <stp>TSLA</stp>
        <stp>Bid</stp>
        <stp/>
        <stp>T</stp>
        <tr r="G34" s="1"/>
      </tp>
      <tp>
        <v>171.56</v>
        <stp/>
        <stp>ContractData</stp>
        <stp>TSLA</stp>
        <stp>Ask</stp>
        <stp/>
        <stp>T</stp>
        <tr r="H34" s="1"/>
      </tp>
      <tp>
        <v>169</v>
        <stp/>
        <stp>ContractData</stp>
        <stp>TSLA</stp>
        <stp>LOw</stp>
        <stp/>
        <stp>T</stp>
        <tr r="L34" s="1"/>
      </tp>
      <tp>
        <v>162.72</v>
        <stp/>
        <stp>ContractData</stp>
        <stp>TMUS</stp>
        <stp>LOw</stp>
        <stp/>
        <stp>T</stp>
        <tr r="L41" s="1"/>
      </tp>
      <tp>
        <v>163.19</v>
        <stp/>
        <stp>ContractData</stp>
        <stp>TMUS</stp>
        <stp>Ask</stp>
        <stp/>
        <stp>T</stp>
        <tr r="H41" s="1"/>
      </tp>
      <tp>
        <v>163.18</v>
        <stp/>
        <stp>ContractData</stp>
        <stp>TMUS</stp>
        <stp>Bid</stp>
        <stp/>
        <stp>T</stp>
        <tr r="G41" s="1"/>
      </tp>
      <tp>
        <v>500</v>
        <stp/>
        <stp>ContractData</stp>
        <stp>META</stp>
        <stp>MT_LastBidVolume</stp>
        <stp/>
        <stp>T</stp>
        <tr r="F29" s="1"/>
      </tp>
      <tp>
        <v>300</v>
        <stp/>
        <stp>ContractData</stp>
        <stp>ADBE</stp>
        <stp>MT_LastBidVolume</stp>
        <stp/>
        <stp>T</stp>
        <tr r="F38" s="1"/>
      </tp>
      <tp>
        <v>82.78</v>
        <stp/>
        <stp>ContractData</stp>
        <stp>QO</stp>
        <stp>OPen</stp>
        <stp/>
        <stp>T</stp>
        <tr r="J15" s="1"/>
      </tp>
      <tp>
        <v>-1.08</v>
        <stp/>
        <stp>ContractData</stp>
        <stp>AMZN</stp>
        <stp>NetLastTradeToday</stp>
        <stp/>
        <stp>T</stp>
        <tr r="C28" s="1"/>
      </tp>
      <tp>
        <v>183.79</v>
        <stp/>
        <stp>ContractData</stp>
        <stp>QCOM</stp>
        <stp>Bid</stp>
        <stp/>
        <stp>T</stp>
        <tr r="G40" s="1"/>
      </tp>
      <tp>
        <v>183.82</v>
        <stp/>
        <stp>ContractData</stp>
        <stp>QCOM</stp>
        <stp>Ask</stp>
        <stp/>
        <stp>T</stp>
        <tr r="H40" s="1"/>
      </tp>
      <tp>
        <v>182.9</v>
        <stp/>
        <stp>ContractData</stp>
        <stp>QCOM</stp>
        <stp>LOw</stp>
        <stp/>
        <stp>T</stp>
        <tr r="L40" s="1"/>
      </tp>
      <tp>
        <v>200</v>
        <stp/>
        <stp>ContractData</stp>
        <stp>NFLX</stp>
        <stp>MT_LastBidVolume</stp>
        <stp/>
        <stp>T</stp>
        <tr r="F35" s="1"/>
      </tp>
      <tp>
        <v>15379836.6</v>
        <stp/>
        <stp>StudyData</stp>
        <stp>MSFT</stp>
        <stp>MA</stp>
        <stp>InputChoice=ContractVol,MAType=Sim,Period=5</stp>
        <stp>MA</stp>
        <stp>D</stp>
        <stp>-1</stp>
        <stp>all</stp>
        <stp/>
        <stp/>
        <stp/>
        <stp>T</stp>
        <tr r="N25" s="1"/>
      </tp>
      <tp>
        <v>13629502.800000001</v>
        <stp/>
        <stp>StudyData</stp>
        <stp>CSCO</stp>
        <stp>MA</stp>
        <stp>InputChoice=ContractVol,MAType=Sim,Period=5</stp>
        <stp>MA</stp>
        <stp>D</stp>
        <stp>-1</stp>
        <stp>all</stp>
        <stp/>
        <stp/>
        <stp/>
        <stp>T</stp>
        <tr r="N42" s="1"/>
      </tp>
      <tp>
        <v>75596613</v>
        <stp/>
        <stp>StudyData</stp>
        <stp>TSLA</stp>
        <stp>MA</stp>
        <stp>InputChoice=ContractVol,MAType=Sim,Period=5</stp>
        <stp>MA</stp>
        <stp>D</stp>
        <stp>-1</stp>
        <stp>all</stp>
        <stp/>
        <stp/>
        <stp/>
        <stp>T</stp>
        <tr r="N34" s="1"/>
      </tp>
      <tp>
        <v>108.875</v>
        <stp/>
        <stp>ContractData</stp>
        <stp>TYA</stp>
        <stp>LastTradeToday</stp>
        <stp/>
        <stp>T</stp>
        <tr r="B19" s="1"/>
      </tp>
      <tp>
        <v>691</v>
        <stp/>
        <stp>ContractData</stp>
        <stp>ZWA</stp>
        <stp>LastTradeToday</stp>
        <stp/>
        <stp>T</stp>
        <tr r="B22" s="1"/>
      </tp>
      <tp>
        <v>26</v>
        <stp/>
        <stp>ContractData</stp>
        <stp>QO</stp>
        <stp>MT_LastAskVolume</stp>
        <stp/>
        <stp>T</stp>
        <tr r="I15" s="1"/>
      </tp>
      <tp t="s">
        <v>QUALCOMM Inc</v>
        <stp/>
        <stp>ContractData</stp>
        <stp>QCOM</stp>
        <stp>LongDescription</stp>
        <stp/>
        <stp>T</stp>
        <tr r="P40" s="1"/>
      </tp>
      <tp>
        <v>63125</v>
        <stp/>
        <stp>ContractData</stp>
        <stp>BTC</stp>
        <stp>LastTradeToday</stp>
        <stp/>
        <stp>T</stp>
        <tr r="B2" s="1"/>
      </tp>
      <tp>
        <v>105.10000000000001</v>
        <stp/>
        <stp>ContractData</stp>
        <stp>DXE</stp>
        <stp>LastTradeToday</stp>
        <stp/>
        <stp>T</stp>
        <tr r="B6" s="1"/>
      </tp>
      <tp>
        <v>2342.7000000000003</v>
        <stp/>
        <stp>ContractData</stp>
        <stp>GCE</stp>
        <stp>LastTradeToday</stp>
        <stp/>
        <stp>T</stp>
        <tr r="B8" s="1"/>
      </tp>
      <tp>
        <v>79.070000000000007</v>
        <stp/>
        <stp>ContractData</stp>
        <stp>CLE</stp>
        <stp>LastTradeToday</stp>
        <stp/>
        <stp>T</stp>
        <tr r="B4" s="1"/>
      </tp>
      <tp>
        <v>7115</v>
        <stp/>
        <stp>ContractData</stp>
        <stp>CCE</stp>
        <stp>LastTradeToday</stp>
        <stp/>
        <stp>T</stp>
        <tr r="B3" s="1"/>
      </tp>
      <tp>
        <v>4.7610000000000001</v>
        <stp/>
        <stp>ContractData</stp>
        <stp>CPE</stp>
        <stp>LastTradeToday</stp>
        <stp/>
        <stp>T</stp>
        <tr r="B5" s="1"/>
      </tp>
      <tp>
        <v>2.3570000000000002</v>
        <stp/>
        <stp>ContractData</stp>
        <stp>NGE</stp>
        <stp>LastTradeToday</stp>
        <stp/>
        <stp>T</stp>
        <tr r="B12" s="1"/>
      </tp>
      <tp>
        <v>2.4411</v>
        <stp/>
        <stp>ContractData</stp>
        <stp>HOE</stp>
        <stp>LastTradeToday</stp>
        <stp/>
        <stp>T</stp>
        <tr r="B9" s="1"/>
      </tp>
      <tp>
        <v>1010.2</v>
        <stp/>
        <stp>ContractData</stp>
        <stp>PLE</stp>
        <stp>LastTradeToday</stp>
        <stp/>
        <stp>T</stp>
        <tr r="B14" s="1"/>
      </tp>
      <tp>
        <v>967</v>
        <stp/>
        <stp>ContractData</stp>
        <stp>PAE</stp>
        <stp>LastTradeToday</stp>
        <stp/>
        <stp>T</stp>
        <tr r="B13" s="1"/>
      </tp>
      <tp>
        <v>2.5102000000000002</v>
        <stp/>
        <stp>ContractData</stp>
        <stp>RBE</stp>
        <stp>LastTradeToday</stp>
        <stp/>
        <stp>T</stp>
        <tr r="B16" s="1"/>
      </tp>
      <tp>
        <v>28.465</v>
        <stp/>
        <stp>ContractData</stp>
        <stp>SIE</stp>
        <stp>LastTradeToday</stp>
        <stp/>
        <stp>T</stp>
        <tr r="B18" s="1"/>
      </tp>
      <tp t="s">
        <v/>
        <stp/>
        <stp>ContractData</stp>
        <stp>SBE</stp>
        <stp>LastTradeToday</stp>
        <stp/>
        <stp>T</stp>
        <tr r="B17" s="1"/>
      </tp>
      <tp>
        <v>474.25</v>
        <stp/>
        <stp>ContractData</stp>
        <stp>ZCE</stp>
        <stp>LastTradeToday</stp>
        <stp/>
        <stp>T</stp>
        <tr r="B20" s="1"/>
      </tp>
      <tp>
        <v>1221.75</v>
        <stp/>
        <stp>ContractData</stp>
        <stp>ZSE</stp>
        <stp>LastTradeToday</stp>
        <stp/>
        <stp>T</stp>
        <tr r="B21" s="1"/>
      </tp>
      <tp t="s">
        <v>Alphabet, Inc. Class C</v>
        <stp/>
        <stp>ContractData</stp>
        <stp>S.GOOG</stp>
        <stp>LongDescription</stp>
        <stp/>
        <stp>T</stp>
        <tr r="P31" s="1"/>
      </tp>
      <tp>
        <v>169.32</v>
        <stp/>
        <stp>ContractData</stp>
        <stp>S.GOOG</stp>
        <stp>LastTradeToday</stp>
        <stp/>
        <stp>T</stp>
        <tr r="B31" s="1"/>
      </tp>
      <tp>
        <v>183.8</v>
        <stp/>
        <stp>ContractData</stp>
        <stp>QCOM</stp>
        <stp>LastTradeToday</stp>
        <stp/>
        <stp>T</stp>
        <tr r="B40" s="1"/>
      </tp>
      <tp>
        <v>151.70000000000002</v>
        <stp/>
        <stp>ContractData</stp>
        <stp>AMD</stp>
        <stp>LastTradeToday</stp>
        <stp/>
        <stp>T</stp>
        <tr r="B37" s="1"/>
      </tp>
      <tp>
        <v>186.74</v>
        <stp/>
        <stp>ContractData</stp>
        <stp>AAPL</stp>
        <stp>LastTradeToday</stp>
        <stp/>
        <stp>T</stp>
        <tr r="B26" s="1"/>
      </tp>
      <tp>
        <v>48.64</v>
        <stp/>
        <stp>ContractData</stp>
        <stp>CSCO</stp>
        <stp>LastTradeToday</stp>
        <stp/>
        <stp>T</stp>
        <tr r="B42" s="1"/>
      </tp>
      <tp>
        <v>1333.33</v>
        <stp/>
        <stp>ContractData</stp>
        <stp>AVGO</stp>
        <stp>LastTradeToday</stp>
        <stp/>
        <stp>T</stp>
        <tr r="B30" s="1"/>
      </tp>
      <tp t="s">
        <v>T-Mobile US, Inc.</v>
        <stp/>
        <stp>ContractData</stp>
        <stp>TMUS</stp>
        <stp>LongDescription</stp>
        <stp/>
        <stp>T</stp>
        <tr r="P41" s="1"/>
      </tp>
      <tp t="s">
        <v>Tesla Inc.</v>
        <stp/>
        <stp>ContractData</stp>
        <stp>TSLA</stp>
        <stp>LongDescription</stp>
        <stp/>
        <stp>T</stp>
        <tr r="P34" s="1"/>
      </tp>
      <tp>
        <v>186.4</v>
        <stp/>
        <stp>ContractData</stp>
        <stp>AMZN</stp>
        <stp>LastTradeToday</stp>
        <stp/>
        <stp>T</stp>
        <tr r="B28" s="1"/>
      </tp>
      <tp>
        <v>171.54</v>
        <stp/>
        <stp>ContractData</stp>
        <stp>TSLA</stp>
        <stp>LastTradeToday</stp>
        <stp/>
        <stp>T</stp>
        <tr r="B34" s="1"/>
      </tp>
      <tp>
        <v>903.1</v>
        <stp/>
        <stp>ContractData</stp>
        <stp>NVDA</stp>
        <stp>LastTradeToday</stp>
        <stp/>
        <stp>T</stp>
        <tr r="B27" s="1"/>
      </tp>
      <tp>
        <v>466.61</v>
        <stp/>
        <stp>ContractData</stp>
        <stp>META</stp>
        <stp>LastTradeToday</stp>
        <stp/>
        <stp>T</stp>
        <tr r="B29" s="1"/>
      </tp>
      <tp>
        <v>904.78</v>
        <stp/>
        <stp>ContractData</stp>
        <stp>NVDA</stp>
        <stp>OPen</stp>
        <stp/>
        <stp>T</stp>
        <tr r="J27" s="1"/>
      </tp>
      <tp>
        <v>1348</v>
        <stp/>
        <stp>ContractData</stp>
        <stp>AVGO</stp>
        <stp>OPen</stp>
        <stp/>
        <stp>T</stp>
        <tr r="J30" s="1"/>
      </tp>
      <tp>
        <v>38170</v>
        <stp/>
        <stp>ContractData</stp>
        <stp>JNK</stp>
        <stp>LastTradeToday</stp>
        <stp/>
        <stp>T</stp>
        <tr r="B10" s="1"/>
      </tp>
      <tp>
        <v>418.34000000000003</v>
        <stp/>
        <stp>ContractData</stp>
        <stp>MSFT</stp>
        <stp>HIgh</stp>
        <stp/>
        <stp>T</stp>
        <tr r="K25" s="1"/>
      </tp>
      <tp>
        <v>48.82</v>
        <stp/>
        <stp>ContractData</stp>
        <stp>CSCO</stp>
        <stp>HIgh</stp>
        <stp/>
        <stp>T</stp>
        <tr r="K42" s="1"/>
      </tp>
      <tp>
        <v>175.4</v>
        <stp/>
        <stp>ContractData</stp>
        <stp>TSLA</stp>
        <stp>HIgh</stp>
        <stp/>
        <stp>T</stp>
        <tr r="K34" s="1"/>
      </tp>
      <tp>
        <v>485</v>
        <stp/>
        <stp>ContractData</stp>
        <stp>ADBE</stp>
        <stp>LastTradeToday</stp>
        <stp/>
        <stp>T</stp>
        <tr r="B38" s="1"/>
      </tp>
      <tp>
        <v>170</v>
        <stp/>
        <stp>ContractData</stp>
        <stp>TSLA</stp>
        <stp>OPen</stp>
        <stp/>
        <stp>T</stp>
        <tr r="J34" s="1"/>
      </tp>
      <tp>
        <v>418.01</v>
        <stp/>
        <stp>ContractData</stp>
        <stp>MSFT</stp>
        <stp>OPen</stp>
        <stp/>
        <stp>T</stp>
        <tr r="J25" s="1"/>
      </tp>
      <tp>
        <v>48.31</v>
        <stp/>
        <stp>ContractData</stp>
        <stp>CSCO</stp>
        <stp>OPen</stp>
        <stp/>
        <stp>T</stp>
        <tr r="J42" s="1"/>
      </tp>
      <tp>
        <v>909.98</v>
        <stp/>
        <stp>ContractData</stp>
        <stp>NVDA</stp>
        <stp>HIgh</stp>
        <stp/>
        <stp>T</stp>
        <tr r="K27" s="1"/>
      </tp>
      <tp>
        <v>1358.39</v>
        <stp/>
        <stp>ContractData</stp>
        <stp>AVGO</stp>
        <stp>HIgh</stp>
        <stp/>
        <stp>T</stp>
        <tr r="K30" s="1"/>
      </tp>
      <tp t="s">
        <v>Costco Wholesale Corp</v>
        <stp/>
        <stp>ContractData</stp>
        <stp>COST</stp>
        <stp>LongDescription</stp>
        <stp/>
        <stp>T</stp>
        <tr r="P33" s="1"/>
      </tp>
      <tp t="s">
        <v>Cisco Systems Inc</v>
        <stp/>
        <stp>ContractData</stp>
        <stp>CSCO</stp>
        <stp>LongDescription</stp>
        <stp/>
        <stp>T</stp>
        <tr r="P42" s="1"/>
      </tp>
      <tp>
        <v>788</v>
        <stp/>
        <stp>ContractData</stp>
        <stp>COST</stp>
        <stp>OPen</stp>
        <stp/>
        <stp>T</stp>
        <tr r="J33" s="1"/>
      </tp>
      <tp>
        <v>179.87</v>
        <stp/>
        <stp>ContractData</stp>
        <stp>PEP</stp>
        <stp>LastTradeToday</stp>
        <stp/>
        <stp>T</stp>
        <tr r="B36" s="1"/>
      </tp>
      <tp>
        <v>615</v>
        <stp/>
        <stp>ContractData</stp>
        <stp>NFLX</stp>
        <stp>LastTradeToday</stp>
        <stp/>
        <stp>T</stp>
        <tr r="B35" s="1"/>
      </tp>
      <tp>
        <v>638.16999999999996</v>
        <stp/>
        <stp>ContractData</stp>
        <stp>INTU</stp>
        <stp>OPen</stp>
        <stp/>
        <stp>T</stp>
        <tr r="J43" s="1"/>
      </tp>
      <tp t="s">
        <v>Apple Inc</v>
        <stp/>
        <stp>ContractData</stp>
        <stp>AAPL</stp>
        <stp>LongDescription</stp>
        <stp/>
        <stp>T</stp>
        <tr r="P26" s="1"/>
      </tp>
      <tp t="s">
        <v>Adobe Inc.</v>
        <stp/>
        <stp>ContractData</stp>
        <stp>ADBE</stp>
        <stp>LongDescription</stp>
        <stp/>
        <stp>T</stp>
        <tr r="P38" s="1"/>
      </tp>
      <tp t="s">
        <v>Applied Materials Inc</v>
        <stp/>
        <stp>ContractData</stp>
        <stp>AMAT</stp>
        <stp>LongDescription</stp>
        <stp/>
        <stp>T</stp>
        <tr r="P44" s="1"/>
      </tp>
      <tp t="s">
        <v>Amazon.com Inc</v>
        <stp/>
        <stp>ContractData</stp>
        <stp>AMZN</stp>
        <stp>LongDescription</stp>
        <stp/>
        <stp>T</stp>
        <tr r="P28" s="1"/>
      </tp>
      <tp t="s">
        <v>Broadcom Inc.</v>
        <stp/>
        <stp>ContractData</stp>
        <stp>AVGO</stp>
        <stp>LongDescription</stp>
        <stp/>
        <stp>T</stp>
        <tr r="P30" s="1"/>
      </tp>
      <tp>
        <v>208.4</v>
        <stp/>
        <stp>ContractData</stp>
        <stp>AMAT</stp>
        <stp>OPen</stp>
        <stp/>
        <stp>T</stp>
        <tr r="J44" s="1"/>
      </tp>
      <tp>
        <v>188</v>
        <stp/>
        <stp>ContractData</stp>
        <stp>AMZN</stp>
        <stp>OPen</stp>
        <stp/>
        <stp>T</stp>
        <tr r="J28" s="1"/>
      </tp>
      <tp>
        <v>164.99</v>
        <stp/>
        <stp>ContractData</stp>
        <stp>TMUS</stp>
        <stp>OPen</stp>
        <stp/>
        <stp>T</stp>
        <tr r="J41" s="1"/>
      </tp>
      <tp>
        <v>164.99</v>
        <stp/>
        <stp>ContractData</stp>
        <stp>TMUS</stp>
        <stp>HIgh</stp>
        <stp/>
        <stp>T</stp>
        <tr r="K41" s="1"/>
      </tp>
      <tp>
        <v>188.31</v>
        <stp/>
        <stp>ContractData</stp>
        <stp>AMZN</stp>
        <stp>HIgh</stp>
        <stp/>
        <stp>T</stp>
        <tr r="K28" s="1"/>
      </tp>
      <tp>
        <v>208.47</v>
        <stp/>
        <stp>ContractData</stp>
        <stp>AMAT</stp>
        <stp>HIgh</stp>
        <stp/>
        <stp>T</stp>
        <tr r="K44" s="1"/>
      </tp>
      <tp>
        <v>358559.8</v>
        <stp/>
        <stp>StudyData</stp>
        <stp>QO</stp>
        <stp>MA</stp>
        <stp>InputChoice=ContractVol,MAType=Sim,Period=5</stp>
        <stp>MA</stp>
        <stp>D</stp>
        <stp>-1</stp>
        <stp>all</stp>
        <stp/>
        <stp/>
        <stp/>
        <stp>T</stp>
        <tr r="N15" s="1"/>
      </tp>
      <tp>
        <v>45425.546076388884</v>
        <stp/>
        <stp>SystemInfo</stp>
        <stp>Linetime</stp>
        <tr r="R15" s="1"/>
      </tp>
      <tp>
        <v>638.16999999999996</v>
        <stp/>
        <stp>ContractData</stp>
        <stp>INTU</stp>
        <stp>HIgh</stp>
        <stp/>
        <stp>T</stp>
        <tr r="K43" s="1"/>
      </tp>
      <tp>
        <v>789.48</v>
        <stp/>
        <stp>ContractData</stp>
        <stp>COST</stp>
        <stp>HIgh</stp>
        <stp/>
        <stp>T</stp>
        <tr r="K33" s="1"/>
      </tp>
      <tp>
        <v>614.30000000000007</v>
        <stp/>
        <stp>ContractData</stp>
        <stp>NFLX</stp>
        <stp>OPen</stp>
        <stp/>
        <stp>T</stp>
        <tr r="J35" s="1"/>
      </tp>
      <tp>
        <v>186.93</v>
        <stp/>
        <stp>ContractData</stp>
        <stp>AAPL</stp>
        <stp>HIgh</stp>
        <stp/>
        <stp>T</stp>
        <tr r="K26" s="1"/>
      </tp>
      <tp t="s">
        <v>Intuit Corp</v>
        <stp/>
        <stp>ContractData</stp>
        <stp>INTU</stp>
        <stp>LongDescription</stp>
        <stp/>
        <stp>T</stp>
        <tr r="P43" s="1"/>
      </tp>
      <tp>
        <v>163.18</v>
        <stp/>
        <stp>ContractData</stp>
        <stp>TMUS</stp>
        <stp>LastTradeToday</stp>
        <stp/>
        <stp>T</stp>
        <tr r="B41" s="1"/>
      </tp>
      <tp>
        <v>472.75</v>
        <stp/>
        <stp>ContractData</stp>
        <stp>META</stp>
        <stp>OPen</stp>
        <stp/>
        <stp>T</stp>
        <tr r="J29" s="1"/>
      </tp>
      <tp>
        <v>55</v>
        <stp/>
        <stp>ContractData</stp>
        <stp>QO</stp>
        <stp>MT_LastBidVolume</stp>
        <stp/>
        <stp>T</stp>
        <tr r="F15" s="1"/>
      </tp>
      <tp>
        <v>486.24</v>
        <stp/>
        <stp>ContractData</stp>
        <stp>ADBE</stp>
        <stp>OPen</stp>
        <stp/>
        <stp>T</stp>
        <tr r="J38" s="1"/>
      </tp>
      <tp>
        <v>184.72</v>
        <stp/>
        <stp>ContractData</stp>
        <stp>QCOM</stp>
        <stp>HIgh</stp>
        <stp/>
        <stp>T</stp>
        <tr r="K40" s="1"/>
      </tp>
      <tp>
        <v>327392</v>
        <stp/>
        <stp>ContractData</stp>
        <stp>QO</stp>
        <stp>T_CVol</stp>
        <stp/>
        <stp>T</stp>
        <tr r="M15" s="1"/>
      </tp>
      <tp>
        <v>629.05000000000007</v>
        <stp/>
        <stp>ContractData</stp>
        <stp>INTU</stp>
        <stp>LastTradeToday</stp>
        <stp/>
        <stp>T</stp>
        <tr r="B43" s="1"/>
      </tp>
      <tp>
        <v>183.18</v>
        <stp/>
        <stp>ContractData</stp>
        <stp>QCOM</stp>
        <stp>OPen</stp>
        <stp/>
        <stp>T</stp>
        <tr r="J40" s="1"/>
      </tp>
      <tp>
        <v>490.15000000000003</v>
        <stp/>
        <stp>ContractData</stp>
        <stp>ADBE</stp>
        <stp>HIgh</stp>
        <stp/>
        <stp>T</stp>
        <tr r="K38" s="1"/>
      </tp>
      <tp t="s">
        <v>Netflix Inc</v>
        <stp/>
        <stp>ContractData</stp>
        <stp>NFLX</stp>
        <stp>LongDescription</stp>
        <stp/>
        <stp>T</stp>
        <tr r="P35" s="1"/>
      </tp>
      <tp t="s">
        <v>NVIDIA Corp</v>
        <stp/>
        <stp>ContractData</stp>
        <stp>NVDA</stp>
        <stp>LongDescription</stp>
        <stp/>
        <stp>T</stp>
        <tr r="P27" s="1"/>
      </tp>
      <tp>
        <v>774.9</v>
        <stp/>
        <stp>ContractData</stp>
        <stp>COST</stp>
        <stp>LastTradeToday</stp>
        <stp/>
        <stp>T</stp>
        <tr r="B33" s="1"/>
      </tp>
      <tp>
        <v>206.48000000000002</v>
        <stp/>
        <stp>ContractData</stp>
        <stp>AMAT</stp>
        <stp>LastTradeToday</stp>
        <stp/>
        <stp>T</stp>
        <tr r="B44" s="1"/>
      </tp>
      <tp>
        <v>414</v>
        <stp/>
        <stp>ContractData</stp>
        <stp>MSFT</stp>
        <stp>LastTradeToday</stp>
        <stp/>
        <stp>T</stp>
        <tr r="B25" s="1"/>
      </tp>
      <tp>
        <v>473.35</v>
        <stp/>
        <stp>ContractData</stp>
        <stp>META</stp>
        <stp>HIgh</stp>
        <stp/>
        <stp>T</stp>
        <tr r="K29" s="1"/>
      </tp>
      <tp t="s">
        <v>Meta Platforms, Inc.</v>
        <stp/>
        <stp>ContractData</stp>
        <stp>META</stp>
        <stp>LongDescription</stp>
        <stp/>
        <stp>T</stp>
        <tr r="P29" s="1"/>
      </tp>
      <tp t="s">
        <v>Microsoft Corporation</v>
        <stp/>
        <stp>ContractData</stp>
        <stp>MSFT</stp>
        <stp>LongDescription</stp>
        <stp/>
        <stp>T</stp>
        <tr r="P25" s="1"/>
      </tp>
      <tp>
        <v>616.48</v>
        <stp/>
        <stp>ContractData</stp>
        <stp>NFLX</stp>
        <stp>HIgh</stp>
        <stp/>
        <stp>T</stp>
        <tr r="K35" s="1"/>
      </tp>
      <tp>
        <v>185.43</v>
        <stp/>
        <stp>ContractData</stp>
        <stp>AAPL</stp>
        <stp>OPen</stp>
        <stp/>
        <stp>T</stp>
        <tr r="J26" s="1"/>
      </tp>
      <tp t="s">
        <v>Alphabet, Inc. Class A</v>
        <stp/>
        <stp>ContractData</stp>
        <stp>GOOGL</stp>
        <stp>LongDescription</stp>
        <stp/>
        <stp>T</stp>
        <tr r="P32" s="1"/>
      </tp>
      <tp>
        <v>105.24000000000001</v>
        <stp/>
        <stp>ContractData</stp>
        <stp>DXE</stp>
        <stp>HIgh</stp>
        <stp/>
        <stp>T</stp>
        <tr r="K6" s="1"/>
      </tp>
      <tp>
        <v>8797</v>
        <stp/>
        <stp>ContractData</stp>
        <stp>CCE</stp>
        <stp>OPen</stp>
        <stp/>
        <stp>T</stp>
        <tr r="J3" s="1"/>
      </tp>
      <tp>
        <v>78.180000000000007</v>
        <stp/>
        <stp>ContractData</stp>
        <stp>CLE</stp>
        <stp>OPen</stp>
        <stp/>
        <stp>T</stp>
        <tr r="J4" s="1"/>
      </tp>
      <tp>
        <v>4.6530000000000005</v>
        <stp/>
        <stp>ContractData</stp>
        <stp>CPE</stp>
        <stp>OPen</stp>
        <stp/>
        <stp>T</stp>
        <tr r="J5" s="1"/>
      </tp>
      <tp>
        <v>1.0823</v>
        <stp/>
        <stp>ContractData</stp>
        <stp>EU6</stp>
        <stp>HIgh</stp>
        <stp/>
        <stp>T</stp>
        <tr r="K7" s="1"/>
      </tp>
      <tp>
        <v>61465</v>
        <stp/>
        <stp>ContractData</stp>
        <stp>BTC</stp>
        <stp>OPen</stp>
        <stp/>
        <stp>T</stp>
        <tr r="J2" s="1"/>
      </tp>
      <tp>
        <v>83.36</v>
        <stp/>
        <stp>ContractData</stp>
        <stp>QO</stp>
        <stp>LastTradeToday</stp>
        <stp/>
        <stp>T</stp>
        <tr r="B15" s="1"/>
      </tp>
      <tp>
        <v>151.28</v>
        <stp/>
        <stp>ContractData</stp>
        <stp>AMD</stp>
        <stp>OPen</stp>
        <stp/>
        <stp>T</stp>
        <tr r="J37" s="1"/>
      </tp>
      <tp>
        <v>315213</v>
        <stp/>
        <stp>ContractData</stp>
        <stp>INTU</stp>
        <stp>T_CVol</stp>
        <stp/>
        <stp>T</stp>
        <tr r="M43" s="1"/>
      </tp>
      <tp>
        <v>2370.8000000000002</v>
        <stp/>
        <stp>ContractData</stp>
        <stp>GCE</stp>
        <stp>HIgh</stp>
        <stp/>
        <stp>T</stp>
        <tr r="K8" s="1"/>
      </tp>
      <tp>
        <v>8303056</v>
        <stp/>
        <stp>ContractData</stp>
        <stp>MSFT</stp>
        <stp>T_CVol</stp>
        <stp/>
        <stp>T</stp>
        <tr r="M25" s="1"/>
      </tp>
      <tp>
        <v>1672211</v>
        <stp/>
        <stp>ContractData</stp>
        <stp>AMAT</stp>
        <stp>T_CVol</stp>
        <stp/>
        <stp>T</stp>
        <tr r="M44" s="1"/>
      </tp>
      <tp>
        <v>821067</v>
        <stp/>
        <stp>ContractData</stp>
        <stp>COST</stp>
        <stp>T_CVol</stp>
        <stp/>
        <stp>T</stp>
        <tr r="M33" s="1"/>
      </tp>
      <tp>
        <v>2369.1</v>
        <stp/>
        <stp>ContractData</stp>
        <stp>GCE</stp>
        <stp>OPen</stp>
        <stp/>
        <stp>T</stp>
        <tr r="J8" s="1"/>
      </tp>
      <tp>
        <v>1417684</v>
        <stp/>
        <stp>ContractData</stp>
        <stp>TMUS</stp>
        <stp>T_CVol</stp>
        <stp/>
        <stp>T</stp>
        <tr r="M41" s="1"/>
      </tp>
      <tp>
        <v>153.33000000000001</v>
        <stp/>
        <stp>ContractData</stp>
        <stp>AMD</stp>
        <stp>HIgh</stp>
        <stp/>
        <stp>T</stp>
        <tr r="K37" s="1"/>
      </tp>
      <tp>
        <v>22925351.199999999</v>
        <stp/>
        <stp>StudyData</stp>
        <stp>GOOGL</stp>
        <stp>MA</stp>
        <stp>InputChoice=ContractVol,MAType=Sim,Period=5</stp>
        <stp>MA</stp>
        <stp>D</stp>
        <stp>-1</stp>
        <stp>all</stp>
        <stp/>
        <stp/>
        <stp/>
        <stp>T</stp>
        <tr r="N32" s="1"/>
      </tp>
      <tp>
        <v>63855</v>
        <stp/>
        <stp>ContractData</stp>
        <stp>BTC</stp>
        <stp>HIgh</stp>
        <stp/>
        <stp>T</stp>
        <tr r="K2" s="1"/>
      </tp>
      <tp>
        <v>1.0788</v>
        <stp/>
        <stp>ContractData</stp>
        <stp>EU6</stp>
        <stp>OPen</stp>
        <stp/>
        <stp>T</stp>
        <tr r="J7" s="1"/>
      </tp>
      <tp>
        <v>1481913.4</v>
        <stp/>
        <stp>StudyData</stp>
        <stp>S.LIN</stp>
        <stp>MA</stp>
        <stp>InputChoice=ContractVol,MAType=Sim,Period=5</stp>
        <stp>MA</stp>
        <stp>D</stp>
        <stp>-1</stp>
        <stp>all</stp>
        <stp/>
        <stp/>
        <stp/>
        <stp>T</stp>
        <tr r="N39" s="1"/>
      </tp>
      <tp>
        <v>4.7679999999999998</v>
        <stp/>
        <stp>ContractData</stp>
        <stp>CPE</stp>
        <stp>HIgh</stp>
        <stp/>
        <stp>T</stp>
        <tr r="K5" s="1"/>
      </tp>
      <tp>
        <v>79.489999999999995</v>
        <stp/>
        <stp>ContractData</stp>
        <stp>CLE</stp>
        <stp>HIgh</stp>
        <stp/>
        <stp>T</stp>
        <tr r="K4" s="1"/>
      </tp>
      <tp>
        <v>105.17</v>
        <stp/>
        <stp>ContractData</stp>
        <stp>DXE</stp>
        <stp>OPen</stp>
        <stp/>
        <stp>T</stp>
        <tr r="J6" s="1"/>
      </tp>
      <tp>
        <v>8832</v>
        <stp/>
        <stp>ContractData</stp>
        <stp>CCE</stp>
        <stp>HIgh</stp>
        <stp/>
        <stp>T</stp>
        <tr r="K3" s="1"/>
      </tp>
      <tp>
        <v>-0.97</v>
        <stp/>
        <stp>ContractData</stp>
        <stp>S.GOOG</stp>
        <stp>NetLastTradeToday</stp>
        <stp/>
        <stp>T</stp>
        <tr r="C31" s="1"/>
      </tp>
      <tp>
        <v>5.9429999999999997E-2</v>
        <stp/>
        <stp>ContractData</stp>
        <stp>MX6</stp>
        <stp>HIgh</stp>
        <stp/>
        <stp>T</stp>
        <tr r="K11" s="1"/>
      </tp>
      <tp>
        <v>38100</v>
        <stp/>
        <stp>ContractData</stp>
        <stp>JNK</stp>
        <stp>OPen</stp>
        <stp/>
        <stp>T</stp>
        <tr r="J10" s="1"/>
      </tp>
      <tp>
        <v>2.3610000000000002</v>
        <stp/>
        <stp>ContractData</stp>
        <stp>NGE</stp>
        <stp>HIgh</stp>
        <stp/>
        <stp>T</stp>
        <tr r="K12" s="1"/>
      </tp>
      <tp>
        <v>2.4314</v>
        <stp/>
        <stp>ContractData</stp>
        <stp>HOE</stp>
        <stp>OPen</stp>
        <stp/>
        <stp>T</stp>
        <tr r="J9" s="1"/>
      </tp>
      <tp>
        <v>2.4669000000000003</v>
        <stp/>
        <stp>ContractData</stp>
        <stp>HOE</stp>
        <stp>HIgh</stp>
        <stp/>
        <stp>T</stp>
        <tr r="K9" s="1"/>
      </tp>
      <tp>
        <v>2.25</v>
        <stp/>
        <stp>ContractData</stp>
        <stp>NGE</stp>
        <stp>OPen</stp>
        <stp/>
        <stp>T</stp>
        <tr r="J12" s="1"/>
      </tp>
      <tp>
        <v>38230</v>
        <stp/>
        <stp>ContractData</stp>
        <stp>JNK</stp>
        <stp>HIgh</stp>
        <stp/>
        <stp>T</stp>
        <tr r="K10" s="1"/>
      </tp>
      <tp>
        <v>5.9229999999999998E-2</v>
        <stp/>
        <stp>ContractData</stp>
        <stp>MX6</stp>
        <stp>OPen</stp>
        <stp/>
        <stp>T</stp>
        <tr r="J11" s="1"/>
      </tp>
      <tp>
        <v>1949422</v>
        <stp/>
        <stp>ContractData</stp>
        <stp>PEP</stp>
        <stp>T_CVol</stp>
        <stp/>
        <stp>T</stp>
        <tr r="M36" s="1"/>
      </tp>
      <tp>
        <v>1101655</v>
        <stp/>
        <stp>ContractData</stp>
        <stp>NFLX</stp>
        <stp>T_CVol</stp>
        <stp/>
        <stp>T</stp>
        <tr r="M35" s="1"/>
      </tp>
      <tp>
        <v>109</v>
        <stp/>
        <stp>ContractData</stp>
        <stp>TYA</stp>
        <stp>HIgh</stp>
        <stp/>
        <stp>T</stp>
        <tr r="K19" s="1"/>
      </tp>
      <tp>
        <v>19.240000000000002</v>
        <stp/>
        <stp>ContractData</stp>
        <stp>SBE</stp>
        <stp>OPen</stp>
        <stp/>
        <stp>T</stp>
        <tr r="J17" s="1"/>
      </tp>
      <tp>
        <v>28.42</v>
        <stp/>
        <stp>ContractData</stp>
        <stp>SIE</stp>
        <stp>OPen</stp>
        <stp/>
        <stp>T</stp>
        <tr r="J18" s="1"/>
      </tp>
      <tp>
        <v>151.21</v>
        <stp/>
        <stp>ContractData</stp>
        <stp>AMD</stp>
        <stp>LOw</stp>
        <stp/>
        <stp>T</stp>
        <tr r="L37" s="1"/>
      </tp>
      <tp>
        <v>2.3559999999999999</v>
        <stp/>
        <stp>ContractData</stp>
        <stp>NGE</stp>
        <stp>Bid</stp>
        <stp/>
        <stp>T</stp>
        <tr r="G12" s="1"/>
      </tp>
      <tp>
        <v>5.9149999999999994E-2</v>
        <stp/>
        <stp>ContractData</stp>
        <stp>MX6</stp>
        <stp>Ask</stp>
        <stp/>
        <stp>T</stp>
        <tr r="H11" s="1"/>
      </tp>
      <tp>
        <v>77.78</v>
        <stp/>
        <stp>ContractData</stp>
        <stp>CLE</stp>
        <stp>LOw</stp>
        <stp/>
        <stp>T</stp>
        <tr r="L4" s="1"/>
      </tp>
      <tp>
        <v>7025</v>
        <stp/>
        <stp>ContractData</stp>
        <stp>CCE</stp>
        <stp>LOw</stp>
        <stp/>
        <stp>T</stp>
        <tr r="L3" s="1"/>
      </tp>
      <tp>
        <v>4.6160000000000005</v>
        <stp/>
        <stp>ContractData</stp>
        <stp>CPE</stp>
        <stp>LOw</stp>
        <stp/>
        <stp>T</stp>
        <tr r="L5" s="1"/>
      </tp>
      <tp>
        <v>2.3570000000000002</v>
        <stp/>
        <stp>ContractData</stp>
        <stp>NGE</stp>
        <stp>Ask</stp>
        <stp/>
        <stp>T</stp>
        <tr r="H12" s="1"/>
      </tp>
      <tp>
        <v>5.9139999999999998E-2</v>
        <stp/>
        <stp>ContractData</stp>
        <stp>MX6</stp>
        <stp>Bid</stp>
        <stp/>
        <stp>T</stp>
        <tr r="G11" s="1"/>
      </tp>
      <tp>
        <v>61045</v>
        <stp/>
        <stp>ContractData</stp>
        <stp>BTC</stp>
        <stp>LOw</stp>
        <stp/>
        <stp>T</stp>
        <tr r="L2" s="1"/>
      </tp>
      <tp>
        <v>1.0782</v>
        <stp/>
        <stp>ContractData</stp>
        <stp>EU6</stp>
        <stp>LOw</stp>
        <stp/>
        <stp>T</stp>
        <tr r="L7" s="1"/>
      </tp>
      <tp>
        <v>2.4415</v>
        <stp/>
        <stp>ContractData</stp>
        <stp>HOE</stp>
        <stp>Ask</stp>
        <stp/>
        <stp>T</stp>
        <tr r="H9" s="1"/>
      </tp>
      <tp>
        <v>104.925</v>
        <stp/>
        <stp>ContractData</stp>
        <stp>DXE</stp>
        <stp>LOw</stp>
        <stp/>
        <stp>T</stp>
        <tr r="L6" s="1"/>
      </tp>
      <tp>
        <v>38160</v>
        <stp/>
        <stp>ContractData</stp>
        <stp>JNK</stp>
        <stp>Bid</stp>
        <stp/>
        <stp>T</stp>
        <tr r="G10" s="1"/>
      </tp>
      <tp>
        <v>2337.6</v>
        <stp/>
        <stp>ContractData</stp>
        <stp>GCE</stp>
        <stp>LOw</stp>
        <stp/>
        <stp>T</stp>
        <tr r="L8" s="1"/>
      </tp>
      <tp>
        <v>38170</v>
        <stp/>
        <stp>ContractData</stp>
        <stp>JNK</stp>
        <stp>Ask</stp>
        <stp/>
        <stp>T</stp>
        <tr r="H10" s="1"/>
      </tp>
      <tp>
        <v>2.4412000000000003</v>
        <stp/>
        <stp>ContractData</stp>
        <stp>HOE</stp>
        <stp>Bid</stp>
        <stp/>
        <stp>T</stp>
        <tr r="G9" s="1"/>
      </tp>
      <tp>
        <v>2342.6</v>
        <stp/>
        <stp>ContractData</stp>
        <stp>GCE</stp>
        <stp>Bid</stp>
        <stp/>
        <stp>T</stp>
        <tr r="G8" s="1"/>
      </tp>
      <tp>
        <v>105.10000000000001</v>
        <stp/>
        <stp>ContractData</stp>
        <stp>DXE</stp>
        <stp>Ask</stp>
        <stp/>
        <stp>T</stp>
        <tr r="H6" s="1"/>
      </tp>
      <tp>
        <v>2.423</v>
        <stp/>
        <stp>ContractData</stp>
        <stp>HOE</stp>
        <stp>LOw</stp>
        <stp/>
        <stp>T</stp>
        <tr r="L9" s="1"/>
      </tp>
      <tp>
        <v>1.0806</v>
        <stp/>
        <stp>ContractData</stp>
        <stp>EU6</stp>
        <stp>Ask</stp>
        <stp/>
        <stp>T</stp>
        <tr r="H7" s="1"/>
      </tp>
      <tp>
        <v>1.0805500000000001</v>
        <stp/>
        <stp>ContractData</stp>
        <stp>EU6</stp>
        <stp>Bid</stp>
        <stp/>
        <stp>T</stp>
        <tr r="G7" s="1"/>
      </tp>
      <tp>
        <v>38010</v>
        <stp/>
        <stp>ContractData</stp>
        <stp>JNK</stp>
        <stp>LOw</stp>
        <stp/>
        <stp>T</stp>
        <tr r="L10" s="1"/>
      </tp>
      <tp>
        <v>2342.8000000000002</v>
        <stp/>
        <stp>ContractData</stp>
        <stp>GCE</stp>
        <stp>Ask</stp>
        <stp/>
        <stp>T</stp>
        <tr r="H8" s="1"/>
      </tp>
      <tp>
        <v>105.095</v>
        <stp/>
        <stp>ContractData</stp>
        <stp>DXE</stp>
        <stp>Bid</stp>
        <stp/>
        <stp>T</stp>
        <tr r="G6" s="1"/>
      </tp>
      <tp>
        <v>5.9089999999999997E-2</v>
        <stp/>
        <stp>ContractData</stp>
        <stp>MX6</stp>
        <stp>LOw</stp>
        <stp/>
        <stp>T</stp>
        <tr r="L11" s="1"/>
      </tp>
      <tp>
        <v>79.070000000000007</v>
        <stp/>
        <stp>ContractData</stp>
        <stp>CLE</stp>
        <stp>Bid</stp>
        <stp/>
        <stp>T</stp>
        <tr r="G4" s="1"/>
      </tp>
      <tp t="s">
        <v/>
        <stp/>
        <stp>ContractData</stp>
        <stp>CCE</stp>
        <stp>Bid</stp>
        <stp/>
        <stp>T</stp>
        <tr r="G3" s="1"/>
      </tp>
      <tp>
        <v>4.7605000000000004</v>
        <stp/>
        <stp>ContractData</stp>
        <stp>CPE</stp>
        <stp>Bid</stp>
        <stp/>
        <stp>T</stp>
        <tr r="G5" s="1"/>
      </tp>
      <tp>
        <v>63125</v>
        <stp/>
        <stp>ContractData</stp>
        <stp>BTC</stp>
        <stp>Bid</stp>
        <stp/>
        <stp>T</stp>
        <tr r="G2" s="1"/>
      </tp>
      <tp>
        <v>151.71</v>
        <stp/>
        <stp>ContractData</stp>
        <stp>AMD</stp>
        <stp>Ask</stp>
        <stp/>
        <stp>T</stp>
        <tr r="H37" s="1"/>
      </tp>
      <tp>
        <v>151.69</v>
        <stp/>
        <stp>ContractData</stp>
        <stp>AMD</stp>
        <stp>Bid</stp>
        <stp/>
        <stp>T</stp>
        <tr r="G37" s="1"/>
      </tp>
      <tp>
        <v>63150</v>
        <stp/>
        <stp>ContractData</stp>
        <stp>BTC</stp>
        <stp>Ask</stp>
        <stp/>
        <stp>T</stp>
        <tr r="H2" s="1"/>
      </tp>
      <tp>
        <v>2.214</v>
        <stp/>
        <stp>ContractData</stp>
        <stp>NGE</stp>
        <stp>LOw</stp>
        <stp/>
        <stp>T</stp>
        <tr r="L12" s="1"/>
      </tp>
      <tp>
        <v>4.7610000000000001</v>
        <stp/>
        <stp>ContractData</stp>
        <stp>CPE</stp>
        <stp>Ask</stp>
        <stp/>
        <stp>T</stp>
        <tr r="H5" s="1"/>
      </tp>
      <tp t="s">
        <v/>
        <stp/>
        <stp>ContractData</stp>
        <stp>CCE</stp>
        <stp>Ask</stp>
        <stp/>
        <stp>T</stp>
        <tr r="H3" s="1"/>
      </tp>
      <tp>
        <v>79.08</v>
        <stp/>
        <stp>ContractData</stp>
        <stp>CLE</stp>
        <stp>Ask</stp>
        <stp/>
        <stp>T</stp>
        <tr r="H4" s="1"/>
      </tp>
      <tp>
        <v>1000</v>
        <stp/>
        <stp>ContractData</stp>
        <stp>PLE</stp>
        <stp>LOw</stp>
        <stp/>
        <stp>T</stp>
        <tr r="L14" s="1"/>
      </tp>
      <tp>
        <v>959</v>
        <stp/>
        <stp>ContractData</stp>
        <stp>PAE</stp>
        <stp>LOw</stp>
        <stp/>
        <stp>T</stp>
        <tr r="L13" s="1"/>
      </tp>
      <tp>
        <v>179.85</v>
        <stp/>
        <stp>ContractData</stp>
        <stp>PEP</stp>
        <stp>LOw</stp>
        <stp/>
        <stp>T</stp>
        <tr r="L36" s="1"/>
      </tp>
      <tp>
        <v>28.185000000000002</v>
        <stp/>
        <stp>ContractData</stp>
        <stp>SIE</stp>
        <stp>LOw</stp>
        <stp/>
        <stp>T</stp>
        <tr r="L18" s="1"/>
      </tp>
      <tp>
        <v>18.580000000000002</v>
        <stp/>
        <stp>ContractData</stp>
        <stp>SBE</stp>
        <stp>LOw</stp>
        <stp/>
        <stp>T</stp>
        <tr r="L17" s="1"/>
      </tp>
      <tp>
        <v>2.4913000000000003</v>
        <stp/>
        <stp>ContractData</stp>
        <stp>RBE</stp>
        <stp>LOw</stp>
        <stp/>
        <stp>T</stp>
        <tr r="L16" s="1"/>
      </tp>
      <tp>
        <v>108.71875</v>
        <stp/>
        <stp>ContractData</stp>
        <stp>TYA</stp>
        <stp>LOw</stp>
        <stp/>
        <stp>T</stp>
        <tr r="L19" s="1"/>
      </tp>
      <tp>
        <v>474</v>
        <stp/>
        <stp>ContractData</stp>
        <stp>ZCE</stp>
        <stp>Bid</stp>
        <stp/>
        <stp>T</stp>
        <tr r="G20" s="1"/>
      </tp>
      <tp>
        <v>690.75</v>
        <stp/>
        <stp>ContractData</stp>
        <stp>ZWA</stp>
        <stp>Bid</stp>
        <stp/>
        <stp>T</stp>
        <tr r="G22" s="1"/>
      </tp>
      <tp>
        <v>1221.75</v>
        <stp/>
        <stp>ContractData</stp>
        <stp>ZSE</stp>
        <stp>Bid</stp>
        <stp/>
        <stp>T</stp>
        <tr r="G21" s="1"/>
      </tp>
      <tp>
        <v>691</v>
        <stp/>
        <stp>ContractData</stp>
        <stp>ZWA</stp>
        <stp>Ask</stp>
        <stp/>
        <stp>T</stp>
        <tr r="H22" s="1"/>
      </tp>
      <tp>
        <v>1222</v>
        <stp/>
        <stp>ContractData</stp>
        <stp>ZSE</stp>
        <stp>Ask</stp>
        <stp/>
        <stp>T</stp>
        <tr r="H21" s="1"/>
      </tp>
      <tp>
        <v>474.25</v>
        <stp/>
        <stp>ContractData</stp>
        <stp>ZCE</stp>
        <stp>Ask</stp>
        <stp/>
        <stp>T</stp>
        <tr r="H20" s="1"/>
      </tp>
      <tp>
        <v>108.875</v>
        <stp/>
        <stp>ContractData</stp>
        <stp>TYA</stp>
        <stp>Ask</stp>
        <stp/>
        <stp>T</stp>
        <tr r="H19" s="1"/>
      </tp>
      <tp>
        <v>465.5</v>
        <stp/>
        <stp>ContractData</stp>
        <stp>ZCE</stp>
        <stp>LOw</stp>
        <stp/>
        <stp>T</stp>
        <tr r="L20" s="1"/>
      </tp>
      <tp>
        <v>1211.5</v>
        <stp/>
        <stp>ContractData</stp>
        <stp>ZSE</stp>
        <stp>LOw</stp>
        <stp/>
        <stp>T</stp>
        <tr r="L21" s="1"/>
      </tp>
      <tp>
        <v>654.5</v>
        <stp/>
        <stp>ContractData</stp>
        <stp>ZWA</stp>
        <stp>LOw</stp>
        <stp/>
        <stp>T</stp>
        <tr r="L22" s="1"/>
      </tp>
      <tp>
        <v>108.859375</v>
        <stp/>
        <stp>ContractData</stp>
        <stp>TYA</stp>
        <stp>Bid</stp>
        <stp/>
        <stp>T</stp>
        <tr r="G19" s="1"/>
      </tp>
      <tp>
        <v>28.465</v>
        <stp/>
        <stp>ContractData</stp>
        <stp>SIE</stp>
        <stp>Bid</stp>
        <stp/>
        <stp>T</stp>
        <tr r="G18" s="1"/>
      </tp>
      <tp t="s">
        <v/>
        <stp/>
        <stp>ContractData</stp>
        <stp>SBE</stp>
        <stp>Bid</stp>
        <stp/>
        <stp>T</stp>
        <tr r="G17" s="1"/>
      </tp>
      <tp>
        <v>179.88</v>
        <stp/>
        <stp>ContractData</stp>
        <stp>PEP</stp>
        <stp>Ask</stp>
        <stp/>
        <stp>T</stp>
        <tr r="H36" s="1"/>
      </tp>
      <tp>
        <v>967.5</v>
        <stp/>
        <stp>ContractData</stp>
        <stp>PAE</stp>
        <stp>Ask</stp>
        <stp/>
        <stp>T</stp>
        <tr r="H13" s="1"/>
      </tp>
      <tp>
        <v>1010.3000000000001</v>
        <stp/>
        <stp>ContractData</stp>
        <stp>PLE</stp>
        <stp>Ask</stp>
        <stp/>
        <stp>T</stp>
        <tr r="H14" s="1"/>
      </tp>
      <tp>
        <v>2.5106999999999999</v>
        <stp/>
        <stp>ContractData</stp>
        <stp>RBE</stp>
        <stp>Bid</stp>
        <stp/>
        <stp>T</stp>
        <tr r="G16" s="1"/>
      </tp>
      <tp>
        <v>2.5112000000000001</v>
        <stp/>
        <stp>ContractData</stp>
        <stp>RBE</stp>
        <stp>Ask</stp>
        <stp/>
        <stp>T</stp>
        <tr r="H16" s="1"/>
      </tp>
      <tp>
        <v>1010.1</v>
        <stp/>
        <stp>ContractData</stp>
        <stp>PLE</stp>
        <stp>Bid</stp>
        <stp/>
        <stp>T</stp>
        <tr r="G14" s="1"/>
      </tp>
      <tp>
        <v>179.87</v>
        <stp/>
        <stp>ContractData</stp>
        <stp>PEP</stp>
        <stp>Bid</stp>
        <stp/>
        <stp>T</stp>
        <tr r="G36" s="1"/>
      </tp>
      <tp>
        <v>966.5</v>
        <stp/>
        <stp>ContractData</stp>
        <stp>PAE</stp>
        <stp>Bid</stp>
        <stp/>
        <stp>T</stp>
        <tr r="G13" s="1"/>
      </tp>
      <tp t="s">
        <v/>
        <stp/>
        <stp>ContractData</stp>
        <stp>SBE</stp>
        <stp>Ask</stp>
        <stp/>
        <stp>T</stp>
        <tr r="H17" s="1"/>
      </tp>
      <tp>
        <v>28.47</v>
        <stp/>
        <stp>ContractData</stp>
        <stp>SIE</stp>
        <stp>Ask</stp>
        <stp/>
        <stp>T</stp>
        <tr r="H18" s="1"/>
      </tp>
      <tp>
        <v>0.68848894794057258</v>
        <stp/>
        <stp>ContractData</stp>
        <stp>QO</stp>
        <stp>PerCentNetLastTrade</stp>
        <stp/>
        <stp>T</stp>
        <tr r="E15" s="1"/>
        <tr r="D15" s="1"/>
      </tp>
      <tp>
        <v>170.33</v>
        <stp/>
        <stp>ContractData</stp>
        <stp>S.GOOG</stp>
        <stp>HIgh</stp>
        <stp/>
        <stp>T</stp>
        <tr r="K31" s="1"/>
      </tp>
      <tp>
        <v>2.5100000000000002</v>
        <stp/>
        <stp>ContractData</stp>
        <stp>RBE</stp>
        <stp>OPen</stp>
        <stp/>
        <stp>T</stp>
        <tr r="J16" s="1"/>
      </tp>
      <tp>
        <v>1240348</v>
        <stp/>
        <stp>ContractData</stp>
        <stp>ADBE</stp>
        <stp>T_CVol</stp>
        <stp/>
        <stp>T</stp>
        <tr r="M38" s="1"/>
      </tp>
      <tp>
        <v>985</v>
        <stp/>
        <stp>ContractData</stp>
        <stp>PAE</stp>
        <stp>OPen</stp>
        <stp/>
        <stp>T</stp>
        <tr r="J13" s="1"/>
      </tp>
      <tp>
        <v>180.51</v>
        <stp/>
        <stp>ContractData</stp>
        <stp>PEP</stp>
        <stp>OPen</stp>
        <stp/>
        <stp>T</stp>
        <tr r="J36" s="1"/>
      </tp>
      <tp>
        <v>1007.8000000000001</v>
        <stp/>
        <stp>ContractData</stp>
        <stp>PLE</stp>
        <stp>OPen</stp>
        <stp/>
        <stp>T</stp>
        <tr r="J14" s="1"/>
      </tp>
      <tp>
        <v>5.5249890651258085E-2</v>
        <stp/>
        <stp>ContractData</stp>
        <stp>S.LIN</stp>
        <stp>PerCentNetLastTrade</stp>
        <stp/>
        <stp>T</stp>
        <tr r="D39" s="1"/>
        <tr r="E39" s="1"/>
      </tp>
      <tp>
        <v>9695</v>
        <stp/>
        <stp>ContractData</stp>
        <stp>JNK</stp>
        <stp>T_CVol</stp>
        <stp/>
        <stp>T</stp>
        <tr r="M10" s="1"/>
      </tp>
      <tp>
        <v>1025.9000000000001</v>
        <stp/>
        <stp>ContractData</stp>
        <stp>PLE</stp>
        <stp>HIgh</stp>
        <stp/>
        <stp>T</stp>
        <tr r="K14" s="1"/>
      </tp>
      <tp>
        <v>994.5</v>
        <stp/>
        <stp>ContractData</stp>
        <stp>PAE</stp>
        <stp>HIgh</stp>
        <stp/>
        <stp>T</stp>
        <tr r="K13" s="1"/>
      </tp>
      <tp>
        <v>181.35</v>
        <stp/>
        <stp>ContractData</stp>
        <stp>PEP</stp>
        <stp>HIgh</stp>
        <stp/>
        <stp>T</stp>
        <tr r="K36" s="1"/>
      </tp>
      <tp>
        <v>165.84</v>
        <stp/>
        <stp>ContractData</stp>
        <stp>S.GOOG</stp>
        <stp>OPen</stp>
        <stp/>
        <stp>T</stp>
        <tr r="J31" s="1"/>
      </tp>
      <tp>
        <v>2.5313000000000003</v>
        <stp/>
        <stp>ContractData</stp>
        <stp>RBE</stp>
        <stp>HIgh</stp>
        <stp/>
        <stp>T</stp>
        <tr r="K16" s="1"/>
      </tp>
      <tp>
        <v>53234108</v>
        <stp/>
        <stp>ContractData</stp>
        <stp>TSLA</stp>
        <stp>T_CVol</stp>
        <stp/>
        <stp>T</stp>
        <tr r="M34" s="1"/>
      </tp>
      <tp>
        <v>8857768</v>
        <stp/>
        <stp>ContractData</stp>
        <stp>META</stp>
        <stp>T_CVol</stp>
        <stp/>
        <stp>T</stp>
        <tr r="M29" s="1"/>
      </tp>
      <tp>
        <v>22694580</v>
        <stp/>
        <stp>ContractData</stp>
        <stp>NVDA</stp>
        <stp>T_CVol</stp>
        <stp/>
        <stp>T</stp>
        <tr r="M27" s="1"/>
      </tp>
      <tp>
        <v>28.615000000000002</v>
        <stp/>
        <stp>ContractData</stp>
        <stp>SIE</stp>
        <stp>HIgh</stp>
        <stp/>
        <stp>T</stp>
        <tr r="K18" s="1"/>
      </tp>
      <tp>
        <v>108.734375</v>
        <stp/>
        <stp>ContractData</stp>
        <stp>TYA</stp>
        <stp>OPen</stp>
        <stp/>
        <stp>T</stp>
        <tr r="J19" s="1"/>
      </tp>
      <tp>
        <v>19.34</v>
        <stp/>
        <stp>ContractData</stp>
        <stp>SBE</stp>
        <stp>HIgh</stp>
        <stp/>
        <stp>T</stp>
        <tr r="K17" s="1"/>
      </tp>
      <tp>
        <v>437.16</v>
        <stp/>
        <stp>ContractData</stp>
        <stp>S.LIN</stp>
        <stp>HIgh</stp>
        <stp/>
        <stp>T</stp>
        <tr r="K39" s="1"/>
      </tp>
      <tp>
        <v>1135672</v>
        <stp/>
        <stp>ContractData</stp>
        <stp>AVGO</stp>
        <stp>T_CVol</stp>
        <stp/>
        <stp>T</stp>
        <tr r="M30" s="1"/>
      </tp>
      <tp>
        <v>7886811</v>
        <stp/>
        <stp>ContractData</stp>
        <stp>CSCO</stp>
        <stp>T_CVol</stp>
        <stp/>
        <stp>T</stp>
        <tr r="M42" s="1"/>
      </tp>
      <tp>
        <v>468</v>
        <stp/>
        <stp>ContractData</stp>
        <stp>ZCE</stp>
        <stp>OPen</stp>
        <stp/>
        <stp>T</stp>
        <tr r="J20" s="1"/>
      </tp>
      <tp>
        <v>1219</v>
        <stp/>
        <stp>ContractData</stp>
        <stp>ZSE</stp>
        <stp>OPen</stp>
        <stp/>
        <stp>T</stp>
        <tr r="J21" s="1"/>
      </tp>
      <tp>
        <v>662</v>
        <stp/>
        <stp>ContractData</stp>
        <stp>ZWA</stp>
        <stp>OPen</stp>
        <stp/>
        <stp>T</stp>
        <tr r="J22" s="1"/>
      </tp>
      <tp>
        <v>16231082</v>
        <stp/>
        <stp>ContractData</stp>
        <stp>AMZN</stp>
        <stp>T_CVol</stp>
        <stp/>
        <stp>T</stp>
        <tr r="M28" s="1"/>
      </tp>
      <tp>
        <v>18619</v>
        <stp/>
        <stp>ContractData</stp>
        <stp>CCE</stp>
        <stp>T_CVol</stp>
        <stp/>
        <stp>T</stp>
        <tr r="M3" s="1"/>
      </tp>
      <tp>
        <v>191388</v>
        <stp/>
        <stp>ContractData</stp>
        <stp>CLE</stp>
        <stp>T_CVol</stp>
        <stp/>
        <stp>T</stp>
        <tr r="M4" s="1"/>
      </tp>
      <tp>
        <v>92448</v>
        <stp/>
        <stp>ContractData</stp>
        <stp>CPE</stp>
        <stp>T_CVol</stp>
        <stp/>
        <stp>T</stp>
        <tr r="M5" s="1"/>
      </tp>
      <tp>
        <v>208088</v>
        <stp/>
        <stp>ContractData</stp>
        <stp>GCE</stp>
        <stp>T_CVol</stp>
        <stp/>
        <stp>T</stp>
        <tr r="M8" s="1"/>
      </tp>
      <tp>
        <v>5144</v>
        <stp/>
        <stp>ContractData</stp>
        <stp>DXE</stp>
        <stp>T_CVol</stp>
        <stp/>
        <stp>T</stp>
        <tr r="M6" s="1"/>
      </tp>
      <tp>
        <v>32691</v>
        <stp/>
        <stp>ContractData</stp>
        <stp>HOE</stp>
        <stp>T_CVol</stp>
        <stp/>
        <stp>T</stp>
        <tr r="M9" s="1"/>
      </tp>
      <tp>
        <v>115619</v>
        <stp/>
        <stp>ContractData</stp>
        <stp>NGE</stp>
        <stp>T_CVol</stp>
        <stp/>
        <stp>T</stp>
        <tr r="M12" s="1"/>
      </tp>
      <tp>
        <v>82545</v>
        <stp/>
        <stp>ContractData</stp>
        <stp>SBE</stp>
        <stp>T_CVol</stp>
        <stp/>
        <stp>T</stp>
        <tr r="M17" s="1"/>
      </tp>
      <tp>
        <v>51898</v>
        <stp/>
        <stp>ContractData</stp>
        <stp>SIE</stp>
        <stp>T_CVol</stp>
        <stp/>
        <stp>T</stp>
        <tr r="M18" s="1"/>
      </tp>
      <tp>
        <v>37238</v>
        <stp/>
        <stp>ContractData</stp>
        <stp>RBE</stp>
        <stp>T_CVol</stp>
        <stp/>
        <stp>T</stp>
        <tr r="M16" s="1"/>
      </tp>
      <tp>
        <v>5036</v>
        <stp/>
        <stp>ContractData</stp>
        <stp>PAE</stp>
        <stp>T_CVol</stp>
        <stp/>
        <stp>T</stp>
        <tr r="M13" s="1"/>
      </tp>
      <tp>
        <v>30770</v>
        <stp/>
        <stp>ContractData</stp>
        <stp>PLE</stp>
        <stp>T_CVol</stp>
        <stp/>
        <stp>T</stp>
        <tr r="M14" s="1"/>
      </tp>
      <tp>
        <v>230895</v>
        <stp/>
        <stp>ContractData</stp>
        <stp>ZCE</stp>
        <stp>T_CVol</stp>
        <stp/>
        <stp>T</stp>
        <tr r="M20" s="1"/>
      </tp>
      <tp>
        <v>111760</v>
        <stp/>
        <stp>ContractData</stp>
        <stp>ZSE</stp>
        <stp>T_CVol</stp>
        <stp/>
        <stp>T</stp>
        <tr r="M21" s="1"/>
      </tp>
      <tp>
        <v>13388250</v>
        <stp/>
        <stp>ContractData</stp>
        <stp>S.GOOG</stp>
        <stp>T_CVol</stp>
        <stp/>
        <stp>T</stp>
        <tr r="M31" s="1"/>
      </tp>
      <tp>
        <v>3194235</v>
        <stp/>
        <stp>ContractData</stp>
        <stp>QCOM</stp>
        <stp>T_CVol</stp>
        <stp/>
        <stp>T</stp>
        <tr r="M40" s="1"/>
      </tp>
      <tp>
        <v>18837415</v>
        <stp/>
        <stp>ContractData</stp>
        <stp>AMD</stp>
        <stp>T_CVol</stp>
        <stp/>
        <stp>T</stp>
        <tr r="M37" s="1"/>
      </tp>
      <tp>
        <v>168.75</v>
        <stp/>
        <stp>ContractData</stp>
        <stp>GOOGL</stp>
        <stp>HIgh</stp>
        <stp/>
        <stp>T</stp>
        <tr r="K32" s="1"/>
      </tp>
      <tp>
        <v>42221766</v>
        <stp/>
        <stp>ContractData</stp>
        <stp>AAPL</stp>
        <stp>T_CVol</stp>
        <stp/>
        <stp>T</stp>
        <tr r="M26" s="1"/>
      </tp>
      <tp>
        <v>7423</v>
        <stp/>
        <stp>ContractData</stp>
        <stp>BTC</stp>
        <stp>T_CVol</stp>
        <stp/>
        <stp>T</stp>
        <tr r="M2" s="1"/>
      </tp>
      <tp>
        <v>164.26</v>
        <stp/>
        <stp>ContractData</stp>
        <stp>GOOGL</stp>
        <stp>OPen</stp>
        <stp/>
        <stp>T</stp>
        <tr r="J32" s="1"/>
      </tp>
      <tp>
        <v>434.65000000000003</v>
        <stp/>
        <stp>ContractData</stp>
        <stp>S.LIN</stp>
        <stp>Ask</stp>
        <stp/>
        <stp>T</stp>
        <tr r="H39" s="1"/>
      </tp>
      <tp>
        <v>434.45</v>
        <stp/>
        <stp>ContractData</stp>
        <stp>S.LIN</stp>
        <stp>Bid</stp>
        <stp/>
        <stp>T</stp>
        <tr r="G39" s="1"/>
      </tp>
      <tp>
        <v>433.71000000000004</v>
        <stp/>
        <stp>ContractData</stp>
        <stp>S.LIN</stp>
        <stp>LOw</stp>
        <stp/>
        <stp>T</stp>
        <tr r="L39" s="1"/>
      </tp>
      <tp>
        <v>887418</v>
        <stp/>
        <stp>ContractData</stp>
        <stp>TYA</stp>
        <stp>T_CVol</stp>
        <stp/>
        <stp>T</stp>
        <tr r="M19" s="1"/>
      </tp>
      <tp>
        <v>83979</v>
        <stp/>
        <stp>ContractData</stp>
        <stp>ZWA</stp>
        <stp>T_CVol</stp>
        <stp/>
        <stp>T</stp>
        <tr r="M22" s="1"/>
      </tp>
      <tp>
        <v>1228.25</v>
        <stp/>
        <stp>ContractData</stp>
        <stp>ZSE</stp>
        <stp>HIgh</stp>
        <stp/>
        <stp>T</stp>
        <tr r="K21" s="1"/>
      </tp>
      <tp>
        <v>694.25</v>
        <stp/>
        <stp>ContractData</stp>
        <stp>ZWA</stp>
        <stp>HIgh</stp>
        <stp/>
        <stp>T</stp>
        <tr r="K22" s="1"/>
      </tp>
      <tp>
        <v>475.5</v>
        <stp/>
        <stp>ContractData</stp>
        <stp>ZCE</stp>
        <stp>HIgh</stp>
        <stp/>
        <stp>T</stp>
        <tr r="K20" s="1"/>
      </tp>
      <tp>
        <v>4.6625222024866781</v>
        <stp/>
        <stp>ContractData</stp>
        <stp>NGE</stp>
        <stp>PerCentNetLastTrade</stp>
        <stp/>
        <stp>T</stp>
        <tr r="E12" s="1"/>
        <tr r="D12" s="1"/>
      </tp>
      <tp>
        <v>-0.11822327309576085</v>
        <stp/>
        <stp>ContractData</stp>
        <stp>MX6</stp>
        <stp>PerCentNetLastTrade</stp>
        <stp/>
        <stp>T</stp>
        <tr r="D11" s="1"/>
        <tr r="E11" s="1"/>
      </tp>
      <tp>
        <v>0.13116474291710389</v>
        <stp/>
        <stp>ContractData</stp>
        <stp>JNK</stp>
        <stp>PerCentNetLastTrade</stp>
        <stp/>
        <stp>T</stp>
        <tr r="D10" s="1"/>
        <tr r="E10" s="1"/>
      </tp>
      <tp>
        <v>0.27522182057180417</v>
        <stp/>
        <stp>ContractData</stp>
        <stp>HOE</stp>
        <stp>PerCentNetLastTrade</stp>
        <stp/>
        <stp>T</stp>
        <tr r="D9" s="1"/>
        <tr r="E9" s="1"/>
      </tp>
      <tp>
        <v>-1.36</v>
        <stp/>
        <stp>ContractData</stp>
        <stp>GCE</stp>
        <stp>PerCentNetLastTrade</stp>
        <stp/>
        <stp>T</stp>
        <tr r="E8" s="1"/>
        <tr r="D8" s="1"/>
      </tp>
      <tp>
        <v>0.14365152919369786</v>
        <stp/>
        <stp>ContractData</stp>
        <stp>EU6</stp>
        <stp>PerCentNetLastTrade</stp>
        <stp/>
        <stp>T</stp>
        <tr r="E7" s="1"/>
        <tr r="D7" s="1"/>
      </tp>
      <tp>
        <v>-7.1309721892084621E-2</v>
        <stp/>
        <stp>ContractData</stp>
        <stp>DXE</stp>
        <stp>PerCentNetLastTrade</stp>
        <stp/>
        <stp>T</stp>
        <tr r="E6" s="1"/>
        <tr r="D6" s="1"/>
      </tp>
      <tp>
        <v>1.0477894198824431</v>
        <stp/>
        <stp>ContractData</stp>
        <stp>CLE</stp>
        <stp>PerCentNetLastTrade</stp>
        <stp/>
        <stp>T</stp>
        <tr r="D4" s="1"/>
        <tr r="E4" s="1"/>
      </tp>
      <tp>
        <v>-19.975255876729278</v>
        <stp/>
        <stp>ContractData</stp>
        <stp>CCE</stp>
        <stp>PerCentNetLastTrade</stp>
        <stp/>
        <stp>T</stp>
        <tr r="E3" s="1"/>
        <tr r="D3" s="1"/>
      </tp>
      <tp>
        <v>2.1126005361930296</v>
        <stp/>
        <stp>ContractData</stp>
        <stp>CPE</stp>
        <stp>PerCentNetLastTrade</stp>
        <stp/>
        <stp>T</stp>
        <tr r="D5" s="1"/>
        <tr r="E5" s="1"/>
      </tp>
      <tp>
        <v>3.5684987694831829</v>
        <stp/>
        <stp>ContractData</stp>
        <stp>BTC</stp>
        <stp>PerCentNetLastTrade</stp>
        <stp/>
        <stp>T</stp>
        <tr r="D2" s="1"/>
        <tr r="E2" s="1"/>
      </tp>
      <tp>
        <v>-0.14481305950500264</v>
        <stp/>
        <stp>ContractData</stp>
        <stp>AMD</stp>
        <stp>PerCentNetLastTrade</stp>
        <stp/>
        <stp>T</stp>
        <tr r="D37" s="1"/>
        <tr r="E37" s="1"/>
      </tp>
      <tp>
        <v>0.95795635976583293</v>
        <stp/>
        <stp>ContractData</stp>
        <stp>ZCE</stp>
        <stp>PerCentNetLastTrade</stp>
        <stp/>
        <stp>T</stp>
        <tr r="D20" s="1"/>
        <tr r="E20" s="1"/>
      </tp>
      <tp>
        <v>0.22559474979491387</v>
        <stp/>
        <stp>ContractData</stp>
        <stp>ZSE</stp>
        <stp>PerCentNetLastTrade</stp>
        <stp/>
        <stp>T</stp>
        <tr r="E21" s="1"/>
        <tr r="D21" s="1"/>
      </tp>
      <tp>
        <v>4.1446872645064055</v>
        <stp/>
        <stp>ContractData</stp>
        <stp>ZWA</stp>
        <stp>PerCentNetLastTrade</stp>
        <stp/>
        <stp>T</stp>
        <tr r="E22" s="1"/>
        <tr r="D22" s="1"/>
      </tp>
      <tp>
        <v>0.15811412965358632</v>
        <stp/>
        <stp>ContractData</stp>
        <stp>TYA</stp>
        <stp>PerCentNetLastTrade</stp>
        <stp/>
        <stp>T</stp>
        <tr r="E19" s="1"/>
        <tr r="D19" s="1"/>
      </tp>
      <tp>
        <v>-0.14382936925559531</v>
        <stp/>
        <stp>ContractData</stp>
        <stp>SIE</stp>
        <stp>PerCentNetLastTrade</stp>
        <stp/>
        <stp>T</stp>
        <tr r="E18" s="1"/>
        <tr r="D18" s="1"/>
      </tp>
      <tp>
        <v>-3.5963499731615673</v>
        <stp/>
        <stp>ContractData</stp>
        <stp>SBE</stp>
        <stp>PerCentNetLastTrade</stp>
        <stp/>
        <stp>T</stp>
        <tr r="E17" s="1"/>
        <tr r="D17" s="1"/>
      </tp>
      <tp>
        <v>0.42005040604872584</v>
        <stp/>
        <stp>ContractData</stp>
        <stp>RBE</stp>
        <stp>PerCentNetLastTrade</stp>
        <stp/>
        <stp>T</stp>
        <tr r="D16" s="1"/>
        <tr r="E16" s="1"/>
      </tp>
      <tp>
        <v>0.29785544082605242</v>
        <stp/>
        <stp>ContractData</stp>
        <stp>PLE</stp>
        <stp>PerCentNetLastTrade</stp>
        <stp/>
        <stp>T</stp>
        <tr r="D14" s="1"/>
        <tr r="E14" s="1"/>
      </tp>
      <tp>
        <v>-1.4974024651115412</v>
        <stp/>
        <stp>ContractData</stp>
        <stp>PAE</stp>
        <stp>PerCentNetLastTrade</stp>
        <stp/>
        <stp>T</stp>
        <tr r="E13" s="1"/>
        <tr r="D13" s="1"/>
      </tp>
      <tp>
        <v>4.4496356860782023E-2</v>
        <stp/>
        <stp>ContractData</stp>
        <stp>PEP</stp>
        <stp>PerCentNetLastTrade</stp>
        <stp/>
        <stp>T</stp>
        <tr r="D36" s="1"/>
        <tr r="E36" s="1"/>
      </tp>
      <tp>
        <v>83.350000000000009</v>
        <stp/>
        <stp>ContractData</stp>
        <stp>QO</stp>
        <stp>Bid</stp>
        <stp/>
        <stp>T</stp>
        <tr r="G15" s="1"/>
      </tp>
      <tp>
        <v>83.37</v>
        <stp/>
        <stp>ContractData</stp>
        <stp>QO</stp>
        <stp>Ask</stp>
        <stp/>
        <stp>T</stp>
        <tr r="H15" s="1"/>
      </tp>
      <tp>
        <v>82.26</v>
        <stp/>
        <stp>ContractData</stp>
        <stp>QO</stp>
        <stp>LOw</stp>
        <stp/>
        <stp>T</stp>
        <tr r="L15" s="1"/>
      </tp>
      <tp>
        <v>435.07</v>
        <stp/>
        <stp>ContractData</stp>
        <stp>S.LIN</stp>
        <stp>OPen</stp>
        <stp/>
        <stp>T</stp>
        <tr r="J3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0B21-7B21-4185-A63D-AF3623C84004}">
  <dimension ref="A1:T44"/>
  <sheetViews>
    <sheetView showRowColHeaders="0" tabSelected="1" workbookViewId="0"/>
  </sheetViews>
  <sheetFormatPr defaultRowHeight="16.5" x14ac:dyDescent="0.3"/>
  <cols>
    <col min="1" max="1" width="7.75" style="2" bestFit="1" customWidth="1"/>
    <col min="2" max="2" width="9.875" style="2" bestFit="1" customWidth="1"/>
    <col min="3" max="3" width="9.875" style="2" customWidth="1"/>
    <col min="4" max="5" width="9.875" style="4" customWidth="1"/>
    <col min="6" max="13" width="9.875" style="2" customWidth="1"/>
    <col min="14" max="15" width="14.875" style="2" customWidth="1"/>
    <col min="16" max="16" width="36.5" style="2" bestFit="1" customWidth="1"/>
    <col min="17" max="18" width="9.875" style="2" customWidth="1"/>
    <col min="19" max="20" width="9.875" customWidth="1"/>
  </cols>
  <sheetData>
    <row r="1" spans="1:20" x14ac:dyDescent="0.3">
      <c r="A1" s="1" t="s">
        <v>0</v>
      </c>
      <c r="B1" s="1" t="s">
        <v>2</v>
      </c>
      <c r="C1" s="1" t="s">
        <v>3</v>
      </c>
      <c r="D1" s="3" t="s">
        <v>4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  <c r="K1" s="1" t="s">
        <v>9</v>
      </c>
      <c r="L1" s="1" t="s">
        <v>10</v>
      </c>
      <c r="M1" s="1" t="s">
        <v>14</v>
      </c>
      <c r="N1" s="1" t="s">
        <v>15</v>
      </c>
      <c r="O1" s="1" t="s">
        <v>16</v>
      </c>
      <c r="P1" s="1" t="s">
        <v>11</v>
      </c>
      <c r="Q1" s="7" t="s">
        <v>12</v>
      </c>
      <c r="R1" s="8"/>
      <c r="S1" s="7" t="s">
        <v>17</v>
      </c>
      <c r="T1" s="8"/>
    </row>
    <row r="2" spans="1:20" x14ac:dyDescent="0.3">
      <c r="A2" s="2" t="s">
        <v>42</v>
      </c>
      <c r="B2" s="2">
        <f>IFERROR(RTD("cqg.rtd", ,"ContractData", A2, "LastTradeToday",, "T")*1,"")</f>
        <v>63125</v>
      </c>
      <c r="C2" s="2">
        <f>IFERROR(RTD("cqg.rtd",,"ContractData",A2,"NetLastTradeToday",,"T")*1,"")</f>
        <v>2175</v>
      </c>
      <c r="D2" s="4">
        <f>IFERROR(RTD("cqg.rtd",,"ContractData",A2,"PerCentNetLastTrade",,"T")/100,"")</f>
        <v>3.5684987694831832E-2</v>
      </c>
      <c r="E2" s="4">
        <f>IFERROR(RTD("cqg.rtd", ,"ContractData", A2, "PerCentNetLastTrade",, "T")/100,"")</f>
        <v>3.5684987694831832E-2</v>
      </c>
      <c r="F2" s="2">
        <f>RTD("cqg.rtd", ,"ContractData", A2, "MT_LastBidVolume",, "T")</f>
        <v>3</v>
      </c>
      <c r="G2" s="2">
        <f>RTD("cqg.rtd", ,"ContractData", A2, "Bid",, "T")</f>
        <v>63125</v>
      </c>
      <c r="H2" s="2">
        <f>RTD("cqg.rtd", ,"ContractData", A2, "Ask",, "T")</f>
        <v>63150</v>
      </c>
      <c r="I2" s="2">
        <f>RTD("cqg.rtd", ,"ContractData", A2, "MT_LastAskVolume",, "T")</f>
        <v>1</v>
      </c>
      <c r="J2" s="2">
        <f>IFERROR(RTD("cqg.rtd", ,"ContractData", A2, "OPen",, "T")*1,"")</f>
        <v>61465</v>
      </c>
      <c r="K2" s="2">
        <f>IFERROR(RTD("cqg.rtd", ,"ContractData", A2, "HIgh",, "T")*1,"")</f>
        <v>63855</v>
      </c>
      <c r="L2" s="2">
        <f>IFERROR(RTD("cqg.rtd", ,"ContractData", A2, "LOw",, "T")*1,"")</f>
        <v>61045</v>
      </c>
      <c r="M2" s="2">
        <f>IFERROR(RTD("cqg.rtd", ,"ContractData", A2, "T_CVol",, "T")*1,"")</f>
        <v>7423</v>
      </c>
      <c r="N2" s="5">
        <f>IFERROR(RTD("cqg.rtd",,"StudyData",A2, "MA", "InputChoice=ContractVol,MAType=Sim,Period=5", "MA","D","-1","all",,,,"T")*1,"")</f>
        <v>5777</v>
      </c>
      <c r="O2" s="6">
        <f>IFERROR(M2/N2,"")</f>
        <v>1.2849229703998615</v>
      </c>
      <c r="P2" s="2" t="str">
        <f>RTD("cqg.rtd", ,"ContractData", A2, "LongDescription",, "T")</f>
        <v>Bitcoin (Globex), May 24</v>
      </c>
      <c r="Q2" s="2" t="str" cm="1">
        <f t="array" ref="Q2:R6">_xlfn.TAKE(_xlfn.CHOOSECOLS(_xlfn.SORTBY(A2:D22,D2:D22,-1),1,4),5)</f>
        <v>NGE</v>
      </c>
      <c r="R2" s="4">
        <v>4.6625222024866783E-2</v>
      </c>
      <c r="S2" s="2" t="str" cm="1">
        <f t="array" ref="S2:T6">_xlfn.TAKE(_xlfn.CHOOSECOLS(_xlfn.SORTBY(A2:O22,O2:O22,-1),1,15),5)</f>
        <v>CCE</v>
      </c>
      <c r="T2" s="6">
        <v>1.6778408578895196</v>
      </c>
    </row>
    <row r="3" spans="1:20" x14ac:dyDescent="0.3">
      <c r="A3" s="2" t="s">
        <v>43</v>
      </c>
      <c r="B3" s="2">
        <f>IFERROR(RTD("cqg.rtd", ,"ContractData", A3, "LastTradeToday",, "T")*1,"")</f>
        <v>7115</v>
      </c>
      <c r="C3" s="2">
        <f>IFERROR(RTD("cqg.rtd",,"ContractData",A3,"NetLastTradeToday",,"T")*1,"")</f>
        <v>-1776</v>
      </c>
      <c r="D3" s="4">
        <f>IFERROR(RTD("cqg.rtd",,"ContractData",A3,"PerCentNetLastTrade",,"T")/100,"")</f>
        <v>-0.19975255876729278</v>
      </c>
      <c r="E3" s="4">
        <f>IFERROR(RTD("cqg.rtd", ,"ContractData", A3, "PerCentNetLastTrade",, "T")/100,"")</f>
        <v>-0.19975255876729278</v>
      </c>
      <c r="F3" s="2">
        <f>RTD("cqg.rtd", ,"ContractData", A3, "MT_LastBidVolume",, "T")</f>
        <v>0</v>
      </c>
      <c r="G3" s="2" t="str">
        <f>RTD("cqg.rtd", ,"ContractData", A3, "Bid",, "T")</f>
        <v/>
      </c>
      <c r="H3" s="2" t="str">
        <f>RTD("cqg.rtd", ,"ContractData", A3, "Ask",, "T")</f>
        <v/>
      </c>
      <c r="I3" s="2">
        <f>RTD("cqg.rtd", ,"ContractData", A3, "MT_LastAskVolume",, "T")</f>
        <v>0</v>
      </c>
      <c r="J3" s="2">
        <f>IFERROR(RTD("cqg.rtd", ,"ContractData", A3, "OPen",, "T")*1,"")</f>
        <v>8797</v>
      </c>
      <c r="K3" s="2">
        <f>IFERROR(RTD("cqg.rtd", ,"ContractData", A3, "HIgh",, "T")*1,"")</f>
        <v>8832</v>
      </c>
      <c r="L3" s="2">
        <f>IFERROR(RTD("cqg.rtd", ,"ContractData", A3, "LOw",, "T")*1,"")</f>
        <v>7025</v>
      </c>
      <c r="M3" s="2">
        <f>IFERROR(RTD("cqg.rtd", ,"ContractData", A3, "T_CVol",, "T")*1,"")</f>
        <v>18619</v>
      </c>
      <c r="N3" s="5">
        <f>IFERROR(RTD("cqg.rtd",,"StudyData",A3, "MA", "InputChoice=ContractVol,MAType=Sim,Period=5", "MA","D","-1","all",,,,"T")*1,"")</f>
        <v>11097</v>
      </c>
      <c r="O3" s="6">
        <f t="shared" ref="O3:O22" si="0">IFERROR(M3/N3,"")</f>
        <v>1.6778408578895196</v>
      </c>
      <c r="P3" s="2" t="str">
        <f>RTD("cqg.rtd", ,"ContractData", A3, "LongDescription",, "T")</f>
        <v>Cocoa (ICE), Jul 24</v>
      </c>
      <c r="Q3" s="2" t="str">
        <v>ZWA</v>
      </c>
      <c r="R3" s="4">
        <v>4.1446872645064053E-2</v>
      </c>
      <c r="S3" s="2" t="str">
        <v>SBE</v>
      </c>
      <c r="T3" s="6">
        <v>1.348858262441132</v>
      </c>
    </row>
    <row r="4" spans="1:20" x14ac:dyDescent="0.3">
      <c r="A4" s="2" t="s">
        <v>44</v>
      </c>
      <c r="B4" s="2">
        <f>IFERROR(RTD("cqg.rtd", ,"ContractData", A4, "LastTradeToday",, "T")*1,"")</f>
        <v>79.070000000000007</v>
      </c>
      <c r="C4" s="2">
        <f>IFERROR(RTD("cqg.rtd",,"ContractData",A4,"NetLastTradeToday",,"T")*1,"")</f>
        <v>0.82000000000000006</v>
      </c>
      <c r="D4" s="4">
        <f>IFERROR(RTD("cqg.rtd",,"ContractData",A4,"PerCentNetLastTrade",,"T")/100,"")</f>
        <v>1.0477894198824431E-2</v>
      </c>
      <c r="E4" s="4">
        <f>IFERROR(RTD("cqg.rtd", ,"ContractData", A4, "PerCentNetLastTrade",, "T")/100,"")</f>
        <v>1.0477894198824431E-2</v>
      </c>
      <c r="F4" s="2">
        <f>RTD("cqg.rtd", ,"ContractData", A4, "MT_LastBidVolume",, "T")</f>
        <v>31</v>
      </c>
      <c r="G4" s="2">
        <f>RTD("cqg.rtd", ,"ContractData", A4, "Bid",, "T")</f>
        <v>79.070000000000007</v>
      </c>
      <c r="H4" s="2">
        <f>RTD("cqg.rtd", ,"ContractData", A4, "Ask",, "T")</f>
        <v>79.08</v>
      </c>
      <c r="I4" s="2">
        <f>RTD("cqg.rtd", ,"ContractData", A4, "MT_LastAskVolume",, "T")</f>
        <v>3</v>
      </c>
      <c r="J4" s="2">
        <f>IFERROR(RTD("cqg.rtd", ,"ContractData", A4, "OPen",, "T")*1,"")</f>
        <v>78.180000000000007</v>
      </c>
      <c r="K4" s="2">
        <f>IFERROR(RTD("cqg.rtd", ,"ContractData", A4, "HIgh",, "T")*1,"")</f>
        <v>79.489999999999995</v>
      </c>
      <c r="L4" s="2">
        <f>IFERROR(RTD("cqg.rtd", ,"ContractData", A4, "LOw",, "T")*1,"")</f>
        <v>77.78</v>
      </c>
      <c r="M4" s="2">
        <f>IFERROR(RTD("cqg.rtd", ,"ContractData", A4, "T_CVol",, "T")*1,"")</f>
        <v>191388</v>
      </c>
      <c r="N4" s="5">
        <f>IFERROR(RTD("cqg.rtd",,"StudyData",A4, "MA", "InputChoice=ContractVol,MAType=Sim,Period=5", "MA","D","-1","all",,,,"T")*1,"")</f>
        <v>306858.40000000002</v>
      </c>
      <c r="O4" s="6">
        <f t="shared" si="0"/>
        <v>0.62370135541344152</v>
      </c>
      <c r="P4" s="2" t="str">
        <f>RTD("cqg.rtd", ,"ContractData", A4, "LongDescription",, "T")</f>
        <v>Crude Light (Globex), Jun 24</v>
      </c>
      <c r="Q4" s="2" t="str">
        <v>BTC</v>
      </c>
      <c r="R4" s="4">
        <v>3.5684987694831832E-2</v>
      </c>
      <c r="S4" s="2" t="str">
        <v>BTC</v>
      </c>
      <c r="T4" s="6">
        <v>1.2849229703998615</v>
      </c>
    </row>
    <row r="5" spans="1:20" x14ac:dyDescent="0.3">
      <c r="A5" s="2" t="s">
        <v>45</v>
      </c>
      <c r="B5" s="2">
        <f>IFERROR(RTD("cqg.rtd", ,"ContractData", A5, "LastTradeToday",, "T")*1,"")</f>
        <v>4.7610000000000001</v>
      </c>
      <c r="C5" s="2">
        <f>IFERROR(RTD("cqg.rtd",,"ContractData",A5,"NetLastTradeToday",,"T")*1,"")</f>
        <v>9.8500000000000004E-2</v>
      </c>
      <c r="D5" s="4">
        <f>IFERROR(RTD("cqg.rtd",,"ContractData",A5,"PerCentNetLastTrade",,"T")/100,"")</f>
        <v>2.1126005361930295E-2</v>
      </c>
      <c r="E5" s="4">
        <f>IFERROR(RTD("cqg.rtd", ,"ContractData", A5, "PerCentNetLastTrade",, "T")/100,"")</f>
        <v>2.1126005361930295E-2</v>
      </c>
      <c r="F5" s="2">
        <f>RTD("cqg.rtd", ,"ContractData", A5, "MT_LastBidVolume",, "T")</f>
        <v>9</v>
      </c>
      <c r="G5" s="2">
        <f>RTD("cqg.rtd", ,"ContractData", A5, "Bid",, "T")</f>
        <v>4.7605000000000004</v>
      </c>
      <c r="H5" s="2">
        <f>RTD("cqg.rtd", ,"ContractData", A5, "Ask",, "T")</f>
        <v>4.7610000000000001</v>
      </c>
      <c r="I5" s="2">
        <f>RTD("cqg.rtd", ,"ContractData", A5, "MT_LastAskVolume",, "T")</f>
        <v>3</v>
      </c>
      <c r="J5" s="2">
        <f>IFERROR(RTD("cqg.rtd", ,"ContractData", A5, "OPen",, "T")*1,"")</f>
        <v>4.6530000000000005</v>
      </c>
      <c r="K5" s="2">
        <f>IFERROR(RTD("cqg.rtd", ,"ContractData", A5, "HIgh",, "T")*1,"")</f>
        <v>4.7679999999999998</v>
      </c>
      <c r="L5" s="2">
        <f>IFERROR(RTD("cqg.rtd", ,"ContractData", A5, "LOw",, "T")*1,"")</f>
        <v>4.6160000000000005</v>
      </c>
      <c r="M5" s="2">
        <f>IFERROR(RTD("cqg.rtd", ,"ContractData", A5, "T_CVol",, "T")*1,"")</f>
        <v>92448</v>
      </c>
      <c r="N5" s="5">
        <f>IFERROR(RTD("cqg.rtd",,"StudyData",A5, "MA", "InputChoice=ContractVol,MAType=Sim,Period=5", "MA","D","-1","all",,,,"T")*1,"")</f>
        <v>97338.8</v>
      </c>
      <c r="O5" s="6">
        <f t="shared" si="0"/>
        <v>0.9497548767808931</v>
      </c>
      <c r="P5" s="2" t="str">
        <f>RTD("cqg.rtd", ,"ContractData", A5, "LongDescription",, "T")</f>
        <v>Copper (Globex), Jul 24</v>
      </c>
      <c r="Q5" s="2" t="str">
        <v>CPE</v>
      </c>
      <c r="R5" s="4">
        <v>2.1126005361930295E-2</v>
      </c>
      <c r="S5" s="2" t="str">
        <v>PLE</v>
      </c>
      <c r="T5" s="6">
        <v>1.0979247545101622</v>
      </c>
    </row>
    <row r="6" spans="1:20" x14ac:dyDescent="0.3">
      <c r="A6" s="2" t="s">
        <v>46</v>
      </c>
      <c r="B6" s="2">
        <f>IFERROR(RTD("cqg.rtd", ,"ContractData", A6, "LastTradeToday",, "T")*1,"")</f>
        <v>105.10000000000001</v>
      </c>
      <c r="C6" s="2">
        <f>IFERROR(RTD("cqg.rtd",,"ContractData",A6,"NetLastTradeToday",,"T")*1,"")</f>
        <v>-7.4999999999999997E-2</v>
      </c>
      <c r="D6" s="4">
        <f>IFERROR(RTD("cqg.rtd",,"ContractData",A6,"PerCentNetLastTrade",,"T")/100,"")</f>
        <v>-7.1309721892084618E-4</v>
      </c>
      <c r="E6" s="4">
        <f>IFERROR(RTD("cqg.rtd", ,"ContractData", A6, "PerCentNetLastTrade",, "T")/100,"")</f>
        <v>-7.1309721892084618E-4</v>
      </c>
      <c r="F6" s="2">
        <f>RTD("cqg.rtd", ,"ContractData", A6, "MT_LastBidVolume",, "T")</f>
        <v>26</v>
      </c>
      <c r="G6" s="2">
        <f>RTD("cqg.rtd", ,"ContractData", A6, "Bid",, "T")</f>
        <v>105.095</v>
      </c>
      <c r="H6" s="2">
        <f>RTD("cqg.rtd", ,"ContractData", A6, "Ask",, "T")</f>
        <v>105.10000000000001</v>
      </c>
      <c r="I6" s="2">
        <f>RTD("cqg.rtd", ,"ContractData", A6, "MT_LastAskVolume",, "T")</f>
        <v>17</v>
      </c>
      <c r="J6" s="2">
        <f>IFERROR(RTD("cqg.rtd", ,"ContractData", A6, "OPen",, "T")*1,"")</f>
        <v>105.17</v>
      </c>
      <c r="K6" s="2">
        <f>IFERROR(RTD("cqg.rtd", ,"ContractData", A6, "HIgh",, "T")*1,"")</f>
        <v>105.24000000000001</v>
      </c>
      <c r="L6" s="2">
        <f>IFERROR(RTD("cqg.rtd", ,"ContractData", A6, "LOw",, "T")*1,"")</f>
        <v>104.925</v>
      </c>
      <c r="M6" s="2">
        <f>IFERROR(RTD("cqg.rtd", ,"ContractData", A6, "T_CVol",, "T")*1,"")</f>
        <v>5144</v>
      </c>
      <c r="N6" s="5">
        <f>IFERROR(RTD("cqg.rtd",,"StudyData",A6, "MA", "InputChoice=ContractVol,MAType=Sim,Period=5", "MA","D","-1","all",,,,"T")*1,"")</f>
        <v>11325.2</v>
      </c>
      <c r="O6" s="6">
        <f t="shared" si="0"/>
        <v>0.45420831420195668</v>
      </c>
      <c r="P6" s="2" t="str">
        <f>RTD("cqg.rtd", ,"ContractData", A6, "LongDescription",, "T")</f>
        <v>Dollar Index (ICE), Jun 24</v>
      </c>
      <c r="Q6" s="2" t="str">
        <v>CLE</v>
      </c>
      <c r="R6" s="4">
        <v>1.0477894198824431E-2</v>
      </c>
      <c r="S6" s="2" t="str">
        <v>PAE</v>
      </c>
      <c r="T6" s="6">
        <v>1.0807330786729044</v>
      </c>
    </row>
    <row r="7" spans="1:20" x14ac:dyDescent="0.3">
      <c r="A7" s="2" t="s">
        <v>47</v>
      </c>
      <c r="B7" s="2">
        <f>IFERROR(RTD("cqg.rtd", ,"ContractData", A7, "LastTradeToday",, "T")*1,"")</f>
        <v>1.0805500000000001</v>
      </c>
      <c r="C7" s="2">
        <f>IFERROR(RTD("cqg.rtd",,"ContractData",A7,"NetLastTradeToday",,"T")*1,"")</f>
        <v>1.5500000000000002E-3</v>
      </c>
      <c r="D7" s="4">
        <f>IFERROR(RTD("cqg.rtd",,"ContractData",A7,"PerCentNetLastTrade",,"T")/100,"")</f>
        <v>1.4365152919369787E-3</v>
      </c>
      <c r="E7" s="4">
        <f>IFERROR(RTD("cqg.rtd", ,"ContractData", A7, "PerCentNetLastTrade",, "T")/100,"")</f>
        <v>1.4365152919369787E-3</v>
      </c>
      <c r="F7" s="2">
        <f>RTD("cqg.rtd", ,"ContractData", A7, "MT_LastBidVolume",, "T")</f>
        <v>110</v>
      </c>
      <c r="G7" s="2">
        <f>RTD("cqg.rtd", ,"ContractData", A7, "Bid",, "T")</f>
        <v>1.0805500000000001</v>
      </c>
      <c r="H7" s="2">
        <f>RTD("cqg.rtd", ,"ContractData", A7, "Ask",, "T")</f>
        <v>1.0806</v>
      </c>
      <c r="I7" s="2">
        <f>RTD("cqg.rtd", ,"ContractData", A7, "MT_LastAskVolume",, "T")</f>
        <v>74</v>
      </c>
      <c r="J7" s="2">
        <f>IFERROR(RTD("cqg.rtd", ,"ContractData", A7, "OPen",, "T")*1,"")</f>
        <v>1.0788</v>
      </c>
      <c r="K7" s="2">
        <f>IFERROR(RTD("cqg.rtd", ,"ContractData", A7, "HIgh",, "T")*1,"")</f>
        <v>1.0823</v>
      </c>
      <c r="L7" s="2">
        <f>IFERROR(RTD("cqg.rtd", ,"ContractData", A7, "LOw",, "T")*1,"")</f>
        <v>1.0782</v>
      </c>
      <c r="M7" s="2">
        <f>IFERROR(RTD("cqg.rtd", ,"ContractData", A7, "T_CVol",, "T")*1,"")</f>
        <v>119259</v>
      </c>
      <c r="N7" s="5">
        <f>IFERROR(RTD("cqg.rtd",,"StudyData",A7, "MA", "InputChoice=ContractVol,MAType=Sim,Period=5", "MA","D","-1","all",,,,"T")*1,"")</f>
        <v>136864.6</v>
      </c>
      <c r="O7" s="6">
        <f t="shared" si="0"/>
        <v>0.87136483794933095</v>
      </c>
      <c r="P7" s="2" t="str">
        <f>RTD("cqg.rtd", ,"ContractData", A7, "LongDescription",, "T")</f>
        <v>Euro FX (Globex), Jun 24</v>
      </c>
      <c r="S7" s="2"/>
      <c r="T7" s="2"/>
    </row>
    <row r="8" spans="1:20" x14ac:dyDescent="0.3">
      <c r="A8" s="2" t="s">
        <v>48</v>
      </c>
      <c r="B8" s="2">
        <f>IFERROR(RTD("cqg.rtd", ,"ContractData", A8, "LastTradeToday",, "T")*1,"")</f>
        <v>2342.7000000000003</v>
      </c>
      <c r="C8" s="2">
        <f>IFERROR(RTD("cqg.rtd",,"ContractData",A8,"NetLastTradeToday",,"T")*1,"")</f>
        <v>-32.300000000000004</v>
      </c>
      <c r="D8" s="4">
        <f>IFERROR(RTD("cqg.rtd",,"ContractData",A8,"PerCentNetLastTrade",,"T")/100,"")</f>
        <v>-1.3600000000000001E-2</v>
      </c>
      <c r="E8" s="4">
        <f>IFERROR(RTD("cqg.rtd", ,"ContractData", A8, "PerCentNetLastTrade",, "T")/100,"")</f>
        <v>-1.3600000000000001E-2</v>
      </c>
      <c r="F8" s="2">
        <f>RTD("cqg.rtd", ,"ContractData", A8, "MT_LastBidVolume",, "T")</f>
        <v>8</v>
      </c>
      <c r="G8" s="2">
        <f>RTD("cqg.rtd", ,"ContractData", A8, "Bid",, "T")</f>
        <v>2342.6</v>
      </c>
      <c r="H8" s="2">
        <f>RTD("cqg.rtd", ,"ContractData", A8, "Ask",, "T")</f>
        <v>2342.8000000000002</v>
      </c>
      <c r="I8" s="2">
        <f>RTD("cqg.rtd", ,"ContractData", A8, "MT_LastAskVolume",, "T")</f>
        <v>7</v>
      </c>
      <c r="J8" s="2">
        <f>IFERROR(RTD("cqg.rtd", ,"ContractData", A8, "OPen",, "T")*1,"")</f>
        <v>2369.1</v>
      </c>
      <c r="K8" s="2">
        <f>IFERROR(RTD("cqg.rtd", ,"ContractData", A8, "HIgh",, "T")*1,"")</f>
        <v>2370.8000000000002</v>
      </c>
      <c r="L8" s="2">
        <f>IFERROR(RTD("cqg.rtd", ,"ContractData", A8, "LOw",, "T")*1,"")</f>
        <v>2337.6</v>
      </c>
      <c r="M8" s="2">
        <f>IFERROR(RTD("cqg.rtd", ,"ContractData", A8, "T_CVol",, "T")*1,"")</f>
        <v>208088</v>
      </c>
      <c r="N8" s="5">
        <f>IFERROR(RTD("cqg.rtd",,"StudyData",A8, "MA", "InputChoice=ContractVol,MAType=Sim,Period=5", "MA","D","-1","all",,,,"T")*1,"")</f>
        <v>227108.8</v>
      </c>
      <c r="O8" s="6">
        <f t="shared" si="0"/>
        <v>0.91624807140894593</v>
      </c>
      <c r="P8" s="2" t="str">
        <f>RTD("cqg.rtd", ,"ContractData", A8, "LongDescription",, "T")</f>
        <v>Gold (Globex), Jun 24</v>
      </c>
      <c r="Q8" s="7" t="s">
        <v>13</v>
      </c>
      <c r="R8" s="8"/>
      <c r="S8" s="7" t="s">
        <v>18</v>
      </c>
      <c r="T8" s="8"/>
    </row>
    <row r="9" spans="1:20" x14ac:dyDescent="0.3">
      <c r="A9" s="2" t="s">
        <v>19</v>
      </c>
      <c r="B9" s="2">
        <f>IFERROR(RTD("cqg.rtd", ,"ContractData", A9, "LastTradeToday",, "T")*1,"")</f>
        <v>2.4411</v>
      </c>
      <c r="C9" s="2">
        <f>IFERROR(RTD("cqg.rtd",,"ContractData",A9,"NetLastTradeToday",,"T")*1,"")</f>
        <v>6.7000000000000002E-3</v>
      </c>
      <c r="D9" s="4">
        <f>IFERROR(RTD("cqg.rtd",,"ContractData",A9,"PerCentNetLastTrade",,"T")/100,"")</f>
        <v>2.7522182057180418E-3</v>
      </c>
      <c r="E9" s="4">
        <f>IFERROR(RTD("cqg.rtd", ,"ContractData", A9, "PerCentNetLastTrade",, "T")/100,"")</f>
        <v>2.7522182057180418E-3</v>
      </c>
      <c r="F9" s="2">
        <f>RTD("cqg.rtd", ,"ContractData", A9, "MT_LastBidVolume",, "T")</f>
        <v>1</v>
      </c>
      <c r="G9" s="2">
        <f>RTD("cqg.rtd", ,"ContractData", A9, "Bid",, "T")</f>
        <v>2.4412000000000003</v>
      </c>
      <c r="H9" s="2">
        <f>RTD("cqg.rtd", ,"ContractData", A9, "Ask",, "T")</f>
        <v>2.4415</v>
      </c>
      <c r="I9" s="2">
        <f>RTD("cqg.rtd", ,"ContractData", A9, "MT_LastAskVolume",, "T")</f>
        <v>1</v>
      </c>
      <c r="J9" s="2">
        <f>IFERROR(RTD("cqg.rtd", ,"ContractData", A9, "OPen",, "T")*1,"")</f>
        <v>2.4314</v>
      </c>
      <c r="K9" s="2">
        <f>IFERROR(RTD("cqg.rtd", ,"ContractData", A9, "HIgh",, "T")*1,"")</f>
        <v>2.4669000000000003</v>
      </c>
      <c r="L9" s="2">
        <f>IFERROR(RTD("cqg.rtd", ,"ContractData", A9, "LOw",, "T")*1,"")</f>
        <v>2.423</v>
      </c>
      <c r="M9" s="2">
        <f>IFERROR(RTD("cqg.rtd", ,"ContractData", A9, "T_CVol",, "T")*1,"")</f>
        <v>32691</v>
      </c>
      <c r="N9" s="5">
        <f>IFERROR(RTD("cqg.rtd",,"StudyData",A9, "MA", "InputChoice=ContractVol,MAType=Sim,Period=5", "MA","D","-1","all",,,,"T")*1,"")</f>
        <v>51891.199999999997</v>
      </c>
      <c r="O9" s="6">
        <f t="shared" si="0"/>
        <v>0.62999121238283184</v>
      </c>
      <c r="P9" s="2" t="str">
        <f>RTD("cqg.rtd", ,"ContractData", A9, "LongDescription",, "T")</f>
        <v>NY Harbor ULSD, Jun 24</v>
      </c>
      <c r="Q9" s="2" t="str" cm="1">
        <f t="array" ref="Q9:R13">_xlfn.TAKE(_xlfn.CHOOSECOLS(_xlfn.SORTBY(A2:D22,D2:D22,1),1,4),5)</f>
        <v>CCE</v>
      </c>
      <c r="R9" s="4">
        <v>-0.19975255876729278</v>
      </c>
      <c r="S9" s="2" t="str" cm="1">
        <f t="array" ref="S9:T13">_xlfn.TAKE(_xlfn.CHOOSECOLS(_xlfn.SORTBY(A2:O22,O2:O22,1),1,15),5)</f>
        <v>JNK</v>
      </c>
      <c r="T9" s="6">
        <v>0.16151442051391407</v>
      </c>
    </row>
    <row r="10" spans="1:20" x14ac:dyDescent="0.3">
      <c r="A10" s="2" t="s">
        <v>20</v>
      </c>
      <c r="B10" s="2">
        <f>IFERROR(RTD("cqg.rtd", ,"ContractData", A10, "LastTradeToday",, "T")*1,"")</f>
        <v>38170</v>
      </c>
      <c r="C10" s="2">
        <f>IFERROR(RTD("cqg.rtd",,"ContractData",A10,"NetLastTradeToday",,"T")*1,"")</f>
        <v>50</v>
      </c>
      <c r="D10" s="4">
        <f>IFERROR(RTD("cqg.rtd",,"ContractData",A10,"PerCentNetLastTrade",,"T")/100,"")</f>
        <v>1.311647429171039E-3</v>
      </c>
      <c r="E10" s="4">
        <f>IFERROR(RTD("cqg.rtd", ,"ContractData", A10, "PerCentNetLastTrade",, "T")/100,"")</f>
        <v>1.311647429171039E-3</v>
      </c>
      <c r="F10" s="2">
        <f>RTD("cqg.rtd", ,"ContractData", A10, "MT_LastBidVolume",, "T")</f>
        <v>25</v>
      </c>
      <c r="G10" s="2">
        <f>RTD("cqg.rtd", ,"ContractData", A10, "Bid",, "T")</f>
        <v>38160</v>
      </c>
      <c r="H10" s="2">
        <f>RTD("cqg.rtd", ,"ContractData", A10, "Ask",, "T")</f>
        <v>38170</v>
      </c>
      <c r="I10" s="2">
        <f>RTD("cqg.rtd", ,"ContractData", A10, "MT_LastAskVolume",, "T")</f>
        <v>18</v>
      </c>
      <c r="J10" s="2">
        <f>IFERROR(RTD("cqg.rtd", ,"ContractData", A10, "OPen",, "T")*1,"")</f>
        <v>38100</v>
      </c>
      <c r="K10" s="2">
        <f>IFERROR(RTD("cqg.rtd", ,"ContractData", A10, "HIgh",, "T")*1,"")</f>
        <v>38230</v>
      </c>
      <c r="L10" s="2">
        <f>IFERROR(RTD("cqg.rtd", ,"ContractData", A10, "LOw",, "T")*1,"")</f>
        <v>38010</v>
      </c>
      <c r="M10" s="2">
        <f>IFERROR(RTD("cqg.rtd", ,"ContractData", A10, "T_CVol",, "T")*1,"")</f>
        <v>9695</v>
      </c>
      <c r="N10" s="5">
        <f>IFERROR(RTD("cqg.rtd",,"StudyData",A10, "MA", "InputChoice=ContractVol,MAType=Sim,Period=5", "MA","D","-1","all",,,,"T")*1,"")</f>
        <v>60025.599999999999</v>
      </c>
      <c r="O10" s="6">
        <f t="shared" si="0"/>
        <v>0.16151442051391407</v>
      </c>
      <c r="P10" s="2" t="str">
        <f>RTD("cqg.rtd", ,"ContractData", A10, "LongDescription",, "T")</f>
        <v>Nikkei 225 (Osaka), Jun 24</v>
      </c>
      <c r="Q10" s="2" t="str">
        <v>SBE</v>
      </c>
      <c r="R10" s="4">
        <v>-3.5963499731615674E-2</v>
      </c>
      <c r="S10" s="2" t="str">
        <v>DXE</v>
      </c>
      <c r="T10" s="6">
        <v>0.45420831420195668</v>
      </c>
    </row>
    <row r="11" spans="1:20" x14ac:dyDescent="0.3">
      <c r="A11" s="2" t="s">
        <v>21</v>
      </c>
      <c r="B11" s="2">
        <f>IFERROR(RTD("cqg.rtd", ,"ContractData", A11, "LastTradeToday",, "T")*1,"")</f>
        <v>5.9139999999999998E-2</v>
      </c>
      <c r="C11" s="2">
        <f>IFERROR(RTD("cqg.rtd",,"ContractData",A11,"NetLastTradeToday",,"T")*1,"")</f>
        <v>-6.9999999999999994E-5</v>
      </c>
      <c r="D11" s="4">
        <f>IFERROR(RTD("cqg.rtd",,"ContractData",A11,"PerCentNetLastTrade",,"T")/100,"")</f>
        <v>-1.1822327309576085E-3</v>
      </c>
      <c r="E11" s="4">
        <f>IFERROR(RTD("cqg.rtd", ,"ContractData", A11, "PerCentNetLastTrade",, "T")/100,"")</f>
        <v>-1.1822327309576085E-3</v>
      </c>
      <c r="F11" s="2">
        <f>RTD("cqg.rtd", ,"ContractData", A11, "MT_LastBidVolume",, "T")</f>
        <v>51</v>
      </c>
      <c r="G11" s="2">
        <f>RTD("cqg.rtd", ,"ContractData", A11, "Bid",, "T")</f>
        <v>5.9139999999999998E-2</v>
      </c>
      <c r="H11" s="2">
        <f>RTD("cqg.rtd", ,"ContractData", A11, "Ask",, "T")</f>
        <v>5.9149999999999994E-2</v>
      </c>
      <c r="I11" s="2">
        <f>RTD("cqg.rtd", ,"ContractData", A11, "MT_LastAskVolume",, "T")</f>
        <v>74</v>
      </c>
      <c r="J11" s="2">
        <f>IFERROR(RTD("cqg.rtd", ,"ContractData", A11, "OPen",, "T")*1,"")</f>
        <v>5.9229999999999998E-2</v>
      </c>
      <c r="K11" s="2">
        <f>IFERROR(RTD("cqg.rtd", ,"ContractData", A11, "HIgh",, "T")*1,"")</f>
        <v>5.9429999999999997E-2</v>
      </c>
      <c r="L11" s="2">
        <f>IFERROR(RTD("cqg.rtd", ,"ContractData", A11, "LOw",, "T")*1,"")</f>
        <v>5.9089999999999997E-2</v>
      </c>
      <c r="M11" s="2">
        <f>IFERROR(RTD("cqg.rtd", ,"ContractData", A11, "T_CVol",, "T")*1,"")</f>
        <v>34317</v>
      </c>
      <c r="N11" s="5">
        <f>IFERROR(RTD("cqg.rtd",,"StudyData",A11, "MA", "InputChoice=ContractVol,MAType=Sim,Period=5", "MA","D","-1","all",,,,"T")*1,"")</f>
        <v>60745.4</v>
      </c>
      <c r="O11" s="6">
        <f t="shared" si="0"/>
        <v>0.56493166560760155</v>
      </c>
      <c r="P11" s="2" t="str">
        <f>RTD("cqg.rtd", ,"ContractData", A11, "LongDescription",, "T")</f>
        <v>Mexican Peso (Globex), Jun 24</v>
      </c>
      <c r="Q11" s="2" t="str">
        <v>PAE</v>
      </c>
      <c r="R11" s="4">
        <v>-1.4974024651115412E-2</v>
      </c>
      <c r="S11" s="2" t="str">
        <v>RBE</v>
      </c>
      <c r="T11" s="6">
        <v>0.5233790401016456</v>
      </c>
    </row>
    <row r="12" spans="1:20" x14ac:dyDescent="0.3">
      <c r="A12" s="2" t="s">
        <v>49</v>
      </c>
      <c r="B12" s="2">
        <f>IFERROR(RTD("cqg.rtd", ,"ContractData", A12, "LastTradeToday",, "T")*1,"")</f>
        <v>2.3570000000000002</v>
      </c>
      <c r="C12" s="2">
        <f>IFERROR(RTD("cqg.rtd",,"ContractData",A12,"NetLastTradeToday",,"T")*1,"")</f>
        <v>0.105</v>
      </c>
      <c r="D12" s="4">
        <f>IFERROR(RTD("cqg.rtd",,"ContractData",A12,"PerCentNetLastTrade",,"T")/100,"")</f>
        <v>4.6625222024866783E-2</v>
      </c>
      <c r="E12" s="4">
        <f>IFERROR(RTD("cqg.rtd", ,"ContractData", A12, "PerCentNetLastTrade",, "T")/100,"")</f>
        <v>4.6625222024866783E-2</v>
      </c>
      <c r="F12" s="2">
        <f>RTD("cqg.rtd", ,"ContractData", A12, "MT_LastBidVolume",, "T")</f>
        <v>20</v>
      </c>
      <c r="G12" s="2">
        <f>RTD("cqg.rtd", ,"ContractData", A12, "Bid",, "T")</f>
        <v>2.3559999999999999</v>
      </c>
      <c r="H12" s="2">
        <f>RTD("cqg.rtd", ,"ContractData", A12, "Ask",, "T")</f>
        <v>2.3570000000000002</v>
      </c>
      <c r="I12" s="2">
        <f>RTD("cqg.rtd", ,"ContractData", A12, "MT_LastAskVolume",, "T")</f>
        <v>32</v>
      </c>
      <c r="J12" s="2">
        <f>IFERROR(RTD("cqg.rtd", ,"ContractData", A12, "OPen",, "T")*1,"")</f>
        <v>2.25</v>
      </c>
      <c r="K12" s="2">
        <f>IFERROR(RTD("cqg.rtd", ,"ContractData", A12, "HIgh",, "T")*1,"")</f>
        <v>2.3610000000000002</v>
      </c>
      <c r="L12" s="2">
        <f>IFERROR(RTD("cqg.rtd", ,"ContractData", A12, "LOw",, "T")*1,"")</f>
        <v>2.214</v>
      </c>
      <c r="M12" s="2">
        <f>IFERROR(RTD("cqg.rtd", ,"ContractData", A12, "T_CVol",, "T")*1,"")</f>
        <v>115619</v>
      </c>
      <c r="N12" s="5">
        <f>IFERROR(RTD("cqg.rtd",,"StudyData",A12, "MA", "InputChoice=ContractVol,MAType=Sim,Period=5", "MA","D","-1","all",,,,"T")*1,"")</f>
        <v>169278</v>
      </c>
      <c r="O12" s="6">
        <f t="shared" si="0"/>
        <v>0.68301255922210802</v>
      </c>
      <c r="P12" s="2" t="str">
        <f>RTD("cqg.rtd", ,"ContractData", A12, "LongDescription",, "T")</f>
        <v>Natural Gas (Globex), Jun 24</v>
      </c>
      <c r="Q12" s="2" t="str">
        <v>GCE</v>
      </c>
      <c r="R12" s="4">
        <v>-1.3600000000000001E-2</v>
      </c>
      <c r="S12" s="2" t="str">
        <v>TYA</v>
      </c>
      <c r="T12" s="6">
        <v>0.55801762756644224</v>
      </c>
    </row>
    <row r="13" spans="1:20" x14ac:dyDescent="0.3">
      <c r="A13" s="2" t="s">
        <v>50</v>
      </c>
      <c r="B13" s="2">
        <f>IFERROR(RTD("cqg.rtd", ,"ContractData", A13, "LastTradeToday",, "T")*1,"")</f>
        <v>967</v>
      </c>
      <c r="C13" s="2">
        <f>IFERROR(RTD("cqg.rtd",,"ContractData",A13,"NetLastTradeToday",,"T")*1,"")</f>
        <v>-14.700000000000001</v>
      </c>
      <c r="D13" s="4">
        <f>IFERROR(RTD("cqg.rtd",,"ContractData",A13,"PerCentNetLastTrade",,"T")/100,"")</f>
        <v>-1.4974024651115412E-2</v>
      </c>
      <c r="E13" s="4">
        <f>IFERROR(RTD("cqg.rtd", ,"ContractData", A13, "PerCentNetLastTrade",, "T")/100,"")</f>
        <v>-1.4974024651115412E-2</v>
      </c>
      <c r="F13" s="2">
        <f>RTD("cqg.rtd", ,"ContractData", A13, "MT_LastBidVolume",, "T")</f>
        <v>1</v>
      </c>
      <c r="G13" s="2">
        <f>RTD("cqg.rtd", ,"ContractData", A13, "Bid",, "T")</f>
        <v>966.5</v>
      </c>
      <c r="H13" s="2">
        <f>RTD("cqg.rtd", ,"ContractData", A13, "Ask",, "T")</f>
        <v>967.5</v>
      </c>
      <c r="I13" s="2">
        <f>RTD("cqg.rtd", ,"ContractData", A13, "MT_LastAskVolume",, "T")</f>
        <v>2</v>
      </c>
      <c r="J13" s="2">
        <f>IFERROR(RTD("cqg.rtd", ,"ContractData", A13, "OPen",, "T")*1,"")</f>
        <v>985</v>
      </c>
      <c r="K13" s="2">
        <f>IFERROR(RTD("cqg.rtd", ,"ContractData", A13, "HIgh",, "T")*1,"")</f>
        <v>994.5</v>
      </c>
      <c r="L13" s="2">
        <f>IFERROR(RTD("cqg.rtd", ,"ContractData", A13, "LOw",, "T")*1,"")</f>
        <v>959</v>
      </c>
      <c r="M13" s="2">
        <f>IFERROR(RTD("cqg.rtd", ,"ContractData", A13, "T_CVol",, "T")*1,"")</f>
        <v>5036</v>
      </c>
      <c r="N13" s="5">
        <f>IFERROR(RTD("cqg.rtd",,"StudyData",A13, "MA", "InputChoice=ContractVol,MAType=Sim,Period=5", "MA","D","-1","all",,,,"T")*1,"")</f>
        <v>4659.8</v>
      </c>
      <c r="O13" s="6">
        <f t="shared" si="0"/>
        <v>1.0807330786729044</v>
      </c>
      <c r="P13" s="2" t="str">
        <f>RTD("cqg.rtd", ,"ContractData", A13, "LongDescription",, "T")</f>
        <v>Palladium (Globex), Jun 24</v>
      </c>
      <c r="Q13" s="2" t="str">
        <v>SIE</v>
      </c>
      <c r="R13" s="4">
        <v>-1.4382936925559531E-3</v>
      </c>
      <c r="S13" s="2" t="str">
        <v>MX6</v>
      </c>
      <c r="T13" s="6">
        <v>0.56493166560760155</v>
      </c>
    </row>
    <row r="14" spans="1:20" x14ac:dyDescent="0.3">
      <c r="A14" s="2" t="s">
        <v>51</v>
      </c>
      <c r="B14" s="2">
        <f>IFERROR(RTD("cqg.rtd", ,"ContractData", A14, "LastTradeToday",, "T")*1,"")</f>
        <v>1010.2</v>
      </c>
      <c r="C14" s="2">
        <f>IFERROR(RTD("cqg.rtd",,"ContractData",A14,"NetLastTradeToday",,"T")*1,"")</f>
        <v>3</v>
      </c>
      <c r="D14" s="4">
        <f>IFERROR(RTD("cqg.rtd",,"ContractData",A14,"PerCentNetLastTrade",,"T")/100,"")</f>
        <v>2.9785544082605244E-3</v>
      </c>
      <c r="E14" s="4">
        <f>IFERROR(RTD("cqg.rtd", ,"ContractData", A14, "PerCentNetLastTrade",, "T")/100,"")</f>
        <v>2.9785544082605244E-3</v>
      </c>
      <c r="F14" s="2">
        <f>RTD("cqg.rtd", ,"ContractData", A14, "MT_LastBidVolume",, "T")</f>
        <v>5</v>
      </c>
      <c r="G14" s="2">
        <f>RTD("cqg.rtd", ,"ContractData", A14, "Bid",, "T")</f>
        <v>1010.1</v>
      </c>
      <c r="H14" s="2">
        <f>RTD("cqg.rtd", ,"ContractData", A14, "Ask",, "T")</f>
        <v>1010.3000000000001</v>
      </c>
      <c r="I14" s="2">
        <f>RTD("cqg.rtd", ,"ContractData", A14, "MT_LastAskVolume",, "T")</f>
        <v>1</v>
      </c>
      <c r="J14" s="2">
        <f>IFERROR(RTD("cqg.rtd", ,"ContractData", A14, "OPen",, "T")*1,"")</f>
        <v>1007.8000000000001</v>
      </c>
      <c r="K14" s="2">
        <f>IFERROR(RTD("cqg.rtd", ,"ContractData", A14, "HIgh",, "T")*1,"")</f>
        <v>1025.9000000000001</v>
      </c>
      <c r="L14" s="2">
        <f>IFERROR(RTD("cqg.rtd", ,"ContractData", A14, "LOw",, "T")*1,"")</f>
        <v>1000</v>
      </c>
      <c r="M14" s="2">
        <f>IFERROR(RTD("cqg.rtd", ,"ContractData", A14, "T_CVol",, "T")*1,"")</f>
        <v>30770</v>
      </c>
      <c r="N14" s="5">
        <f>IFERROR(RTD("cqg.rtd",,"StudyData",A14, "MA", "InputChoice=ContractVol,MAType=Sim,Period=5", "MA","D","-1","all",,,,"T")*1,"")</f>
        <v>28025.599999999999</v>
      </c>
      <c r="O14" s="6">
        <f t="shared" si="0"/>
        <v>1.0979247545101622</v>
      </c>
      <c r="P14" s="2" t="str">
        <f>RTD("cqg.rtd", ,"ContractData", A14, "LongDescription",, "T")</f>
        <v>Platinum (Globex), Jul 24</v>
      </c>
    </row>
    <row r="15" spans="1:20" x14ac:dyDescent="0.3">
      <c r="A15" s="2" t="s">
        <v>52</v>
      </c>
      <c r="B15" s="2">
        <f>IFERROR(RTD("cqg.rtd", ,"ContractData", A15, "LastTradeToday",, "T")*1,"")</f>
        <v>83.36</v>
      </c>
      <c r="C15" s="2">
        <f>IFERROR(RTD("cqg.rtd",,"ContractData",A15,"NetLastTradeToday",,"T")*1,"")</f>
        <v>0.57000000000000006</v>
      </c>
      <c r="D15" s="4">
        <f>IFERROR(RTD("cqg.rtd",,"ContractData",A15,"PerCentNetLastTrade",,"T")/100,"")</f>
        <v>6.884889479405726E-3</v>
      </c>
      <c r="E15" s="4">
        <f>IFERROR(RTD("cqg.rtd", ,"ContractData", A15, "PerCentNetLastTrade",, "T")/100,"")</f>
        <v>6.884889479405726E-3</v>
      </c>
      <c r="F15" s="2">
        <f>RTD("cqg.rtd", ,"ContractData", A15, "MT_LastBidVolume",, "T")</f>
        <v>55</v>
      </c>
      <c r="G15" s="2">
        <f>RTD("cqg.rtd", ,"ContractData", A15, "Bid",, "T")</f>
        <v>83.350000000000009</v>
      </c>
      <c r="H15" s="2">
        <f>RTD("cqg.rtd", ,"ContractData", A15, "Ask",, "T")</f>
        <v>83.37</v>
      </c>
      <c r="I15" s="2">
        <f>RTD("cqg.rtd", ,"ContractData", A15, "MT_LastAskVolume",, "T")</f>
        <v>26</v>
      </c>
      <c r="J15" s="2">
        <f>IFERROR(RTD("cqg.rtd", ,"ContractData", A15, "OPen",, "T")*1,"")</f>
        <v>82.78</v>
      </c>
      <c r="K15" s="2">
        <f>IFERROR(RTD("cqg.rtd", ,"ContractData", A15, "HIgh",, "T")*1,"")</f>
        <v>83.84</v>
      </c>
      <c r="L15" s="2">
        <f>IFERROR(RTD("cqg.rtd", ,"ContractData", A15, "LOw",, "T")*1,"")</f>
        <v>82.26</v>
      </c>
      <c r="M15" s="2">
        <f>IFERROR(RTD("cqg.rtd", ,"ContractData", A15, "T_CVol",, "T")*1,"")</f>
        <v>327392</v>
      </c>
      <c r="N15" s="5">
        <f>IFERROR(RTD("cqg.rtd",,"StudyData",A15, "MA", "InputChoice=ContractVol,MAType=Sim,Period=5", "MA","D","-1","all",,,,"T")*1,"")</f>
        <v>358559.8</v>
      </c>
      <c r="O15" s="6">
        <f t="shared" si="0"/>
        <v>0.91307502960454578</v>
      </c>
      <c r="P15" s="2" t="str">
        <f>RTD("cqg.rtd", ,"ContractData", A15, "LongDescription",, "T")</f>
        <v>ICE Brent Crude, Jul 24</v>
      </c>
      <c r="R15" s="9">
        <f>RTD("cqg.rtd", ,"SystemInfo", "Linetime")</f>
        <v>45425.546076388884</v>
      </c>
      <c r="S15" s="9"/>
    </row>
    <row r="16" spans="1:20" x14ac:dyDescent="0.3">
      <c r="A16" s="2" t="s">
        <v>53</v>
      </c>
      <c r="B16" s="2">
        <f>IFERROR(RTD("cqg.rtd", ,"ContractData", A16, "LastTradeToday",, "T")*1,"")</f>
        <v>2.5102000000000002</v>
      </c>
      <c r="C16" s="2">
        <f>IFERROR(RTD("cqg.rtd",,"ContractData",A16,"NetLastTradeToday",,"T")*1,"")</f>
        <v>1.0500000000000001E-2</v>
      </c>
      <c r="D16" s="4">
        <f>IFERROR(RTD("cqg.rtd",,"ContractData",A16,"PerCentNetLastTrade",,"T")/100,"")</f>
        <v>4.2005040604872583E-3</v>
      </c>
      <c r="E16" s="4">
        <f>IFERROR(RTD("cqg.rtd", ,"ContractData", A16, "PerCentNetLastTrade",, "T")/100,"")</f>
        <v>4.2005040604872583E-3</v>
      </c>
      <c r="F16" s="2">
        <f>RTD("cqg.rtd", ,"ContractData", A16, "MT_LastBidVolume",, "T")</f>
        <v>1</v>
      </c>
      <c r="G16" s="2">
        <f>RTD("cqg.rtd", ,"ContractData", A16, "Bid",, "T")</f>
        <v>2.5106999999999999</v>
      </c>
      <c r="H16" s="2">
        <f>RTD("cqg.rtd", ,"ContractData", A16, "Ask",, "T")</f>
        <v>2.5112000000000001</v>
      </c>
      <c r="I16" s="2">
        <f>RTD("cqg.rtd", ,"ContractData", A16, "MT_LastAskVolume",, "T")</f>
        <v>1</v>
      </c>
      <c r="J16" s="2">
        <f>IFERROR(RTD("cqg.rtd", ,"ContractData", A16, "OPen",, "T")*1,"")</f>
        <v>2.5100000000000002</v>
      </c>
      <c r="K16" s="2">
        <f>IFERROR(RTD("cqg.rtd", ,"ContractData", A16, "HIgh",, "T")*1,"")</f>
        <v>2.5313000000000003</v>
      </c>
      <c r="L16" s="2">
        <f>IFERROR(RTD("cqg.rtd", ,"ContractData", A16, "LOw",, "T")*1,"")</f>
        <v>2.4913000000000003</v>
      </c>
      <c r="M16" s="2">
        <f>IFERROR(RTD("cqg.rtd", ,"ContractData", A16, "T_CVol",, "T")*1,"")</f>
        <v>37238</v>
      </c>
      <c r="N16" s="5">
        <f>IFERROR(RTD("cqg.rtd",,"StudyData",A16, "MA", "InputChoice=ContractVol,MAType=Sim,Period=5", "MA","D","-1","all",,,,"T")*1,"")</f>
        <v>71149.2</v>
      </c>
      <c r="O16" s="6">
        <f t="shared" si="0"/>
        <v>0.5233790401016456</v>
      </c>
      <c r="P16" s="2" t="str">
        <f>RTD("cqg.rtd", ,"ContractData", A16, "LongDescription",, "T")</f>
        <v>RBOB Gasoline (Globex), Jun 24</v>
      </c>
      <c r="R16" s="9"/>
      <c r="S16" s="9"/>
    </row>
    <row r="17" spans="1:20" x14ac:dyDescent="0.3">
      <c r="A17" s="2" t="s">
        <v>54</v>
      </c>
      <c r="B17" s="2" t="str">
        <f>IFERROR(RTD("cqg.rtd", ,"ContractData", A17, "LastTradeToday",, "T")*1,"")</f>
        <v/>
      </c>
      <c r="C17" s="2">
        <f>IFERROR(RTD("cqg.rtd",,"ContractData",A17,"NetLastTradeToday",,"T")*1,"")</f>
        <v>-0.67</v>
      </c>
      <c r="D17" s="4">
        <f>IFERROR(RTD("cqg.rtd",,"ContractData",A17,"PerCentNetLastTrade",,"T")/100,"")</f>
        <v>-3.5963499731615674E-2</v>
      </c>
      <c r="E17" s="4">
        <f>IFERROR(RTD("cqg.rtd", ,"ContractData", A17, "PerCentNetLastTrade",, "T")/100,"")</f>
        <v>-3.5963499731615674E-2</v>
      </c>
      <c r="F17" s="2">
        <f>RTD("cqg.rtd", ,"ContractData", A17, "MT_LastBidVolume",, "T")</f>
        <v>0</v>
      </c>
      <c r="G17" s="2" t="str">
        <f>RTD("cqg.rtd", ,"ContractData", A17, "Bid",, "T")</f>
        <v/>
      </c>
      <c r="H17" s="2" t="str">
        <f>RTD("cqg.rtd", ,"ContractData", A17, "Ask",, "T")</f>
        <v/>
      </c>
      <c r="I17" s="2">
        <f>RTD("cqg.rtd", ,"ContractData", A17, "MT_LastAskVolume",, "T")</f>
        <v>0</v>
      </c>
      <c r="J17" s="2">
        <f>IFERROR(RTD("cqg.rtd", ,"ContractData", A17, "OPen",, "T")*1,"")</f>
        <v>19.240000000000002</v>
      </c>
      <c r="K17" s="2">
        <f>IFERROR(RTD("cqg.rtd", ,"ContractData", A17, "HIgh",, "T")*1,"")</f>
        <v>19.34</v>
      </c>
      <c r="L17" s="2">
        <f>IFERROR(RTD("cqg.rtd", ,"ContractData", A17, "LOw",, "T")*1,"")</f>
        <v>18.580000000000002</v>
      </c>
      <c r="M17" s="2">
        <f>IFERROR(RTD("cqg.rtd", ,"ContractData", A17, "T_CVol",, "T")*1,"")</f>
        <v>82545</v>
      </c>
      <c r="N17" s="5">
        <f>IFERROR(RTD("cqg.rtd",,"StudyData",A17, "MA", "InputChoice=ContractVol,MAType=Sim,Period=5", "MA","D","-1","all",,,,"T")*1,"")</f>
        <v>61196.2</v>
      </c>
      <c r="O17" s="6">
        <f t="shared" si="0"/>
        <v>1.348858262441132</v>
      </c>
      <c r="P17" s="2" t="str">
        <f>RTD("cqg.rtd", ,"ContractData", A17, "LongDescription",, "T")</f>
        <v>Sugar World #11 (ICE), Jul 24</v>
      </c>
    </row>
    <row r="18" spans="1:20" x14ac:dyDescent="0.3">
      <c r="A18" s="2" t="s">
        <v>55</v>
      </c>
      <c r="B18" s="2">
        <f>IFERROR(RTD("cqg.rtd", ,"ContractData", A18, "LastTradeToday",, "T")*1,"")</f>
        <v>28.465</v>
      </c>
      <c r="C18" s="2">
        <f>IFERROR(RTD("cqg.rtd",,"ContractData",A18,"NetLastTradeToday",,"T")*1,"")</f>
        <v>-4.1000000000000002E-2</v>
      </c>
      <c r="D18" s="4">
        <f>IFERROR(RTD("cqg.rtd",,"ContractData",A18,"PerCentNetLastTrade",,"T")/100,"")</f>
        <v>-1.4382936925559531E-3</v>
      </c>
      <c r="E18" s="4">
        <f>IFERROR(RTD("cqg.rtd", ,"ContractData", A18, "PerCentNetLastTrade",, "T")/100,"")</f>
        <v>-1.4382936925559531E-3</v>
      </c>
      <c r="F18" s="2">
        <f>RTD("cqg.rtd", ,"ContractData", A18, "MT_LastBidVolume",, "T")</f>
        <v>14</v>
      </c>
      <c r="G18" s="2">
        <f>RTD("cqg.rtd", ,"ContractData", A18, "Bid",, "T")</f>
        <v>28.465</v>
      </c>
      <c r="H18" s="2">
        <f>RTD("cqg.rtd", ,"ContractData", A18, "Ask",, "T")</f>
        <v>28.47</v>
      </c>
      <c r="I18" s="2">
        <f>RTD("cqg.rtd", ,"ContractData", A18, "MT_LastAskVolume",, "T")</f>
        <v>5</v>
      </c>
      <c r="J18" s="2">
        <f>IFERROR(RTD("cqg.rtd", ,"ContractData", A18, "OPen",, "T")*1,"")</f>
        <v>28.42</v>
      </c>
      <c r="K18" s="2">
        <f>IFERROR(RTD("cqg.rtd", ,"ContractData", A18, "HIgh",, "T")*1,"")</f>
        <v>28.615000000000002</v>
      </c>
      <c r="L18" s="2">
        <f>IFERROR(RTD("cqg.rtd", ,"ContractData", A18, "LOw",, "T")*1,"")</f>
        <v>28.185000000000002</v>
      </c>
      <c r="M18" s="2">
        <f>IFERROR(RTD("cqg.rtd", ,"ContractData", A18, "T_CVol",, "T")*1,"")</f>
        <v>51898</v>
      </c>
      <c r="N18" s="5">
        <f>IFERROR(RTD("cqg.rtd",,"StudyData",A18, "MA", "InputChoice=ContractVol,MAType=Sim,Period=5", "MA","D","-1","all",,,,"T")*1,"")</f>
        <v>64730.8</v>
      </c>
      <c r="O18" s="6">
        <f t="shared" si="0"/>
        <v>0.80175125288116322</v>
      </c>
      <c r="P18" s="2" t="str">
        <f>RTD("cqg.rtd", ,"ContractData", A18, "LongDescription",, "T")</f>
        <v>Silver (Globex), Jul 24</v>
      </c>
    </row>
    <row r="19" spans="1:20" x14ac:dyDescent="0.3">
      <c r="A19" s="2" t="s">
        <v>56</v>
      </c>
      <c r="B19" s="2">
        <f>IFERROR(RTD("cqg.rtd", ,"ContractData", A19, "LastTradeToday",, "T")*1,"")</f>
        <v>108.875</v>
      </c>
      <c r="C19" s="2">
        <f>IFERROR(RTD("cqg.rtd",,"ContractData",A19,"NetLastTradeToday",,"T")*1,"")</f>
        <v>0.171875</v>
      </c>
      <c r="D19" s="4">
        <f>IFERROR(RTD("cqg.rtd",,"ContractData",A19,"PerCentNetLastTrade",,"T")/100,"")</f>
        <v>1.5811412965358632E-3</v>
      </c>
      <c r="E19" s="4">
        <f>IFERROR(RTD("cqg.rtd", ,"ContractData", A19, "PerCentNetLastTrade",, "T")/100,"")</f>
        <v>1.5811412965358632E-3</v>
      </c>
      <c r="F19" s="2">
        <f>RTD("cqg.rtd", ,"ContractData", A19, "MT_LastBidVolume",, "T")</f>
        <v>3376</v>
      </c>
      <c r="G19" s="2">
        <f>RTD("cqg.rtd", ,"ContractData", A19, "Bid",, "T")</f>
        <v>108.859375</v>
      </c>
      <c r="H19" s="2">
        <f>RTD("cqg.rtd", ,"ContractData", A19, "Ask",, "T")</f>
        <v>108.875</v>
      </c>
      <c r="I19" s="2">
        <f>RTD("cqg.rtd", ,"ContractData", A19, "MT_LastAskVolume",, "T")</f>
        <v>3673</v>
      </c>
      <c r="J19" s="2">
        <f>IFERROR(RTD("cqg.rtd", ,"ContractData", A19, "OPen",, "T")*1,"")</f>
        <v>108.734375</v>
      </c>
      <c r="K19" s="2">
        <f>IFERROR(RTD("cqg.rtd", ,"ContractData", A19, "HIgh",, "T")*1,"")</f>
        <v>109</v>
      </c>
      <c r="L19" s="2">
        <f>IFERROR(RTD("cqg.rtd", ,"ContractData", A19, "LOw",, "T")*1,"")</f>
        <v>108.71875</v>
      </c>
      <c r="M19" s="2">
        <f>IFERROR(RTD("cqg.rtd", ,"ContractData", A19, "T_CVol",, "T")*1,"")</f>
        <v>887418</v>
      </c>
      <c r="N19" s="5">
        <f>IFERROR(RTD("cqg.rtd",,"StudyData",A19, "MA", "InputChoice=ContractVol,MAType=Sim,Period=5", "MA","D","-1","all",,,,"T")*1,"")</f>
        <v>1590304.6</v>
      </c>
      <c r="O19" s="6">
        <f t="shared" si="0"/>
        <v>0.55801762756644224</v>
      </c>
      <c r="P19" s="2" t="str">
        <f>RTD("cqg.rtd", ,"ContractData", A19, "LongDescription",, "T")</f>
        <v>10yr US Treasury Notes (Globex), Jun 24</v>
      </c>
    </row>
    <row r="20" spans="1:20" x14ac:dyDescent="0.3">
      <c r="A20" s="2" t="s">
        <v>57</v>
      </c>
      <c r="B20" s="2">
        <f>IFERROR(RTD("cqg.rtd", ,"ContractData", A20, "LastTradeToday",, "T")*1,"")</f>
        <v>474.25</v>
      </c>
      <c r="C20" s="2">
        <f>IFERROR(RTD("cqg.rtd",,"ContractData",A20,"NetLastTradeToday",,"T")*1,"")</f>
        <v>4.5</v>
      </c>
      <c r="D20" s="4">
        <f>IFERROR(RTD("cqg.rtd",,"ContractData",A20,"PerCentNetLastTrade",,"T")/100,"")</f>
        <v>9.5795635976583301E-3</v>
      </c>
      <c r="E20" s="4">
        <f>IFERROR(RTD("cqg.rtd", ,"ContractData", A20, "PerCentNetLastTrade",, "T")/100,"")</f>
        <v>9.5795635976583301E-3</v>
      </c>
      <c r="F20" s="2">
        <f>RTD("cqg.rtd", ,"ContractData", A20, "MT_LastBidVolume",, "T")</f>
        <v>176</v>
      </c>
      <c r="G20" s="2">
        <f>RTD("cqg.rtd", ,"ContractData", A20, "Bid",, "T")</f>
        <v>474</v>
      </c>
      <c r="H20" s="2">
        <f>RTD("cqg.rtd", ,"ContractData", A20, "Ask",, "T")</f>
        <v>474.25</v>
      </c>
      <c r="I20" s="2">
        <f>RTD("cqg.rtd", ,"ContractData", A20, "MT_LastAskVolume",, "T")</f>
        <v>312</v>
      </c>
      <c r="J20" s="2">
        <f>IFERROR(RTD("cqg.rtd", ,"ContractData", A20, "OPen",, "T")*1,"")</f>
        <v>468</v>
      </c>
      <c r="K20" s="2">
        <f>IFERROR(RTD("cqg.rtd", ,"ContractData", A20, "HIgh",, "T")*1,"")</f>
        <v>475.5</v>
      </c>
      <c r="L20" s="2">
        <f>IFERROR(RTD("cqg.rtd", ,"ContractData", A20, "LOw",, "T")*1,"")</f>
        <v>465.5</v>
      </c>
      <c r="M20" s="2">
        <f>IFERROR(RTD("cqg.rtd", ,"ContractData", A20, "T_CVol",, "T")*1,"")</f>
        <v>230895</v>
      </c>
      <c r="N20" s="5">
        <f>IFERROR(RTD("cqg.rtd",,"StudyData",A20, "MA", "InputChoice=ContractVol,MAType=Sim,Period=5", "MA","D","-1","all",,,,"T")*1,"")</f>
        <v>221519.2</v>
      </c>
      <c r="O20" s="6">
        <f t="shared" si="0"/>
        <v>1.0423249993680006</v>
      </c>
      <c r="P20" s="2" t="str">
        <f>RTD("cqg.rtd", ,"ContractData", A20, "LongDescription",, "T")</f>
        <v>Corn (Globex), Jul 24</v>
      </c>
    </row>
    <row r="21" spans="1:20" x14ac:dyDescent="0.3">
      <c r="A21" s="2" t="s">
        <v>58</v>
      </c>
      <c r="B21" s="2">
        <f>IFERROR(RTD("cqg.rtd", ,"ContractData", A21, "LastTradeToday",, "T")*1,"")</f>
        <v>1221.75</v>
      </c>
      <c r="C21" s="2">
        <f>IFERROR(RTD("cqg.rtd",,"ContractData",A21,"NetLastTradeToday",,"T")*1,"")</f>
        <v>2.75</v>
      </c>
      <c r="D21" s="4">
        <f>IFERROR(RTD("cqg.rtd",,"ContractData",A21,"PerCentNetLastTrade",,"T")/100,"")</f>
        <v>2.2559474979491389E-3</v>
      </c>
      <c r="E21" s="4">
        <f>IFERROR(RTD("cqg.rtd", ,"ContractData", A21, "PerCentNetLastTrade",, "T")/100,"")</f>
        <v>2.2559474979491389E-3</v>
      </c>
      <c r="F21" s="2">
        <f>RTD("cqg.rtd", ,"ContractData", A21, "MT_LastBidVolume",, "T")</f>
        <v>26</v>
      </c>
      <c r="G21" s="2">
        <f>RTD("cqg.rtd", ,"ContractData", A21, "Bid",, "T")</f>
        <v>1221.75</v>
      </c>
      <c r="H21" s="2">
        <f>RTD("cqg.rtd", ,"ContractData", A21, "Ask",, "T")</f>
        <v>1222</v>
      </c>
      <c r="I21" s="2">
        <f>RTD("cqg.rtd", ,"ContractData", A21, "MT_LastAskVolume",, "T")</f>
        <v>12</v>
      </c>
      <c r="J21" s="2">
        <f>IFERROR(RTD("cqg.rtd", ,"ContractData", A21, "OPen",, "T")*1,"")</f>
        <v>1219</v>
      </c>
      <c r="K21" s="2">
        <f>IFERROR(RTD("cqg.rtd", ,"ContractData", A21, "HIgh",, "T")*1,"")</f>
        <v>1228.25</v>
      </c>
      <c r="L21" s="2">
        <f>IFERROR(RTD("cqg.rtd", ,"ContractData", A21, "LOw",, "T")*1,"")</f>
        <v>1211.5</v>
      </c>
      <c r="M21" s="2">
        <f>IFERROR(RTD("cqg.rtd", ,"ContractData", A21, "T_CVol",, "T")*1,"")</f>
        <v>111760</v>
      </c>
      <c r="N21" s="5">
        <f>IFERROR(RTD("cqg.rtd",,"StudyData",A21, "MA", "InputChoice=ContractVol,MAType=Sim,Period=5", "MA","D","-1","all",,,,"T")*1,"")</f>
        <v>173923.8</v>
      </c>
      <c r="O21" s="6">
        <f t="shared" si="0"/>
        <v>0.64258025641114103</v>
      </c>
      <c r="P21" s="2" t="str">
        <f>RTD("cqg.rtd", ,"ContractData", A21, "LongDescription",, "T")</f>
        <v>Soybeans (Globex), Jul 24</v>
      </c>
    </row>
    <row r="22" spans="1:20" x14ac:dyDescent="0.3">
      <c r="A22" s="2" t="s">
        <v>59</v>
      </c>
      <c r="B22" s="2">
        <f>IFERROR(RTD("cqg.rtd", ,"ContractData", A22, "LastTradeToday",, "T")*1,"")</f>
        <v>691</v>
      </c>
      <c r="C22" s="2">
        <f>IFERROR(RTD("cqg.rtd",,"ContractData",A22,"NetLastTradeToday",,"T")*1,"")</f>
        <v>27.5</v>
      </c>
      <c r="D22" s="4">
        <f>IFERROR(RTD("cqg.rtd",,"ContractData",A22,"PerCentNetLastTrade",,"T")/100,"")</f>
        <v>4.1446872645064053E-2</v>
      </c>
      <c r="E22" s="4">
        <f>IFERROR(RTD("cqg.rtd", ,"ContractData", A22, "PerCentNetLastTrade",, "T")/100,"")</f>
        <v>4.1446872645064053E-2</v>
      </c>
      <c r="F22" s="2">
        <f>RTD("cqg.rtd", ,"ContractData", A22, "MT_LastBidVolume",, "T")</f>
        <v>8</v>
      </c>
      <c r="G22" s="2">
        <f>RTD("cqg.rtd", ,"ContractData", A22, "Bid",, "T")</f>
        <v>690.75</v>
      </c>
      <c r="H22" s="2">
        <f>RTD("cqg.rtd", ,"ContractData", A22, "Ask",, "T")</f>
        <v>691</v>
      </c>
      <c r="I22" s="2">
        <f>RTD("cqg.rtd", ,"ContractData", A22, "MT_LastAskVolume",, "T")</f>
        <v>22</v>
      </c>
      <c r="J22" s="2">
        <f>IFERROR(RTD("cqg.rtd", ,"ContractData", A22, "OPen",, "T")*1,"")</f>
        <v>662</v>
      </c>
      <c r="K22" s="2">
        <f>IFERROR(RTD("cqg.rtd", ,"ContractData", A22, "HIgh",, "T")*1,"")</f>
        <v>694.25</v>
      </c>
      <c r="L22" s="2">
        <f>IFERROR(RTD("cqg.rtd", ,"ContractData", A22, "LOw",, "T")*1,"")</f>
        <v>654.5</v>
      </c>
      <c r="M22" s="2">
        <f>IFERROR(RTD("cqg.rtd", ,"ContractData", A22, "T_CVol",, "T")*1,"")</f>
        <v>83979</v>
      </c>
      <c r="N22" s="5">
        <f>IFERROR(RTD("cqg.rtd",,"StudyData",A22, "MA", "InputChoice=ContractVol,MAType=Sim,Period=5", "MA","D","-1","all",,,,"T")*1,"")</f>
        <v>85088.2</v>
      </c>
      <c r="O22" s="6">
        <f t="shared" si="0"/>
        <v>0.98696411488314484</v>
      </c>
      <c r="P22" s="2" t="str">
        <f>RTD("cqg.rtd", ,"ContractData", A22, "LongDescription",, "T")</f>
        <v>Wheat (Globex), Jul 24</v>
      </c>
    </row>
    <row r="23" spans="1:20" x14ac:dyDescent="0.3">
      <c r="A23"/>
      <c r="N23" s="5"/>
      <c r="O23" s="6"/>
    </row>
    <row r="24" spans="1:20" x14ac:dyDescent="0.3">
      <c r="A24" s="1" t="s">
        <v>0</v>
      </c>
      <c r="B24" s="1" t="s">
        <v>2</v>
      </c>
      <c r="C24" s="1" t="s">
        <v>3</v>
      </c>
      <c r="D24" s="3" t="s">
        <v>4</v>
      </c>
      <c r="E24" s="3" t="s">
        <v>4</v>
      </c>
      <c r="F24" s="1" t="s">
        <v>5</v>
      </c>
      <c r="G24" s="1" t="s">
        <v>6</v>
      </c>
      <c r="H24" s="1" t="s">
        <v>7</v>
      </c>
      <c r="I24" s="1" t="s">
        <v>8</v>
      </c>
      <c r="J24" s="1" t="s">
        <v>1</v>
      </c>
      <c r="K24" s="1" t="s">
        <v>9</v>
      </c>
      <c r="L24" s="1" t="s">
        <v>10</v>
      </c>
      <c r="M24" s="1" t="s">
        <v>14</v>
      </c>
      <c r="N24" s="1" t="s">
        <v>15</v>
      </c>
      <c r="O24" s="1" t="s">
        <v>16</v>
      </c>
      <c r="P24" s="1" t="s">
        <v>11</v>
      </c>
      <c r="Q24" s="7" t="s">
        <v>12</v>
      </c>
      <c r="R24" s="8"/>
      <c r="S24" s="7" t="s">
        <v>17</v>
      </c>
      <c r="T24" s="8"/>
    </row>
    <row r="25" spans="1:20" x14ac:dyDescent="0.3">
      <c r="A25" t="s">
        <v>22</v>
      </c>
      <c r="B25" s="2">
        <f>IFERROR(RTD("cqg.rtd", ,"ContractData", A25, "LastTradeToday",, "T")*1,"")</f>
        <v>414</v>
      </c>
      <c r="C25" s="2">
        <f>IFERROR(RTD("cqg.rtd",,"ContractData",A25,"NetLastTradeToday",,"T")*1,"")</f>
        <v>-0.74</v>
      </c>
      <c r="D25" s="4">
        <f>IFERROR(RTD("cqg.rtd",,"ContractData",A25,"PerCentNetLastTrade",,"T")/100,"")</f>
        <v>-1.7842503737281188E-3</v>
      </c>
      <c r="E25" s="4">
        <f>IFERROR(RTD("cqg.rtd", ,"ContractData", A25, "PerCentNetLastTrade",, "T")/100,"")</f>
        <v>-1.7842503737281188E-3</v>
      </c>
      <c r="F25" s="2">
        <f>RTD("cqg.rtd", ,"ContractData", A25, "MT_LastBidVolume",, "T")</f>
        <v>100</v>
      </c>
      <c r="G25" s="2">
        <f>RTD("cqg.rtd", ,"ContractData", A25, "Bid",, "T")</f>
        <v>414.03000000000003</v>
      </c>
      <c r="H25" s="2">
        <f>RTD("cqg.rtd", ,"ContractData", A25, "Ask",, "T")</f>
        <v>414.07</v>
      </c>
      <c r="I25" s="2">
        <f>RTD("cqg.rtd", ,"ContractData", A25, "MT_LastAskVolume",, "T")</f>
        <v>200</v>
      </c>
      <c r="J25" s="2">
        <f>IFERROR(RTD("cqg.rtd", ,"ContractData", A25, "OPen",, "T")*1,"")</f>
        <v>418.01</v>
      </c>
      <c r="K25" s="2">
        <f>IFERROR(RTD("cqg.rtd", ,"ContractData", A25, "HIgh",, "T")*1,"")</f>
        <v>418.34000000000003</v>
      </c>
      <c r="L25" s="2">
        <f>IFERROR(RTD("cqg.rtd", ,"ContractData", A25, "LOw",, "T")*1,"")</f>
        <v>410.82</v>
      </c>
      <c r="M25" s="2">
        <f>IFERROR(RTD("cqg.rtd", ,"ContractData", A25, "T_CVol",, "T")*1,"")</f>
        <v>8303056</v>
      </c>
      <c r="N25" s="5">
        <f>IFERROR(RTD("cqg.rtd",,"StudyData",A25, "MA", "InputChoice=ContractVol,MAType=Sim,Period=5", "MA","D","-1","all",,,,"T")*1,"")</f>
        <v>15379836.6</v>
      </c>
      <c r="O25" s="6">
        <f t="shared" ref="O25" si="1">IFERROR(M25/N25,"")</f>
        <v>0.53986633382047766</v>
      </c>
      <c r="P25" s="2" t="str">
        <f>RTD("cqg.rtd", ,"ContractData", A25, "LongDescription",, "T")</f>
        <v>Microsoft Corporation</v>
      </c>
      <c r="Q25" s="2" t="str" cm="1">
        <f t="array" ref="Q25:R29">_xlfn.TAKE(_xlfn.CHOOSECOLS(_xlfn.SORTBY(A25:D44,D25:D44,-1),1,4),5)</f>
        <v>AAPL</v>
      </c>
      <c r="R25" s="4">
        <v>2.0158426659382681E-2</v>
      </c>
      <c r="S25" s="2" t="str" cm="1">
        <f t="array" ref="S25:T29">_xlfn.TAKE(_xlfn.CHOOSECOLS(_xlfn.SORTBY(A25:O44,O25:O44,-1),1,15),5)</f>
        <v>GOOGL</v>
      </c>
      <c r="T25" s="6">
        <v>0.88681106006349864</v>
      </c>
    </row>
    <row r="26" spans="1:20" x14ac:dyDescent="0.3">
      <c r="A26" t="s">
        <v>23</v>
      </c>
      <c r="B26" s="2">
        <f>IFERROR(RTD("cqg.rtd", ,"ContractData", A26, "LastTradeToday",, "T")*1,"")</f>
        <v>186.74</v>
      </c>
      <c r="C26" s="2">
        <f>IFERROR(RTD("cqg.rtd",,"ContractData",A26,"NetLastTradeToday",,"T")*1,"")</f>
        <v>3.69</v>
      </c>
      <c r="D26" s="4">
        <f>IFERROR(RTD("cqg.rtd",,"ContractData",A26,"PerCentNetLastTrade",,"T")/100,"")</f>
        <v>2.0158426659382681E-2</v>
      </c>
      <c r="E26" s="4">
        <f>IFERROR(RTD("cqg.rtd", ,"ContractData", A26, "PerCentNetLastTrade",, "T")/100,"")</f>
        <v>2.0158426659382681E-2</v>
      </c>
      <c r="F26" s="2">
        <f>RTD("cqg.rtd", ,"ContractData", A26, "MT_LastBidVolume",, "T")</f>
        <v>1600</v>
      </c>
      <c r="G26" s="2">
        <f>RTD("cqg.rtd", ,"ContractData", A26, "Bid",, "T")</f>
        <v>186.74</v>
      </c>
      <c r="H26" s="2">
        <f>RTD("cqg.rtd", ,"ContractData", A26, "Ask",, "T")</f>
        <v>186.75</v>
      </c>
      <c r="I26" s="2">
        <f>RTD("cqg.rtd", ,"ContractData", A26, "MT_LastAskVolume",, "T")</f>
        <v>900</v>
      </c>
      <c r="J26" s="2">
        <f>IFERROR(RTD("cqg.rtd", ,"ContractData", A26, "OPen",, "T")*1,"")</f>
        <v>185.43</v>
      </c>
      <c r="K26" s="2">
        <f>IFERROR(RTD("cqg.rtd", ,"ContractData", A26, "HIgh",, "T")*1,"")</f>
        <v>186.93</v>
      </c>
      <c r="L26" s="2">
        <f>IFERROR(RTD("cqg.rtd", ,"ContractData", A26, "LOw",, "T")*1,"")</f>
        <v>184.62</v>
      </c>
      <c r="M26" s="2">
        <f>IFERROR(RTD("cqg.rtd", ,"ContractData", A26, "T_CVol",, "T")*1,"")</f>
        <v>42221766</v>
      </c>
      <c r="N26" s="5">
        <f>IFERROR(RTD("cqg.rtd",,"StudyData",A26, "MA", "InputChoice=ContractVol,MAType=Sim,Period=5", "MA","D","-1","all",,,,"T")*1,"")</f>
        <v>60134998.600000001</v>
      </c>
      <c r="O26" s="6">
        <f t="shared" ref="O26:O44" si="2">IFERROR(M26/N26,"")</f>
        <v>0.70211635458489885</v>
      </c>
      <c r="P26" s="2" t="str">
        <f>RTD("cqg.rtd", ,"ContractData", A26, "LongDescription",, "T")</f>
        <v>Apple Inc</v>
      </c>
      <c r="Q26" s="2" t="str">
        <v>TSLA</v>
      </c>
      <c r="R26" s="4">
        <v>1.8222828990324687E-2</v>
      </c>
      <c r="S26" s="2" t="str">
        <v>S.GOOG</v>
      </c>
      <c r="T26" s="6">
        <v>0.82138155908904176</v>
      </c>
    </row>
    <row r="27" spans="1:20" x14ac:dyDescent="0.3">
      <c r="A27" t="s">
        <v>24</v>
      </c>
      <c r="B27" s="2">
        <f>IFERROR(RTD("cqg.rtd", ,"ContractData", A27, "LastTradeToday",, "T")*1,"")</f>
        <v>903.1</v>
      </c>
      <c r="C27" s="2">
        <f>IFERROR(RTD("cqg.rtd",,"ContractData",A27,"NetLastTradeToday",,"T")*1,"")</f>
        <v>4.32</v>
      </c>
      <c r="D27" s="4">
        <f>IFERROR(RTD("cqg.rtd",,"ContractData",A27,"PerCentNetLastTrade",,"T")/100,"")</f>
        <v>4.8065154987872449E-3</v>
      </c>
      <c r="E27" s="4">
        <f>IFERROR(RTD("cqg.rtd", ,"ContractData", A27, "PerCentNetLastTrade",, "T")/100,"")</f>
        <v>4.8065154987872449E-3</v>
      </c>
      <c r="F27" s="2">
        <f>RTD("cqg.rtd", ,"ContractData", A27, "MT_LastBidVolume",, "T")</f>
        <v>500</v>
      </c>
      <c r="G27" s="2">
        <f>RTD("cqg.rtd", ,"ContractData", A27, "Bid",, "T")</f>
        <v>903</v>
      </c>
      <c r="H27" s="2">
        <f>RTD("cqg.rtd", ,"ContractData", A27, "Ask",, "T")</f>
        <v>903.25</v>
      </c>
      <c r="I27" s="2">
        <f>RTD("cqg.rtd", ,"ContractData", A27, "MT_LastAskVolume",, "T")</f>
        <v>100</v>
      </c>
      <c r="J27" s="2">
        <f>IFERROR(RTD("cqg.rtd", ,"ContractData", A27, "OPen",, "T")*1,"")</f>
        <v>904.78</v>
      </c>
      <c r="K27" s="2">
        <f>IFERROR(RTD("cqg.rtd", ,"ContractData", A27, "HIgh",, "T")*1,"")</f>
        <v>909.98</v>
      </c>
      <c r="L27" s="2">
        <f>IFERROR(RTD("cqg.rtd", ,"ContractData", A27, "LOw",, "T")*1,"")</f>
        <v>885.29</v>
      </c>
      <c r="M27" s="2">
        <f>IFERROR(RTD("cqg.rtd", ,"ContractData", A27, "T_CVol",, "T")*1,"")</f>
        <v>22694580</v>
      </c>
      <c r="N27" s="5">
        <f>IFERROR(RTD("cqg.rtd",,"StudyData",A27, "MA", "InputChoice=ContractVol,MAType=Sim,Period=5", "MA","D","-1","all",,,,"T")*1,"")</f>
        <v>37052065.399999999</v>
      </c>
      <c r="O27" s="6">
        <f t="shared" si="2"/>
        <v>0.6125051263673954</v>
      </c>
      <c r="P27" s="2" t="str">
        <f>RTD("cqg.rtd", ,"ContractData", A27, "LongDescription",, "T")</f>
        <v>NVIDIA Corp</v>
      </c>
      <c r="Q27" s="2" t="str">
        <v>CSCO</v>
      </c>
      <c r="R27" s="4">
        <v>1.2068248023304202E-2</v>
      </c>
      <c r="S27" s="2" t="str">
        <v>AVGO</v>
      </c>
      <c r="T27" s="6">
        <v>0.79879437244387586</v>
      </c>
    </row>
    <row r="28" spans="1:20" x14ac:dyDescent="0.3">
      <c r="A28" t="s">
        <v>25</v>
      </c>
      <c r="B28" s="2">
        <f>IFERROR(RTD("cqg.rtd", ,"ContractData", A28, "LastTradeToday",, "T")*1,"")</f>
        <v>186.4</v>
      </c>
      <c r="C28" s="2">
        <f>IFERROR(RTD("cqg.rtd",,"ContractData",A28,"NetLastTradeToday",,"T")*1,"")</f>
        <v>-1.08</v>
      </c>
      <c r="D28" s="4">
        <f>IFERROR(RTD("cqg.rtd",,"ContractData",A28,"PerCentNetLastTrade",,"T")/100,"")</f>
        <v>-5.7606144655429911E-3</v>
      </c>
      <c r="E28" s="4">
        <f>IFERROR(RTD("cqg.rtd", ,"ContractData", A28, "PerCentNetLastTrade",, "T")/100,"")</f>
        <v>-5.7606144655429911E-3</v>
      </c>
      <c r="F28" s="2">
        <f>RTD("cqg.rtd", ,"ContractData", A28, "MT_LastBidVolume",, "T")</f>
        <v>100</v>
      </c>
      <c r="G28" s="2">
        <f>RTD("cqg.rtd", ,"ContractData", A28, "Bid",, "T")</f>
        <v>186.4</v>
      </c>
      <c r="H28" s="2">
        <f>RTD("cqg.rtd", ,"ContractData", A28, "Ask",, "T")</f>
        <v>186.41</v>
      </c>
      <c r="I28" s="2">
        <f>RTD("cqg.rtd", ,"ContractData", A28, "MT_LastAskVolume",, "T")</f>
        <v>300</v>
      </c>
      <c r="J28" s="2">
        <f>IFERROR(RTD("cqg.rtd", ,"ContractData", A28, "OPen",, "T")*1,"")</f>
        <v>188</v>
      </c>
      <c r="K28" s="2">
        <f>IFERROR(RTD("cqg.rtd", ,"ContractData", A28, "HIgh",, "T")*1,"")</f>
        <v>188.31</v>
      </c>
      <c r="L28" s="2">
        <f>IFERROR(RTD("cqg.rtd", ,"ContractData", A28, "LOw",, "T")*1,"")</f>
        <v>185.36</v>
      </c>
      <c r="M28" s="2">
        <f>IFERROR(RTD("cqg.rtd", ,"ContractData", A28, "T_CVol",, "T")*1,"")</f>
        <v>16231082</v>
      </c>
      <c r="N28" s="5">
        <f>IFERROR(RTD("cqg.rtd",,"StudyData",A28, "MA", "InputChoice=ContractVol,MAType=Sim,Period=5", "MA","D","-1","all",,,,"T")*1,"")</f>
        <v>34484139</v>
      </c>
      <c r="O28" s="6">
        <f t="shared" si="2"/>
        <v>0.47068253610739708</v>
      </c>
      <c r="P28" s="2" t="str">
        <f>RTD("cqg.rtd", ,"ContractData", A28, "LongDescription",, "T")</f>
        <v>Amazon.com Inc</v>
      </c>
      <c r="Q28" s="2" t="str">
        <v>QCOM</v>
      </c>
      <c r="R28" s="4">
        <v>9.4463971880492086E-3</v>
      </c>
      <c r="S28" s="2" t="str">
        <v>META</v>
      </c>
      <c r="T28" s="6">
        <v>0.73358660098214068</v>
      </c>
    </row>
    <row r="29" spans="1:20" x14ac:dyDescent="0.3">
      <c r="A29" t="s">
        <v>26</v>
      </c>
      <c r="B29" s="2">
        <f>IFERROR(RTD("cqg.rtd", ,"ContractData", A29, "LastTradeToday",, "T")*1,"")</f>
        <v>466.61</v>
      </c>
      <c r="C29" s="2">
        <f>IFERROR(RTD("cqg.rtd",,"ContractData",A29,"NetLastTradeToday",,"T")*1,"")</f>
        <v>-9.59</v>
      </c>
      <c r="D29" s="4">
        <f>IFERROR(RTD("cqg.rtd",,"ContractData",A29,"PerCentNetLastTrade",,"T")/100,"")</f>
        <v>-2.013859722805544E-2</v>
      </c>
      <c r="E29" s="4">
        <f>IFERROR(RTD("cqg.rtd", ,"ContractData", A29, "PerCentNetLastTrade",, "T")/100,"")</f>
        <v>-2.013859722805544E-2</v>
      </c>
      <c r="F29" s="2">
        <f>RTD("cqg.rtd", ,"ContractData", A29, "MT_LastBidVolume",, "T")</f>
        <v>500</v>
      </c>
      <c r="G29" s="2">
        <f>RTD("cqg.rtd", ,"ContractData", A29, "Bid",, "T")</f>
        <v>466.61</v>
      </c>
      <c r="H29" s="2">
        <f>RTD("cqg.rtd", ,"ContractData", A29, "Ask",, "T")</f>
        <v>466.79</v>
      </c>
      <c r="I29" s="2">
        <f>RTD("cqg.rtd", ,"ContractData", A29, "MT_LastAskVolume",, "T")</f>
        <v>100</v>
      </c>
      <c r="J29" s="2">
        <f>IFERROR(RTD("cqg.rtd", ,"ContractData", A29, "OPen",, "T")*1,"")</f>
        <v>472.75</v>
      </c>
      <c r="K29" s="2">
        <f>IFERROR(RTD("cqg.rtd", ,"ContractData", A29, "HIgh",, "T")*1,"")</f>
        <v>473.35</v>
      </c>
      <c r="L29" s="2">
        <f>IFERROR(RTD("cqg.rtd", ,"ContractData", A29, "LOw",, "T")*1,"")</f>
        <v>462.85</v>
      </c>
      <c r="M29" s="2">
        <f>IFERROR(RTD("cqg.rtd", ,"ContractData", A29, "T_CVol",, "T")*1,"")</f>
        <v>8857768</v>
      </c>
      <c r="N29" s="5">
        <f>IFERROR(RTD("cqg.rtd",,"StudyData",A29, "MA", "InputChoice=ContractVol,MAType=Sim,Period=5", "MA","D","-1","all",,,,"T")*1,"")</f>
        <v>12074604.4</v>
      </c>
      <c r="O29" s="6">
        <f t="shared" si="2"/>
        <v>0.73358660098214068</v>
      </c>
      <c r="P29" s="2" t="str">
        <f>RTD("cqg.rtd", ,"ContractData", A29, "LongDescription",, "T")</f>
        <v>Meta Platforms, Inc.</v>
      </c>
      <c r="Q29" s="2" t="str">
        <v>NFLX</v>
      </c>
      <c r="R29" s="4">
        <v>6.7608492805343199E-3</v>
      </c>
      <c r="S29" s="2" t="str">
        <v>TSLA</v>
      </c>
      <c r="T29" s="6">
        <v>0.70418641639407842</v>
      </c>
    </row>
    <row r="30" spans="1:20" x14ac:dyDescent="0.3">
      <c r="A30" t="s">
        <v>27</v>
      </c>
      <c r="B30" s="2">
        <f>IFERROR(RTD("cqg.rtd", ,"ContractData", A30, "LastTradeToday",, "T")*1,"")</f>
        <v>1333.33</v>
      </c>
      <c r="C30" s="2">
        <f>IFERROR(RTD("cqg.rtd",,"ContractData",A30,"NetLastTradeToday",,"T")*1,"")</f>
        <v>0.53</v>
      </c>
      <c r="D30" s="4">
        <f>IFERROR(RTD("cqg.rtd",,"ContractData",A30,"PerCentNetLastTrade",,"T")/100,"")</f>
        <v>3.976590636254502E-4</v>
      </c>
      <c r="E30" s="4">
        <f>IFERROR(RTD("cqg.rtd", ,"ContractData", A30, "PerCentNetLastTrade",, "T")/100,"")</f>
        <v>3.976590636254502E-4</v>
      </c>
      <c r="F30" s="2">
        <f>RTD("cqg.rtd", ,"ContractData", A30, "MT_LastBidVolume",, "T")</f>
        <v>500</v>
      </c>
      <c r="G30" s="2">
        <f>RTD("cqg.rtd", ,"ContractData", A30, "Bid",, "T")</f>
        <v>1333</v>
      </c>
      <c r="H30" s="2">
        <f>RTD("cqg.rtd", ,"ContractData", A30, "Ask",, "T")</f>
        <v>1334.28</v>
      </c>
      <c r="I30" s="2">
        <f>RTD("cqg.rtd", ,"ContractData", A30, "MT_LastAskVolume",, "T")</f>
        <v>400</v>
      </c>
      <c r="J30" s="2">
        <f>IFERROR(RTD("cqg.rtd", ,"ContractData", A30, "OPen",, "T")*1,"")</f>
        <v>1348</v>
      </c>
      <c r="K30" s="2">
        <f>IFERROR(RTD("cqg.rtd", ,"ContractData", A30, "HIgh",, "T")*1,"")</f>
        <v>1358.39</v>
      </c>
      <c r="L30" s="2">
        <f>IFERROR(RTD("cqg.rtd", ,"ContractData", A30, "LOw",, "T")*1,"")</f>
        <v>1332.01</v>
      </c>
      <c r="M30" s="2">
        <f>IFERROR(RTD("cqg.rtd", ,"ContractData", A30, "T_CVol",, "T")*1,"")</f>
        <v>1135672</v>
      </c>
      <c r="N30" s="5">
        <f>IFERROR(RTD("cqg.rtd",,"StudyData",A30, "MA", "InputChoice=ContractVol,MAType=Sim,Period=5", "MA","D","-1","all",,,,"T")*1,"")</f>
        <v>1421732.6</v>
      </c>
      <c r="O30" s="6">
        <f t="shared" si="2"/>
        <v>0.79879437244387586</v>
      </c>
      <c r="P30" s="2" t="str">
        <f>RTD("cqg.rtd", ,"ContractData", A30, "LongDescription",, "T")</f>
        <v>Broadcom Inc.</v>
      </c>
    </row>
    <row r="31" spans="1:20" x14ac:dyDescent="0.3">
      <c r="A31" t="s">
        <v>41</v>
      </c>
      <c r="B31" s="2">
        <f>IFERROR(RTD("cqg.rtd", ,"ContractData", A31, "LastTradeToday",, "T")*1,"")</f>
        <v>169.32</v>
      </c>
      <c r="C31" s="2">
        <f>IFERROR(RTD("cqg.rtd",,"ContractData",A31,"NetLastTradeToday",,"T")*1,"")</f>
        <v>-0.97</v>
      </c>
      <c r="D31" s="4">
        <f>IFERROR(RTD("cqg.rtd",,"ContractData",A31,"PerCentNetLastTrade",,"T")/100,"")</f>
        <v>-5.6961653649656467E-3</v>
      </c>
      <c r="E31" s="4">
        <f>IFERROR(RTD("cqg.rtd", ,"ContractData", A31, "PerCentNetLastTrade",, "T")/100,"")</f>
        <v>-5.6961653649656467E-3</v>
      </c>
      <c r="F31" s="2">
        <f>RTD("cqg.rtd", ,"ContractData", A31, "MT_LastBidVolume",, "T")</f>
        <v>200</v>
      </c>
      <c r="G31" s="2">
        <f>RTD("cqg.rtd", ,"ContractData", A31, "Bid",, "T")</f>
        <v>169.32</v>
      </c>
      <c r="H31" s="2">
        <f>RTD("cqg.rtd", ,"ContractData", A31, "Ask",, "T")</f>
        <v>169.33</v>
      </c>
      <c r="I31" s="2">
        <f>RTD("cqg.rtd", ,"ContractData", A31, "MT_LastAskVolume",, "T")</f>
        <v>200</v>
      </c>
      <c r="J31" s="2">
        <f>IFERROR(RTD("cqg.rtd", ,"ContractData", A31, "OPen",, "T")*1,"")</f>
        <v>165.84</v>
      </c>
      <c r="K31" s="2">
        <f>IFERROR(RTD("cqg.rtd", ,"ContractData", A31, "HIgh",, "T")*1,"")</f>
        <v>170.33</v>
      </c>
      <c r="L31" s="2">
        <f>IFERROR(RTD("cqg.rtd", ,"ContractData", A31, "LOw",, "T")*1,"")</f>
        <v>165.76</v>
      </c>
      <c r="M31" s="2">
        <f>IFERROR(RTD("cqg.rtd", ,"ContractData", A31, "T_CVol",, "T")*1,"")</f>
        <v>13388250</v>
      </c>
      <c r="N31" s="5">
        <f>IFERROR(RTD("cqg.rtd",,"StudyData",A31, "MA", "InputChoice=ContractVol,MAType=Sim,Period=5", "MA","D","-1","all",,,,"T")*1,"")</f>
        <v>16299672</v>
      </c>
      <c r="O31" s="6">
        <f t="shared" si="2"/>
        <v>0.82138155908904176</v>
      </c>
      <c r="P31" s="2" t="str">
        <f>RTD("cqg.rtd", ,"ContractData", A31, "LongDescription",, "T")</f>
        <v>Alphabet, Inc. Class C</v>
      </c>
      <c r="Q31" s="7" t="s">
        <v>13</v>
      </c>
      <c r="R31" s="8"/>
      <c r="S31" s="7" t="s">
        <v>18</v>
      </c>
      <c r="T31" s="8"/>
    </row>
    <row r="32" spans="1:20" x14ac:dyDescent="0.3">
      <c r="A32" t="s">
        <v>28</v>
      </c>
      <c r="B32" s="2">
        <f>IFERROR(RTD("cqg.rtd", ,"ContractData", A32, "LastTradeToday",, "T")*1,"")</f>
        <v>167.69</v>
      </c>
      <c r="C32" s="2">
        <f>IFERROR(RTD("cqg.rtd",,"ContractData",A32,"NetLastTradeToday",,"T")*1,"")</f>
        <v>-0.96</v>
      </c>
      <c r="D32" s="4">
        <f>IFERROR(RTD("cqg.rtd",,"ContractData",A32,"PerCentNetLastTrade",,"T")/100,"")</f>
        <v>-5.6922620812333239E-3</v>
      </c>
      <c r="E32" s="4">
        <f>IFERROR(RTD("cqg.rtd", ,"ContractData", A32, "PerCentNetLastTrade",, "T")/100,"")</f>
        <v>-5.6922620812333239E-3</v>
      </c>
      <c r="F32" s="2">
        <f>RTD("cqg.rtd", ,"ContractData", A32, "MT_LastBidVolume",, "T")</f>
        <v>100</v>
      </c>
      <c r="G32" s="2">
        <f>RTD("cqg.rtd", ,"ContractData", A32, "Bid",, "T")</f>
        <v>167.69</v>
      </c>
      <c r="H32" s="2">
        <f>RTD("cqg.rtd", ,"ContractData", A32, "Ask",, "T")</f>
        <v>167.70000000000002</v>
      </c>
      <c r="I32" s="2">
        <f>RTD("cqg.rtd", ,"ContractData", A32, "MT_LastAskVolume",, "T")</f>
        <v>100</v>
      </c>
      <c r="J32" s="2">
        <f>IFERROR(RTD("cqg.rtd", ,"ContractData", A32, "OPen",, "T")*1,"")</f>
        <v>164.26</v>
      </c>
      <c r="K32" s="2">
        <f>IFERROR(RTD("cqg.rtd", ,"ContractData", A32, "HIgh",, "T")*1,"")</f>
        <v>168.75</v>
      </c>
      <c r="L32" s="2">
        <f>IFERROR(RTD("cqg.rtd", ,"ContractData", A32, "LOw",, "T")*1,"")</f>
        <v>164</v>
      </c>
      <c r="M32" s="2">
        <f>IFERROR(RTD("cqg.rtd", ,"ContractData", A32, "T_CVol",, "T")*1,"")</f>
        <v>20330455</v>
      </c>
      <c r="N32" s="5">
        <f>IFERROR(RTD("cqg.rtd",,"StudyData",A32, "MA", "InputChoice=ContractVol,MAType=Sim,Period=5", "MA","D","-1","all",,,,"T")*1,"")</f>
        <v>22925351.199999999</v>
      </c>
      <c r="O32" s="6">
        <f t="shared" si="2"/>
        <v>0.88681106006349864</v>
      </c>
      <c r="P32" s="2" t="str">
        <f>RTD("cqg.rtd", ,"ContractData", A32, "LongDescription",, "T")</f>
        <v>Alphabet, Inc. Class A</v>
      </c>
      <c r="Q32" s="2" t="str" cm="1">
        <f t="array" ref="Q32:R36">_xlfn.TAKE(_xlfn.CHOOSECOLS(_xlfn.SORTBY(A25:D44,D25:D44,1),1,4),5)</f>
        <v>META</v>
      </c>
      <c r="R32" s="4">
        <v>-2.013859722805544E-2</v>
      </c>
      <c r="S32" s="2" t="str" cm="1">
        <f t="array" ref="S32:T36">_xlfn.TAKE(_xlfn.CHOOSECOLS(_xlfn.SORTBY(A25:O44,O25:O44,1),1,15),5)</f>
        <v>TMUS</v>
      </c>
      <c r="T32" s="6">
        <v>0.30036460695903727</v>
      </c>
    </row>
    <row r="33" spans="1:20" x14ac:dyDescent="0.3">
      <c r="A33" t="s">
        <v>29</v>
      </c>
      <c r="B33" s="2">
        <f>IFERROR(RTD("cqg.rtd", ,"ContractData", A33, "LastTradeToday",, "T")*1,"")</f>
        <v>774.9</v>
      </c>
      <c r="C33" s="2">
        <f>IFERROR(RTD("cqg.rtd",,"ContractData",A33,"NetLastTradeToday",,"T")*1,"")</f>
        <v>-12.290000000000001</v>
      </c>
      <c r="D33" s="4">
        <f>IFERROR(RTD("cqg.rtd",,"ContractData",A33,"PerCentNetLastTrade",,"T")/100,"")</f>
        <v>-1.5612495077427305E-2</v>
      </c>
      <c r="E33" s="4">
        <f>IFERROR(RTD("cqg.rtd", ,"ContractData", A33, "PerCentNetLastTrade",, "T")/100,"")</f>
        <v>-1.5612495077427305E-2</v>
      </c>
      <c r="F33" s="2">
        <f>RTD("cqg.rtd", ,"ContractData", A33, "MT_LastBidVolume",, "T")</f>
        <v>200</v>
      </c>
      <c r="G33" s="2">
        <f>RTD("cqg.rtd", ,"ContractData", A33, "Bid",, "T")</f>
        <v>774.75</v>
      </c>
      <c r="H33" s="2">
        <f>RTD("cqg.rtd", ,"ContractData", A33, "Ask",, "T")</f>
        <v>775.07</v>
      </c>
      <c r="I33" s="2">
        <f>RTD("cqg.rtd", ,"ContractData", A33, "MT_LastAskVolume",, "T")</f>
        <v>100</v>
      </c>
      <c r="J33" s="2">
        <f>IFERROR(RTD("cqg.rtd", ,"ContractData", A33, "OPen",, "T")*1,"")</f>
        <v>788</v>
      </c>
      <c r="K33" s="2">
        <f>IFERROR(RTD("cqg.rtd", ,"ContractData", A33, "HIgh",, "T")*1,"")</f>
        <v>789.48</v>
      </c>
      <c r="L33" s="2">
        <f>IFERROR(RTD("cqg.rtd", ,"ContractData", A33, "LOw",, "T")*1,"")</f>
        <v>774.71</v>
      </c>
      <c r="M33" s="2">
        <f>IFERROR(RTD("cqg.rtd", ,"ContractData", A33, "T_CVol",, "T")*1,"")</f>
        <v>821067</v>
      </c>
      <c r="N33" s="5">
        <f>IFERROR(RTD("cqg.rtd",,"StudyData",A33, "MA", "InputChoice=ContractVol,MAType=Sim,Period=5", "MA","D","-1","all",,,,"T")*1,"")</f>
        <v>1710380.8</v>
      </c>
      <c r="O33" s="6">
        <f t="shared" si="2"/>
        <v>0.48004923815795875</v>
      </c>
      <c r="P33" s="2" t="str">
        <f>RTD("cqg.rtd", ,"ContractData", A33, "LongDescription",, "T")</f>
        <v>Costco Wholesale Corp</v>
      </c>
      <c r="Q33" s="2" t="str">
        <v>COST</v>
      </c>
      <c r="R33" s="4">
        <v>-1.5612495077427305E-2</v>
      </c>
      <c r="S33" s="2" t="str">
        <v>INTU</v>
      </c>
      <c r="T33" s="6">
        <v>0.3381648575807491</v>
      </c>
    </row>
    <row r="34" spans="1:20" x14ac:dyDescent="0.3">
      <c r="A34" t="s">
        <v>30</v>
      </c>
      <c r="B34" s="2">
        <f>IFERROR(RTD("cqg.rtd", ,"ContractData", A34, "LastTradeToday",, "T")*1,"")</f>
        <v>171.54</v>
      </c>
      <c r="C34" s="2">
        <f>IFERROR(RTD("cqg.rtd",,"ContractData",A34,"NetLastTradeToday",,"T")*1,"")</f>
        <v>3.0700000000000003</v>
      </c>
      <c r="D34" s="4">
        <f>IFERROR(RTD("cqg.rtd",,"ContractData",A34,"PerCentNetLastTrade",,"T")/100,"")</f>
        <v>1.8222828990324687E-2</v>
      </c>
      <c r="E34" s="4">
        <f>IFERROR(RTD("cqg.rtd", ,"ContractData", A34, "PerCentNetLastTrade",, "T")/100,"")</f>
        <v>1.8222828990324687E-2</v>
      </c>
      <c r="F34" s="2">
        <f>RTD("cqg.rtd", ,"ContractData", A34, "MT_LastBidVolume",, "T")</f>
        <v>200</v>
      </c>
      <c r="G34" s="2">
        <f>RTD("cqg.rtd", ,"ContractData", A34, "Bid",, "T")</f>
        <v>171.54</v>
      </c>
      <c r="H34" s="2">
        <f>RTD("cqg.rtd", ,"ContractData", A34, "Ask",, "T")</f>
        <v>171.56</v>
      </c>
      <c r="I34" s="2">
        <f>RTD("cqg.rtd", ,"ContractData", A34, "MT_LastAskVolume",, "T")</f>
        <v>400</v>
      </c>
      <c r="J34" s="2">
        <f>IFERROR(RTD("cqg.rtd", ,"ContractData", A34, "OPen",, "T")*1,"")</f>
        <v>170</v>
      </c>
      <c r="K34" s="2">
        <f>IFERROR(RTD("cqg.rtd", ,"ContractData", A34, "HIgh",, "T")*1,"")</f>
        <v>175.4</v>
      </c>
      <c r="L34" s="2">
        <f>IFERROR(RTD("cqg.rtd", ,"ContractData", A34, "LOw",, "T")*1,"")</f>
        <v>169</v>
      </c>
      <c r="M34" s="2">
        <f>IFERROR(RTD("cqg.rtd", ,"ContractData", A34, "T_CVol",, "T")*1,"")</f>
        <v>53234108</v>
      </c>
      <c r="N34" s="5">
        <f>IFERROR(RTD("cqg.rtd",,"StudyData",A34, "MA", "InputChoice=ContractVol,MAType=Sim,Period=5", "MA","D","-1","all",,,,"T")*1,"")</f>
        <v>75596613</v>
      </c>
      <c r="O34" s="6">
        <f t="shared" si="2"/>
        <v>0.70418641639407842</v>
      </c>
      <c r="P34" s="2" t="str">
        <f>RTD("cqg.rtd", ,"ContractData", A34, "LongDescription",, "T")</f>
        <v>Tesla Inc.</v>
      </c>
      <c r="Q34" s="2" t="str">
        <v>AMAT</v>
      </c>
      <c r="R34" s="4">
        <v>-1.549611405139942E-2</v>
      </c>
      <c r="S34" s="2" t="str">
        <v>S.LIN</v>
      </c>
      <c r="T34" s="6">
        <v>0.35355372317977557</v>
      </c>
    </row>
    <row r="35" spans="1:20" x14ac:dyDescent="0.3">
      <c r="A35" t="s">
        <v>31</v>
      </c>
      <c r="B35" s="2">
        <f>IFERROR(RTD("cqg.rtd", ,"ContractData", A35, "LastTradeToday",, "T")*1,"")</f>
        <v>615</v>
      </c>
      <c r="C35" s="2">
        <f>IFERROR(RTD("cqg.rtd",,"ContractData",A35,"NetLastTradeToday",,"T")*1,"")</f>
        <v>4.13</v>
      </c>
      <c r="D35" s="4">
        <f>IFERROR(RTD("cqg.rtd",,"ContractData",A35,"PerCentNetLastTrade",,"T")/100,"")</f>
        <v>6.7608492805343199E-3</v>
      </c>
      <c r="E35" s="4">
        <f>IFERROR(RTD("cqg.rtd", ,"ContractData", A35, "PerCentNetLastTrade",, "T")/100,"")</f>
        <v>6.7608492805343199E-3</v>
      </c>
      <c r="F35" s="2">
        <f>RTD("cqg.rtd", ,"ContractData", A35, "MT_LastBidVolume",, "T")</f>
        <v>200</v>
      </c>
      <c r="G35" s="2">
        <f>RTD("cqg.rtd", ,"ContractData", A35, "Bid",, "T")</f>
        <v>614.86</v>
      </c>
      <c r="H35" s="2">
        <f>RTD("cqg.rtd", ,"ContractData", A35, "Ask",, "T")</f>
        <v>615.16999999999996</v>
      </c>
      <c r="I35" s="2">
        <f>RTD("cqg.rtd", ,"ContractData", A35, "MT_LastAskVolume",, "T")</f>
        <v>200</v>
      </c>
      <c r="J35" s="2">
        <f>IFERROR(RTD("cqg.rtd", ,"ContractData", A35, "OPen",, "T")*1,"")</f>
        <v>614.30000000000007</v>
      </c>
      <c r="K35" s="2">
        <f>IFERROR(RTD("cqg.rtd", ,"ContractData", A35, "HIgh",, "T")*1,"")</f>
        <v>616.48</v>
      </c>
      <c r="L35" s="2">
        <f>IFERROR(RTD("cqg.rtd", ,"ContractData", A35, "LOw",, "T")*1,"")</f>
        <v>606.83000000000004</v>
      </c>
      <c r="M35" s="2">
        <f>IFERROR(RTD("cqg.rtd", ,"ContractData", A35, "T_CVol",, "T")*1,"")</f>
        <v>1101655</v>
      </c>
      <c r="N35" s="5">
        <f>IFERROR(RTD("cqg.rtd",,"StudyData",A35, "MA", "InputChoice=ContractVol,MAType=Sim,Period=5", "MA","D","-1","all",,,,"T")*1,"")</f>
        <v>3022658.8</v>
      </c>
      <c r="O35" s="6">
        <f t="shared" si="2"/>
        <v>0.36446554933689507</v>
      </c>
      <c r="P35" s="2" t="str">
        <f>RTD("cqg.rtd", ,"ContractData", A35, "LongDescription",, "T")</f>
        <v>Netflix Inc</v>
      </c>
      <c r="Q35" s="2" t="str">
        <v>TMUS</v>
      </c>
      <c r="R35" s="4">
        <v>-6.2119366626065776E-3</v>
      </c>
      <c r="S35" s="2" t="str">
        <v>NFLX</v>
      </c>
      <c r="T35" s="6">
        <v>0.36446554933689507</v>
      </c>
    </row>
    <row r="36" spans="1:20" x14ac:dyDescent="0.3">
      <c r="A36" t="s">
        <v>32</v>
      </c>
      <c r="B36" s="2">
        <f>IFERROR(RTD("cqg.rtd", ,"ContractData", A36, "LastTradeToday",, "T")*1,"")</f>
        <v>179.87</v>
      </c>
      <c r="C36" s="2">
        <f>IFERROR(RTD("cqg.rtd",,"ContractData",A36,"NetLastTradeToday",,"T")*1,"")</f>
        <v>0.08</v>
      </c>
      <c r="D36" s="4">
        <f>IFERROR(RTD("cqg.rtd",,"ContractData",A36,"PerCentNetLastTrade",,"T")/100,"")</f>
        <v>4.4496356860782021E-4</v>
      </c>
      <c r="E36" s="4">
        <f>IFERROR(RTD("cqg.rtd", ,"ContractData", A36, "PerCentNetLastTrade",, "T")/100,"")</f>
        <v>4.4496356860782021E-4</v>
      </c>
      <c r="F36" s="2">
        <f>RTD("cqg.rtd", ,"ContractData", A36, "MT_LastBidVolume",, "T")</f>
        <v>200</v>
      </c>
      <c r="G36" s="2">
        <f>RTD("cqg.rtd", ,"ContractData", A36, "Bid",, "T")</f>
        <v>179.87</v>
      </c>
      <c r="H36" s="2">
        <f>RTD("cqg.rtd", ,"ContractData", A36, "Ask",, "T")</f>
        <v>179.88</v>
      </c>
      <c r="I36" s="2">
        <f>RTD("cqg.rtd", ,"ContractData", A36, "MT_LastAskVolume",, "T")</f>
        <v>200</v>
      </c>
      <c r="J36" s="2">
        <f>IFERROR(RTD("cqg.rtd", ,"ContractData", A36, "OPen",, "T")*1,"")</f>
        <v>180.51</v>
      </c>
      <c r="K36" s="2">
        <f>IFERROR(RTD("cqg.rtd", ,"ContractData", A36, "HIgh",, "T")*1,"")</f>
        <v>181.35</v>
      </c>
      <c r="L36" s="2">
        <f>IFERROR(RTD("cqg.rtd", ,"ContractData", A36, "LOw",, "T")*1,"")</f>
        <v>179.85</v>
      </c>
      <c r="M36" s="2">
        <f>IFERROR(RTD("cqg.rtd", ,"ContractData", A36, "T_CVol",, "T")*1,"")</f>
        <v>1949422</v>
      </c>
      <c r="N36" s="5">
        <f>IFERROR(RTD("cqg.rtd",,"StudyData",A36, "MA", "InputChoice=ContractVol,MAType=Sim,Period=5", "MA","D","-1","all",,,,"T")*1,"")</f>
        <v>3461672</v>
      </c>
      <c r="O36" s="6">
        <f t="shared" si="2"/>
        <v>0.56314463068713616</v>
      </c>
      <c r="P36" s="2" t="str">
        <f>RTD("cqg.rtd", ,"ContractData", A36, "LongDescription",, "T")</f>
        <v>PepsiCo Inc</v>
      </c>
      <c r="Q36" s="2" t="str">
        <v>AMZN</v>
      </c>
      <c r="R36" s="4">
        <v>-5.7606144655429911E-3</v>
      </c>
      <c r="S36" s="2" t="str">
        <v>AMZN</v>
      </c>
      <c r="T36" s="6">
        <v>0.47068253610739708</v>
      </c>
    </row>
    <row r="37" spans="1:20" x14ac:dyDescent="0.3">
      <c r="A37" t="s">
        <v>33</v>
      </c>
      <c r="B37" s="2">
        <f>IFERROR(RTD("cqg.rtd", ,"ContractData", A37, "LastTradeToday",, "T")*1,"")</f>
        <v>151.70000000000002</v>
      </c>
      <c r="C37" s="2">
        <f>IFERROR(RTD("cqg.rtd",,"ContractData",A37,"NetLastTradeToday",,"T")*1,"")</f>
        <v>-0.22</v>
      </c>
      <c r="D37" s="4">
        <f>IFERROR(RTD("cqg.rtd",,"ContractData",A37,"PerCentNetLastTrade",,"T")/100,"")</f>
        <v>-1.4481305950500263E-3</v>
      </c>
      <c r="E37" s="4">
        <f>IFERROR(RTD("cqg.rtd", ,"ContractData", A37, "PerCentNetLastTrade",, "T")/100,"")</f>
        <v>-1.4481305950500263E-3</v>
      </c>
      <c r="F37" s="2">
        <f>RTD("cqg.rtd", ,"ContractData", A37, "MT_LastBidVolume",, "T")</f>
        <v>100</v>
      </c>
      <c r="G37" s="2">
        <f>RTD("cqg.rtd", ,"ContractData", A37, "Bid",, "T")</f>
        <v>151.69</v>
      </c>
      <c r="H37" s="2">
        <f>RTD("cqg.rtd", ,"ContractData", A37, "Ask",, "T")</f>
        <v>151.71</v>
      </c>
      <c r="I37" s="2">
        <f>RTD("cqg.rtd", ,"ContractData", A37, "MT_LastAskVolume",, "T")</f>
        <v>200</v>
      </c>
      <c r="J37" s="2">
        <f>IFERROR(RTD("cqg.rtd", ,"ContractData", A37, "OPen",, "T")*1,"")</f>
        <v>151.28</v>
      </c>
      <c r="K37" s="2">
        <f>IFERROR(RTD("cqg.rtd", ,"ContractData", A37, "HIgh",, "T")*1,"")</f>
        <v>153.33000000000001</v>
      </c>
      <c r="L37" s="2">
        <f>IFERROR(RTD("cqg.rtd", ,"ContractData", A37, "LOw",, "T")*1,"")</f>
        <v>151.21</v>
      </c>
      <c r="M37" s="2">
        <f>IFERROR(RTD("cqg.rtd", ,"ContractData", A37, "T_CVol",, "T")*1,"")</f>
        <v>18837415</v>
      </c>
      <c r="N37" s="5">
        <f>IFERROR(RTD("cqg.rtd",,"StudyData",A37, "MA", "InputChoice=ContractVol,MAType=Sim,Period=5", "MA","D","-1","all",,,,"T")*1,"")</f>
        <v>36279629.399999999</v>
      </c>
      <c r="O37" s="6">
        <f t="shared" si="2"/>
        <v>0.519228429604631</v>
      </c>
      <c r="P37" s="2" t="str">
        <f>RTD("cqg.rtd", ,"ContractData", A37, "LongDescription",, "T")</f>
        <v>Advanced Micro Devices</v>
      </c>
    </row>
    <row r="38" spans="1:20" x14ac:dyDescent="0.3">
      <c r="A38" t="s">
        <v>34</v>
      </c>
      <c r="B38" s="2">
        <f>IFERROR(RTD("cqg.rtd", ,"ContractData", A38, "LastTradeToday",, "T")*1,"")</f>
        <v>485</v>
      </c>
      <c r="C38" s="2">
        <f>IFERROR(RTD("cqg.rtd",,"ContractData",A38,"NetLastTradeToday",,"T")*1,"")</f>
        <v>2.71</v>
      </c>
      <c r="D38" s="4">
        <f>IFERROR(RTD("cqg.rtd",,"ContractData",A38,"PerCentNetLastTrade",,"T")/100,"")</f>
        <v>5.6190258972817183E-3</v>
      </c>
      <c r="E38" s="4">
        <f>IFERROR(RTD("cqg.rtd", ,"ContractData", A38, "PerCentNetLastTrade",, "T")/100,"")</f>
        <v>5.6190258972817183E-3</v>
      </c>
      <c r="F38" s="2">
        <f>RTD("cqg.rtd", ,"ContractData", A38, "MT_LastBidVolume",, "T")</f>
        <v>300</v>
      </c>
      <c r="G38" s="2">
        <f>RTD("cqg.rtd", ,"ContractData", A38, "Bid",, "T")</f>
        <v>484.82</v>
      </c>
      <c r="H38" s="2">
        <f>RTD("cqg.rtd", ,"ContractData", A38, "Ask",, "T")</f>
        <v>485.06</v>
      </c>
      <c r="I38" s="2">
        <f>RTD("cqg.rtd", ,"ContractData", A38, "MT_LastAskVolume",, "T")</f>
        <v>400</v>
      </c>
      <c r="J38" s="2">
        <f>IFERROR(RTD("cqg.rtd", ,"ContractData", A38, "OPen",, "T")*1,"")</f>
        <v>486.24</v>
      </c>
      <c r="K38" s="2">
        <f>IFERROR(RTD("cqg.rtd", ,"ContractData", A38, "HIgh",, "T")*1,"")</f>
        <v>490.15000000000003</v>
      </c>
      <c r="L38" s="2">
        <f>IFERROR(RTD("cqg.rtd", ,"ContractData", A38, "LOw",, "T")*1,"")</f>
        <v>481.71000000000004</v>
      </c>
      <c r="M38" s="2">
        <f>IFERROR(RTD("cqg.rtd", ,"ContractData", A38, "T_CVol",, "T")*1,"")</f>
        <v>1240348</v>
      </c>
      <c r="N38" s="5">
        <f>IFERROR(RTD("cqg.rtd",,"StudyData",A38, "MA", "InputChoice=ContractVol,MAType=Sim,Period=5", "MA","D","-1","all",,,,"T")*1,"")</f>
        <v>2366029.6</v>
      </c>
      <c r="O38" s="6">
        <f t="shared" si="2"/>
        <v>0.52423181857065526</v>
      </c>
      <c r="P38" s="2" t="str">
        <f>RTD("cqg.rtd", ,"ContractData", A38, "LongDescription",, "T")</f>
        <v>Adobe Inc.</v>
      </c>
    </row>
    <row r="39" spans="1:20" x14ac:dyDescent="0.3">
      <c r="A39" t="s">
        <v>40</v>
      </c>
      <c r="B39" s="2">
        <f>IFERROR(RTD("cqg.rtd", ,"ContractData", A39, "LastTradeToday",, "T")*1,"")</f>
        <v>434.63</v>
      </c>
      <c r="C39" s="2">
        <f>IFERROR(RTD("cqg.rtd",,"ContractData",A39,"NetLastTradeToday",,"T")*1,"")</f>
        <v>0.24</v>
      </c>
      <c r="D39" s="4">
        <f>IFERROR(RTD("cqg.rtd",,"ContractData",A39,"PerCentNetLastTrade",,"T")/100,"")</f>
        <v>5.5249890651258083E-4</v>
      </c>
      <c r="E39" s="4">
        <f>IFERROR(RTD("cqg.rtd", ,"ContractData", A39, "PerCentNetLastTrade",, "T")/100,"")</f>
        <v>5.5249890651258083E-4</v>
      </c>
      <c r="F39" s="2">
        <f>RTD("cqg.rtd", ,"ContractData", A39, "MT_LastBidVolume",, "T")</f>
        <v>500</v>
      </c>
      <c r="G39" s="2">
        <f>RTD("cqg.rtd", ,"ContractData", A39, "Bid",, "T")</f>
        <v>434.45</v>
      </c>
      <c r="H39" s="2">
        <f>RTD("cqg.rtd", ,"ContractData", A39, "Ask",, "T")</f>
        <v>434.65000000000003</v>
      </c>
      <c r="I39" s="2">
        <f>RTD("cqg.rtd", ,"ContractData", A39, "MT_LastAskVolume",, "T")</f>
        <v>500</v>
      </c>
      <c r="J39" s="2">
        <f>IFERROR(RTD("cqg.rtd", ,"ContractData", A39, "OPen",, "T")*1,"")</f>
        <v>435.07</v>
      </c>
      <c r="K39" s="2">
        <f>IFERROR(RTD("cqg.rtd", ,"ContractData", A39, "HIgh",, "T")*1,"")</f>
        <v>437.16</v>
      </c>
      <c r="L39" s="2">
        <f>IFERROR(RTD("cqg.rtd", ,"ContractData", A39, "LOw",, "T")*1,"")</f>
        <v>433.71000000000004</v>
      </c>
      <c r="M39" s="2">
        <f>IFERROR(RTD("cqg.rtd", ,"ContractData", A39, "T_CVol",, "T")*1,"")</f>
        <v>523936</v>
      </c>
      <c r="N39" s="5">
        <f>IFERROR(RTD("cqg.rtd",,"StudyData",A39, "MA", "InputChoice=ContractVol,MAType=Sim,Period=5", "MA","D","-1","all",,,,"T")*1,"")</f>
        <v>1481913.4</v>
      </c>
      <c r="O39" s="6">
        <f t="shared" si="2"/>
        <v>0.35355372317977557</v>
      </c>
      <c r="P39" s="2" t="str">
        <f>RTD("cqg.rtd", ,"ContractData", A39, "LongDescription",, "T")</f>
        <v>Linde PLC</v>
      </c>
    </row>
    <row r="40" spans="1:20" x14ac:dyDescent="0.3">
      <c r="A40" t="s">
        <v>35</v>
      </c>
      <c r="B40" s="2">
        <f>IFERROR(RTD("cqg.rtd", ,"ContractData", A40, "LastTradeToday",, "T")*1,"")</f>
        <v>183.8</v>
      </c>
      <c r="C40" s="2">
        <f>IFERROR(RTD("cqg.rtd",,"ContractData",A40,"NetLastTradeToday",,"T")*1,"")</f>
        <v>1.72</v>
      </c>
      <c r="D40" s="4">
        <f>IFERROR(RTD("cqg.rtd",,"ContractData",A40,"PerCentNetLastTrade",,"T")/100,"")</f>
        <v>9.4463971880492086E-3</v>
      </c>
      <c r="E40" s="4">
        <f>IFERROR(RTD("cqg.rtd", ,"ContractData", A40, "PerCentNetLastTrade",, "T")/100,"")</f>
        <v>9.4463971880492086E-3</v>
      </c>
      <c r="F40" s="2">
        <f>RTD("cqg.rtd", ,"ContractData", A40, "MT_LastBidVolume",, "T")</f>
        <v>200</v>
      </c>
      <c r="G40" s="2">
        <f>RTD("cqg.rtd", ,"ContractData", A40, "Bid",, "T")</f>
        <v>183.79</v>
      </c>
      <c r="H40" s="2">
        <f>RTD("cqg.rtd", ,"ContractData", A40, "Ask",, "T")</f>
        <v>183.82</v>
      </c>
      <c r="I40" s="2">
        <f>RTD("cqg.rtd", ,"ContractData", A40, "MT_LastAskVolume",, "T")</f>
        <v>300</v>
      </c>
      <c r="J40" s="2">
        <f>IFERROR(RTD("cqg.rtd", ,"ContractData", A40, "OPen",, "T")*1,"")</f>
        <v>183.18</v>
      </c>
      <c r="K40" s="2">
        <f>IFERROR(RTD("cqg.rtd", ,"ContractData", A40, "HIgh",, "T")*1,"")</f>
        <v>184.72</v>
      </c>
      <c r="L40" s="2">
        <f>IFERROR(RTD("cqg.rtd", ,"ContractData", A40, "LOw",, "T")*1,"")</f>
        <v>182.9</v>
      </c>
      <c r="M40" s="2">
        <f>IFERROR(RTD("cqg.rtd", ,"ContractData", A40, "T_CVol",, "T")*1,"")</f>
        <v>3194235</v>
      </c>
      <c r="N40" s="5">
        <f>IFERROR(RTD("cqg.rtd",,"StudyData",A40, "MA", "InputChoice=ContractVol,MAType=Sim,Period=5", "MA","D","-1","all",,,,"T")*1,"")</f>
        <v>6289942.4000000004</v>
      </c>
      <c r="O40" s="6">
        <f t="shared" si="2"/>
        <v>0.50783215439301954</v>
      </c>
      <c r="P40" s="2" t="str">
        <f>RTD("cqg.rtd", ,"ContractData", A40, "LongDescription",, "T")</f>
        <v>QUALCOMM Inc</v>
      </c>
    </row>
    <row r="41" spans="1:20" x14ac:dyDescent="0.3">
      <c r="A41" t="s">
        <v>36</v>
      </c>
      <c r="B41" s="2">
        <f>IFERROR(RTD("cqg.rtd", ,"ContractData", A41, "LastTradeToday",, "T")*1,"")</f>
        <v>163.18</v>
      </c>
      <c r="C41" s="2">
        <f>IFERROR(RTD("cqg.rtd",,"ContractData",A41,"NetLastTradeToday",,"T")*1,"")</f>
        <v>-1.02</v>
      </c>
      <c r="D41" s="4">
        <f>IFERROR(RTD("cqg.rtd",,"ContractData",A41,"PerCentNetLastTrade",,"T")/100,"")</f>
        <v>-6.2119366626065776E-3</v>
      </c>
      <c r="E41" s="4">
        <f>IFERROR(RTD("cqg.rtd", ,"ContractData", A41, "PerCentNetLastTrade",, "T")/100,"")</f>
        <v>-6.2119366626065776E-3</v>
      </c>
      <c r="F41" s="2">
        <f>RTD("cqg.rtd", ,"ContractData", A41, "MT_LastBidVolume",, "T")</f>
        <v>400</v>
      </c>
      <c r="G41" s="2">
        <f>RTD("cqg.rtd", ,"ContractData", A41, "Bid",, "T")</f>
        <v>163.18</v>
      </c>
      <c r="H41" s="2">
        <f>RTD("cqg.rtd", ,"ContractData", A41, "Ask",, "T")</f>
        <v>163.19</v>
      </c>
      <c r="I41" s="2">
        <f>RTD("cqg.rtd", ,"ContractData", A41, "MT_LastAskVolume",, "T")</f>
        <v>200</v>
      </c>
      <c r="J41" s="2">
        <f>IFERROR(RTD("cqg.rtd", ,"ContractData", A41, "OPen",, "T")*1,"")</f>
        <v>164.99</v>
      </c>
      <c r="K41" s="2">
        <f>IFERROR(RTD("cqg.rtd", ,"ContractData", A41, "HIgh",, "T")*1,"")</f>
        <v>164.99</v>
      </c>
      <c r="L41" s="2">
        <f>IFERROR(RTD("cqg.rtd", ,"ContractData", A41, "LOw",, "T")*1,"")</f>
        <v>162.72</v>
      </c>
      <c r="M41" s="2">
        <f>IFERROR(RTD("cqg.rtd", ,"ContractData", A41, "T_CVol",, "T")*1,"")</f>
        <v>1417684</v>
      </c>
      <c r="N41" s="5">
        <f>IFERROR(RTD("cqg.rtd",,"StudyData",A41, "MA", "InputChoice=ContractVol,MAType=Sim,Period=5", "MA","D","-1","all",,,,"T")*1,"")</f>
        <v>4719877</v>
      </c>
      <c r="O41" s="6">
        <f t="shared" si="2"/>
        <v>0.30036460695903727</v>
      </c>
      <c r="P41" s="2" t="str">
        <f>RTD("cqg.rtd", ,"ContractData", A41, "LongDescription",, "T")</f>
        <v>T-Mobile US, Inc.</v>
      </c>
    </row>
    <row r="42" spans="1:20" x14ac:dyDescent="0.3">
      <c r="A42" t="s">
        <v>37</v>
      </c>
      <c r="B42" s="2">
        <f>IFERROR(RTD("cqg.rtd", ,"ContractData", A42, "LastTradeToday",, "T")*1,"")</f>
        <v>48.64</v>
      </c>
      <c r="C42" s="2">
        <f>IFERROR(RTD("cqg.rtd",,"ContractData",A42,"NetLastTradeToday",,"T")*1,"")</f>
        <v>0.57999999999999996</v>
      </c>
      <c r="D42" s="4">
        <f>IFERROR(RTD("cqg.rtd",,"ContractData",A42,"PerCentNetLastTrade",,"T")/100,"")</f>
        <v>1.2068248023304202E-2</v>
      </c>
      <c r="E42" s="4">
        <f>IFERROR(RTD("cqg.rtd", ,"ContractData", A42, "PerCentNetLastTrade",, "T")/100,"")</f>
        <v>1.2068248023304202E-2</v>
      </c>
      <c r="F42" s="2">
        <f>RTD("cqg.rtd", ,"ContractData", A42, "MT_LastBidVolume",, "T")</f>
        <v>4100</v>
      </c>
      <c r="G42" s="2">
        <f>RTD("cqg.rtd", ,"ContractData", A42, "Bid",, "T")</f>
        <v>48.63</v>
      </c>
      <c r="H42" s="2">
        <f>RTD("cqg.rtd", ,"ContractData", A42, "Ask",, "T")</f>
        <v>48.64</v>
      </c>
      <c r="I42" s="2">
        <f>RTD("cqg.rtd", ,"ContractData", A42, "MT_LastAskVolume",, "T")</f>
        <v>6600</v>
      </c>
      <c r="J42" s="2">
        <f>IFERROR(RTD("cqg.rtd", ,"ContractData", A42, "OPen",, "T")*1,"")</f>
        <v>48.31</v>
      </c>
      <c r="K42" s="2">
        <f>IFERROR(RTD("cqg.rtd", ,"ContractData", A42, "HIgh",, "T")*1,"")</f>
        <v>48.82</v>
      </c>
      <c r="L42" s="2">
        <f>IFERROR(RTD("cqg.rtd", ,"ContractData", A42, "LOw",, "T")*1,"")</f>
        <v>48.230000000000004</v>
      </c>
      <c r="M42" s="2">
        <f>IFERROR(RTD("cqg.rtd", ,"ContractData", A42, "T_CVol",, "T")*1,"")</f>
        <v>7886811</v>
      </c>
      <c r="N42" s="5">
        <f>IFERROR(RTD("cqg.rtd",,"StudyData",A42, "MA", "InputChoice=ContractVol,MAType=Sim,Period=5", "MA","D","-1","all",,,,"T")*1,"")</f>
        <v>13629502.800000001</v>
      </c>
      <c r="O42" s="6">
        <f t="shared" si="2"/>
        <v>0.57865727867930739</v>
      </c>
      <c r="P42" s="2" t="str">
        <f>RTD("cqg.rtd", ,"ContractData", A42, "LongDescription",, "T")</f>
        <v>Cisco Systems Inc</v>
      </c>
    </row>
    <row r="43" spans="1:20" x14ac:dyDescent="0.3">
      <c r="A43" t="s">
        <v>38</v>
      </c>
      <c r="B43" s="2">
        <f>IFERROR(RTD("cqg.rtd", ,"ContractData", A43, "LastTradeToday",, "T")*1,"")</f>
        <v>629.05000000000007</v>
      </c>
      <c r="C43" s="2">
        <f>IFERROR(RTD("cqg.rtd",,"ContractData",A43,"NetLastTradeToday",,"T")*1,"")</f>
        <v>-3.2600000000000002</v>
      </c>
      <c r="D43" s="4">
        <f>IFERROR(RTD("cqg.rtd",,"ContractData",A43,"PerCentNetLastTrade",,"T")/100,"")</f>
        <v>-5.1556989451376697E-3</v>
      </c>
      <c r="E43" s="4">
        <f>IFERROR(RTD("cqg.rtd", ,"ContractData", A43, "PerCentNetLastTrade",, "T")/100,"")</f>
        <v>-5.1556989451376697E-3</v>
      </c>
      <c r="F43" s="2">
        <f>RTD("cqg.rtd", ,"ContractData", A43, "MT_LastBidVolume",, "T")</f>
        <v>200</v>
      </c>
      <c r="G43" s="2">
        <f>RTD("cqg.rtd", ,"ContractData", A43, "Bid",, "T")</f>
        <v>629.04</v>
      </c>
      <c r="H43" s="2">
        <f>RTD("cqg.rtd", ,"ContractData", A43, "Ask",, "T")</f>
        <v>629.41999999999996</v>
      </c>
      <c r="I43" s="2">
        <f>RTD("cqg.rtd", ,"ContractData", A43, "MT_LastAskVolume",, "T")</f>
        <v>200</v>
      </c>
      <c r="J43" s="2">
        <f>IFERROR(RTD("cqg.rtd", ,"ContractData", A43, "OPen",, "T")*1,"")</f>
        <v>638.16999999999996</v>
      </c>
      <c r="K43" s="2">
        <f>IFERROR(RTD("cqg.rtd", ,"ContractData", A43, "HIgh",, "T")*1,"")</f>
        <v>638.16999999999996</v>
      </c>
      <c r="L43" s="2">
        <f>IFERROR(RTD("cqg.rtd", ,"ContractData", A43, "LOw",, "T")*1,"")</f>
        <v>628.39</v>
      </c>
      <c r="M43" s="2">
        <f>IFERROR(RTD("cqg.rtd", ,"ContractData", A43, "T_CVol",, "T")*1,"")</f>
        <v>315213</v>
      </c>
      <c r="N43" s="5">
        <f>IFERROR(RTD("cqg.rtd",,"StudyData",A43, "MA", "InputChoice=ContractVol,MAType=Sim,Period=5", "MA","D","-1","all",,,,"T")*1,"")</f>
        <v>932128.2</v>
      </c>
      <c r="O43" s="6">
        <f t="shared" si="2"/>
        <v>0.3381648575807491</v>
      </c>
      <c r="P43" s="2" t="str">
        <f>RTD("cqg.rtd", ,"ContractData", A43, "LongDescription",, "T")</f>
        <v>Intuit Corp</v>
      </c>
    </row>
    <row r="44" spans="1:20" x14ac:dyDescent="0.3">
      <c r="A44" t="s">
        <v>39</v>
      </c>
      <c r="B44" s="2">
        <f>IFERROR(RTD("cqg.rtd", ,"ContractData", A44, "LastTradeToday",, "T")*1,"")</f>
        <v>206.48000000000002</v>
      </c>
      <c r="C44" s="2">
        <f>IFERROR(RTD("cqg.rtd",,"ContractData",A44,"NetLastTradeToday",,"T")*1,"")</f>
        <v>-3.25</v>
      </c>
      <c r="D44" s="4">
        <f>IFERROR(RTD("cqg.rtd",,"ContractData",A44,"PerCentNetLastTrade",,"T")/100,"")</f>
        <v>-1.549611405139942E-2</v>
      </c>
      <c r="E44" s="4">
        <f>IFERROR(RTD("cqg.rtd", ,"ContractData", A44, "PerCentNetLastTrade",, "T")/100,"")</f>
        <v>-1.549611405139942E-2</v>
      </c>
      <c r="F44" s="2">
        <f>RTD("cqg.rtd", ,"ContractData", A44, "MT_LastBidVolume",, "T")</f>
        <v>100</v>
      </c>
      <c r="G44" s="2">
        <f>RTD("cqg.rtd", ,"ContractData", A44, "Bid",, "T")</f>
        <v>206.47</v>
      </c>
      <c r="H44" s="2">
        <f>RTD("cqg.rtd", ,"ContractData", A44, "Ask",, "T")</f>
        <v>206.54</v>
      </c>
      <c r="I44" s="2">
        <f>RTD("cqg.rtd", ,"ContractData", A44, "MT_LastAskVolume",, "T")</f>
        <v>100</v>
      </c>
      <c r="J44" s="2">
        <f>IFERROR(RTD("cqg.rtd", ,"ContractData", A44, "OPen",, "T")*1,"")</f>
        <v>208.4</v>
      </c>
      <c r="K44" s="2">
        <f>IFERROR(RTD("cqg.rtd", ,"ContractData", A44, "HIgh",, "T")*1,"")</f>
        <v>208.47</v>
      </c>
      <c r="L44" s="2">
        <f>IFERROR(RTD("cqg.rtd", ,"ContractData", A44, "LOw",, "T")*1,"")</f>
        <v>205.44</v>
      </c>
      <c r="M44" s="2">
        <f>IFERROR(RTD("cqg.rtd", ,"ContractData", A44, "T_CVol",, "T")*1,"")</f>
        <v>1672211</v>
      </c>
      <c r="N44" s="5">
        <f>IFERROR(RTD("cqg.rtd",,"StudyData",A44, "MA", "InputChoice=ContractVol,MAType=Sim,Period=5", "MA","D","-1","all",,,,"T")*1,"")</f>
        <v>3206570.2</v>
      </c>
      <c r="O44" s="6">
        <f t="shared" si="2"/>
        <v>0.52149521005340849</v>
      </c>
      <c r="P44" s="2" t="str">
        <f>RTD("cqg.rtd", ,"ContractData", A44, "LongDescription",, "T")</f>
        <v>Applied Materials Inc</v>
      </c>
    </row>
  </sheetData>
  <sortState xmlns:xlrd2="http://schemas.microsoft.com/office/spreadsheetml/2017/richdata2" ref="O25:O45">
    <sortCondition ref="O25:O45"/>
  </sortState>
  <mergeCells count="9">
    <mergeCell ref="Q1:R1"/>
    <mergeCell ref="Q8:R8"/>
    <mergeCell ref="S1:T1"/>
    <mergeCell ref="S8:T8"/>
    <mergeCell ref="Q31:R31"/>
    <mergeCell ref="S31:T31"/>
    <mergeCell ref="R15:S16"/>
    <mergeCell ref="Q24:R24"/>
    <mergeCell ref="S24:T24"/>
  </mergeCells>
  <conditionalFormatting sqref="E2:E23 E25:E44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{FB27F00E-337A-4E74-8976-9FDFF40D2069}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27F00E-337A-4E74-8976-9FDFF40D20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E2:E23 E25:E44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2024-05-12T13:08:03Z</dcterms:created>
  <dcterms:modified xsi:type="dcterms:W3CDTF">2024-05-13T18:06:24Z</dcterms:modified>
</cp:coreProperties>
</file>