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esktop/Work Spaces/VanEck SMH/"/>
    </mc:Choice>
  </mc:AlternateContent>
  <xr:revisionPtr revIDLastSave="3509" documentId="8_{7DCAF9CD-F8BD-4828-AB4B-D2CC2B4C72BF}" xr6:coauthVersionLast="47" xr6:coauthVersionMax="47" xr10:uidLastSave="{2B82EF3D-9C30-487B-9390-5AD6A4985D90}"/>
  <bookViews>
    <workbookView xWindow="-120" yWindow="-120" windowWidth="29040" windowHeight="16440" xr2:uid="{3E68FE77-F928-47EF-8F2B-4BC2D1D36FE0}"/>
  </bookViews>
  <sheets>
    <sheet name="Main" sheetId="1" r:id="rId1"/>
    <sheet name="Data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67" i="2" l="1"/>
  <c r="O66" i="2"/>
  <c r="M67" i="2"/>
  <c r="E67" i="2"/>
  <c r="C66" i="2"/>
  <c r="A67" i="2"/>
  <c r="S60" i="2"/>
  <c r="Q59" i="2"/>
  <c r="R9" i="1" s="1"/>
  <c r="O60" i="2"/>
  <c r="G60" i="2"/>
  <c r="E59" i="2"/>
  <c r="C60" i="2"/>
  <c r="A53" i="2"/>
  <c r="W67" i="2" s="1"/>
  <c r="D1" i="2"/>
  <c r="Q55" i="2"/>
  <c r="R5" i="1" s="1"/>
  <c r="S55" i="2"/>
  <c r="Q56" i="2"/>
  <c r="R6" i="1" s="1"/>
  <c r="S56" i="2"/>
  <c r="Q57" i="2"/>
  <c r="R7" i="1" s="1"/>
  <c r="S57" i="2"/>
  <c r="Q58" i="2"/>
  <c r="R8" i="1" s="1"/>
  <c r="S58" i="2"/>
  <c r="Q62" i="2"/>
  <c r="S62" i="2"/>
  <c r="Q63" i="2"/>
  <c r="S63" i="2"/>
  <c r="Q64" i="2"/>
  <c r="S64" i="2"/>
  <c r="Q65" i="2"/>
  <c r="S65" i="2"/>
  <c r="R4" i="1"/>
  <c r="C40" i="1"/>
  <c r="C59" i="2" l="1"/>
  <c r="O59" i="2"/>
  <c r="A66" i="2"/>
  <c r="M66" i="2"/>
  <c r="E60" i="2"/>
  <c r="Q60" i="2"/>
  <c r="R10" i="1" s="1"/>
  <c r="C67" i="2"/>
  <c r="O67" i="2"/>
  <c r="G59" i="2"/>
  <c r="S59" i="2"/>
  <c r="E66" i="2"/>
  <c r="Q66" i="2"/>
  <c r="I59" i="2"/>
  <c r="U59" i="2"/>
  <c r="G66" i="2"/>
  <c r="S66" i="2"/>
  <c r="I60" i="2"/>
  <c r="U60" i="2"/>
  <c r="G67" i="2"/>
  <c r="S67" i="2"/>
  <c r="K59" i="2"/>
  <c r="W59" i="2"/>
  <c r="I66" i="2"/>
  <c r="U66" i="2"/>
  <c r="K60" i="2"/>
  <c r="W60" i="2"/>
  <c r="I67" i="2"/>
  <c r="U67" i="2"/>
  <c r="A59" i="2"/>
  <c r="M59" i="2"/>
  <c r="Y59" i="2"/>
  <c r="K66" i="2"/>
  <c r="W66" i="2"/>
  <c r="A60" i="2"/>
  <c r="M60" i="2"/>
  <c r="Y60" i="2"/>
  <c r="K67" i="2"/>
  <c r="F2" i="1"/>
  <c r="C43" i="1"/>
  <c r="N44" i="1" l="1"/>
  <c r="M44" i="1"/>
  <c r="L44" i="1"/>
  <c r="K44" i="1"/>
  <c r="J44" i="1"/>
  <c r="I44" i="1"/>
  <c r="H44" i="1"/>
  <c r="G44" i="1"/>
  <c r="F44" i="1"/>
  <c r="C44" i="1"/>
  <c r="N43" i="1"/>
  <c r="M43" i="1"/>
  <c r="L43" i="1"/>
  <c r="K43" i="1"/>
  <c r="J43" i="1"/>
  <c r="I43" i="1"/>
  <c r="H43" i="1"/>
  <c r="G43" i="1"/>
  <c r="F43" i="1"/>
  <c r="N42" i="1"/>
  <c r="M42" i="1"/>
  <c r="L42" i="1"/>
  <c r="K42" i="1"/>
  <c r="J42" i="1"/>
  <c r="I42" i="1"/>
  <c r="H42" i="1"/>
  <c r="G42" i="1"/>
  <c r="F42" i="1"/>
  <c r="C42" i="1"/>
  <c r="N41" i="1"/>
  <c r="M41" i="1"/>
  <c r="L41" i="1"/>
  <c r="K41" i="1"/>
  <c r="J41" i="1"/>
  <c r="I41" i="1"/>
  <c r="H41" i="1"/>
  <c r="G41" i="1"/>
  <c r="F41" i="1"/>
  <c r="C41" i="1"/>
  <c r="N40" i="1"/>
  <c r="M40" i="1"/>
  <c r="L40" i="1"/>
  <c r="K40" i="1"/>
  <c r="J40" i="1"/>
  <c r="I40" i="1"/>
  <c r="H40" i="1"/>
  <c r="G40" i="1"/>
  <c r="F40" i="1"/>
  <c r="N39" i="1"/>
  <c r="M39" i="1"/>
  <c r="L39" i="1"/>
  <c r="K39" i="1"/>
  <c r="J39" i="1"/>
  <c r="I39" i="1"/>
  <c r="H39" i="1"/>
  <c r="G39" i="1"/>
  <c r="F39" i="1"/>
  <c r="C39" i="1"/>
  <c r="N38" i="1"/>
  <c r="M38" i="1"/>
  <c r="L38" i="1"/>
  <c r="K38" i="1"/>
  <c r="J38" i="1"/>
  <c r="I38" i="1"/>
  <c r="H38" i="1"/>
  <c r="G38" i="1"/>
  <c r="F38" i="1"/>
  <c r="C38" i="1"/>
  <c r="N37" i="1"/>
  <c r="M37" i="1"/>
  <c r="L37" i="1"/>
  <c r="K37" i="1"/>
  <c r="J37" i="1"/>
  <c r="I37" i="1"/>
  <c r="H37" i="1"/>
  <c r="G37" i="1"/>
  <c r="F37" i="1"/>
  <c r="C37" i="1"/>
  <c r="N36" i="1"/>
  <c r="M36" i="1"/>
  <c r="L36" i="1"/>
  <c r="K36" i="1"/>
  <c r="J36" i="1"/>
  <c r="I36" i="1"/>
  <c r="H36" i="1"/>
  <c r="G36" i="1"/>
  <c r="F36" i="1"/>
  <c r="C36" i="1"/>
  <c r="N35" i="1"/>
  <c r="M35" i="1"/>
  <c r="L35" i="1"/>
  <c r="K35" i="1"/>
  <c r="J35" i="1"/>
  <c r="I35" i="1"/>
  <c r="H35" i="1"/>
  <c r="G35" i="1"/>
  <c r="F35" i="1"/>
  <c r="C35" i="1"/>
  <c r="N34" i="1"/>
  <c r="M34" i="1"/>
  <c r="L34" i="1"/>
  <c r="K34" i="1"/>
  <c r="J34" i="1"/>
  <c r="I34" i="1"/>
  <c r="H34" i="1"/>
  <c r="G34" i="1"/>
  <c r="F34" i="1"/>
  <c r="C34" i="1"/>
  <c r="N33" i="1"/>
  <c r="M33" i="1"/>
  <c r="L33" i="1"/>
  <c r="K33" i="1"/>
  <c r="J33" i="1"/>
  <c r="I33" i="1"/>
  <c r="H33" i="1"/>
  <c r="G33" i="1"/>
  <c r="F33" i="1"/>
  <c r="C33" i="1"/>
  <c r="N32" i="1"/>
  <c r="M32" i="1"/>
  <c r="L32" i="1"/>
  <c r="K32" i="1"/>
  <c r="J32" i="1"/>
  <c r="I32" i="1"/>
  <c r="H32" i="1"/>
  <c r="G32" i="1"/>
  <c r="F32" i="1"/>
  <c r="C32" i="1"/>
  <c r="N31" i="1"/>
  <c r="M31" i="1"/>
  <c r="L31" i="1"/>
  <c r="K31" i="1"/>
  <c r="J31" i="1"/>
  <c r="I31" i="1"/>
  <c r="H31" i="1"/>
  <c r="G31" i="1"/>
  <c r="F31" i="1"/>
  <c r="C31" i="1"/>
  <c r="N30" i="1"/>
  <c r="M30" i="1"/>
  <c r="L30" i="1"/>
  <c r="K30" i="1"/>
  <c r="J30" i="1"/>
  <c r="I30" i="1"/>
  <c r="H30" i="1"/>
  <c r="G30" i="1"/>
  <c r="F30" i="1"/>
  <c r="C30" i="1"/>
  <c r="N29" i="1"/>
  <c r="M29" i="1"/>
  <c r="L29" i="1"/>
  <c r="K29" i="1"/>
  <c r="J29" i="1"/>
  <c r="I29" i="1"/>
  <c r="H29" i="1"/>
  <c r="G29" i="1"/>
  <c r="F29" i="1"/>
  <c r="C29" i="1"/>
  <c r="N28" i="1"/>
  <c r="M28" i="1"/>
  <c r="L28" i="1"/>
  <c r="K28" i="1"/>
  <c r="J28" i="1"/>
  <c r="I28" i="1"/>
  <c r="H28" i="1"/>
  <c r="G28" i="1"/>
  <c r="F28" i="1"/>
  <c r="C28" i="1"/>
  <c r="N27" i="1"/>
  <c r="M27" i="1"/>
  <c r="L27" i="1"/>
  <c r="K27" i="1"/>
  <c r="J27" i="1"/>
  <c r="I27" i="1"/>
  <c r="H27" i="1"/>
  <c r="G27" i="1"/>
  <c r="F27" i="1"/>
  <c r="C27" i="1"/>
  <c r="N26" i="1"/>
  <c r="M26" i="1"/>
  <c r="L26" i="1"/>
  <c r="K26" i="1"/>
  <c r="J26" i="1"/>
  <c r="I26" i="1"/>
  <c r="H26" i="1"/>
  <c r="G26" i="1"/>
  <c r="F26" i="1"/>
  <c r="C26" i="1"/>
  <c r="N25" i="1"/>
  <c r="M25" i="1"/>
  <c r="L25" i="1"/>
  <c r="K25" i="1"/>
  <c r="J25" i="1"/>
  <c r="I25" i="1"/>
  <c r="H25" i="1"/>
  <c r="G25" i="1"/>
  <c r="F25" i="1"/>
  <c r="C25" i="1"/>
  <c r="N24" i="1"/>
  <c r="M24" i="1"/>
  <c r="L24" i="1"/>
  <c r="K24" i="1"/>
  <c r="J24" i="1"/>
  <c r="I24" i="1"/>
  <c r="H24" i="1"/>
  <c r="G24" i="1"/>
  <c r="F24" i="1"/>
  <c r="C24" i="1"/>
  <c r="N23" i="1"/>
  <c r="M23" i="1"/>
  <c r="L23" i="1"/>
  <c r="K23" i="1"/>
  <c r="J23" i="1"/>
  <c r="I23" i="1"/>
  <c r="H23" i="1"/>
  <c r="G23" i="1"/>
  <c r="F23" i="1"/>
  <c r="C23" i="1"/>
  <c r="N22" i="1"/>
  <c r="M22" i="1"/>
  <c r="L22" i="1"/>
  <c r="K22" i="1"/>
  <c r="J22" i="1"/>
  <c r="I22" i="1"/>
  <c r="H22" i="1"/>
  <c r="G22" i="1"/>
  <c r="F22" i="1"/>
  <c r="C22" i="1"/>
  <c r="N21" i="1"/>
  <c r="M21" i="1"/>
  <c r="L21" i="1"/>
  <c r="K21" i="1"/>
  <c r="J21" i="1"/>
  <c r="I21" i="1"/>
  <c r="H21" i="1"/>
  <c r="G21" i="1"/>
  <c r="F21" i="1"/>
  <c r="C21" i="1"/>
  <c r="C20" i="1"/>
  <c r="I20" i="1"/>
  <c r="H20" i="1"/>
  <c r="G20" i="1"/>
  <c r="W65" i="2"/>
  <c r="U65" i="2"/>
  <c r="O65" i="2"/>
  <c r="M65" i="2"/>
  <c r="K65" i="2"/>
  <c r="I65" i="2"/>
  <c r="G65" i="2"/>
  <c r="E65" i="2"/>
  <c r="C65" i="2"/>
  <c r="A65" i="2"/>
  <c r="Y58" i="2"/>
  <c r="W58" i="2"/>
  <c r="U58" i="2"/>
  <c r="O58" i="2"/>
  <c r="M58" i="2"/>
  <c r="K58" i="2"/>
  <c r="I58" i="2"/>
  <c r="G58" i="2"/>
  <c r="E58" i="2"/>
  <c r="C58" i="2"/>
  <c r="A58" i="2"/>
  <c r="F20" i="1"/>
  <c r="N20" i="1"/>
  <c r="M20" i="1"/>
  <c r="L20" i="1"/>
  <c r="K20" i="1"/>
  <c r="J20" i="1"/>
  <c r="Y11" i="1" l="1"/>
  <c r="W11" i="1"/>
  <c r="U11" i="1"/>
  <c r="S11" i="1"/>
  <c r="Q11" i="1"/>
  <c r="O15" i="1"/>
  <c r="O11" i="1"/>
  <c r="M11" i="1"/>
  <c r="Y17" i="1"/>
  <c r="Y16" i="1"/>
  <c r="Y15" i="1"/>
  <c r="W64" i="2"/>
  <c r="Y14" i="1" s="1"/>
  <c r="W63" i="2"/>
  <c r="Y13" i="1" s="1"/>
  <c r="W62" i="2"/>
  <c r="Y12" i="1" s="1"/>
  <c r="W17" i="1"/>
  <c r="W16" i="1"/>
  <c r="W15" i="1"/>
  <c r="U64" i="2"/>
  <c r="W14" i="1" s="1"/>
  <c r="U63" i="2"/>
  <c r="W13" i="1" s="1"/>
  <c r="U62" i="2"/>
  <c r="W12" i="1" s="1"/>
  <c r="U17" i="1"/>
  <c r="U16" i="1"/>
  <c r="U15" i="1"/>
  <c r="U14" i="1"/>
  <c r="U13" i="1"/>
  <c r="U12" i="1"/>
  <c r="S17" i="1"/>
  <c r="S16" i="1"/>
  <c r="S15" i="1"/>
  <c r="S14" i="1"/>
  <c r="S13" i="1"/>
  <c r="S12" i="1"/>
  <c r="Q17" i="1"/>
  <c r="Q16" i="1"/>
  <c r="Q15" i="1"/>
  <c r="O64" i="2"/>
  <c r="Q14" i="1" s="1"/>
  <c r="O63" i="2"/>
  <c r="Q13" i="1" s="1"/>
  <c r="O62" i="2"/>
  <c r="Q12" i="1" s="1"/>
  <c r="O17" i="1"/>
  <c r="O16" i="1"/>
  <c r="M64" i="2"/>
  <c r="O14" i="1" s="1"/>
  <c r="M63" i="2"/>
  <c r="O13" i="1" s="1"/>
  <c r="M62" i="2"/>
  <c r="O12" i="1" s="1"/>
  <c r="M17" i="1"/>
  <c r="M16" i="1"/>
  <c r="M15" i="1"/>
  <c r="K64" i="2"/>
  <c r="M14" i="1" s="1"/>
  <c r="K63" i="2"/>
  <c r="M13" i="1" s="1"/>
  <c r="K62" i="2"/>
  <c r="M12" i="1" s="1"/>
  <c r="K11" i="1"/>
  <c r="K17" i="1"/>
  <c r="K16" i="1"/>
  <c r="K15" i="1"/>
  <c r="I64" i="2"/>
  <c r="K14" i="1" s="1"/>
  <c r="I63" i="2"/>
  <c r="K13" i="1" s="1"/>
  <c r="I62" i="2"/>
  <c r="K12" i="1" s="1"/>
  <c r="I11" i="1"/>
  <c r="I17" i="1"/>
  <c r="I16" i="1"/>
  <c r="I15" i="1"/>
  <c r="G64" i="2"/>
  <c r="I14" i="1" s="1"/>
  <c r="G63" i="2"/>
  <c r="I13" i="1" s="1"/>
  <c r="G62" i="2"/>
  <c r="I12" i="1" s="1"/>
  <c r="G15" i="1"/>
  <c r="G11" i="1"/>
  <c r="G17" i="1"/>
  <c r="G16" i="1"/>
  <c r="E64" i="2"/>
  <c r="G14" i="1" s="1"/>
  <c r="E63" i="2"/>
  <c r="G13" i="1" s="1"/>
  <c r="E62" i="2"/>
  <c r="G12" i="1" s="1"/>
  <c r="E11" i="1"/>
  <c r="E17" i="1"/>
  <c r="E16" i="1"/>
  <c r="E15" i="1"/>
  <c r="C64" i="2"/>
  <c r="E14" i="1" s="1"/>
  <c r="C63" i="2"/>
  <c r="E13" i="1" s="1"/>
  <c r="C62" i="2"/>
  <c r="E12" i="1" s="1"/>
  <c r="C11" i="1"/>
  <c r="C17" i="1"/>
  <c r="C16" i="1"/>
  <c r="C15" i="1"/>
  <c r="A64" i="2"/>
  <c r="C14" i="1" s="1"/>
  <c r="A63" i="2"/>
  <c r="C13" i="1" s="1"/>
  <c r="A62" i="2"/>
  <c r="C12" i="1" s="1"/>
  <c r="Z4" i="1"/>
  <c r="Z10" i="1"/>
  <c r="Z9" i="1"/>
  <c r="Z8" i="1"/>
  <c r="Y57" i="2"/>
  <c r="Z7" i="1" s="1"/>
  <c r="Y56" i="2"/>
  <c r="Z6" i="1" s="1"/>
  <c r="Y55" i="2"/>
  <c r="Z5" i="1" s="1"/>
  <c r="X4" i="1"/>
  <c r="X10" i="1"/>
  <c r="X9" i="1"/>
  <c r="X8" i="1"/>
  <c r="W57" i="2"/>
  <c r="X7" i="1" s="1"/>
  <c r="W56" i="2"/>
  <c r="X6" i="1" s="1"/>
  <c r="W55" i="2"/>
  <c r="X5" i="1" s="1"/>
  <c r="V4" i="1"/>
  <c r="T4" i="1"/>
  <c r="V10" i="1"/>
  <c r="V9" i="1"/>
  <c r="V8" i="1"/>
  <c r="U57" i="2"/>
  <c r="V7" i="1" s="1"/>
  <c r="U56" i="2"/>
  <c r="V6" i="1" s="1"/>
  <c r="U55" i="2"/>
  <c r="V5" i="1" s="1"/>
  <c r="T10" i="1"/>
  <c r="T9" i="1"/>
  <c r="T8" i="1"/>
  <c r="T7" i="1"/>
  <c r="T6" i="1"/>
  <c r="T5" i="1"/>
  <c r="P4" i="1"/>
  <c r="P10" i="1"/>
  <c r="P9" i="1"/>
  <c r="P8" i="1"/>
  <c r="O57" i="2"/>
  <c r="P7" i="1" s="1"/>
  <c r="O56" i="2"/>
  <c r="P6" i="1" s="1"/>
  <c r="O55" i="2"/>
  <c r="P5" i="1" s="1"/>
  <c r="N8" i="1"/>
  <c r="N4" i="1"/>
  <c r="L4" i="1"/>
  <c r="N10" i="1"/>
  <c r="N9" i="1"/>
  <c r="M57" i="2"/>
  <c r="N7" i="1" s="1"/>
  <c r="M56" i="2"/>
  <c r="N6" i="1" s="1"/>
  <c r="M55" i="2"/>
  <c r="N5" i="1" s="1"/>
  <c r="L10" i="1"/>
  <c r="L9" i="1"/>
  <c r="L8" i="1"/>
  <c r="K57" i="2"/>
  <c r="L7" i="1" s="1"/>
  <c r="K56" i="2"/>
  <c r="L6" i="1" s="1"/>
  <c r="K55" i="2"/>
  <c r="L5" i="1" s="1"/>
  <c r="J4" i="1"/>
  <c r="H4" i="1"/>
  <c r="J10" i="1"/>
  <c r="J9" i="1"/>
  <c r="J8" i="1"/>
  <c r="I57" i="2"/>
  <c r="J7" i="1" s="1"/>
  <c r="I56" i="2"/>
  <c r="J6" i="1" s="1"/>
  <c r="I55" i="2"/>
  <c r="J5" i="1" s="1"/>
  <c r="H10" i="1"/>
  <c r="H9" i="1"/>
  <c r="H8" i="1"/>
  <c r="G57" i="2"/>
  <c r="H7" i="1" s="1"/>
  <c r="G56" i="2"/>
  <c r="H6" i="1" s="1"/>
  <c r="G55" i="2"/>
  <c r="H5" i="1" s="1"/>
  <c r="F4" i="1"/>
  <c r="F10" i="1"/>
  <c r="F9" i="1"/>
  <c r="F8" i="1"/>
  <c r="E57" i="2"/>
  <c r="F7" i="1" s="1"/>
  <c r="E56" i="2"/>
  <c r="F6" i="1" s="1"/>
  <c r="E55" i="2"/>
  <c r="F5" i="1" s="1"/>
  <c r="D10" i="1"/>
  <c r="D9" i="1"/>
  <c r="D8" i="1"/>
  <c r="C57" i="2"/>
  <c r="D7" i="1" s="1"/>
  <c r="C56" i="2"/>
  <c r="D6" i="1" s="1"/>
  <c r="C55" i="2"/>
  <c r="D5" i="1" s="1"/>
  <c r="B9" i="1"/>
  <c r="B10" i="1"/>
  <c r="B8" i="1"/>
  <c r="A57" i="2"/>
  <c r="B7" i="1" s="1"/>
  <c r="A56" i="2"/>
  <c r="B6" i="1" s="1"/>
  <c r="A55" i="2" l="1"/>
  <c r="B5" i="1" s="1"/>
  <c r="D4" i="1"/>
  <c r="B4" i="1"/>
  <c r="X2" i="1"/>
  <c r="E25" i="2" l="1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E2" i="2"/>
  <c r="E1" i="2"/>
  <c r="D25" i="2"/>
  <c r="C25" i="2"/>
  <c r="B25" i="2"/>
  <c r="D24" i="2"/>
  <c r="C24" i="2"/>
  <c r="B24" i="2"/>
  <c r="D23" i="2"/>
  <c r="C23" i="2"/>
  <c r="B23" i="2"/>
  <c r="D22" i="2"/>
  <c r="C22" i="2"/>
  <c r="B22" i="2"/>
  <c r="D21" i="2"/>
  <c r="C21" i="2"/>
  <c r="B21" i="2"/>
  <c r="D20" i="2"/>
  <c r="C20" i="2"/>
  <c r="B20" i="2"/>
  <c r="D19" i="2"/>
  <c r="C19" i="2"/>
  <c r="B19" i="2"/>
  <c r="D18" i="2"/>
  <c r="C18" i="2"/>
  <c r="B18" i="2"/>
  <c r="D17" i="2"/>
  <c r="C17" i="2"/>
  <c r="B17" i="2"/>
  <c r="D16" i="2"/>
  <c r="C16" i="2"/>
  <c r="B16" i="2"/>
  <c r="D15" i="2"/>
  <c r="C15" i="2"/>
  <c r="B15" i="2"/>
  <c r="D14" i="2"/>
  <c r="C14" i="2"/>
  <c r="B14" i="2"/>
  <c r="D13" i="2"/>
  <c r="C13" i="2"/>
  <c r="B13" i="2"/>
  <c r="D12" i="2"/>
  <c r="C12" i="2"/>
  <c r="B12" i="2"/>
  <c r="D11" i="2"/>
  <c r="C11" i="2"/>
  <c r="B11" i="2"/>
  <c r="D10" i="2"/>
  <c r="C10" i="2"/>
  <c r="B10" i="2"/>
  <c r="D9" i="2"/>
  <c r="C9" i="2"/>
  <c r="B9" i="2"/>
  <c r="D8" i="2"/>
  <c r="C8" i="2"/>
  <c r="B8" i="2"/>
  <c r="D7" i="2"/>
  <c r="C7" i="2"/>
  <c r="B7" i="2"/>
  <c r="D6" i="2"/>
  <c r="C6" i="2"/>
  <c r="B6" i="2"/>
  <c r="D5" i="2"/>
  <c r="C5" i="2"/>
  <c r="B5" i="2"/>
  <c r="D4" i="2"/>
  <c r="C4" i="2"/>
  <c r="B4" i="2"/>
  <c r="D3" i="2"/>
  <c r="C3" i="2"/>
  <c r="B3" i="2"/>
  <c r="D2" i="2"/>
  <c r="C2" i="2"/>
  <c r="B2" i="2"/>
  <c r="C1" i="2"/>
  <c r="B1" i="2"/>
  <c r="F1" i="2" l="1" a="1"/>
  <c r="J25" i="2" l="1"/>
  <c r="J13" i="2"/>
  <c r="J7" i="2"/>
  <c r="J18" i="2"/>
  <c r="J5" i="2"/>
  <c r="J16" i="2"/>
  <c r="J3" i="2"/>
  <c r="J14" i="2"/>
  <c r="J24" i="2"/>
  <c r="J12" i="2"/>
  <c r="J11" i="2"/>
  <c r="J8" i="2"/>
  <c r="J6" i="2"/>
  <c r="J2" i="2"/>
  <c r="J23" i="2"/>
  <c r="J10" i="2"/>
  <c r="J9" i="2"/>
  <c r="J19" i="2"/>
  <c r="J17" i="2"/>
  <c r="J4" i="2"/>
  <c r="J22" i="2"/>
  <c r="J21" i="2"/>
  <c r="J20" i="2"/>
  <c r="J15" i="2"/>
  <c r="L1" i="2"/>
  <c r="L25" i="2"/>
  <c r="L13" i="2"/>
  <c r="L11" i="2"/>
  <c r="L22" i="2"/>
  <c r="L5" i="2"/>
  <c r="L4" i="2"/>
  <c r="L3" i="2"/>
  <c r="L14" i="2"/>
  <c r="L24" i="2"/>
  <c r="L12" i="2"/>
  <c r="L23" i="2"/>
  <c r="L10" i="2"/>
  <c r="L21" i="2"/>
  <c r="L9" i="2"/>
  <c r="L8" i="2"/>
  <c r="L7" i="2"/>
  <c r="L18" i="2"/>
  <c r="L6" i="2"/>
  <c r="L17" i="2"/>
  <c r="L16" i="2"/>
  <c r="L15" i="2"/>
  <c r="L2" i="2"/>
  <c r="L20" i="2"/>
  <c r="L19" i="2"/>
  <c r="F1" i="2"/>
  <c r="J1" i="2" s="1"/>
  <c r="N2" i="2" l="1"/>
  <c r="V47" i="1" s="1"/>
  <c r="W47" i="1" s="1"/>
  <c r="V45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<sst xmlns="http://schemas.openxmlformats.org/spreadsheetml/2006/main" count="116" uniqueCount="41">
  <si>
    <t>S.NVDA</t>
  </si>
  <si>
    <t>S.TSM</t>
  </si>
  <si>
    <t>S.AVGO</t>
  </si>
  <si>
    <t>S.AMD</t>
  </si>
  <si>
    <t>S.INTC</t>
  </si>
  <si>
    <t>S.ASML</t>
  </si>
  <si>
    <t>S.MU</t>
  </si>
  <si>
    <t>S.AMAT</t>
  </si>
  <si>
    <t>S.LRCX</t>
  </si>
  <si>
    <t>S.KLAC</t>
  </si>
  <si>
    <t>S.QCOM</t>
  </si>
  <si>
    <t>S.TXN</t>
  </si>
  <si>
    <t>S.ADI</t>
  </si>
  <si>
    <t>S.CDNS</t>
  </si>
  <si>
    <t>S.SNPS</t>
  </si>
  <si>
    <t>S.MRVL</t>
  </si>
  <si>
    <t>S.NXPI</t>
  </si>
  <si>
    <t>S.MPWR</t>
  </si>
  <si>
    <t>S.MCHP</t>
  </si>
  <si>
    <t>S.STM</t>
  </si>
  <si>
    <t>S.TER</t>
  </si>
  <si>
    <t>S.ON</t>
  </si>
  <si>
    <t>S.SWKS</t>
  </si>
  <si>
    <t>S.QRVO</t>
  </si>
  <si>
    <t>S.OLED</t>
  </si>
  <si>
    <t>Description</t>
  </si>
  <si>
    <t>Symbol</t>
  </si>
  <si>
    <t>Last</t>
  </si>
  <si>
    <t>%NC</t>
  </si>
  <si>
    <t>Bid Vol</t>
  </si>
  <si>
    <t>Bid</t>
  </si>
  <si>
    <t>Ask</t>
  </si>
  <si>
    <t>Ask Vol</t>
  </si>
  <si>
    <t>Volume</t>
  </si>
  <si>
    <t>NC</t>
  </si>
  <si>
    <t>CQG Inc.,   Copyright © 2025</t>
  </si>
  <si>
    <t>Designed by Thom Hartle</t>
  </si>
  <si>
    <t xml:space="preserve">The fund normally invests at least 80% of its total assets in securities that comprise the fund's benchmark index. </t>
  </si>
  <si>
    <t>News</t>
  </si>
  <si>
    <t>Yahoo</t>
  </si>
  <si>
    <t>IF(RTD("cqg.rtd",,"ContractData","S.SMH","NetLastTrade",,"T")&gt;=0,"+","")&amp;TEXT(RTD("cqg.rtd",,"ContractData","S.SMH","NetLastTrade",,"T"),"#.00")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</si>
</sst>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0" x14ac:knownFonts="1">
    <font>
      <sz val="11"/>
      <color theme="1"/>
      <name val="Century Gothic"/>
      <family val="2"/>
    </font>
    <font>
      <sz val="11"/>
      <color theme="0"/>
      <name val="Century Gothic"/>
      <family val="2"/>
    </font>
    <font>
      <sz val="22"/>
      <color theme="4" tint="0.79992065187536243"/>
      <name val="Century Gothic"/>
      <family val="2"/>
    </font>
    <font>
      <sz val="22"/>
      <color theme="0"/>
      <name val="Century Gothic"/>
      <family val="2"/>
    </font>
    <font>
      <u/>
      <sz val="11"/>
      <color theme="10"/>
      <name val="Century Gothic"/>
      <family val="2"/>
    </font>
    <font>
      <sz val="10"/>
      <color theme="0"/>
      <name val="Century Gothic"/>
      <family val="2"/>
    </font>
    <font>
      <u/>
      <sz val="10"/>
      <color theme="0"/>
      <name val="Century Gothic"/>
      <family val="2"/>
    </font>
    <font>
      <sz val="11"/>
      <color rgb="FF002060"/>
      <name val="Century Gothic"/>
      <family val="2"/>
    </font>
    <font>
      <sz val="11"/>
      <color theme="3" tint="0.499984740745262"/>
      <name val="Century Gothic"/>
      <family val="2"/>
    </font>
    <font>
      <u/>
      <sz val="10"/>
      <color theme="3" tint="0.499984740745262"/>
      <name val="Century Gothic"/>
      <family val="2"/>
    </font>
  </fonts>
  <fills count="10">
    <fill>
      <patternFill patternType="none"/>
    </fill>
    <fill>
      <patternFill patternType="gray125"/>
    </fill>
    <fill>
      <patternFill patternType="solid">
        <fgColor rgb="FF00000F"/>
        <bgColor indexed="64"/>
      </patternFill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  <fill>
      <gradientFill degree="90"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patternFill patternType="solid">
        <fgColor rgb="FF00000F"/>
        <bgColor auto="1"/>
      </patternFill>
    </fill>
    <fill>
      <patternFill patternType="solid">
        <fgColor theme="1"/>
        <bgColor auto="1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thin">
        <color theme="3" tint="0.499984740745262"/>
      </left>
      <right/>
      <top style="thin">
        <color theme="3" tint="0.499984740745262"/>
      </top>
      <bottom/>
      <diagonal/>
    </border>
    <border>
      <left/>
      <right/>
      <top style="thin">
        <color theme="3" tint="0.499984740745262"/>
      </top>
      <bottom/>
      <diagonal/>
    </border>
    <border>
      <left/>
      <right style="thin">
        <color theme="3" tint="0.499984740745262"/>
      </right>
      <top style="thin">
        <color theme="3" tint="0.499984740745262"/>
      </top>
      <bottom/>
      <diagonal/>
    </border>
    <border>
      <left style="thin">
        <color theme="3" tint="0.499984740745262"/>
      </left>
      <right/>
      <top/>
      <bottom style="thin">
        <color theme="3" tint="0.499984740745262"/>
      </bottom>
      <diagonal/>
    </border>
    <border>
      <left/>
      <right/>
      <top/>
      <bottom style="thin">
        <color theme="3" tint="0.499984740745262"/>
      </bottom>
      <diagonal/>
    </border>
    <border>
      <left/>
      <right style="thin">
        <color theme="3" tint="0.499984740745262"/>
      </right>
      <top/>
      <bottom style="thin">
        <color theme="3" tint="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theme="3" tint="0.499984740745262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theme="3" tint="0.499984740745262"/>
      </top>
      <bottom style="thin">
        <color rgb="FF002060"/>
      </bottom>
      <diagonal/>
    </border>
    <border>
      <left/>
      <right style="thin">
        <color rgb="FF002060"/>
      </right>
      <top style="thin">
        <color theme="3" tint="0.499984740745262"/>
      </top>
      <bottom style="thin">
        <color rgb="FF00206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6">
    <xf numFmtId="0" fontId="0" fillId="0" borderId="0" xfId="0"/>
    <xf numFmtId="0" fontId="1" fillId="2" borderId="0" xfId="0" applyFont="1" applyFill="1"/>
    <xf numFmtId="9" fontId="1" fillId="7" borderId="0" xfId="0" applyNumberFormat="1" applyFont="1" applyFill="1" applyAlignment="1">
      <alignment shrinkToFit="1"/>
    </xf>
    <xf numFmtId="0" fontId="7" fillId="2" borderId="0" xfId="0" applyFont="1" applyFill="1"/>
    <xf numFmtId="0" fontId="0" fillId="2" borderId="0" xfId="0" applyFill="1"/>
    <xf numFmtId="0" fontId="1" fillId="2" borderId="0" xfId="0" applyFont="1" applyFill="1" applyProtection="1">
      <protection locked="0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5" fillId="2" borderId="0" xfId="0" applyFont="1" applyFill="1"/>
    <xf numFmtId="0" fontId="1" fillId="2" borderId="7" xfId="0" applyFont="1" applyFill="1" applyBorder="1"/>
    <xf numFmtId="2" fontId="1" fillId="2" borderId="7" xfId="0" applyNumberFormat="1" applyFont="1" applyFill="1" applyBorder="1" applyAlignment="1">
      <alignment horizontal="center"/>
    </xf>
    <xf numFmtId="10" fontId="0" fillId="2" borderId="7" xfId="0" applyNumberFormat="1" applyFill="1" applyBorder="1" applyAlignment="1">
      <alignment horizontal="center"/>
    </xf>
    <xf numFmtId="10" fontId="1" fillId="2" borderId="7" xfId="0" applyNumberFormat="1" applyFont="1" applyFill="1" applyBorder="1" applyAlignment="1">
      <alignment horizontal="center"/>
    </xf>
    <xf numFmtId="3" fontId="1" fillId="2" borderId="7" xfId="0" applyNumberFormat="1" applyFont="1" applyFill="1" applyBorder="1" applyAlignment="1">
      <alignment horizontal="center" shrinkToFit="1"/>
    </xf>
    <xf numFmtId="0" fontId="6" fillId="2" borderId="0" xfId="1" applyFont="1" applyFill="1" applyBorder="1" applyAlignment="1" applyProtection="1"/>
    <xf numFmtId="0" fontId="1" fillId="2" borderId="9" xfId="0" applyFont="1" applyFill="1" applyBorder="1"/>
    <xf numFmtId="2" fontId="1" fillId="2" borderId="9" xfId="0" applyNumberFormat="1" applyFont="1" applyFill="1" applyBorder="1" applyAlignment="1">
      <alignment horizontal="center"/>
    </xf>
    <xf numFmtId="10" fontId="0" fillId="2" borderId="9" xfId="0" applyNumberFormat="1" applyFill="1" applyBorder="1" applyAlignment="1">
      <alignment horizontal="center"/>
    </xf>
    <xf numFmtId="10" fontId="1" fillId="2" borderId="9" xfId="0" applyNumberFormat="1" applyFont="1" applyFill="1" applyBorder="1" applyAlignment="1">
      <alignment horizontal="center"/>
    </xf>
    <xf numFmtId="3" fontId="1" fillId="2" borderId="9" xfId="0" applyNumberFormat="1" applyFont="1" applyFill="1" applyBorder="1" applyAlignment="1">
      <alignment horizontal="center" shrinkToFit="1"/>
    </xf>
    <xf numFmtId="0" fontId="1" fillId="6" borderId="10" xfId="0" applyFont="1" applyFill="1" applyBorder="1"/>
    <xf numFmtId="0" fontId="8" fillId="6" borderId="11" xfId="0" applyFont="1" applyFill="1" applyBorder="1"/>
    <xf numFmtId="0" fontId="1" fillId="2" borderId="0" xfId="0" applyFont="1" applyFill="1" applyAlignment="1">
      <alignment horizontal="center"/>
    </xf>
    <xf numFmtId="0" fontId="8" fillId="5" borderId="7" xfId="0" applyFont="1" applyFill="1" applyBorder="1" applyAlignment="1">
      <alignment horizontal="center"/>
    </xf>
    <xf numFmtId="0" fontId="8" fillId="8" borderId="13" xfId="0" applyFont="1" applyFill="1" applyBorder="1"/>
    <xf numFmtId="0" fontId="8" fillId="8" borderId="0" xfId="0" applyFont="1" applyFill="1"/>
    <xf numFmtId="0" fontId="9" fillId="8" borderId="13" xfId="1" applyFont="1" applyFill="1" applyBorder="1" applyAlignment="1" applyProtection="1"/>
    <xf numFmtId="0" fontId="9" fillId="8" borderId="0" xfId="1" applyFont="1" applyFill="1" applyBorder="1" applyAlignment="1" applyProtection="1"/>
    <xf numFmtId="0" fontId="9" fillId="2" borderId="7" xfId="1" applyFont="1" applyFill="1" applyBorder="1" applyAlignment="1" applyProtection="1">
      <alignment horizontal="center"/>
      <protection locked="0"/>
    </xf>
    <xf numFmtId="0" fontId="9" fillId="2" borderId="9" xfId="1" applyFont="1" applyFill="1" applyBorder="1" applyAlignment="1" applyProtection="1">
      <alignment horizontal="center"/>
      <protection locked="0"/>
    </xf>
    <xf numFmtId="0" fontId="0" fillId="9" borderId="0" xfId="0" applyFill="1"/>
    <xf numFmtId="10" fontId="0" fillId="9" borderId="0" xfId="0" applyNumberFormat="1" applyFill="1"/>
    <xf numFmtId="0" fontId="1" fillId="5" borderId="7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 shrinkToFit="1"/>
    </xf>
    <xf numFmtId="0" fontId="8" fillId="6" borderId="12" xfId="0" applyFont="1" applyFill="1" applyBorder="1" applyAlignment="1">
      <alignment horizontal="center" shrinkToFit="1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3" borderId="1" xfId="0" applyFon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164" fontId="3" fillId="3" borderId="2" xfId="0" applyNumberFormat="1" applyFont="1" applyFill="1" applyBorder="1" applyAlignment="1">
      <alignment horizontal="center" vertical="center"/>
    </xf>
    <xf numFmtId="164" fontId="3" fillId="3" borderId="3" xfId="0" applyNumberFormat="1" applyFont="1" applyFill="1" applyBorder="1" applyAlignment="1">
      <alignment horizontal="center" vertical="center"/>
    </xf>
    <xf numFmtId="164" fontId="3" fillId="3" borderId="5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shrinkToFit="1"/>
    </xf>
    <xf numFmtId="0" fontId="1" fillId="2" borderId="9" xfId="0" applyFont="1" applyFill="1" applyBorder="1" applyAlignment="1">
      <alignment horizontal="center" shrinkToFit="1"/>
    </xf>
    <xf numFmtId="0" fontId="0" fillId="9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00"/>
      <color rgb="FF0000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100</v>
        <stp/>
        <stp>ContractData</stp>
        <stp>S.TER</stp>
        <stp>MT_LastBidVolume</stp>
        <stp/>
        <stp>T</stp>
        <tr r="J42" s="1"/>
      </tp>
      <tp>
        <v>400</v>
        <stp/>
        <stp>ContractData</stp>
        <stp>S.TSM</stp>
        <stp>MT_LastBidVolume</stp>
        <stp/>
        <stp>T</stp>
        <tr r="J43" s="1"/>
      </tp>
      <tp>
        <v>700</v>
        <stp/>
        <stp>ContractData</stp>
        <stp>S.TXN</stp>
        <stp>MT_LastBidVolume</stp>
        <stp/>
        <stp>T</stp>
        <tr r="J44" s="1"/>
      </tp>
      <tp t="s">
        <v>ADV MICRO DEVICES</v>
        <stp/>
        <stp>ContractData</stp>
        <stp>S.AMD</stp>
        <stp>LongDescription</stp>
        <stp/>
        <stp>T</stp>
        <tr r="C22" s="1"/>
        <tr r="E3" s="2"/>
        <tr r="J3" s="2"/>
      </tp>
      <tp t="s">
        <v>Analog Devices Inc</v>
        <stp/>
        <stp>ContractData</stp>
        <stp>S.ADI</stp>
        <stp>LongDescription</stp>
        <stp/>
        <stp>T</stp>
        <tr r="C20" s="1"/>
        <tr r="J1" s="2"/>
        <tr r="E1" s="2"/>
      </tp>
      <tp t="s">
        <v>TERADYNE INC CMN</v>
        <stp/>
        <stp>ContractData</stp>
        <stp>S.TER</stp>
        <stp>LongDescription</stp>
        <stp/>
        <stp>T</stp>
        <tr r="C42" s="1"/>
        <tr r="J23" s="2"/>
        <tr r="E23" s="2"/>
      </tp>
      <tp t="s">
        <v>TEXAS INSTRUMENTS</v>
        <stp/>
        <stp>ContractData</stp>
        <stp>S.TXN</stp>
        <stp>LongDescription</stp>
        <stp/>
        <stp>T</stp>
        <tr r="C44" s="1"/>
        <tr r="J25" s="2"/>
        <tr r="E25" s="2"/>
      </tp>
      <tp t="s">
        <v>Taiwan Semiconductor Manufacturing Co</v>
        <stp/>
        <stp>ContractData</stp>
        <stp>S.TSM</stp>
        <stp>LongDescription</stp>
        <stp/>
        <stp>T</stp>
        <tr r="E24" s="2"/>
        <tr r="C43" s="1"/>
        <tr r="J24" s="2"/>
      </tp>
      <tp t="s">
        <v>STMicroelectronics N.V.</v>
        <stp/>
        <stp>ContractData</stp>
        <stp>S.STM</stp>
        <stp>LongDescription</stp>
        <stp/>
        <stp>T</stp>
        <tr r="E21" s="2"/>
        <tr r="C40" s="1"/>
        <tr r="J21" s="2"/>
      </tp>
      <tp>
        <v>100</v>
        <stp/>
        <stp>ContractData</stp>
        <stp>S.CDNS</stp>
        <stp>MT_LastAskVolume</stp>
        <stp/>
        <stp>T</stp>
        <tr r="M25" s="1"/>
      </tp>
      <tp t="s">
        <v/>
        <stp/>
        <stp>ContractData</stp>
        <stp>S.AMD</stp>
        <stp>LastTradeToday</stp>
        <stp/>
        <stp>T</stp>
        <tr r="E58" s="2"/>
        <tr r="F22" s="1"/>
      </tp>
      <tp>
        <v>1800</v>
        <stp/>
        <stp>ContractData</stp>
        <stp>S.STM</stp>
        <stp>MT_LastBidVolume</stp>
        <stp/>
        <stp>T</stp>
        <tr r="J40" s="1"/>
      </tp>
      <tp>
        <v>200</v>
        <stp/>
        <stp>ContractData</stp>
        <stp>S.QCOM</stp>
        <stp>MT_LastAskVolume</stp>
        <stp/>
        <stp>T</stp>
        <tr r="M37" s="1"/>
      </tp>
      <tp>
        <v>100</v>
        <stp/>
        <stp>ContractData</stp>
        <stp>S.MCHP</stp>
        <stp>MT_LastAskVolume</stp>
        <stp/>
        <stp>T</stp>
        <tr r="M29" s="1"/>
      </tp>
      <tp>
        <v>100</v>
        <stp/>
        <stp>ContractData</stp>
        <stp>S.NXPI</stp>
        <stp>MT_LastBidVolume</stp>
        <stp/>
        <stp>T</stp>
        <tr r="J34" s="1"/>
      </tp>
      <tp>
        <v>100</v>
        <stp/>
        <stp>ContractData</stp>
        <stp>S.SWKS</stp>
        <stp>MT_LastBidVolume</stp>
        <stp/>
        <stp>T</stp>
        <tr r="J41" s="1"/>
      </tp>
      <tp>
        <v>100</v>
        <stp/>
        <stp>ContractData</stp>
        <stp>S.AMAT</stp>
        <stp>MT_LastAskVolume</stp>
        <stp/>
        <stp>T</stp>
        <tr r="M21" s="1"/>
      </tp>
      <tp>
        <v>100</v>
        <stp/>
        <stp>ContractData</stp>
        <stp>S.OLED</stp>
        <stp>MT_LastAskVolume</stp>
        <stp/>
        <stp>T</stp>
        <tr r="M35" s="1"/>
      </tp>
      <tp>
        <v>100</v>
        <stp/>
        <stp>ContractData</stp>
        <stp>S.KLAC</stp>
        <stp>MT_LastAskVolume</stp>
        <stp/>
        <stp>T</stp>
        <tr r="M27" s="1"/>
      </tp>
      <tp>
        <v>100</v>
        <stp/>
        <stp>ContractData</stp>
        <stp>S.NVDA</stp>
        <stp>MT_LastBidVolume</stp>
        <stp/>
        <stp>T</stp>
        <tr r="J33" s="1"/>
      </tp>
      <tp>
        <v>200</v>
        <stp/>
        <stp>ContractData</stp>
        <stp>S.AVGO</stp>
        <stp>MT_LastBidVolume</stp>
        <stp/>
        <stp>T</stp>
        <tr r="J24" s="1"/>
      </tp>
      <tp t="s">
        <v/>
        <stp/>
        <stp>ContractData</stp>
        <stp>S.SMH</stp>
        <stp>LastTradeToday</stp>
        <stp/>
        <stp>T</stp>
        <tr r="F2" s="1"/>
      </tp>
      <tp t="s">
        <v/>
        <stp/>
        <stp>ContractData</stp>
        <stp>S.ADI</stp>
        <stp>LastTradeToday</stp>
        <stp/>
        <stp>T</stp>
        <tr r="F20" s="1"/>
        <tr r="A58" s="2"/>
      </tp>
      <tp>
        <v>22300</v>
        <stp/>
        <stp>ContractData</stp>
        <stp>S.INTC</stp>
        <stp>MT_LastAskVolume</stp>
        <stp/>
        <stp>T</stp>
        <tr r="M26" s="1"/>
      </tp>
      <tp>
        <v>100</v>
        <stp/>
        <stp>ContractData</stp>
        <stp>S.SNPS</stp>
        <stp>MT_LastAskVolume</stp>
        <stp/>
        <stp>T</stp>
        <tr r="M39" s="1"/>
      </tp>
      <tp t="s">
        <v/>
        <stp/>
        <stp>ContractData</stp>
        <stp>S.TXN</stp>
        <stp>LastTradeToday</stp>
        <stp/>
        <stp>T</stp>
        <tr r="F44" s="1"/>
        <tr r="W65" s="2"/>
      </tp>
      <tp>
        <v>100</v>
        <stp/>
        <stp>ContractData</stp>
        <stp>S.ASML</stp>
        <stp>MT_LastBidVolume</stp>
        <stp/>
        <stp>T</stp>
        <tr r="J23" s="1"/>
      </tp>
      <tp>
        <v>100</v>
        <stp/>
        <stp>ContractData</stp>
        <stp>S.LRCX</stp>
        <stp>MT_LastBidVolume</stp>
        <stp/>
        <stp>T</stp>
        <tr r="J28" s="1"/>
      </tp>
      <tp>
        <v>100</v>
        <stp/>
        <stp>ContractData</stp>
        <stp>S.QRVO</stp>
        <stp>MT_LastBidVolume</stp>
        <stp/>
        <stp>T</stp>
        <tr r="J38" s="1"/>
      </tp>
      <tp>
        <v>500</v>
        <stp/>
        <stp>ContractData</stp>
        <stp>S.MRVL</stp>
        <stp>MT_LastBidVolume</stp>
        <stp/>
        <stp>T</stp>
        <tr r="J31" s="1"/>
      </tp>
      <tp>
        <v>100</v>
        <stp/>
        <stp>ContractData</stp>
        <stp>S.AMD</stp>
        <stp>MT_LastAskVolume</stp>
        <stp/>
        <stp>T</stp>
        <tr r="M22" s="1"/>
      </tp>
      <tp>
        <v>100</v>
        <stp/>
        <stp>ContractData</stp>
        <stp>S.ADI</stp>
        <stp>MT_LastAskVolume</stp>
        <stp/>
        <stp>T</stp>
        <tr r="M20" s="1"/>
      </tp>
      <tp t="s">
        <v/>
        <stp/>
        <stp>ContractData</stp>
        <stp>S.TSM</stp>
        <stp>LastTradeToday</stp>
        <stp/>
        <stp>T</stp>
        <tr r="U65" s="2"/>
        <tr r="F43" s="1"/>
      </tp>
      <tp t="s">
        <v/>
        <stp/>
        <stp>ContractData</stp>
        <stp>S.STM</stp>
        <stp>LastTradeToday</stp>
        <stp/>
        <stp>T</stp>
        <tr r="F40" s="1"/>
        <tr r="O65" s="2"/>
      </tp>
      <tp>
        <v>100</v>
        <stp/>
        <stp>ContractData</stp>
        <stp>S.MPWR</stp>
        <stp>MT_LastBidVolume</stp>
        <stp/>
        <stp>T</stp>
        <tr r="J30" s="1"/>
      </tp>
      <tp t="s">
        <v/>
        <stp/>
        <stp>ContractData</stp>
        <stp>S.TER</stp>
        <stp>LastTradeToday</stp>
        <stp/>
        <stp>T</stp>
        <tr r="S65" s="2"/>
        <tr r="F42" s="1"/>
      </tp>
      <tp>
        <v>100</v>
        <stp/>
        <stp>ContractData</stp>
        <stp>S.SNPS</stp>
        <stp>MT_LastBidVolume</stp>
        <stp/>
        <stp>T</stp>
        <tr r="J39" s="1"/>
      </tp>
      <tp>
        <v>400</v>
        <stp/>
        <stp>ContractData</stp>
        <stp>S.INTC</stp>
        <stp>MT_LastBidVolume</stp>
        <stp/>
        <stp>T</stp>
        <tr r="J26" s="1"/>
      </tp>
      <tp>
        <v>100</v>
        <stp/>
        <stp>ContractData</stp>
        <stp>S.AMAT</stp>
        <stp>MT_LastBidVolume</stp>
        <stp/>
        <stp>T</stp>
        <tr r="J21" s="1"/>
      </tp>
      <tp>
        <v>9200</v>
        <stp/>
        <stp>ContractData</stp>
        <stp>S.SWKS</stp>
        <stp>MT_LastAskVolume</stp>
        <stp/>
        <stp>T</stp>
        <tr r="M41" s="1"/>
      </tp>
      <tp>
        <v>100</v>
        <stp/>
        <stp>ContractData</stp>
        <stp>S.AVGO</stp>
        <stp>MT_LastAskVolume</stp>
        <stp/>
        <stp>T</stp>
        <tr r="M24" s="1"/>
      </tp>
      <tp>
        <v>100</v>
        <stp/>
        <stp>ContractData</stp>
        <stp>S.NVDA</stp>
        <stp>MT_LastAskVolume</stp>
        <stp/>
        <stp>T</stp>
        <tr r="M33" s="1"/>
      </tp>
      <tp>
        <v>100</v>
        <stp/>
        <stp>ContractData</stp>
        <stp>S.KLAC</stp>
        <stp>MT_LastBidVolume</stp>
        <stp/>
        <stp>T</stp>
        <tr r="J27" s="1"/>
      </tp>
      <tp>
        <v>500</v>
        <stp/>
        <stp>ContractData</stp>
        <stp>S.OLED</stp>
        <stp>MT_LastBidVolume</stp>
        <stp/>
        <stp>T</stp>
        <tr r="J35" s="1"/>
      </tp>
      <tp>
        <v>100</v>
        <stp/>
        <stp>ContractData</stp>
        <stp>S.ADI</stp>
        <stp>MT_LastBidVolume</stp>
        <stp/>
        <stp>T</stp>
        <tr r="J20" s="1"/>
      </tp>
      <tp>
        <v>700</v>
        <stp/>
        <stp>ContractData</stp>
        <stp>S.AMD</stp>
        <stp>MT_LastBidVolume</stp>
        <stp/>
        <stp>T</stp>
        <tr r="J22" s="1"/>
      </tp>
      <tp>
        <v>500</v>
        <stp/>
        <stp>ContractData</stp>
        <stp>S.MPWR</stp>
        <stp>MT_LastAskVolume</stp>
        <stp/>
        <stp>T</stp>
        <tr r="M30" s="1"/>
      </tp>
      <tp>
        <v>100</v>
        <stp/>
        <stp>ContractData</stp>
        <stp>S.ASML</stp>
        <stp>MT_LastAskVolume</stp>
        <stp/>
        <stp>T</stp>
        <tr r="M23" s="1"/>
      </tp>
      <tp>
        <v>100</v>
        <stp/>
        <stp>ContractData</stp>
        <stp>S.LRCX</stp>
        <stp>MT_LastAskVolume</stp>
        <stp/>
        <stp>T</stp>
        <tr r="M28" s="1"/>
      </tp>
      <tp>
        <v>300</v>
        <stp/>
        <stp>ContractData</stp>
        <stp>S.QRVO</stp>
        <stp>MT_LastAskVolume</stp>
        <stp/>
        <stp>T</stp>
        <tr r="M38" s="1"/>
      </tp>
      <tp>
        <v>100</v>
        <stp/>
        <stp>ContractData</stp>
        <stp>S.MRVL</stp>
        <stp>MT_LastAskVolume</stp>
        <stp/>
        <stp>T</stp>
        <tr r="M31" s="1"/>
      </tp>
      <tp>
        <v>100</v>
        <stp/>
        <stp>ContractData</stp>
        <stp>S.TER</stp>
        <stp>MT_LastAskVolume</stp>
        <stp/>
        <stp>T</stp>
        <tr r="M42" s="1"/>
      </tp>
      <tp>
        <v>400</v>
        <stp/>
        <stp>ContractData</stp>
        <stp>S.TXN</stp>
        <stp>MT_LastAskVolume</stp>
        <stp/>
        <stp>T</stp>
        <tr r="M44" s="1"/>
      </tp>
      <tp>
        <v>100</v>
        <stp/>
        <stp>ContractData</stp>
        <stp>S.TSM</stp>
        <stp>MT_LastAskVolume</stp>
        <stp/>
        <stp>T</stp>
        <tr r="M43" s="1"/>
      </tp>
      <tp>
        <v>100</v>
        <stp/>
        <stp>ContractData</stp>
        <stp>S.CDNS</stp>
        <stp>MT_LastBidVolume</stp>
        <stp/>
        <stp>T</stp>
        <tr r="J25" s="1"/>
      </tp>
      <tp>
        <v>200</v>
        <stp/>
        <stp>ContractData</stp>
        <stp>S.STM</stp>
        <stp>MT_LastAskVolume</stp>
        <stp/>
        <stp>T</stp>
        <tr r="M40" s="1"/>
      </tp>
      <tp>
        <v>100</v>
        <stp/>
        <stp>ContractData</stp>
        <stp>S.MCHP</stp>
        <stp>MT_LastBidVolume</stp>
        <stp/>
        <stp>T</stp>
        <tr r="J29" s="1"/>
      </tp>
      <tp>
        <v>400</v>
        <stp/>
        <stp>ContractData</stp>
        <stp>S.QCOM</stp>
        <stp>MT_LastBidVolume</stp>
        <stp/>
        <stp>T</stp>
        <tr r="J37" s="1"/>
      </tp>
      <tp>
        <v>200</v>
        <stp/>
        <stp>ContractData</stp>
        <stp>S.NXPI</stp>
        <stp>MT_LastAskVolume</stp>
        <stp/>
        <stp>T</stp>
        <tr r="M34" s="1"/>
      </tp>
      <tp>
        <v>52.53</v>
        <stp/>
        <stp>ContractData</stp>
        <stp>S.ON</stp>
        <stp>LastTrade</stp>
        <stp/>
        <stp>T</stp>
        <tr r="B17" s="2"/>
      </tp>
      <tp t="s">
        <v/>
        <stp/>
        <stp>ContractData</stp>
        <stp>S.QRVO</stp>
        <stp>PerCentNetLastTrade</stp>
        <stp/>
        <stp>T</stp>
        <tr r="D19" s="2"/>
        <tr r="H38" s="1"/>
        <tr r="I38" s="1"/>
      </tp>
      <tp t="s">
        <v/>
        <stp/>
        <stp>ContractData</stp>
        <stp>S.QCOM</stp>
        <stp>PerCentNetLastTrade</stp>
        <stp/>
        <stp>T</stp>
        <tr r="D18" s="2"/>
        <tr r="H37" s="1"/>
        <tr r="I37" s="1"/>
      </tp>
      <tp t="s">
        <v/>
        <stp/>
        <stp>ContractData</stp>
        <stp>S.AMD</stp>
        <stp>NetLastTradeToday</stp>
        <stp/>
        <stp>T</stp>
        <tr r="G22" s="1"/>
      </tp>
      <tp>
        <v>202.38</v>
        <stp/>
        <stp>ContractData</stp>
        <stp>S.MU</stp>
        <stp>LastTrade</stp>
        <stp/>
        <stp>T</stp>
        <tr r="B13" s="2"/>
      </tp>
      <tp t="s">
        <v/>
        <stp/>
        <stp>ContractData</stp>
        <stp>S.SWKS</stp>
        <stp>PerCentNetLastTrade</stp>
        <stp/>
        <stp>T</stp>
        <tr r="H41" s="1"/>
        <tr r="D22" s="2"/>
        <tr r="I41" s="1"/>
      </tp>
      <tp>
        <v>242.87</v>
        <stp/>
        <stp>ContractData</stp>
        <stp>S.ADI</stp>
        <stp>LastTrade</stp>
        <stp/>
        <stp>T</stp>
        <tr r="B1" s="2"/>
      </tp>
      <tp t="s">
        <v/>
        <stp/>
        <stp>ContractData</stp>
        <stp>S.SNPS</stp>
        <stp>PerCentNetLastTrade</stp>
        <stp/>
        <stp>T</stp>
        <tr r="H39" s="1"/>
        <tr r="I39" s="1"/>
        <tr r="D20" s="2"/>
      </tp>
      <tp>
        <v>0</v>
        <stp/>
        <stp>ContractData</stp>
        <stp>S.ON</stp>
        <stp>NetLastTrade</stp>
        <stp/>
        <stp>T</stp>
        <tr r="C17" s="2"/>
      </tp>
      <tp>
        <v>0</v>
        <stp/>
        <stp>ContractData</stp>
        <stp>S.MU</stp>
        <stp>NetLastTrade</stp>
        <stp/>
        <stp>T</stp>
        <tr r="C13" s="2"/>
      </tp>
      <tp>
        <v>138.16</v>
        <stp/>
        <stp>ContractData</stp>
        <stp>S.TER</stp>
        <stp>LastTrade</stp>
        <stp/>
        <stp>T</stp>
        <tr r="B23" s="2"/>
      </tp>
      <tp t="s">
        <v/>
        <stp/>
        <stp>ContractData</stp>
        <stp>S.TER</stp>
        <stp>NetLastTradeToday</stp>
        <stp/>
        <stp>T</stp>
        <tr r="G42" s="1"/>
      </tp>
      <tp t="s">
        <v/>
        <stp/>
        <stp>ContractData</stp>
        <stp>S.MU</stp>
        <stp>NetLastTradeToday</stp>
        <stp/>
        <stp>T</stp>
        <tr r="G32" s="1"/>
      </tp>
      <tp t="s">
        <v/>
        <stp/>
        <stp>ContractData</stp>
        <stp>S.ADI</stp>
        <stp>NetLastTradeToday</stp>
        <stp/>
        <stp>T</stp>
        <tr r="G20" s="1"/>
      </tp>
      <tp t="s">
        <v/>
        <stp/>
        <stp>ContractData</stp>
        <stp>S.ON</stp>
        <stp>NetLastTradeToday</stp>
        <stp/>
        <stp>T</stp>
        <tr r="G36" s="1"/>
      </tp>
      <tp>
        <v>233.08</v>
        <stp/>
        <stp>ContractData</stp>
        <stp>S.AMD</stp>
        <stp>LastTrade</stp>
        <stp/>
        <stp>T</stp>
        <tr r="B3" s="2"/>
      </tp>
      <tp>
        <v>73.600000000000009</v>
        <stp/>
        <stp>ContractData</stp>
        <stp>S.SWKS</stp>
        <stp>Ask</stp>
        <stp/>
        <stp>T</stp>
        <tr r="L41" s="1"/>
      </tp>
      <tp>
        <v>71.180000000000007</v>
        <stp/>
        <stp>ContractData</stp>
        <stp>S.SWKS</stp>
        <stp>Bid</stp>
        <stp/>
        <stp>T</stp>
        <tr r="K41" s="1"/>
      </tp>
      <tp t="s">
        <v/>
        <stp/>
        <stp>ContractData</stp>
        <stp>S.SWKS</stp>
        <stp>Low</stp>
        <stp/>
        <stp>T</stp>
        <tr r="Q64" s="2"/>
      </tp>
      <tp t="s">
        <v/>
        <stp/>
        <stp>ContractData</stp>
        <stp>S.SNPS</stp>
        <stp>Low</stp>
        <stp/>
        <stp>T</stp>
        <tr r="M64" s="2"/>
      </tp>
      <tp>
        <v>450.5</v>
        <stp/>
        <stp>ContractData</stp>
        <stp>S.SNPS</stp>
        <stp>Ask</stp>
        <stp/>
        <stp>T</stp>
        <tr r="L39" s="1"/>
      </tp>
      <tp>
        <v>449.07</v>
        <stp/>
        <stp>ContractData</stp>
        <stp>S.SNPS</stp>
        <stp>Bid</stp>
        <stp/>
        <stp>T</stp>
        <tr r="K39" s="1"/>
      </tp>
      <tp>
        <v>2063</v>
        <stp/>
        <stp>ContractData</stp>
        <stp>S.TER</stp>
        <stp>T_CVol</stp>
        <stp/>
        <stp>T</stp>
        <tr r="N42" s="1"/>
      </tp>
      <tp>
        <v>90</v>
        <stp/>
        <stp>ContractData</stp>
        <stp>S.QRVO</stp>
        <stp>Ask</stp>
        <stp/>
        <stp>T</stp>
        <tr r="L38" s="1"/>
      </tp>
      <tp>
        <v>89</v>
        <stp/>
        <stp>ContractData</stp>
        <stp>S.QRVO</stp>
        <stp>Bid</stp>
        <stp/>
        <stp>T</stp>
        <tr r="K38" s="1"/>
      </tp>
      <tp t="s">
        <v/>
        <stp/>
        <stp>ContractData</stp>
        <stp>S.QRVO</stp>
        <stp>Low</stp>
        <stp/>
        <stp>T</stp>
        <tr r="K64" s="2"/>
      </tp>
      <tp>
        <v>162.38</v>
        <stp/>
        <stp>ContractData</stp>
        <stp>S.QCOM</stp>
        <stp>Ask</stp>
        <stp/>
        <stp>T</stp>
        <tr r="L37" s="1"/>
      </tp>
      <tp>
        <v>162.24</v>
        <stp/>
        <stp>ContractData</stp>
        <stp>S.QCOM</stp>
        <stp>Bid</stp>
        <stp/>
        <stp>T</stp>
        <tr r="K37" s="1"/>
      </tp>
      <tp t="s">
        <v/>
        <stp/>
        <stp>ContractData</stp>
        <stp>S.QCOM</stp>
        <stp>Low</stp>
        <stp/>
        <stp>T</stp>
        <tr r="I64" s="2"/>
      </tp>
      <tp t="s">
        <v/>
        <stp/>
        <stp>ContractData</stp>
        <stp>S.AVGO</stp>
        <stp>PerCentNetLastTrade</stp>
        <stp/>
        <stp>T</stp>
        <tr r="I24" s="1"/>
        <tr r="D5" s="2"/>
        <tr r="H24" s="1"/>
      </tp>
      <tp t="s">
        <v/>
        <stp/>
        <stp>ContractData</stp>
        <stp>S.ASML</stp>
        <stp>PerCentNetLastTrade</stp>
        <stp/>
        <stp>T</stp>
        <tr r="H23" s="1"/>
        <tr r="I23" s="1"/>
        <tr r="D4" s="2"/>
      </tp>
      <tp t="s">
        <v/>
        <stp/>
        <stp>ContractData</stp>
        <stp>S.OLED</stp>
        <stp>Low</stp>
        <stp/>
        <stp>T</stp>
        <tr r="E64" s="2"/>
      </tp>
      <tp t="s">
        <v/>
        <stp/>
        <stp>ContractData</stp>
        <stp>S.AMAT</stp>
        <stp>PerCentNetLastTrade</stp>
        <stp/>
        <stp>T</stp>
        <tr r="H21" s="1"/>
        <tr r="D2" s="2"/>
        <tr r="I21" s="1"/>
      </tp>
      <tp>
        <v>149</v>
        <stp/>
        <stp>ContractData</stp>
        <stp>S.OLED</stp>
        <stp>Bid</stp>
        <stp/>
        <stp>T</stp>
        <tr r="K35" s="1"/>
      </tp>
      <tp>
        <v>154.22</v>
        <stp/>
        <stp>ContractData</stp>
        <stp>S.OLED</stp>
        <stp>Ask</stp>
        <stp/>
        <stp>T</stp>
        <tr r="L35" s="1"/>
      </tp>
      <tp>
        <v>30470</v>
        <stp/>
        <stp>ContractData</stp>
        <stp>S.STM</stp>
        <stp>T_CVol</stp>
        <stp/>
        <stp>T</stp>
        <tr r="N40" s="1"/>
      </tp>
      <tp>
        <v>158200</v>
        <stp/>
        <stp>ContractData</stp>
        <stp>S.TSM</stp>
        <stp>T_CVol</stp>
        <stp/>
        <stp>T</stp>
        <tr r="N43" s="1"/>
      </tp>
      <tp t="s">
        <v/>
        <stp/>
        <stp>ContractData</stp>
        <stp>S.MU</stp>
        <stp>Open</stp>
        <stp/>
        <stp>T</stp>
        <tr r="Y55" s="2"/>
      </tp>
      <tp t="s">
        <v/>
        <stp/>
        <stp>ContractData</stp>
        <stp>S.ON</stp>
        <stp>Open</stp>
        <stp/>
        <stp>T</stp>
        <tr r="G62" s="2"/>
      </tp>
      <tp>
        <v>183.72</v>
        <stp/>
        <stp>ContractData</stp>
        <stp>S.NVDA</stp>
        <stp>Ask</stp>
        <stp/>
        <stp>T</stp>
        <tr r="L33" s="1"/>
      </tp>
      <tp>
        <v>183.71</v>
        <stp/>
        <stp>ContractData</stp>
        <stp>S.NVDA</stp>
        <stp>Bid</stp>
        <stp/>
        <stp>T</stp>
        <tr r="K33" s="1"/>
      </tp>
      <tp t="s">
        <v/>
        <stp/>
        <stp>ContractData</stp>
        <stp>S.NXPI</stp>
        <stp>Low</stp>
        <stp/>
        <stp>T</stp>
        <tr r="C64" s="2"/>
      </tp>
      <tp t="s">
        <v/>
        <stp/>
        <stp>ContractData</stp>
        <stp>S.NVDA</stp>
        <stp>Low</stp>
        <stp/>
        <stp>T</stp>
        <tr r="A64" s="2"/>
      </tp>
      <tp>
        <v>211.8</v>
        <stp/>
        <stp>ContractData</stp>
        <stp>S.NXPI</stp>
        <stp>Bid</stp>
        <stp/>
        <stp>T</stp>
        <tr r="K34" s="1"/>
      </tp>
      <tp>
        <v>218.25</v>
        <stp/>
        <stp>ContractData</stp>
        <stp>S.NXPI</stp>
        <stp>Ask</stp>
        <stp/>
        <stp>T</stp>
        <tr r="L34" s="1"/>
      </tp>
      <tp>
        <v>29390</v>
        <stp/>
        <stp>ContractData</stp>
        <stp>S.TXN</stp>
        <stp>T_CVol</stp>
        <stp/>
        <stp>T</stp>
        <tr r="N44" s="1"/>
      </tp>
      <tp t="s">
        <v/>
        <stp/>
        <stp>ContractData</stp>
        <stp>S.ON</stp>
        <stp>PerCentNetLastTrade</stp>
        <stp/>
        <stp>T</stp>
        <tr r="I36" s="1"/>
        <tr r="D17" s="2"/>
        <tr r="H36" s="1"/>
      </tp>
      <tp t="s">
        <v/>
        <stp/>
        <stp>ContractData</stp>
        <stp>S.MU</stp>
        <stp>PerCentNetLastTrade</stp>
        <stp/>
        <stp>T</stp>
        <tr r="H32" s="1"/>
        <tr r="I32" s="1"/>
        <tr r="D13" s="2"/>
      </tp>
      <tp>
        <v>29.25</v>
        <stp/>
        <stp>ContractData</stp>
        <stp>S.STM</stp>
        <stp>LastTrade</stp>
        <stp/>
        <stp>T</stp>
        <tr r="B21" s="2"/>
      </tp>
      <tp>
        <v>87.15</v>
        <stp/>
        <stp>ContractData</stp>
        <stp>S.MRVL</stp>
        <stp>Ask</stp>
        <stp/>
        <stp>T</stp>
        <tr r="L31" s="1"/>
      </tp>
      <tp>
        <v>972.59</v>
        <stp/>
        <stp>ContractData</stp>
        <stp>S.MPWR</stp>
        <stp>Bid</stp>
        <stp/>
        <stp>T</stp>
        <tr r="K30" s="1"/>
      </tp>
      <tp>
        <v>1100</v>
        <stp/>
        <stp>ContractData</stp>
        <stp>S.MPWR</stp>
        <stp>Ask</stp>
        <stp/>
        <stp>T</stp>
        <tr r="L30" s="1"/>
      </tp>
      <tp>
        <v>87</v>
        <stp/>
        <stp>ContractData</stp>
        <stp>S.MRVL</stp>
        <stp>Bid</stp>
        <stp/>
        <stp>T</stp>
        <tr r="K31" s="1"/>
      </tp>
      <tp t="s">
        <v/>
        <stp/>
        <stp>ContractData</stp>
        <stp>S.MRVL</stp>
        <stp>Low</stp>
        <stp/>
        <stp>T</stp>
        <tr r="W57" s="2"/>
      </tp>
      <tp t="s">
        <v/>
        <stp/>
        <stp>ContractData</stp>
        <stp>S.MPWR</stp>
        <stp>Low</stp>
        <stp/>
        <stp>T</stp>
        <tr r="U57" s="2"/>
      </tp>
      <tp t="s">
        <v/>
        <stp/>
        <stp>ContractData</stp>
        <stp>S.CDNS</stp>
        <stp>PerCentNetLastTrade</stp>
        <stp/>
        <stp>T</stp>
        <tr r="I25" s="1"/>
        <tr r="H25" s="1"/>
        <tr r="D6" s="2"/>
      </tp>
      <tp>
        <v>66.11</v>
        <stp/>
        <stp>ContractData</stp>
        <stp>S.MCHP</stp>
        <stp>Ask</stp>
        <stp/>
        <stp>T</stp>
        <tr r="L29" s="1"/>
      </tp>
      <tp>
        <v>64.930000000000007</v>
        <stp/>
        <stp>ContractData</stp>
        <stp>S.MCHP</stp>
        <stp>Bid</stp>
        <stp/>
        <stp>T</stp>
        <tr r="K29" s="1"/>
      </tp>
      <tp t="s">
        <v/>
        <stp/>
        <stp>ContractData</stp>
        <stp>S.MCHP</stp>
        <stp>Low</stp>
        <stp/>
        <stp>T</stp>
        <tr r="S57" s="2"/>
      </tp>
      <tp>
        <v>142.96</v>
        <stp/>
        <stp>ContractData</stp>
        <stp>S.LRCX</stp>
        <stp>Ask</stp>
        <stp/>
        <stp>T</stp>
        <tr r="L28" s="1"/>
      </tp>
      <tp>
        <v>142.47</v>
        <stp/>
        <stp>ContractData</stp>
        <stp>S.LRCX</stp>
        <stp>Bid</stp>
        <stp/>
        <stp>T</stp>
        <tr r="K28" s="1"/>
      </tp>
      <tp t="s">
        <v/>
        <stp/>
        <stp>ContractData</stp>
        <stp>S.LRCX</stp>
        <stp>Low</stp>
        <stp/>
        <stp>T</stp>
        <tr r="Q57" s="2"/>
      </tp>
      <tp t="s">
        <v/>
        <stp/>
        <stp>ContractData</stp>
        <stp>S.KLAC</stp>
        <stp>Low</stp>
        <stp/>
        <stp>T</stp>
        <tr r="O57" s="2"/>
      </tp>
      <tp>
        <v>1115</v>
        <stp/>
        <stp>ContractData</stp>
        <stp>S.KLAC</stp>
        <stp>Bid</stp>
        <stp/>
        <stp>T</stp>
        <tr r="K27" s="1"/>
      </tp>
      <tp>
        <v>1130</v>
        <stp/>
        <stp>ContractData</stp>
        <stp>S.KLAC</stp>
        <stp>Ask</stp>
        <stp/>
        <stp>T</stp>
        <tr r="L27" s="1"/>
      </tp>
      <tp>
        <v>669</v>
        <stp/>
        <stp>ContractData</stp>
        <stp>S.ADI</stp>
        <stp>T_CVol</stp>
        <stp/>
        <stp>T</stp>
        <tr r="N20" s="1"/>
      </tp>
      <tp>
        <v>295.08</v>
        <stp/>
        <stp>ContractData</stp>
        <stp>S.TSM</stp>
        <stp>LastTrade</stp>
        <stp/>
        <stp>T</stp>
        <tr r="B24" s="2"/>
      </tp>
      <tp t="s">
        <v/>
        <stp/>
        <stp>ContractData</stp>
        <stp>S.TXN</stp>
        <stp>NetLastTradeToday</stp>
        <stp/>
        <stp>T</stp>
        <tr r="G44" s="1"/>
      </tp>
      <tp t="s">
        <v/>
        <stp/>
        <stp>ContractData</stp>
        <stp>S.MU</stp>
        <stp>High</stp>
        <stp/>
        <stp>T</stp>
        <tr r="Y56" s="2"/>
      </tp>
      <tp t="s">
        <v/>
        <stp/>
        <stp>ContractData</stp>
        <stp>S.ON</stp>
        <stp>High</stp>
        <stp/>
        <stp>T</stp>
        <tr r="G63" s="2"/>
      </tp>
      <tp t="s">
        <v/>
        <stp/>
        <stp>ContractData</stp>
        <stp>S.INTC</stp>
        <stp>Low</stp>
        <stp/>
        <stp>T</stp>
        <tr r="M57" s="2"/>
      </tp>
      <tp>
        <v>37.6</v>
        <stp/>
        <stp>ContractData</stp>
        <stp>S.INTC</stp>
        <stp>Ask</stp>
        <stp/>
        <stp>T</stp>
        <tr r="L26" s="1"/>
      </tp>
      <tp>
        <v>37.58</v>
        <stp/>
        <stp>ContractData</stp>
        <stp>S.INTC</stp>
        <stp>Bid</stp>
        <stp/>
        <stp>T</stp>
        <tr r="K26" s="1"/>
      </tp>
      <tp>
        <v>494408</v>
        <stp/>
        <stp>ContractData</stp>
        <stp>S.AMD</stp>
        <stp>T_CVol</stp>
        <stp/>
        <stp>T</stp>
        <tr r="N22" s="1"/>
      </tp>
      <tp t="s">
        <v/>
        <stp/>
        <stp>ContractData</stp>
        <stp>S.INTC</stp>
        <stp>PerCentNetLastTrade</stp>
        <stp/>
        <stp>T</stp>
        <tr r="H26" s="1"/>
        <tr r="I26" s="1"/>
        <tr r="D7" s="2"/>
      </tp>
      <tp t="s">
        <v/>
        <stp/>
        <stp>ContractData</stp>
        <stp>S.STM</stp>
        <stp>NetLastTradeToday</stp>
        <stp/>
        <stp>T</stp>
        <tr r="G40" s="1"/>
      </tp>
      <tp t="s">
        <v/>
        <stp/>
        <stp>ContractData</stp>
        <stp>S.KLAC</stp>
        <stp>PerCentNetLastTrade</stp>
        <stp/>
        <stp>T</stp>
        <tr r="H27" s="1"/>
        <tr r="D8" s="2"/>
        <tr r="I27" s="1"/>
      </tp>
      <tp t="s">
        <v/>
        <stp/>
        <stp>ContractData</stp>
        <stp>S.ON</stp>
        <stp>Low</stp>
        <stp/>
        <stp>T</stp>
        <tr r="G64" s="2"/>
      </tp>
      <tp t="s">
        <v/>
        <stp/>
        <stp>ContractData</stp>
        <stp>S.MU</stp>
        <stp>Low</stp>
        <stp/>
        <stp>T</stp>
        <tr r="Y57" s="2"/>
      </tp>
      <tp>
        <v>208.97</v>
        <stp/>
        <stp>ContractData</stp>
        <stp>S.MU</stp>
        <stp>Bid</stp>
        <stp/>
        <stp>T</stp>
        <tr r="K32" s="1"/>
      </tp>
      <tp>
        <v>53.01</v>
        <stp/>
        <stp>ContractData</stp>
        <stp>S.ON</stp>
        <stp>Bid</stp>
        <stp/>
        <stp>T</stp>
        <tr r="K36" s="1"/>
      </tp>
      <tp>
        <v>53.03</v>
        <stp/>
        <stp>ContractData</stp>
        <stp>S.ON</stp>
        <stp>Ask</stp>
        <stp/>
        <stp>T</stp>
        <tr r="L36" s="1"/>
      </tp>
      <tp>
        <v>208.98000000000002</v>
        <stp/>
        <stp>ContractData</stp>
        <stp>S.MU</stp>
        <stp>Ask</stp>
        <stp/>
        <stp>T</stp>
        <tr r="L32" s="1"/>
      </tp>
      <tp t="s">
        <v/>
        <stp/>
        <stp>ContractData</stp>
        <stp>S.MPWR</stp>
        <stp>PerCentNetLastTrade</stp>
        <stp/>
        <stp>T</stp>
        <tr r="I30" s="1"/>
        <tr r="D11" s="2"/>
        <tr r="H30" s="1"/>
      </tp>
      <tp t="s">
        <v/>
        <stp/>
        <stp>ContractData</stp>
        <stp>S.MRVL</stp>
        <stp>PerCentNetLastTrade</stp>
        <stp/>
        <stp>T</stp>
        <tr r="D12" s="2"/>
        <tr r="H31" s="1"/>
        <tr r="I31" s="1"/>
      </tp>
      <tp>
        <v>323</v>
        <stp/>
        <stp>ContractData</stp>
        <stp>S.CDNS</stp>
        <stp>Bid</stp>
        <stp/>
        <stp>T</stp>
        <tr r="K25" s="1"/>
      </tp>
      <tp>
        <v>327.66000000000003</v>
        <stp/>
        <stp>ContractData</stp>
        <stp>S.CDNS</stp>
        <stp>Ask</stp>
        <stp/>
        <stp>T</stp>
        <tr r="L25" s="1"/>
      </tp>
      <tp t="s">
        <v/>
        <stp/>
        <stp>ContractData</stp>
        <stp>S.MCHP</stp>
        <stp>PerCentNetLastTrade</stp>
        <stp/>
        <stp>T</stp>
        <tr r="I29" s="1"/>
        <tr r="D10" s="2"/>
        <tr r="H29" s="1"/>
      </tp>
      <tp t="s">
        <v/>
        <stp/>
        <stp>ContractData</stp>
        <stp>S.CDNS</stp>
        <stp>Low</stp>
        <stp/>
        <stp>T</stp>
        <tr r="K57" s="2"/>
      </tp>
      <tp t="s">
        <v/>
        <stp/>
        <stp>ContractData</stp>
        <stp>S.LRCX</stp>
        <stp>PerCentNetLastTrade</stp>
        <stp/>
        <stp>T</stp>
        <tr r="H28" s="1"/>
        <tr r="I28" s="1"/>
        <tr r="D9" s="2"/>
      </tp>
      <tp>
        <v>351.68</v>
        <stp/>
        <stp>ContractData</stp>
        <stp>S.AVGO</stp>
        <stp>Ask</stp>
        <stp/>
        <stp>T</stp>
        <tr r="L24" s="1"/>
      </tp>
      <tp>
        <v>176.58</v>
        <stp/>
        <stp>ContractData</stp>
        <stp>S.TXN</stp>
        <stp>LastTrade</stp>
        <stp/>
        <stp>T</stp>
        <tr r="B25" s="2"/>
      </tp>
      <tp>
        <v>351.25</v>
        <stp/>
        <stp>ContractData</stp>
        <stp>S.AVGO</stp>
        <stp>Bid</stp>
        <stp/>
        <stp>T</stp>
        <tr r="K24" s="1"/>
      </tp>
      <tp>
        <v>1029.6400000000001</v>
        <stp/>
        <stp>ContractData</stp>
        <stp>S.ASML</stp>
        <stp>Ask</stp>
        <stp/>
        <stp>T</stp>
        <tr r="L23" s="1"/>
      </tp>
      <tp>
        <v>1029.08</v>
        <stp/>
        <stp>ContractData</stp>
        <stp>S.ASML</stp>
        <stp>Bid</stp>
        <stp/>
        <stp>T</stp>
        <tr r="K23" s="1"/>
      </tp>
      <tp t="s">
        <v/>
        <stp/>
        <stp>ContractData</stp>
        <stp>S.ASML</stp>
        <stp>Low</stp>
        <stp/>
        <stp>T</stp>
        <tr r="G57" s="2"/>
      </tp>
      <tp t="s">
        <v/>
        <stp/>
        <stp>ContractData</stp>
        <stp>S.AVGO</stp>
        <stp>Low</stp>
        <stp/>
        <stp>T</stp>
        <tr r="I57" s="2"/>
      </tp>
      <tp t="s">
        <v/>
        <stp/>
        <stp>ContractData</stp>
        <stp>S.TSM</stp>
        <stp>NetLastTradeToday</stp>
        <stp/>
        <stp>T</stp>
        <tr r="G43" s="1"/>
      </tp>
      <tp t="s">
        <v/>
        <stp/>
        <stp>ContractData</stp>
        <stp>S.AMAT</stp>
        <stp>Low</stp>
        <stp/>
        <stp>T</stp>
        <tr r="C57" s="2"/>
      </tp>
      <tp>
        <v>226</v>
        <stp/>
        <stp>ContractData</stp>
        <stp>S.AMAT</stp>
        <stp>Bid</stp>
        <stp/>
        <stp>T</stp>
        <tr r="K21" s="1"/>
      </tp>
      <tp t="s">
        <v/>
        <stp/>
        <stp>ContractData</stp>
        <stp>S.OLED</stp>
        <stp>PerCentNetLastTrade</stp>
        <stp/>
        <stp>T</stp>
        <tr r="H35" s="1"/>
        <tr r="I35" s="1"/>
        <tr r="D16" s="2"/>
      </tp>
      <tp>
        <v>226.5</v>
        <stp/>
        <stp>ContractData</stp>
        <stp>S.AMAT</stp>
        <stp>Ask</stp>
        <stp/>
        <stp>T</stp>
        <tr r="L21" s="1"/>
      </tp>
      <tp t="s">
        <v/>
        <stp/>
        <stp>ContractData</stp>
        <stp>S.NVDA</stp>
        <stp>PerCentNetLastTrade</stp>
        <stp/>
        <stp>T</stp>
        <tr r="D14" s="2"/>
        <tr r="I33" s="1"/>
        <tr r="H33" s="1"/>
        <tr r="A53" s="2"/>
      </tp>
      <tp t="s">
        <v/>
        <stp/>
        <stp>ContractData</stp>
        <stp>S.NXPI</stp>
        <stp>PerCentNetLastTrade</stp>
        <stp/>
        <stp>T</stp>
        <tr r="H34" s="1"/>
        <tr r="D15" s="2"/>
        <tr r="I34" s="1"/>
      </tp>
      <tp t="s">
        <v>CADENCE DESIGN SYS</v>
        <stp/>
        <stp>ContractData</stp>
        <stp>S.CDNS</stp>
        <stp>LongDescription</stp>
        <stp/>
        <stp>T</stp>
        <tr r="E6" s="2"/>
        <tr r="C25" s="1"/>
        <tr r="J6" s="2"/>
      </tp>
      <tp t="s">
        <v/>
        <stp/>
        <stp>ContractData</stp>
        <stp>S.KLAC</stp>
        <stp>LastTradeToday</stp>
        <stp/>
        <stp>T</stp>
        <tr r="F27" s="1"/>
        <tr r="O58" s="2"/>
      </tp>
      <tp t="s">
        <v/>
        <stp/>
        <stp>ContractData</stp>
        <stp>S.INTC</stp>
        <stp>LastTradeToday</stp>
        <stp/>
        <stp>T</stp>
        <tr r="F26" s="1"/>
        <tr r="M58" s="2"/>
      </tp>
      <tp t="s">
        <v>MICRON TECHNOLOGY</v>
        <stp/>
        <stp>ContractData</stp>
        <stp>S.MU</stp>
        <stp>LongDescription</stp>
        <stp/>
        <stp>T</stp>
        <tr r="C32" s="1"/>
        <tr r="J13" s="2"/>
        <tr r="E13" s="2"/>
      </tp>
      <tp t="s">
        <v>ON SEMICONDUCTOR</v>
        <stp/>
        <stp>ContractData</stp>
        <stp>S.ON</stp>
        <stp>LongDescription</stp>
        <stp/>
        <stp>T</stp>
        <tr r="E17" s="2"/>
        <tr r="J17" s="2"/>
        <tr r="C36" s="1"/>
      </tp>
      <tp t="s">
        <v>APPLIED MATERIALS</v>
        <stp/>
        <stp>ContractData</stp>
        <stp>S.AMAT</stp>
        <stp>LongDescription</stp>
        <stp/>
        <stp>T</stp>
        <tr r="E2" s="2"/>
        <tr r="C21" s="1"/>
        <tr r="J2" s="2"/>
      </tp>
      <tp t="s">
        <v>Broadcom Inc.</v>
        <stp/>
        <stp>ContractData</stp>
        <stp>S.AVGO</stp>
        <stp>LongDescription</stp>
        <stp/>
        <stp>T</stp>
        <tr r="E5" s="2"/>
        <tr r="C24" s="1"/>
        <tr r="J5" s="2"/>
      </tp>
      <tp t="s">
        <v>ASML HLDG NY REG</v>
        <stp/>
        <stp>ContractData</stp>
        <stp>S.ASML</stp>
        <stp>LongDescription</stp>
        <stp/>
        <stp>T</stp>
        <tr r="E4" s="2"/>
        <tr r="J4" s="2"/>
        <tr r="C23" s="1"/>
      </tp>
      <tp t="s">
        <v/>
        <stp/>
        <stp>ContractData</stp>
        <stp>S.NVDA</stp>
        <stp>LastTradeToday</stp>
        <stp/>
        <stp>T</stp>
        <tr r="A65" s="2"/>
        <tr r="F33" s="1"/>
      </tp>
      <tp t="s">
        <v/>
        <stp/>
        <stp>ContractData</stp>
        <stp>S.ON</stp>
        <stp>LastTradeToday</stp>
        <stp/>
        <stp>T</stp>
        <tr r="G65" s="2"/>
        <tr r="F36" s="1"/>
      </tp>
      <tp t="s">
        <v/>
        <stp/>
        <stp>ContractData</stp>
        <stp>S.OLED</stp>
        <stp>LastTradeToday</stp>
        <stp/>
        <stp>T</stp>
        <tr r="E65" s="2"/>
        <tr r="F35" s="1"/>
      </tp>
      <tp t="s">
        <v>KLA CP CMN STK</v>
        <stp/>
        <stp>ContractData</stp>
        <stp>S.KLAC</stp>
        <stp>LongDescription</stp>
        <stp/>
        <stp>T</stp>
        <tr r="C27" s="1"/>
        <tr r="J8" s="2"/>
        <tr r="E8" s="2"/>
      </tp>
      <tp t="s">
        <v>INTEL CORP</v>
        <stp/>
        <stp>ContractData</stp>
        <stp>S.INTC</stp>
        <stp>LongDescription</stp>
        <stp/>
        <stp>T</stp>
        <tr r="C26" s="1"/>
        <tr r="J7" s="2"/>
        <tr r="E7" s="2"/>
      </tp>
      <tp t="s">
        <v/>
        <stp/>
        <stp>ContractData</stp>
        <stp>S.NXPI</stp>
        <stp>LastTradeToday</stp>
        <stp/>
        <stp>T</stp>
        <tr r="C65" s="2"/>
        <tr r="F34" s="1"/>
      </tp>
      <tp t="s">
        <v>UNIVERSAL DISPLAY</v>
        <stp/>
        <stp>ContractData</stp>
        <stp>S.OLED</stp>
        <stp>LongDescription</stp>
        <stp/>
        <stp>T</stp>
        <tr r="E16" s="2"/>
        <tr r="J16" s="2"/>
        <tr r="C35" s="1"/>
      </tp>
      <tp t="s">
        <v/>
        <stp/>
        <stp>ContractData</stp>
        <stp>S.AVGO</stp>
        <stp>LastTradeToday</stp>
        <stp/>
        <stp>T</stp>
        <tr r="I58" s="2"/>
        <tr r="F24" s="1"/>
      </tp>
      <tp t="s">
        <v/>
        <stp/>
        <stp>ContractData</stp>
        <stp>S.QRVO</stp>
        <stp>LastTradeToday</stp>
        <stp/>
        <stp>T</stp>
        <tr r="K65" s="2"/>
        <tr r="F38" s="1"/>
      </tp>
      <tp>
        <v>100</v>
        <stp/>
        <stp>ContractData</stp>
        <stp>S.MU</stp>
        <stp>MT_LastAskVolume</stp>
        <stp/>
        <stp>T</stp>
        <tr r="M32" s="1"/>
      </tp>
      <tp>
        <v>200</v>
        <stp/>
        <stp>ContractData</stp>
        <stp>S.ON</stp>
        <stp>MT_LastAskVolume</stp>
        <stp/>
        <stp>T</stp>
        <tr r="M36" s="1"/>
      </tp>
      <tp t="s">
        <v>NVIDIA CORPORATION</v>
        <stp/>
        <stp>ContractData</stp>
        <stp>S.NVDA</stp>
        <stp>LongDescription</stp>
        <stp/>
        <stp>T</stp>
        <tr r="E14" s="2"/>
        <tr r="C33" s="1"/>
        <tr r="J14" s="2"/>
      </tp>
      <tp t="s">
        <v>NXP SEMICONDUCTORS</v>
        <stp/>
        <stp>ContractData</stp>
        <stp>S.NXPI</stp>
        <stp>LongDescription</stp>
        <stp/>
        <stp>T</stp>
        <tr r="C34" s="1"/>
        <tr r="E15" s="2"/>
        <tr r="J15" s="2"/>
      </tp>
      <tp t="s">
        <v>MICROCHIP TECHNOLOGY</v>
        <stp/>
        <stp>ContractData</stp>
        <stp>S.MCHP</stp>
        <stp>LongDescription</stp>
        <stp/>
        <stp>T</stp>
        <tr r="E10" s="2"/>
        <tr r="J10" s="2"/>
        <tr r="C29" s="1"/>
      </tp>
      <tp t="s">
        <v>MONOLITHIC POWER SYS</v>
        <stp/>
        <stp>ContractData</stp>
        <stp>S.MPWR</stp>
        <stp>LongDescription</stp>
        <stp/>
        <stp>T</stp>
        <tr r="J11" s="2"/>
        <tr r="C30" s="1"/>
        <tr r="E11" s="2"/>
      </tp>
      <tp t="s">
        <v>MARVELL TECH INC CMN</v>
        <stp/>
        <stp>ContractData</stp>
        <stp>S.MRVL</stp>
        <stp>LongDescription</stp>
        <stp/>
        <stp>T</stp>
        <tr r="C31" s="1"/>
        <tr r="J12" s="2"/>
        <tr r="E12" s="2"/>
      </tp>
      <tp t="s">
        <v/>
        <stp/>
        <stp>ContractData</stp>
        <stp>S.QCOM</stp>
        <stp>LastTradeToday</stp>
        <stp/>
        <stp>T</stp>
        <tr r="I65" s="2"/>
        <tr r="F37" s="1"/>
      </tp>
      <tp t="s">
        <v>LAM RESEARCH CORP</v>
        <stp/>
        <stp>ContractData</stp>
        <stp>S.LRCX</stp>
        <stp>LongDescription</stp>
        <stp/>
        <stp>T</stp>
        <tr r="C28" s="1"/>
        <tr r="E9" s="2"/>
        <tr r="J9" s="2"/>
      </tp>
      <tp t="s">
        <v/>
        <stp/>
        <stp>ContractData</stp>
        <stp>S.ASML</stp>
        <stp>LastTradeToday</stp>
        <stp/>
        <stp>T</stp>
        <tr r="F23" s="1"/>
        <tr r="G58" s="2"/>
      </tp>
      <tp t="s">
        <v/>
        <stp/>
        <stp>ContractData</stp>
        <stp>S.MRVL</stp>
        <stp>LastTradeToday</stp>
        <stp/>
        <stp>T</stp>
        <tr r="F31" s="1"/>
        <tr r="W58" s="2"/>
      </tp>
      <tp t="s">
        <v>SYNOPSYS, INC.</v>
        <stp/>
        <stp>ContractData</stp>
        <stp>S.SNPS</stp>
        <stp>LongDescription</stp>
        <stp/>
        <stp>T</stp>
        <tr r="C39" s="1"/>
        <tr r="J20" s="2"/>
        <tr r="E20" s="2"/>
      </tp>
      <tp t="s">
        <v>SKYWORKS SOLUTIONS##</v>
        <stp/>
        <stp>ContractData</stp>
        <stp>S.SWKS</stp>
        <stp>LongDescription</stp>
        <stp/>
        <stp>T</stp>
        <tr r="E22" s="2"/>
        <tr r="J22" s="2"/>
        <tr r="C41" s="1"/>
      </tp>
      <tp t="s">
        <v/>
        <stp/>
        <stp>ContractData</stp>
        <stp>S.CDNS</stp>
        <stp>LastTradeToday</stp>
        <stp/>
        <stp>T</stp>
        <tr r="F25" s="1"/>
        <tr r="K58" s="2"/>
      </tp>
      <tp t="s">
        <v/>
        <stp/>
        <stp>ContractData</stp>
        <stp>S.SWKS</stp>
        <stp>LastTradeToday</stp>
        <stp/>
        <stp>T</stp>
        <tr r="Q65" s="2"/>
        <tr r="F41" s="1"/>
      </tp>
      <tp t="s">
        <v/>
        <stp/>
        <stp>ContractData</stp>
        <stp>S.SNPS</stp>
        <stp>LastTradeToday</stp>
        <stp/>
        <stp>T</stp>
        <tr r="F39" s="1"/>
        <tr r="M65" s="2"/>
      </tp>
      <tp t="s">
        <v/>
        <stp/>
        <stp>ContractData</stp>
        <stp>S.MPWR</stp>
        <stp>LastTradeToday</stp>
        <stp/>
        <stp>T</stp>
        <tr r="U58" s="2"/>
        <tr r="F30" s="1"/>
      </tp>
      <tp t="s">
        <v>QUALCOMM Inc</v>
        <stp/>
        <stp>ContractData</stp>
        <stp>S.QCOM</stp>
        <stp>LongDescription</stp>
        <stp/>
        <stp>T</stp>
        <tr r="E18" s="2"/>
        <tr r="J18" s="2"/>
        <tr r="C37" s="1"/>
      </tp>
      <tp t="s">
        <v>QORVO, INC. CMN</v>
        <stp/>
        <stp>ContractData</stp>
        <stp>S.QRVO</stp>
        <stp>LongDescription</stp>
        <stp/>
        <stp>T</stp>
        <tr r="C38" s="1"/>
        <tr r="J19" s="2"/>
        <tr r="E19" s="2"/>
      </tp>
      <tp t="s">
        <v/>
        <stp/>
        <stp>ContractData</stp>
        <stp>S.MCHP</stp>
        <stp>LastTradeToday</stp>
        <stp/>
        <stp>T</stp>
        <tr r="S58" s="2"/>
        <tr r="F29" s="1"/>
      </tp>
      <tp>
        <v>45950.270405092589</v>
        <stp/>
        <stp>SystemInfo</stp>
        <stp>Linetime</stp>
        <tr r="X2" s="1"/>
      </tp>
      <tp>
        <v>300</v>
        <stp/>
        <stp>ContractData</stp>
        <stp>S.ON</stp>
        <stp>MT_LastBidVolume</stp>
        <stp/>
        <stp>T</stp>
        <tr r="J36" s="1"/>
      </tp>
      <tp>
        <v>200</v>
        <stp/>
        <stp>ContractData</stp>
        <stp>S.MU</stp>
        <stp>MT_LastBidVolume</stp>
        <stp/>
        <stp>T</stp>
        <tr r="J32" s="1"/>
      </tp>
      <tp t="s">
        <v/>
        <stp/>
        <stp>ContractData</stp>
        <stp>S.AMAT</stp>
        <stp>LastTradeToday</stp>
        <stp/>
        <stp>T</stp>
        <tr r="F21" s="1"/>
        <tr r="C58" s="2"/>
      </tp>
      <tp t="s">
        <v/>
        <stp/>
        <stp>ContractData</stp>
        <stp>S.LRCX</stp>
        <stp>LastTradeToday</stp>
        <stp/>
        <stp>T</stp>
        <tr r="Q58" s="2"/>
        <tr r="F28" s="1"/>
      </tp>
      <tp t="s">
        <v/>
        <stp/>
        <stp>ContractData</stp>
        <stp>S.MU</stp>
        <stp>LastTradeToday</stp>
        <stp/>
        <stp>T</stp>
        <tr r="F32" s="1"/>
        <tr r="Y58" s="2"/>
      </tp>
      <tp t="s">
        <v/>
        <stp/>
        <stp>ContractData</stp>
        <stp>S.AVGO</stp>
        <stp>NetLastTradeToday</stp>
        <stp/>
        <stp>T</stp>
        <tr r="G24" s="1"/>
      </tp>
      <tp t="s">
        <v/>
        <stp/>
        <stp>ContractData</stp>
        <stp>S.TXN</stp>
        <stp>High</stp>
        <stp/>
        <stp>T</stp>
        <tr r="W63" s="2"/>
      </tp>
      <tp>
        <v>0</v>
        <stp/>
        <stp>ContractData</stp>
        <stp>S.ADI</stp>
        <stp>NetLastTrade</stp>
        <stp/>
        <stp>T</stp>
        <tr r="C1" s="2"/>
      </tp>
      <tp t="s">
        <v/>
        <stp/>
        <stp>ContractData</stp>
        <stp>S.TSM</stp>
        <stp>High</stp>
        <stp/>
        <stp>T</stp>
        <tr r="U63" s="2"/>
      </tp>
      <tp>
        <v>0</v>
        <stp/>
        <stp>ContractData</stp>
        <stp>S.AMD</stp>
        <stp>NetLastTrade</stp>
        <stp/>
        <stp>T</stp>
        <tr r="C3" s="2"/>
      </tp>
      <tp t="s">
        <v/>
        <stp/>
        <stp>ContractData</stp>
        <stp>S.STM</stp>
        <stp>Open</stp>
        <stp/>
        <stp>T</stp>
        <tr r="O62" s="2"/>
      </tp>
      <tp t="s">
        <v/>
        <stp/>
        <stp>ContractData</stp>
        <stp>S.TER</stp>
        <stp>High</stp>
        <stp/>
        <stp>T</stp>
        <tr r="S63" s="2"/>
      </tp>
      <tp t="s">
        <v/>
        <stp/>
        <stp>ContractData</stp>
        <stp>S.NXPI</stp>
        <stp>Open</stp>
        <stp/>
        <stp>T</stp>
        <tr r="C62" s="2"/>
      </tp>
      <tp>
        <v>1029.27</v>
        <stp/>
        <stp>ContractData</stp>
        <stp>S.ASML</stp>
        <stp>LastTrade</stp>
        <stp/>
        <stp>T</stp>
        <tr r="B4" s="2"/>
      </tp>
      <tp t="s">
        <v/>
        <stp/>
        <stp>ContractData</stp>
        <stp>S.OLED</stp>
        <stp>NetLastTradeToday</stp>
        <stp/>
        <stp>T</stp>
        <tr r="G35" s="1"/>
      </tp>
      <tp>
        <v>326.12</v>
        <stp/>
        <stp>ContractData</stp>
        <stp>S.CDNS</stp>
        <stp>LastTrade</stp>
        <stp/>
        <stp>T</stp>
        <tr r="B6" s="2"/>
      </tp>
      <tp>
        <v>326434</v>
        <stp/>
        <stp>ContractData</stp>
        <stp>S.MU</stp>
        <stp>T_CVol</stp>
        <stp/>
        <stp>T</stp>
        <tr r="N32" s="1"/>
      </tp>
      <tp>
        <v>163.45000000000002</v>
        <stp/>
        <stp>ContractData</stp>
        <stp>S.QCOM</stp>
        <stp>LastTrade</stp>
        <stp/>
        <stp>T</stp>
        <tr r="B18" s="2"/>
      </tp>
      <tp t="s">
        <v/>
        <stp/>
        <stp>ContractData</stp>
        <stp>S.NVDA</stp>
        <stp>NetLastTradeToday</stp>
        <stp/>
        <stp>T</stp>
        <tr r="G33" s="1"/>
      </tp>
      <tp t="s">
        <v/>
        <stp/>
        <stp>ContractData</stp>
        <stp>S.LRCX</stp>
        <stp>NetLastTradeToday</stp>
        <stp/>
        <stp>T</stp>
        <tr r="G28" s="1"/>
      </tp>
      <tp>
        <v>65.13</v>
        <stp/>
        <stp>ContractData</stp>
        <stp>S.MCHP</stp>
        <stp>LastTrade</stp>
        <stp/>
        <stp>T</stp>
        <tr r="B10" s="2"/>
      </tp>
      <tp>
        <v>0</v>
        <stp/>
        <stp>ContractData</stp>
        <stp>S.SNPS</stp>
        <stp>NetLastTrade</stp>
        <stp/>
        <stp>T</stp>
        <tr r="C20" s="2"/>
      </tp>
      <tp>
        <v>0</v>
        <stp/>
        <stp>ContractData</stp>
        <stp>S.INTC</stp>
        <stp>NetLastTrade</stp>
        <stp/>
        <stp>T</stp>
        <tr r="C7" s="2"/>
      </tp>
      <tp>
        <v>16181</v>
        <stp/>
        <stp>ContractData</stp>
        <stp>S.LRCX</stp>
        <stp>T_CVol</stp>
        <stp/>
        <stp>T</stp>
        <tr r="N28" s="1"/>
      </tp>
      <tp t="s">
        <v/>
        <stp/>
        <stp>ContractData</stp>
        <stp>S.NXPI</stp>
        <stp>High</stp>
        <stp/>
        <stp>T</stp>
        <tr r="C63" s="2"/>
      </tp>
      <tp>
        <v>0</v>
        <stp/>
        <stp>ContractData</stp>
        <stp>S.AMAT</stp>
        <stp>NetLastTrade</stp>
        <stp/>
        <stp>T</stp>
        <tr r="C2" s="2"/>
      </tp>
      <tp t="s">
        <v/>
        <stp/>
        <stp>ContractData</stp>
        <stp>S.AMAT</stp>
        <stp>NetLastTradeToday</stp>
        <stp/>
        <stp>T</stp>
        <tr r="G21" s="1"/>
      </tp>
      <tp t="s">
        <v/>
        <stp/>
        <stp>ContractData</stp>
        <stp>S.KLAC</stp>
        <stp>NetLastTradeToday</stp>
        <stp/>
        <stp>T</stp>
        <tr r="G27" s="1"/>
      </tp>
      <tp>
        <v>0</v>
        <stp/>
        <stp>ContractData</stp>
        <stp>S.KLAC</stp>
        <stp>NetLastTrade</stp>
        <stp/>
        <stp>T</stp>
        <tr r="C8" s="2"/>
      </tp>
      <tp>
        <v>0</v>
        <stp/>
        <stp>ContractData</stp>
        <stp>S.OLED</stp>
        <stp>NetLastTrade</stp>
        <stp/>
        <stp>T</stp>
        <tr r="C16" s="2"/>
      </tp>
      <tp>
        <v>75.320000000000007</v>
        <stp/>
        <stp>ContractData</stp>
        <stp>S.SWKS</stp>
        <stp>LastTrade</stp>
        <stp/>
        <stp>T</stp>
        <tr r="B22" s="2"/>
      </tp>
      <tp t="s">
        <v/>
        <stp/>
        <stp>ContractData</stp>
        <stp>S.TER</stp>
        <stp>Open</stp>
        <stp/>
        <stp>T</stp>
        <tr r="S62" s="2"/>
      </tp>
      <tp t="s">
        <v/>
        <stp/>
        <stp>ContractData</stp>
        <stp>S.STM</stp>
        <stp>High</stp>
        <stp/>
        <stp>T</stp>
        <tr r="O63" s="2"/>
      </tp>
      <tp t="s">
        <v/>
        <stp/>
        <stp>ContractData</stp>
        <stp>S.TSM</stp>
        <stp>Open</stp>
        <stp/>
        <stp>T</stp>
        <tr r="U62" s="2"/>
      </tp>
      <tp t="s">
        <v/>
        <stp/>
        <stp>ContractData</stp>
        <stp>S.TXN</stp>
        <stp>Open</stp>
        <stp/>
        <stp>T</stp>
        <tr r="W62" s="2"/>
      </tp>
      <tp>
        <v>0</v>
        <stp/>
        <stp>ContractData</stp>
        <stp>S.MCHP</stp>
        <stp>NetLastTrade</stp>
        <stp/>
        <stp>T</stp>
        <tr r="C10" s="2"/>
      </tp>
      <tp>
        <v>0</v>
        <stp/>
        <stp>ContractData</stp>
        <stp>S.QCOM</stp>
        <stp>NetLastTrade</stp>
        <stp/>
        <stp>T</stp>
        <tr r="C18" s="2"/>
      </tp>
      <tp t="s">
        <v/>
        <stp/>
        <stp>ContractData</stp>
        <stp>S.AVGO</stp>
        <stp>High</stp>
        <stp/>
        <stp>T</stp>
        <tr r="I56" s="2"/>
      </tp>
      <tp t="s">
        <v/>
        <stp/>
        <stp>ContractData</stp>
        <stp>S.NVDA</stp>
        <stp>High</stp>
        <stp/>
        <stp>T</stp>
        <tr r="A63" s="2"/>
      </tp>
      <tp>
        <v>183.22</v>
        <stp/>
        <stp>ContractData</stp>
        <stp>S.NVDA</stp>
        <stp>LastTrade</stp>
        <stp/>
        <stp>T</stp>
        <tr r="B14" s="2"/>
      </tp>
      <tp t="s">
        <v/>
        <stp/>
        <stp>ContractData</stp>
        <stp>S.QCOM</stp>
        <stp>NetLastTradeToday</stp>
        <stp/>
        <stp>T</stp>
        <tr r="G37" s="1"/>
      </tp>
      <tp t="s">
        <v/>
        <stp/>
        <stp>ContractData</stp>
        <stp>S.MPWR</stp>
        <stp>Open</stp>
        <stp/>
        <stp>T</stp>
        <tr r="U55" s="2"/>
      </tp>
      <tp t="s">
        <v/>
        <stp/>
        <stp>ContractData</stp>
        <stp>S.SWKS</stp>
        <stp>High</stp>
        <stp/>
        <stp>T</stp>
        <tr r="Q63" s="2"/>
      </tp>
      <tp>
        <v>149</v>
        <stp/>
        <stp>ContractData</stp>
        <stp>S.OLED</stp>
        <stp>LastTrade</stp>
        <stp/>
        <stp>T</stp>
        <tr r="B16" s="2"/>
      </tp>
      <tp t="s">
        <v/>
        <stp/>
        <stp>ContractData</stp>
        <stp>S.CDNS</stp>
        <stp>NetLastTradeToday</stp>
        <stp/>
        <stp>T</stp>
        <tr r="G25" s="1"/>
      </tp>
      <tp>
        <v>5341</v>
        <stp/>
        <stp>ContractData</stp>
        <stp>S.AMAT</stp>
        <stp>T_CVol</stp>
        <stp/>
        <stp>T</stp>
        <tr r="N21" s="1"/>
      </tp>
      <tp t="s">
        <v/>
        <stp/>
        <stp>ContractData</stp>
        <stp>S.ASML</stp>
        <stp>Open</stp>
        <stp/>
        <stp>T</stp>
        <tr r="G55" s="2"/>
      </tp>
      <tp t="s">
        <v/>
        <stp/>
        <stp>ContractData</stp>
        <stp>S.ASML</stp>
        <stp>NetLastTradeToday</stp>
        <stp/>
        <stp>T</stp>
        <tr r="G23" s="1"/>
      </tp>
      <tp t="s">
        <v/>
        <stp/>
        <stp>ContractData</stp>
        <stp>S.LRCX</stp>
        <stp>Open</stp>
        <stp/>
        <stp>T</stp>
        <tr r="Q55" s="2"/>
      </tp>
      <tp t="s">
        <v/>
        <stp/>
        <stp>ContractData</stp>
        <stp>S.QRVO</stp>
        <stp>Open</stp>
        <stp/>
        <stp>T</stp>
        <tr r="K62" s="2"/>
      </tp>
      <tp t="s">
        <v/>
        <stp/>
        <stp>ContractData</stp>
        <stp>S.MRVL</stp>
        <stp>Open</stp>
        <stp/>
        <stp>T</stp>
        <tr r="W55" s="2"/>
      </tp>
      <tp>
        <v>349.33</v>
        <stp/>
        <stp>ContractData</stp>
        <stp>S.AVGO</stp>
        <stp>LastTrade</stp>
        <stp/>
        <stp>T</stp>
        <tr r="B5" s="2"/>
      </tp>
      <tp t="s">
        <v/>
        <stp/>
        <stp>ContractData</stp>
        <stp>S.MRVL</stp>
        <stp>High</stp>
        <stp/>
        <stp>T</stp>
        <tr r="W56" s="2"/>
      </tp>
      <tp t="s">
        <v/>
        <stp/>
        <stp>ContractData</stp>
        <stp>S.QRVO</stp>
        <stp>High</stp>
        <stp/>
        <stp>T</stp>
        <tr r="K63" s="2"/>
      </tp>
      <tp t="s">
        <v/>
        <stp/>
        <stp>ContractData</stp>
        <stp>S.LRCX</stp>
        <stp>High</stp>
        <stp/>
        <stp>T</stp>
        <tr r="Q56" s="2"/>
      </tp>
      <tp t="s">
        <v/>
        <stp/>
        <stp>ContractData</stp>
        <stp>S.SWKS</stp>
        <stp>NetLastTradeToday</stp>
        <stp/>
        <stp>T</stp>
        <tr r="G41" s="1"/>
      </tp>
      <tp t="s">
        <v/>
        <stp/>
        <stp>ContractData</stp>
        <stp>S.ASML</stp>
        <stp>High</stp>
        <stp/>
        <stp>T</stp>
        <tr r="G56" s="2"/>
      </tp>
      <tp>
        <v>1106.6600000000001</v>
        <stp/>
        <stp>ContractData</stp>
        <stp>S.KLAC</stp>
        <stp>LastTrade</stp>
        <stp/>
        <stp>T</stp>
        <tr r="B8" s="2"/>
      </tp>
      <tp>
        <v>224.99</v>
        <stp/>
        <stp>ContractData</stp>
        <stp>S.AMAT</stp>
        <stp>LastTrade</stp>
        <stp/>
        <stp>T</stp>
        <tr r="B2" s="2"/>
      </tp>
      <tp>
        <v>585</v>
        <stp/>
        <stp>ContractData</stp>
        <stp>S.MCHP</stp>
        <stp>T_CVol</stp>
        <stp/>
        <stp>T</stp>
        <tr r="N29" s="1"/>
      </tp>
      <tp t="s">
        <v/>
        <stp/>
        <stp>ContractData</stp>
        <stp>S.MPWR</stp>
        <stp>High</stp>
        <stp/>
        <stp>T</stp>
        <tr r="U56" s="2"/>
      </tp>
      <tp t="s">
        <v/>
        <stp/>
        <stp>ContractData</stp>
        <stp>S.SWKS</stp>
        <stp>Open</stp>
        <stp/>
        <stp>T</stp>
        <tr r="Q62" s="2"/>
      </tp>
      <tp>
        <v>660</v>
        <stp/>
        <stp>ContractData</stp>
        <stp>S.CDNS</stp>
        <stp>T_CVol</stp>
        <stp/>
        <stp>T</stp>
        <tr r="N25" s="1"/>
      </tp>
      <tp>
        <v>571</v>
        <stp/>
        <stp>ContractData</stp>
        <stp>S.SWKS</stp>
        <stp>T_CVol</stp>
        <stp/>
        <stp>T</stp>
        <tr r="N41" s="1"/>
      </tp>
      <tp>
        <v>4100</v>
        <stp/>
        <stp>ContractData</stp>
        <stp>S.SNPS</stp>
        <stp>T_CVol</stp>
        <stp/>
        <stp>T</stp>
        <tr r="N39" s="1"/>
      </tp>
      <tp>
        <v>0</v>
        <stp/>
        <stp>ContractData</stp>
        <stp>S.CDNS</stp>
        <stp>NetLastTrade</stp>
        <stp/>
        <stp>T</stp>
        <tr r="C6" s="2"/>
      </tp>
      <tp t="s">
        <v/>
        <stp/>
        <stp>ContractData</stp>
        <stp>S.AVGO</stp>
        <stp>Open</stp>
        <stp/>
        <stp>T</stp>
        <tr r="I55" s="2"/>
      </tp>
      <tp t="s">
        <v/>
        <stp/>
        <stp>ContractData</stp>
        <stp>S.NVDA</stp>
        <stp>Open</stp>
        <stp/>
        <stp>T</stp>
        <tr r="A62" s="2"/>
      </tp>
      <tp t="s">
        <v/>
        <stp/>
        <stp>ContractData</stp>
        <stp>S.MCHP</stp>
        <stp>NetLastTradeToday</stp>
        <stp/>
        <stp>T</stp>
        <tr r="G29" s="1"/>
      </tp>
      <tp>
        <v>141.51</v>
        <stp/>
        <stp>ContractData</stp>
        <stp>S.LRCX</stp>
        <stp>LastTrade</stp>
        <stp/>
        <stp>T</stp>
        <tr r="B9" s="2"/>
      </tp>
      <tp>
        <v>160</v>
        <stp/>
        <stp>ContractData</stp>
        <stp>S.MPWR</stp>
        <stp>T_CVol</stp>
        <stp/>
        <stp>T</stp>
        <tr r="N30" s="1"/>
      </tp>
      <tp t="s">
        <v/>
        <stp/>
        <stp>ContractData</stp>
        <stp>S.INTC</stp>
        <stp>High</stp>
        <stp/>
        <stp>T</stp>
        <tr r="M56" s="2"/>
      </tp>
      <tp t="s">
        <v/>
        <stp/>
        <stp>ContractData</stp>
        <stp>S.SNPS</stp>
        <stp>High</stp>
        <stp/>
        <stp>T</stp>
        <tr r="M63" s="2"/>
      </tp>
      <tp t="s">
        <v/>
        <stp/>
        <stp>ContractData</stp>
        <stp>S.MPWR</stp>
        <stp>NetLastTradeToday</stp>
        <stp/>
        <stp>T</stp>
        <tr r="G30" s="1"/>
      </tp>
      <tp>
        <v>33794</v>
        <stp/>
        <stp>ContractData</stp>
        <stp>S.QCOM</stp>
        <stp>T_CVol</stp>
        <stp/>
        <stp>T</stp>
        <tr r="N37" s="1"/>
      </tp>
      <tp t="s">
        <v/>
        <stp/>
        <stp>ContractData</stp>
        <stp>S.QRVO</stp>
        <stp>NetLastTradeToday</stp>
        <stp/>
        <stp>T</stp>
        <tr r="G38" s="1"/>
      </tp>
      <tp t="s">
        <v/>
        <stp/>
        <stp>ContractData</stp>
        <stp>S.MRVL</stp>
        <stp>NetLastTradeToday</stp>
        <stp/>
        <stp>T</stp>
        <tr r="G31" s="1"/>
      </tp>
      <tp>
        <v>131836</v>
        <stp/>
        <stp>ContractData</stp>
        <stp>S.MRVL</stp>
        <stp>T_CVol</stp>
        <stp/>
        <stp>T</stp>
        <tr r="N31" s="1"/>
      </tp>
      <tp>
        <v>9692</v>
        <stp/>
        <stp>ContractData</stp>
        <stp>S.ASML</stp>
        <stp>T_CVol</stp>
        <stp/>
        <stp>T</stp>
        <tr r="N23" s="1"/>
      </tp>
      <tp t="s">
        <v/>
        <stp/>
        <stp>ContractData</stp>
        <stp>S.OLED</stp>
        <stp>High</stp>
        <stp/>
        <stp>T</stp>
        <tr r="E63" s="2"/>
      </tp>
      <tp t="s">
        <v/>
        <stp/>
        <stp>ContractData</stp>
        <stp>S.KLAC</stp>
        <stp>High</stp>
        <stp/>
        <stp>T</stp>
        <tr r="O56" s="2"/>
      </tp>
      <tp t="s">
        <v/>
        <stp/>
        <stp>ContractData</stp>
        <stp>S.ADI</stp>
        <stp>Open</stp>
        <stp/>
        <stp>T</stp>
        <tr r="A55" s="2"/>
      </tp>
      <tp t="s">
        <v/>
        <stp/>
        <stp>ContractData</stp>
        <stp>S.AMD</stp>
        <stp>Open</stp>
        <stp/>
        <stp>T</stp>
        <tr r="E55" s="2"/>
      </tp>
      <tp>
        <v>0</v>
        <stp/>
        <stp>ContractData</stp>
        <stp>S.SMH</stp>
        <stp>NetLastTrade</stp>
        <stp/>
        <stp>T</stp>
        <tr r="F2" s="1"/>
        <tr r="F2" s="1"/>
      </tp>
      <tp>
        <v>0</v>
        <stp/>
        <stp>ContractData</stp>
        <stp>S.STM</stp>
        <stp>NetLastTrade</stp>
        <stp/>
        <stp>T</stp>
        <tr r="C21" s="2"/>
      </tp>
      <tp>
        <v>66283</v>
        <stp/>
        <stp>ContractData</stp>
        <stp>S.AVGO</stp>
        <stp>T_CVol</stp>
        <stp/>
        <stp>T</stp>
        <tr r="N24" s="1"/>
      </tp>
      <tp>
        <v>8049</v>
        <stp/>
        <stp>ContractData</stp>
        <stp>S.QRVO</stp>
        <stp>T_CVol</stp>
        <stp/>
        <stp>T</stp>
        <tr r="N38" s="1"/>
      </tp>
      <tp t="s">
        <v/>
        <stp/>
        <stp>ContractData</stp>
        <stp>S.AMAT</stp>
        <stp>High</stp>
        <stp/>
        <stp>T</stp>
        <tr r="C56" s="2"/>
      </tp>
      <tp>
        <v>0</v>
        <stp/>
        <stp>ContractData</stp>
        <stp>S.NXPI</stp>
        <stp>NetLastTrade</stp>
        <stp/>
        <stp>T</stp>
        <tr r="C15" s="2"/>
      </tp>
      <tp t="s">
        <v/>
        <stp/>
        <stp>ContractData</stp>
        <stp>S.INTC</stp>
        <stp>NetLastTradeToday</stp>
        <stp/>
        <stp>T</stp>
        <tr r="G26" s="1"/>
      </tp>
      <tp t="s">
        <v/>
        <stp/>
        <stp>ContractData</stp>
        <stp>S.TER</stp>
        <stp>PerCentNetLastTrade</stp>
        <stp/>
        <stp>T</stp>
        <tr r="D23" s="2"/>
        <tr r="H42" s="1"/>
        <tr r="I42" s="1"/>
      </tp>
      <tp t="s">
        <v/>
        <stp/>
        <stp>ContractData</stp>
        <stp>S.TXN</stp>
        <stp>PerCentNetLastTrade</stp>
        <stp/>
        <stp>T</stp>
        <tr r="H44" s="1"/>
        <tr r="I44" s="1"/>
        <tr r="D25" s="2"/>
      </tp>
      <tp t="s">
        <v/>
        <stp/>
        <stp>ContractData</stp>
        <stp>S.TSM</stp>
        <stp>PerCentNetLastTrade</stp>
        <stp/>
        <stp>T</stp>
        <tr r="H43" s="1"/>
        <tr r="I43" s="1"/>
        <tr r="D24" s="2"/>
      </tp>
      <tp t="s">
        <v/>
        <stp/>
        <stp>ContractData</stp>
        <stp>S.STM</stp>
        <stp>PerCentNetLastTrade</stp>
        <stp/>
        <stp>T</stp>
        <tr r="H40" s="1"/>
        <tr r="I40" s="1"/>
        <tr r="D21" s="2"/>
      </tp>
      <tp t="s">
        <v/>
        <stp/>
        <stp>ContractData</stp>
        <stp>S.AMD</stp>
        <stp>PerCentNetLastTrade</stp>
        <stp/>
        <stp>T</stp>
        <tr r="D3" s="2"/>
        <tr r="H22" s="1"/>
        <tr r="I22" s="1"/>
      </tp>
      <tp t="s">
        <v/>
        <stp/>
        <stp>ContractData</stp>
        <stp>S.ADI</stp>
        <stp>PerCentNetLastTrade</stp>
        <stp/>
        <stp>T</stp>
        <tr r="H20" s="1"/>
        <tr r="I20" s="1"/>
        <tr r="D1" s="2"/>
      </tp>
      <tp t="s">
        <v/>
        <stp/>
        <stp>ContractData</stp>
        <stp>S.AMAT</stp>
        <stp>Open</stp>
        <stp/>
        <stp>T</stp>
        <tr r="C55" s="2"/>
      </tp>
      <tp>
        <v>1043</v>
        <stp/>
        <stp>ContractData</stp>
        <stp>S.NXPI</stp>
        <stp>T_CVol</stp>
        <stp/>
        <stp>T</stp>
        <tr r="N34" s="1"/>
      </tp>
      <tp t="s">
        <v/>
        <stp/>
        <stp>ContractData</stp>
        <stp>S.OLED</stp>
        <stp>Open</stp>
        <stp/>
        <stp>T</stp>
        <tr r="E62" s="2"/>
      </tp>
      <tp t="s">
        <v/>
        <stp/>
        <stp>ContractData</stp>
        <stp>S.KLAC</stp>
        <stp>Open</stp>
        <stp/>
        <stp>T</stp>
        <tr r="O55" s="2"/>
      </tp>
      <tp>
        <v>0</v>
        <stp/>
        <stp>ContractData</stp>
        <stp>S.TER</stp>
        <stp>NetLastTrade</stp>
        <stp/>
        <stp>T</stp>
        <tr r="C23" s="2"/>
      </tp>
      <tp>
        <v>0</v>
        <stp/>
        <stp>ContractData</stp>
        <stp>S.TSM</stp>
        <stp>NetLastTrade</stp>
        <stp/>
        <stp>T</stp>
        <tr r="C24" s="2"/>
      </tp>
      <tp t="s">
        <v/>
        <stp/>
        <stp>ContractData</stp>
        <stp>S.AMD</stp>
        <stp>High</stp>
        <stp/>
        <stp>T</stp>
        <tr r="E56" s="2"/>
      </tp>
      <tp t="s">
        <v/>
        <stp/>
        <stp>ContractData</stp>
        <stp>S.ADI</stp>
        <stp>High</stp>
        <stp/>
        <stp>T</stp>
        <tr r="A56" s="2"/>
      </tp>
      <tp>
        <v>0</v>
        <stp/>
        <stp>ContractData</stp>
        <stp>S.TXN</stp>
        <stp>NetLastTrade</stp>
        <stp/>
        <stp>T</stp>
        <tr r="C25" s="2"/>
      </tp>
      <tp t="s">
        <v/>
        <stp/>
        <stp>ContractData</stp>
        <stp>S.INTC</stp>
        <stp>Open</stp>
        <stp/>
        <stp>T</stp>
        <tr r="M55" s="2"/>
      </tp>
      <tp t="s">
        <v/>
        <stp/>
        <stp>ContractData</stp>
        <stp>S.SNPS</stp>
        <stp>Open</stp>
        <stp/>
        <stp>T</stp>
        <tr r="M62" s="2"/>
      </tp>
      <tp t="s">
        <v/>
        <stp/>
        <stp>ContractData</stp>
        <stp>S.SNPS</stp>
        <stp>NetLastTradeToday</stp>
        <stp/>
        <stp>T</stp>
        <tr r="G39" s="1"/>
      </tp>
      <tp t="s">
        <v/>
        <stp/>
        <stp>ContractData</stp>
        <stp>S.NXPI</stp>
        <stp>NetLastTradeToday</stp>
        <stp/>
        <stp>T</stp>
        <tr r="G34" s="1"/>
      </tp>
      <tp>
        <v>0</v>
        <stp/>
        <stp>ContractData</stp>
        <stp>S.ASML</stp>
        <stp>NetLastTrade</stp>
        <stp/>
        <stp>T</stp>
        <tr r="C4" s="2"/>
      </tp>
      <tp>
        <v>37.01</v>
        <stp/>
        <stp>ContractData</stp>
        <stp>S.INTC</stp>
        <stp>LastTrade</stp>
        <stp/>
        <stp>T</stp>
        <tr r="B7" s="2"/>
      </tp>
      <tp>
        <v>0</v>
        <stp/>
        <stp>ContractData</stp>
        <stp>S.LRCX</stp>
        <stp>NetLastTrade</stp>
        <stp/>
        <stp>T</stp>
        <tr r="C9" s="2"/>
      </tp>
      <tp>
        <v>0</v>
        <stp/>
        <stp>ContractData</stp>
        <stp>S.QRVO</stp>
        <stp>NetLastTrade</stp>
        <stp/>
        <stp>T</stp>
        <tr r="C19" s="2"/>
      </tp>
      <tp>
        <v>0</v>
        <stp/>
        <stp>ContractData</stp>
        <stp>S.MRVL</stp>
        <stp>NetLastTrade</stp>
        <stp/>
        <stp>T</stp>
        <tr r="C12" s="2"/>
      </tp>
      <tp>
        <v>231</v>
        <stp/>
        <stp>ContractData</stp>
        <stp>S.OLED</stp>
        <stp>T_CVol</stp>
        <stp/>
        <stp>T</stp>
        <tr r="N35" s="1"/>
      </tp>
      <tp>
        <v>4440</v>
        <stp/>
        <stp>ContractData</stp>
        <stp>S.ON</stp>
        <stp>T_CVol</stp>
        <stp/>
        <stp>T</stp>
        <tr r="N36" s="1"/>
      </tp>
      <tp t="s">
        <v/>
        <stp/>
        <stp>ContractData</stp>
        <stp>S.QCOM</stp>
        <stp>Open</stp>
        <stp/>
        <stp>T</stp>
        <tr r="I62" s="2"/>
      </tp>
      <tp t="s">
        <v/>
        <stp/>
        <stp>ContractData</stp>
        <stp>S.MCHP</stp>
        <stp>Open</stp>
        <stp/>
        <stp>T</stp>
        <tr r="S55" s="2"/>
      </tp>
      <tp t="s">
        <v/>
        <stp/>
        <stp>ContractData</stp>
        <stp>S.CDNS</stp>
        <stp>High</stp>
        <stp/>
        <stp>T</stp>
        <tr r="K56" s="2"/>
      </tp>
      <tp>
        <v>87.95</v>
        <stp/>
        <stp>ContractData</stp>
        <stp>S.MRVL</stp>
        <stp>LastTrade</stp>
        <stp/>
        <stp>T</stp>
        <tr r="B12" s="2"/>
      </tp>
      <tp>
        <v>92.13</v>
        <stp/>
        <stp>ContractData</stp>
        <stp>S.QRVO</stp>
        <stp>LastTrade</stp>
        <stp/>
        <stp>T</stp>
        <tr r="B19" s="2"/>
      </tp>
      <tp>
        <v>0</v>
        <stp/>
        <stp>ContractData</stp>
        <stp>S.MPWR</stp>
        <stp>NetLastTrade</stp>
        <stp/>
        <stp>T</stp>
        <tr r="C11" s="2"/>
      </tp>
      <tp>
        <v>1004.65</v>
        <stp/>
        <stp>ContractData</stp>
        <stp>S.MPWR</stp>
        <stp>LastTrade</stp>
        <stp/>
        <stp>T</stp>
        <tr r="B11" s="2"/>
      </tp>
      <tp>
        <v>0</v>
        <stp/>
        <stp>ContractData</stp>
        <stp>S.SWKS</stp>
        <stp>NetLastTrade</stp>
        <stp/>
        <stp>T</stp>
        <tr r="C22" s="2"/>
      </tp>
      <tp>
        <v>214.35</v>
        <stp/>
        <stp>ContractData</stp>
        <stp>S.NXPI</stp>
        <stp>LastTrade</stp>
        <stp/>
        <stp>T</stp>
        <tr r="B15" s="2"/>
      </tp>
      <tp>
        <v>447.64</v>
        <stp/>
        <stp>ContractData</stp>
        <stp>S.SNPS</stp>
        <stp>LastTrade</stp>
        <stp/>
        <stp>T</stp>
        <tr r="B20" s="2"/>
      </tp>
      <tp>
        <v>1604404</v>
        <stp/>
        <stp>ContractData</stp>
        <stp>S.NVDA</stp>
        <stp>T_CVol</stp>
        <stp/>
        <stp>T</stp>
        <tr r="N33" s="1"/>
      </tp>
      <tp t="s">
        <v/>
        <stp/>
        <stp>ContractData</stp>
        <stp>S.CDNS</stp>
        <stp>Open</stp>
        <stp/>
        <stp>T</stp>
        <tr r="K55" s="2"/>
      </tp>
      <tp>
        <v>0</v>
        <stp/>
        <stp>ContractData</stp>
        <stp>S.NVDA</stp>
        <stp>NetLastTrade</stp>
        <stp/>
        <stp>T</stp>
        <tr r="C14" s="2"/>
      </tp>
      <tp>
        <v>0</v>
        <stp/>
        <stp>ContractData</stp>
        <stp>S.AVGO</stp>
        <stp>NetLastTrade</stp>
        <stp/>
        <stp>T</stp>
        <tr r="C5" s="2"/>
      </tp>
      <tp t="s">
        <v/>
        <stp/>
        <stp>ContractData</stp>
        <stp>S.QCOM</stp>
        <stp>High</stp>
        <stp/>
        <stp>T</stp>
        <tr r="I63" s="2"/>
      </tp>
      <tp t="s">
        <v/>
        <stp/>
        <stp>ContractData</stp>
        <stp>S.MCHP</stp>
        <stp>High</stp>
        <stp/>
        <stp>T</stp>
        <tr r="S56" s="2"/>
      </tp>
      <tp t="s">
        <v/>
        <stp/>
        <stp>ContractData</stp>
        <stp>S.STM</stp>
        <stp>Low</stp>
        <stp/>
        <stp>T</stp>
        <tr r="O64" s="2"/>
      </tp>
      <tp t="s">
        <v/>
        <stp/>
        <stp>ContractData</stp>
        <stp>S.TER</stp>
        <stp>Low</stp>
        <stp/>
        <stp>T</stp>
        <tr r="S64" s="2"/>
      </tp>
      <tp t="s">
        <v/>
        <stp/>
        <stp>ContractData</stp>
        <stp>S.TXN</stp>
        <stp>Low</stp>
        <stp/>
        <stp>T</stp>
        <tr r="W64" s="2"/>
      </tp>
      <tp t="s">
        <v/>
        <stp/>
        <stp>ContractData</stp>
        <stp>S.TSM</stp>
        <stp>Low</stp>
        <stp/>
        <stp>T</stp>
        <tr r="U64" s="2"/>
      </tp>
      <tp>
        <v>300.88</v>
        <stp/>
        <stp>ContractData</stp>
        <stp>S.TSM</stp>
        <stp>Ask</stp>
        <stp/>
        <stp>T</stp>
        <tr r="L43" s="1"/>
      </tp>
      <tp>
        <v>175.3</v>
        <stp/>
        <stp>ContractData</stp>
        <stp>S.TXN</stp>
        <stp>Ask</stp>
        <stp/>
        <stp>T</stp>
        <tr r="L44" s="1"/>
      </tp>
      <tp>
        <v>140.70000000000002</v>
        <stp/>
        <stp>ContractData</stp>
        <stp>S.TER</stp>
        <stp>Ask</stp>
        <stp/>
        <stp>T</stp>
        <tr r="L42" s="1"/>
      </tp>
      <tp>
        <v>139.81</v>
        <stp/>
        <stp>ContractData</stp>
        <stp>S.TER</stp>
        <stp>Bid</stp>
        <stp/>
        <stp>T</stp>
        <tr r="K42" s="1"/>
      </tp>
      <tp>
        <v>174.58</v>
        <stp/>
        <stp>ContractData</stp>
        <stp>S.TXN</stp>
        <stp>Bid</stp>
        <stp/>
        <stp>T</stp>
        <tr r="K44" s="1"/>
      </tp>
      <tp>
        <v>300.59000000000003</v>
        <stp/>
        <stp>ContractData</stp>
        <stp>S.TSM</stp>
        <stp>Bid</stp>
        <stp/>
        <stp>T</stp>
        <tr r="K43" s="1"/>
      </tp>
      <tp>
        <v>29.580000000000002</v>
        <stp/>
        <stp>ContractData</stp>
        <stp>S.STM</stp>
        <stp>Bid</stp>
        <stp/>
        <stp>T</stp>
        <tr r="K40" s="1"/>
      </tp>
      <tp>
        <v>29.59</v>
        <stp/>
        <stp>ContractData</stp>
        <stp>S.STM</stp>
        <stp>Ask</stp>
        <stp/>
        <stp>T</stp>
        <tr r="L40" s="1"/>
      </tp>
      <tp t="s">
        <v/>
        <stp/>
        <stp>ContractData</stp>
        <stp>S.AMD</stp>
        <stp>Low</stp>
        <stp/>
        <stp>T</stp>
        <tr r="E57" s="2"/>
      </tp>
      <tp t="s">
        <v/>
        <stp/>
        <stp>ContractData</stp>
        <stp>S.ADI</stp>
        <stp>Low</stp>
        <stp/>
        <stp>T</stp>
        <tr r="A57" s="2"/>
      </tp>
      <tp>
        <v>245.5</v>
        <stp/>
        <stp>ContractData</stp>
        <stp>S.ADI</stp>
        <stp>Ask</stp>
        <stp/>
        <stp>T</stp>
        <tr r="L20" s="1"/>
      </tp>
      <tp>
        <v>237.55</v>
        <stp/>
        <stp>ContractData</stp>
        <stp>S.AMD</stp>
        <stp>Ask</stp>
        <stp/>
        <stp>T</stp>
        <tr r="L22" s="1"/>
      </tp>
      <tp>
        <v>237.23000000000002</v>
        <stp/>
        <stp>ContractData</stp>
        <stp>S.AMD</stp>
        <stp>Bid</stp>
        <stp/>
        <stp>T</stp>
        <tr r="K22" s="1"/>
      </tp>
      <tp>
        <v>240</v>
        <stp/>
        <stp>ContractData</stp>
        <stp>S.ADI</stp>
        <stp>Bid</stp>
        <stp/>
        <stp>T</stp>
        <tr r="K20" s="1"/>
      </tp>
      <tp>
        <v>651265</v>
        <stp/>
        <stp>ContractData</stp>
        <stp>S.INTC</stp>
        <stp>T_CVol</stp>
        <stp/>
        <stp>T</stp>
        <tr r="N26" s="1"/>
      </tp>
      <tp>
        <v>1102</v>
        <stp/>
        <stp>ContractData</stp>
        <stp>S.KLAC</stp>
        <stp>T_CVol</stp>
        <stp/>
        <stp>T</stp>
        <tr r="N27" s="1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volatileDependencies" Target="volatileDependenci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0901631593836837"/>
          <c:y val="5.2068170532737462E-2"/>
          <c:w val="0.63645309316059717"/>
          <c:h val="0.89906271817032968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1">
                    <a:lumMod val="5000"/>
                    <a:lumOff val="95000"/>
                  </a:schemeClr>
                </a:gs>
                <a:gs pos="74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chemeClr val="accent1">
                    <a:lumMod val="30000"/>
                    <a:lumOff val="70000"/>
                  </a:schemeClr>
                </a:gs>
              </a:gsLst>
              <a:lin ang="5400000" scaled="1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Data!$J$1:$J$25</c:f>
              <c:strCache>
                <c:ptCount val="25"/>
                <c:pt idx="0">
                  <c:v>Analog Devices Inc</c:v>
                </c:pt>
                <c:pt idx="1">
                  <c:v>Applied Materials</c:v>
                </c:pt>
                <c:pt idx="2">
                  <c:v>Adv Micro Devices</c:v>
                </c:pt>
                <c:pt idx="3">
                  <c:v>Asml Hldg Ny Reg</c:v>
                </c:pt>
                <c:pt idx="4">
                  <c:v>Broadcom Inc.</c:v>
                </c:pt>
                <c:pt idx="5">
                  <c:v>Cadence Design Sys</c:v>
                </c:pt>
                <c:pt idx="6">
                  <c:v>Intel Corp</c:v>
                </c:pt>
                <c:pt idx="7">
                  <c:v>Kla Cp Cmn Stk</c:v>
                </c:pt>
                <c:pt idx="8">
                  <c:v>Lam Research Corp</c:v>
                </c:pt>
                <c:pt idx="9">
                  <c:v>Microchip Technology</c:v>
                </c:pt>
                <c:pt idx="10">
                  <c:v>Monolithic Power Sys</c:v>
                </c:pt>
                <c:pt idx="11">
                  <c:v>Marvell Tech Inc Cmn</c:v>
                </c:pt>
                <c:pt idx="12">
                  <c:v>Micron Technology</c:v>
                </c:pt>
                <c:pt idx="13">
                  <c:v>Nvidia Corporation</c:v>
                </c:pt>
                <c:pt idx="14">
                  <c:v>Nxp Semiconductors</c:v>
                </c:pt>
                <c:pt idx="15">
                  <c:v>Universal Display</c:v>
                </c:pt>
                <c:pt idx="16">
                  <c:v>On Semiconductor</c:v>
                </c:pt>
                <c:pt idx="17">
                  <c:v>Qualcomm Inc</c:v>
                </c:pt>
                <c:pt idx="18">
                  <c:v>Qorvo, Inc. Cmn</c:v>
                </c:pt>
                <c:pt idx="19">
                  <c:v>Synopsys, Inc.</c:v>
                </c:pt>
                <c:pt idx="20">
                  <c:v>STMicroelectronics N.V.</c:v>
                </c:pt>
                <c:pt idx="21">
                  <c:v>Skyworks Solutions##</c:v>
                </c:pt>
                <c:pt idx="22">
                  <c:v>Teradyne Inc Cmn</c:v>
                </c:pt>
                <c:pt idx="23">
                  <c:v>Taiwan Semiconductor Manufacturing Co</c:v>
                </c:pt>
                <c:pt idx="24">
                  <c:v>Texas Instruments</c:v>
                </c:pt>
              </c:strCache>
            </c:strRef>
          </c:cat>
          <c:val>
            <c:numRef>
              <c:f>Data!$I$1:$I$25</c:f>
              <c:numCache>
                <c:formatCode>0.00%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FB-4A2E-88F2-7F0EFA10A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164390959"/>
        <c:axId val="1164406319"/>
      </c:barChart>
      <c:catAx>
        <c:axId val="116439095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164406319"/>
        <c:crosses val="autoZero"/>
        <c:auto val="1"/>
        <c:lblAlgn val="ctr"/>
        <c:lblOffset val="100"/>
        <c:noMultiLvlLbl val="0"/>
      </c:catAx>
      <c:valAx>
        <c:axId val="1164406319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643909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solidFill>
        <a:srgbClr val="002060"/>
      </a:solidFill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Data!$E$1:$E$25</c:f>
              <c:strCache>
                <c:ptCount val="25"/>
                <c:pt idx="0">
                  <c:v>Analog Devices Inc</c:v>
                </c:pt>
                <c:pt idx="1">
                  <c:v>Applied Materials</c:v>
                </c:pt>
                <c:pt idx="2">
                  <c:v>Adv Micro Devices</c:v>
                </c:pt>
                <c:pt idx="3">
                  <c:v>Asml Hldg Ny Reg</c:v>
                </c:pt>
                <c:pt idx="4">
                  <c:v>Broadcom Inc.</c:v>
                </c:pt>
                <c:pt idx="5">
                  <c:v>Cadence Design Sys</c:v>
                </c:pt>
                <c:pt idx="6">
                  <c:v>Intel Corp</c:v>
                </c:pt>
                <c:pt idx="7">
                  <c:v>Kla Cp Cmn Stk</c:v>
                </c:pt>
                <c:pt idx="8">
                  <c:v>Lam Research Corp</c:v>
                </c:pt>
                <c:pt idx="9">
                  <c:v>Microchip Technology</c:v>
                </c:pt>
                <c:pt idx="10">
                  <c:v>Monolithic Power Sys</c:v>
                </c:pt>
                <c:pt idx="11">
                  <c:v>Marvell Tech Inc Cmn</c:v>
                </c:pt>
                <c:pt idx="12">
                  <c:v>Micron Technology</c:v>
                </c:pt>
                <c:pt idx="13">
                  <c:v>Nvidia Corporation</c:v>
                </c:pt>
                <c:pt idx="14">
                  <c:v>Nxp Semiconductors</c:v>
                </c:pt>
                <c:pt idx="15">
                  <c:v>Universal Display</c:v>
                </c:pt>
                <c:pt idx="16">
                  <c:v>On Semiconductor</c:v>
                </c:pt>
                <c:pt idx="17">
                  <c:v>Qualcomm Inc</c:v>
                </c:pt>
                <c:pt idx="18">
                  <c:v>Qorvo, Inc. Cmn</c:v>
                </c:pt>
                <c:pt idx="19">
                  <c:v>Synopsys, Inc.</c:v>
                </c:pt>
                <c:pt idx="20">
                  <c:v>Stmicroelectronics N.V.</c:v>
                </c:pt>
                <c:pt idx="21">
                  <c:v>Skyworks Solutions##</c:v>
                </c:pt>
                <c:pt idx="22">
                  <c:v>Teradyne Inc Cmn</c:v>
                </c:pt>
                <c:pt idx="23">
                  <c:v>Taiwan Semiconductor Manufacturing Co</c:v>
                </c:pt>
                <c:pt idx="24">
                  <c:v>Texas Instruments</c:v>
                </c:pt>
              </c:strCache>
            </c:strRef>
          </c:cat>
          <c:val>
            <c:numRef>
              <c:f>Data!$D$1:$D$25</c:f>
              <c:numCache>
                <c:formatCode>0.00%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5D-4432-BAC5-D634DBE589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164390959"/>
        <c:axId val="1164406319"/>
      </c:barChart>
      <c:catAx>
        <c:axId val="116439095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64406319"/>
        <c:crosses val="autoZero"/>
        <c:auto val="1"/>
        <c:lblAlgn val="ctr"/>
        <c:lblOffset val="100"/>
        <c:noMultiLvlLbl val="0"/>
      </c:catAx>
      <c:valAx>
        <c:axId val="1164406319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643909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Data!$J$1:$J$25</c:f>
              <c:strCache>
                <c:ptCount val="25"/>
                <c:pt idx="0">
                  <c:v>Analog Devices Inc</c:v>
                </c:pt>
                <c:pt idx="1">
                  <c:v>Applied Materials</c:v>
                </c:pt>
                <c:pt idx="2">
                  <c:v>Adv Micro Devices</c:v>
                </c:pt>
                <c:pt idx="3">
                  <c:v>Asml Hldg Ny Reg</c:v>
                </c:pt>
                <c:pt idx="4">
                  <c:v>Broadcom Inc.</c:v>
                </c:pt>
                <c:pt idx="5">
                  <c:v>Cadence Design Sys</c:v>
                </c:pt>
                <c:pt idx="6">
                  <c:v>Intel Corp</c:v>
                </c:pt>
                <c:pt idx="7">
                  <c:v>Kla Cp Cmn Stk</c:v>
                </c:pt>
                <c:pt idx="8">
                  <c:v>Lam Research Corp</c:v>
                </c:pt>
                <c:pt idx="9">
                  <c:v>Microchip Technology</c:v>
                </c:pt>
                <c:pt idx="10">
                  <c:v>Monolithic Power Sys</c:v>
                </c:pt>
                <c:pt idx="11">
                  <c:v>Marvell Tech Inc Cmn</c:v>
                </c:pt>
                <c:pt idx="12">
                  <c:v>Micron Technology</c:v>
                </c:pt>
                <c:pt idx="13">
                  <c:v>Nvidia Corporation</c:v>
                </c:pt>
                <c:pt idx="14">
                  <c:v>Nxp Semiconductors</c:v>
                </c:pt>
                <c:pt idx="15">
                  <c:v>Universal Display</c:v>
                </c:pt>
                <c:pt idx="16">
                  <c:v>On Semiconductor</c:v>
                </c:pt>
                <c:pt idx="17">
                  <c:v>Qualcomm Inc</c:v>
                </c:pt>
                <c:pt idx="18">
                  <c:v>Qorvo, Inc. Cmn</c:v>
                </c:pt>
                <c:pt idx="19">
                  <c:v>Synopsys, Inc.</c:v>
                </c:pt>
                <c:pt idx="20">
                  <c:v>STMicroelectronics N.V.</c:v>
                </c:pt>
                <c:pt idx="21">
                  <c:v>Skyworks Solutions##</c:v>
                </c:pt>
                <c:pt idx="22">
                  <c:v>Teradyne Inc Cmn</c:v>
                </c:pt>
                <c:pt idx="23">
                  <c:v>Taiwan Semiconductor Manufacturing Co</c:v>
                </c:pt>
                <c:pt idx="24">
                  <c:v>Texas Instruments</c:v>
                </c:pt>
              </c:strCache>
            </c:strRef>
          </c:cat>
          <c:val>
            <c:numRef>
              <c:f>Data!$I$1:$I$25</c:f>
              <c:numCache>
                <c:formatCode>0.00%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96-4F78-A97E-F680CFD466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164390959"/>
        <c:axId val="1164406319"/>
      </c:barChart>
      <c:catAx>
        <c:axId val="116439095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64406319"/>
        <c:crosses val="autoZero"/>
        <c:auto val="1"/>
        <c:lblAlgn val="ctr"/>
        <c:lblOffset val="100"/>
        <c:noMultiLvlLbl val="0"/>
      </c:catAx>
      <c:valAx>
        <c:axId val="1164406319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643909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400050</xdr:colOff>
      <xdr:row>1</xdr:row>
      <xdr:rowOff>123825</xdr:rowOff>
    </xdr:from>
    <xdr:to>
      <xdr:col>3</xdr:col>
      <xdr:colOff>613031</xdr:colOff>
      <xdr:row>2</xdr:row>
      <xdr:rowOff>124570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38DD00-C60D-4720-B254-CE98B3FC27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" y="180975"/>
          <a:ext cx="898781" cy="210295"/>
        </a:xfrm>
        <a:prstGeom prst="rect">
          <a:avLst/>
        </a:prstGeom>
      </xdr:spPr>
    </xdr:pic>
    <xdr:clientData/>
  </xdr:twoCellAnchor>
  <xdr:twoCellAnchor>
    <xdr:from>
      <xdr:col>14</xdr:col>
      <xdr:colOff>619125</xdr:colOff>
      <xdr:row>18</xdr:row>
      <xdr:rowOff>9525</xdr:rowOff>
    </xdr:from>
    <xdr:to>
      <xdr:col>26</xdr:col>
      <xdr:colOff>676275</xdr:colOff>
      <xdr:row>45</xdr:row>
      <xdr:rowOff>9525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C0EE8B8-A1EC-44AC-932C-9821DDAE3F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180975</xdr:colOff>
      <xdr:row>18</xdr:row>
      <xdr:rowOff>190500</xdr:rowOff>
    </xdr:from>
    <xdr:to>
      <xdr:col>16</xdr:col>
      <xdr:colOff>168539</xdr:colOff>
      <xdr:row>19</xdr:row>
      <xdr:rowOff>139939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5B6225D-1584-4026-953B-6B62B0503E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6000" y="3962400"/>
          <a:ext cx="673364" cy="1589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104775</xdr:rowOff>
    </xdr:from>
    <xdr:to>
      <xdr:col>7</xdr:col>
      <xdr:colOff>385762</xdr:colOff>
      <xdr:row>51</xdr:row>
      <xdr:rowOff>109537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56E1C2F-B56D-4E2E-C734-C9C3610F83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657225</xdr:colOff>
      <xdr:row>26</xdr:row>
      <xdr:rowOff>28575</xdr:rowOff>
    </xdr:from>
    <xdr:to>
      <xdr:col>18</xdr:col>
      <xdr:colOff>42862</xdr:colOff>
      <xdr:row>52</xdr:row>
      <xdr:rowOff>33337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D902FA3-69E3-49BB-B82C-7622128805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inance.yahoo.com/quote/KLAC" TargetMode="External"/><Relationship Id="rId13" Type="http://schemas.openxmlformats.org/officeDocument/2006/relationships/hyperlink" Target="https://finance.yahoo.com/quote/MU" TargetMode="External"/><Relationship Id="rId18" Type="http://schemas.openxmlformats.org/officeDocument/2006/relationships/hyperlink" Target="https://finance.yahoo.com/quote/QCOM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s://finance.yahoo.com/quote/AMD" TargetMode="External"/><Relationship Id="rId21" Type="http://schemas.openxmlformats.org/officeDocument/2006/relationships/hyperlink" Target="https://finance.yahoo.com/quote/STM" TargetMode="External"/><Relationship Id="rId7" Type="http://schemas.openxmlformats.org/officeDocument/2006/relationships/hyperlink" Target="https://finance.yahoo.com/quote/INTC" TargetMode="External"/><Relationship Id="rId12" Type="http://schemas.openxmlformats.org/officeDocument/2006/relationships/hyperlink" Target="https://finance.yahoo.com/quote/MRVL" TargetMode="External"/><Relationship Id="rId17" Type="http://schemas.openxmlformats.org/officeDocument/2006/relationships/hyperlink" Target="https://finance.yahoo.com/quote/ON" TargetMode="External"/><Relationship Id="rId25" Type="http://schemas.openxmlformats.org/officeDocument/2006/relationships/hyperlink" Target="https://finance.yahoo.com/quote/TXN" TargetMode="External"/><Relationship Id="rId2" Type="http://schemas.openxmlformats.org/officeDocument/2006/relationships/hyperlink" Target="https://finance.yahoo.com/quote/AMAT" TargetMode="External"/><Relationship Id="rId16" Type="http://schemas.openxmlformats.org/officeDocument/2006/relationships/hyperlink" Target="https://finance.yahoo.com/quote/OLED" TargetMode="External"/><Relationship Id="rId20" Type="http://schemas.openxmlformats.org/officeDocument/2006/relationships/hyperlink" Target="https://finance.yahoo.com/quote/SNPS" TargetMode="External"/><Relationship Id="rId1" Type="http://schemas.openxmlformats.org/officeDocument/2006/relationships/hyperlink" Target="https://finance.yahoo.com/quote/ADI" TargetMode="External"/><Relationship Id="rId6" Type="http://schemas.openxmlformats.org/officeDocument/2006/relationships/hyperlink" Target="https://finance.yahoo.com/quote/CDNS" TargetMode="External"/><Relationship Id="rId11" Type="http://schemas.openxmlformats.org/officeDocument/2006/relationships/hyperlink" Target="https://finance.yahoo.com/quote/MPWR" TargetMode="External"/><Relationship Id="rId24" Type="http://schemas.openxmlformats.org/officeDocument/2006/relationships/hyperlink" Target="https://finance.yahoo.com/quote/TSM" TargetMode="External"/><Relationship Id="rId5" Type="http://schemas.openxmlformats.org/officeDocument/2006/relationships/hyperlink" Target="https://finance.yahoo.com/quote/AVGO" TargetMode="External"/><Relationship Id="rId15" Type="http://schemas.openxmlformats.org/officeDocument/2006/relationships/hyperlink" Target="https://finance.yahoo.com/quote/NXPI" TargetMode="External"/><Relationship Id="rId23" Type="http://schemas.openxmlformats.org/officeDocument/2006/relationships/hyperlink" Target="https://finance.yahoo.com/quote/TER" TargetMode="External"/><Relationship Id="rId10" Type="http://schemas.openxmlformats.org/officeDocument/2006/relationships/hyperlink" Target="https://finance.yahoo.com/quote/MCHP" TargetMode="External"/><Relationship Id="rId19" Type="http://schemas.openxmlformats.org/officeDocument/2006/relationships/hyperlink" Target="https://finance.yahoo.com/quote/QRVO" TargetMode="External"/><Relationship Id="rId4" Type="http://schemas.openxmlformats.org/officeDocument/2006/relationships/hyperlink" Target="https://finance.yahoo.com/quote/ASML" TargetMode="External"/><Relationship Id="rId9" Type="http://schemas.openxmlformats.org/officeDocument/2006/relationships/hyperlink" Target="https://finance.yahoo.com/quote/LRCX" TargetMode="External"/><Relationship Id="rId14" Type="http://schemas.openxmlformats.org/officeDocument/2006/relationships/hyperlink" Target="https://finance.yahoo.com/quote/NVDA" TargetMode="External"/><Relationship Id="rId22" Type="http://schemas.openxmlformats.org/officeDocument/2006/relationships/hyperlink" Target="https://finance.yahoo.com/quote/SWKS" TargetMode="External"/><Relationship Id="rId27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2BFB0-85C6-4E06-8B1E-0A0BA470FDB7}">
  <sheetPr codeName="Sheet1"/>
  <dimension ref="A1:AE47"/>
  <sheetViews>
    <sheetView showRowColHeaders="0" tabSelected="1" workbookViewId="0"/>
  </sheetViews>
  <sheetFormatPr defaultRowHeight="16.5" x14ac:dyDescent="0.3"/>
  <cols>
    <col min="1" max="1" width="1.625" style="1" customWidth="1"/>
    <col min="2" max="16384" width="9" style="1"/>
  </cols>
  <sheetData>
    <row r="1" spans="1:27" x14ac:dyDescent="0.3">
      <c r="A1" s="5"/>
    </row>
    <row r="2" spans="1:27" ht="16.5" customHeight="1" x14ac:dyDescent="0.3">
      <c r="B2" s="45"/>
      <c r="C2" s="46"/>
      <c r="D2" s="46"/>
      <c r="E2" s="46"/>
      <c r="F2" s="39" t="str">
        <f>"CQG VanEck Semiconductor ETF (SMH: "&amp;TEXT(RTD("cqg.rtd",,"ContractData","S.SMH","LastTradeToday",,"T"),"$.00")&amp;", "&amp;IF(RTD("cqg.rtd",,"ContractData","S.SMH","NetLastTrade",,"T")&gt;=0,"+","")&amp;TEXT(RTD("cqg.rtd",,"ContractData","S.SMH","NetLastTrade",,"T"),"$.00")&amp;")"</f>
        <v>CQG VanEck Semiconductor ETF (SMH: , +$.00)</v>
      </c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49">
        <f>RTD("cqg.rtd", ,"SystemInfo", "Linetime")</f>
        <v>45950.270405092589</v>
      </c>
      <c r="Y2" s="49"/>
      <c r="Z2" s="49"/>
      <c r="AA2" s="50"/>
    </row>
    <row r="3" spans="1:27" ht="16.5" customHeight="1" x14ac:dyDescent="0.3">
      <c r="B3" s="47"/>
      <c r="C3" s="48"/>
      <c r="D3" s="48"/>
      <c r="E3" s="48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51"/>
      <c r="Y3" s="51"/>
      <c r="Z3" s="51"/>
      <c r="AA3" s="52"/>
    </row>
    <row r="4" spans="1:27" x14ac:dyDescent="0.3">
      <c r="B4" s="37" t="str">
        <f>Data!A54</f>
        <v>S.ADI</v>
      </c>
      <c r="C4" s="37"/>
      <c r="D4" s="37" t="str">
        <f>Data!C54</f>
        <v>S.AMAT</v>
      </c>
      <c r="E4" s="37"/>
      <c r="F4" s="37" t="str">
        <f>Data!E54</f>
        <v>S.AMD</v>
      </c>
      <c r="G4" s="37"/>
      <c r="H4" s="37" t="str">
        <f>Data!G54</f>
        <v>S.ASML</v>
      </c>
      <c r="I4" s="37"/>
      <c r="J4" s="37" t="str">
        <f>Data!I54</f>
        <v>S.AVGO</v>
      </c>
      <c r="K4" s="37"/>
      <c r="L4" s="37" t="str">
        <f>Data!K54</f>
        <v>S.CDNS</v>
      </c>
      <c r="M4" s="37"/>
      <c r="N4" s="37" t="str">
        <f>Data!M54</f>
        <v>S.INTC</v>
      </c>
      <c r="O4" s="37"/>
      <c r="P4" s="37" t="str">
        <f>Data!O54</f>
        <v>S.KLAC</v>
      </c>
      <c r="Q4" s="37"/>
      <c r="R4" s="41" t="str">
        <f>Data!Q54</f>
        <v>S.LRCX</v>
      </c>
      <c r="S4" s="42"/>
      <c r="T4" s="37" t="str">
        <f>Data!S54</f>
        <v>S.MCHP</v>
      </c>
      <c r="U4" s="37"/>
      <c r="V4" s="37" t="str">
        <f>Data!U54</f>
        <v>S.MPWR</v>
      </c>
      <c r="W4" s="37"/>
      <c r="X4" s="37" t="str">
        <f>Data!W54</f>
        <v>S.MRVL</v>
      </c>
      <c r="Y4" s="37"/>
      <c r="Z4" s="37" t="str">
        <f>Data!Y54</f>
        <v>S.MU</v>
      </c>
      <c r="AA4" s="37"/>
    </row>
    <row r="5" spans="1:27" x14ac:dyDescent="0.3">
      <c r="B5" s="36" t="str">
        <f>Data!A55</f>
        <v xml:space="preserve">O: </v>
      </c>
      <c r="C5" s="36"/>
      <c r="D5" s="36" t="str">
        <f>Data!C55</f>
        <v xml:space="preserve">O: </v>
      </c>
      <c r="E5" s="36"/>
      <c r="F5" s="36" t="str">
        <f>Data!E55</f>
        <v xml:space="preserve">O: </v>
      </c>
      <c r="G5" s="36"/>
      <c r="H5" s="36" t="str">
        <f>Data!G55</f>
        <v xml:space="preserve">O: </v>
      </c>
      <c r="I5" s="36"/>
      <c r="J5" s="36" t="str">
        <f>Data!I55</f>
        <v xml:space="preserve">O: </v>
      </c>
      <c r="K5" s="36"/>
      <c r="L5" s="36" t="str">
        <f>Data!K55</f>
        <v xml:space="preserve">O: </v>
      </c>
      <c r="M5" s="36"/>
      <c r="N5" s="36" t="str">
        <f>Data!M55</f>
        <v xml:space="preserve">O: </v>
      </c>
      <c r="O5" s="36"/>
      <c r="P5" s="36" t="str">
        <f>Data!O55</f>
        <v xml:space="preserve">O: </v>
      </c>
      <c r="Q5" s="36"/>
      <c r="R5" s="43" t="str">
        <f>Data!Q55</f>
        <v xml:space="preserve">O: </v>
      </c>
      <c r="S5" s="44"/>
      <c r="T5" s="36" t="str">
        <f>Data!S55</f>
        <v xml:space="preserve">O: </v>
      </c>
      <c r="U5" s="36"/>
      <c r="V5" s="36" t="str">
        <f>Data!U55</f>
        <v xml:space="preserve">O: </v>
      </c>
      <c r="W5" s="36"/>
      <c r="X5" s="36" t="str">
        <f>Data!W55</f>
        <v xml:space="preserve">O: </v>
      </c>
      <c r="Y5" s="36"/>
      <c r="Z5" s="36" t="str">
        <f>Data!Y55</f>
        <v xml:space="preserve">O: </v>
      </c>
      <c r="AA5" s="36"/>
    </row>
    <row r="6" spans="1:27" x14ac:dyDescent="0.3">
      <c r="B6" s="36" t="str">
        <f>Data!A56</f>
        <v xml:space="preserve">H: </v>
      </c>
      <c r="C6" s="36"/>
      <c r="D6" s="36" t="str">
        <f>Data!C56</f>
        <v xml:space="preserve">H: </v>
      </c>
      <c r="E6" s="36"/>
      <c r="F6" s="36" t="str">
        <f>Data!E56</f>
        <v xml:space="preserve">H: </v>
      </c>
      <c r="G6" s="36"/>
      <c r="H6" s="36" t="str">
        <f>Data!G56</f>
        <v xml:space="preserve">H: </v>
      </c>
      <c r="I6" s="36"/>
      <c r="J6" s="36" t="str">
        <f>Data!I56</f>
        <v xml:space="preserve">H: </v>
      </c>
      <c r="K6" s="36"/>
      <c r="L6" s="36" t="str">
        <f>Data!K56</f>
        <v xml:space="preserve">H: </v>
      </c>
      <c r="M6" s="36"/>
      <c r="N6" s="36" t="str">
        <f>Data!M56</f>
        <v xml:space="preserve">H: </v>
      </c>
      <c r="O6" s="36"/>
      <c r="P6" s="36" t="str">
        <f>Data!O56</f>
        <v xml:space="preserve">H: </v>
      </c>
      <c r="Q6" s="36"/>
      <c r="R6" s="43" t="str">
        <f>Data!Q56</f>
        <v xml:space="preserve">H: </v>
      </c>
      <c r="S6" s="44"/>
      <c r="T6" s="36" t="str">
        <f>Data!S56</f>
        <v xml:space="preserve">H: </v>
      </c>
      <c r="U6" s="36"/>
      <c r="V6" s="36" t="str">
        <f>Data!U56</f>
        <v xml:space="preserve">H: </v>
      </c>
      <c r="W6" s="36"/>
      <c r="X6" s="36" t="str">
        <f>Data!W56</f>
        <v xml:space="preserve">H: </v>
      </c>
      <c r="Y6" s="36"/>
      <c r="Z6" s="36" t="str">
        <f>Data!Y56</f>
        <v xml:space="preserve">H: </v>
      </c>
      <c r="AA6" s="36"/>
    </row>
    <row r="7" spans="1:27" x14ac:dyDescent="0.3">
      <c r="B7" s="36" t="str">
        <f>Data!A57</f>
        <v xml:space="preserve">L: </v>
      </c>
      <c r="C7" s="36"/>
      <c r="D7" s="36" t="str">
        <f>Data!C57</f>
        <v xml:space="preserve">L: </v>
      </c>
      <c r="E7" s="36"/>
      <c r="F7" s="36" t="str">
        <f>Data!E57</f>
        <v xml:space="preserve">L: </v>
      </c>
      <c r="G7" s="36"/>
      <c r="H7" s="36" t="str">
        <f>Data!G57</f>
        <v xml:space="preserve">L: </v>
      </c>
      <c r="I7" s="36"/>
      <c r="J7" s="36" t="str">
        <f>Data!I57</f>
        <v xml:space="preserve">L: </v>
      </c>
      <c r="K7" s="36"/>
      <c r="L7" s="36" t="str">
        <f>Data!K57</f>
        <v xml:space="preserve">L: </v>
      </c>
      <c r="M7" s="36"/>
      <c r="N7" s="36" t="str">
        <f>Data!M57</f>
        <v xml:space="preserve">L: </v>
      </c>
      <c r="O7" s="36"/>
      <c r="P7" s="36" t="str">
        <f>Data!O57</f>
        <v xml:space="preserve">L: </v>
      </c>
      <c r="Q7" s="36"/>
      <c r="R7" s="43" t="str">
        <f>Data!Q57</f>
        <v xml:space="preserve">L: </v>
      </c>
      <c r="S7" s="44"/>
      <c r="T7" s="36" t="str">
        <f>Data!S57</f>
        <v xml:space="preserve">L: </v>
      </c>
      <c r="U7" s="36"/>
      <c r="V7" s="36" t="str">
        <f>Data!U57</f>
        <v xml:space="preserve">L: </v>
      </c>
      <c r="W7" s="36"/>
      <c r="X7" s="36" t="str">
        <f>Data!W57</f>
        <v xml:space="preserve">L: </v>
      </c>
      <c r="Y7" s="36"/>
      <c r="Z7" s="36" t="str">
        <f>Data!Y57</f>
        <v xml:space="preserve">L: </v>
      </c>
      <c r="AA7" s="36"/>
    </row>
    <row r="8" spans="1:27" x14ac:dyDescent="0.3">
      <c r="B8" s="36" t="str">
        <f>Data!A58</f>
        <v xml:space="preserve">LT: </v>
      </c>
      <c r="C8" s="36"/>
      <c r="D8" s="36" t="str">
        <f>Data!C58</f>
        <v xml:space="preserve">LT: </v>
      </c>
      <c r="E8" s="36"/>
      <c r="F8" s="36" t="str">
        <f>Data!E58</f>
        <v xml:space="preserve">LT: </v>
      </c>
      <c r="G8" s="36"/>
      <c r="H8" s="36" t="str">
        <f>Data!G58</f>
        <v xml:space="preserve">LT: </v>
      </c>
      <c r="I8" s="36"/>
      <c r="J8" s="36" t="str">
        <f>Data!I58</f>
        <v xml:space="preserve">LT: </v>
      </c>
      <c r="K8" s="36"/>
      <c r="L8" s="36" t="str">
        <f>Data!K58</f>
        <v xml:space="preserve">LT: </v>
      </c>
      <c r="M8" s="36"/>
      <c r="N8" s="36" t="str">
        <f>Data!M58</f>
        <v xml:space="preserve">LT: </v>
      </c>
      <c r="O8" s="36"/>
      <c r="P8" s="36" t="str">
        <f>Data!O58</f>
        <v xml:space="preserve">LT: </v>
      </c>
      <c r="Q8" s="36"/>
      <c r="R8" s="43" t="str">
        <f>Data!Q58</f>
        <v xml:space="preserve">LT: </v>
      </c>
      <c r="S8" s="44"/>
      <c r="T8" s="36" t="str">
        <f>Data!S58</f>
        <v xml:space="preserve">LT: </v>
      </c>
      <c r="U8" s="36"/>
      <c r="V8" s="36" t="str">
        <f>Data!U58</f>
        <v xml:space="preserve">LT: </v>
      </c>
      <c r="W8" s="36"/>
      <c r="X8" s="36" t="str">
        <f>Data!W58</f>
        <v xml:space="preserve">LT: </v>
      </c>
      <c r="Y8" s="36"/>
      <c r="Z8" s="36" t="str">
        <f>Data!Y58</f>
        <v xml:space="preserve">LT: </v>
      </c>
      <c r="AA8" s="36"/>
    </row>
    <row r="9" spans="1:27" x14ac:dyDescent="0.3">
      <c r="B9" s="36" t="str">
        <f>Data!A59</f>
        <v/>
      </c>
      <c r="C9" s="36"/>
      <c r="D9" s="36" t="str">
        <f>Data!C59</f>
        <v/>
      </c>
      <c r="E9" s="36"/>
      <c r="F9" s="36" t="str">
        <f>Data!E59</f>
        <v/>
      </c>
      <c r="G9" s="36"/>
      <c r="H9" s="36" t="str">
        <f>Data!G59</f>
        <v/>
      </c>
      <c r="I9" s="36"/>
      <c r="J9" s="36" t="str">
        <f>Data!I59</f>
        <v/>
      </c>
      <c r="K9" s="36"/>
      <c r="L9" s="36" t="str">
        <f>Data!K59</f>
        <v/>
      </c>
      <c r="M9" s="36"/>
      <c r="N9" s="36" t="str">
        <f>Data!M59</f>
        <v/>
      </c>
      <c r="O9" s="36"/>
      <c r="P9" s="36" t="str">
        <f>Data!O59</f>
        <v/>
      </c>
      <c r="Q9" s="36"/>
      <c r="R9" s="43" t="str">
        <f>Data!Q59</f>
        <v/>
      </c>
      <c r="S9" s="44"/>
      <c r="T9" s="36" t="str">
        <f>Data!S59</f>
        <v/>
      </c>
      <c r="U9" s="36"/>
      <c r="V9" s="36" t="str">
        <f>Data!U59</f>
        <v/>
      </c>
      <c r="W9" s="36"/>
      <c r="X9" s="36" t="str">
        <f>Data!W59</f>
        <v/>
      </c>
      <c r="Y9" s="36"/>
      <c r="Z9" s="36" t="str">
        <f>Data!Y59</f>
        <v/>
      </c>
      <c r="AA9" s="36"/>
    </row>
    <row r="10" spans="1:27" x14ac:dyDescent="0.3">
      <c r="B10" s="36" t="str">
        <f>Data!A60</f>
        <v/>
      </c>
      <c r="C10" s="36"/>
      <c r="D10" s="36" t="str">
        <f>Data!C60</f>
        <v/>
      </c>
      <c r="E10" s="36"/>
      <c r="F10" s="36" t="str">
        <f>Data!E60</f>
        <v/>
      </c>
      <c r="G10" s="36"/>
      <c r="H10" s="36" t="str">
        <f>Data!G60</f>
        <v/>
      </c>
      <c r="I10" s="36"/>
      <c r="J10" s="36" t="str">
        <f>Data!I60</f>
        <v/>
      </c>
      <c r="K10" s="36"/>
      <c r="L10" s="36" t="str">
        <f>Data!K60</f>
        <v/>
      </c>
      <c r="M10" s="36"/>
      <c r="N10" s="36" t="str">
        <f>Data!M60</f>
        <v/>
      </c>
      <c r="O10" s="36"/>
      <c r="P10" s="36" t="str">
        <f>Data!O60</f>
        <v/>
      </c>
      <c r="Q10" s="36"/>
      <c r="R10" s="43" t="str">
        <f>Data!Q60</f>
        <v/>
      </c>
      <c r="S10" s="44"/>
      <c r="T10" s="36" t="str">
        <f>Data!S60</f>
        <v/>
      </c>
      <c r="U10" s="36"/>
      <c r="V10" s="36" t="str">
        <f>Data!U60</f>
        <v/>
      </c>
      <c r="W10" s="36"/>
      <c r="X10" s="36" t="str">
        <f>Data!W60</f>
        <v/>
      </c>
      <c r="Y10" s="36"/>
      <c r="Z10" s="36" t="str">
        <f>Data!Y60</f>
        <v/>
      </c>
      <c r="AA10" s="36"/>
    </row>
    <row r="11" spans="1:27" x14ac:dyDescent="0.3">
      <c r="C11" s="37" t="str">
        <f>Data!A61</f>
        <v>S.NVDA</v>
      </c>
      <c r="D11" s="37"/>
      <c r="E11" s="37" t="str">
        <f>Data!C61</f>
        <v>S.NXPI</v>
      </c>
      <c r="F11" s="37"/>
      <c r="G11" s="37" t="str">
        <f>Data!E61</f>
        <v>S.OLED</v>
      </c>
      <c r="H11" s="37"/>
      <c r="I11" s="37" t="str">
        <f>Data!G61</f>
        <v>S.ON</v>
      </c>
      <c r="J11" s="37"/>
      <c r="K11" s="37" t="str">
        <f>Data!I61</f>
        <v>S.QCOM</v>
      </c>
      <c r="L11" s="37"/>
      <c r="M11" s="37" t="str">
        <f>Data!K61</f>
        <v>S.QRVO</v>
      </c>
      <c r="N11" s="37"/>
      <c r="O11" s="37" t="str">
        <f>Data!M61</f>
        <v>S.SNPS</v>
      </c>
      <c r="P11" s="37"/>
      <c r="Q11" s="37" t="str">
        <f>Data!O61</f>
        <v>S.STM</v>
      </c>
      <c r="R11" s="37"/>
      <c r="S11" s="37" t="str">
        <f>Data!Q61</f>
        <v>S.SWKS</v>
      </c>
      <c r="T11" s="37"/>
      <c r="U11" s="37" t="str">
        <f>Data!S61</f>
        <v>S.TER</v>
      </c>
      <c r="V11" s="37"/>
      <c r="W11" s="37" t="str">
        <f>Data!U61</f>
        <v>S.TSM</v>
      </c>
      <c r="X11" s="37"/>
      <c r="Y11" s="37" t="str">
        <f>Data!W61</f>
        <v>S.TXN</v>
      </c>
      <c r="Z11" s="37"/>
    </row>
    <row r="12" spans="1:27" x14ac:dyDescent="0.3">
      <c r="C12" s="36" t="str">
        <f>Data!A62</f>
        <v xml:space="preserve">O: </v>
      </c>
      <c r="D12" s="36"/>
      <c r="E12" s="36" t="str">
        <f>Data!C62</f>
        <v xml:space="preserve">O: </v>
      </c>
      <c r="F12" s="36"/>
      <c r="G12" s="36" t="str">
        <f>Data!E62</f>
        <v xml:space="preserve">O: </v>
      </c>
      <c r="H12" s="36"/>
      <c r="I12" s="36" t="str">
        <f>Data!G62</f>
        <v xml:space="preserve">O: </v>
      </c>
      <c r="J12" s="36"/>
      <c r="K12" s="36" t="str">
        <f>Data!I62</f>
        <v xml:space="preserve">O: </v>
      </c>
      <c r="L12" s="36"/>
      <c r="M12" s="36" t="str">
        <f>Data!K62</f>
        <v xml:space="preserve">O: </v>
      </c>
      <c r="N12" s="36"/>
      <c r="O12" s="36" t="str">
        <f>Data!M62</f>
        <v xml:space="preserve">O: </v>
      </c>
      <c r="P12" s="36"/>
      <c r="Q12" s="36" t="str">
        <f>Data!O62</f>
        <v xml:space="preserve">O: </v>
      </c>
      <c r="R12" s="36"/>
      <c r="S12" s="36" t="str">
        <f>Data!Q62</f>
        <v xml:space="preserve">O: </v>
      </c>
      <c r="T12" s="36"/>
      <c r="U12" s="36" t="str">
        <f>Data!S62</f>
        <v xml:space="preserve">O: </v>
      </c>
      <c r="V12" s="36"/>
      <c r="W12" s="36" t="str">
        <f>Data!U62</f>
        <v xml:space="preserve">O: </v>
      </c>
      <c r="X12" s="36"/>
      <c r="Y12" s="36" t="str">
        <f>Data!W62</f>
        <v xml:space="preserve">O: </v>
      </c>
      <c r="Z12" s="36"/>
    </row>
    <row r="13" spans="1:27" x14ac:dyDescent="0.3">
      <c r="C13" s="36" t="str">
        <f>Data!A63</f>
        <v xml:space="preserve">H: </v>
      </c>
      <c r="D13" s="36"/>
      <c r="E13" s="36" t="str">
        <f>Data!C63</f>
        <v xml:space="preserve">H: </v>
      </c>
      <c r="F13" s="36"/>
      <c r="G13" s="36" t="str">
        <f>Data!E63</f>
        <v xml:space="preserve">H: </v>
      </c>
      <c r="H13" s="36"/>
      <c r="I13" s="36" t="str">
        <f>Data!G63</f>
        <v xml:space="preserve">H: </v>
      </c>
      <c r="J13" s="36"/>
      <c r="K13" s="36" t="str">
        <f>Data!I63</f>
        <v xml:space="preserve">H: </v>
      </c>
      <c r="L13" s="36"/>
      <c r="M13" s="36" t="str">
        <f>Data!K63</f>
        <v xml:space="preserve">H: </v>
      </c>
      <c r="N13" s="36"/>
      <c r="O13" s="36" t="str">
        <f>Data!M63</f>
        <v xml:space="preserve">H: </v>
      </c>
      <c r="P13" s="36"/>
      <c r="Q13" s="36" t="str">
        <f>Data!O63</f>
        <v xml:space="preserve">H: </v>
      </c>
      <c r="R13" s="36"/>
      <c r="S13" s="36" t="str">
        <f>Data!Q63</f>
        <v xml:space="preserve">H: </v>
      </c>
      <c r="T13" s="36"/>
      <c r="U13" s="36" t="str">
        <f>Data!S63</f>
        <v xml:space="preserve">H: </v>
      </c>
      <c r="V13" s="36"/>
      <c r="W13" s="36" t="str">
        <f>Data!U63</f>
        <v xml:space="preserve">H: </v>
      </c>
      <c r="X13" s="36"/>
      <c r="Y13" s="36" t="str">
        <f>Data!W63</f>
        <v xml:space="preserve">H: </v>
      </c>
      <c r="Z13" s="36"/>
    </row>
    <row r="14" spans="1:27" x14ac:dyDescent="0.3">
      <c r="C14" s="36" t="str">
        <f>Data!A64</f>
        <v xml:space="preserve">L: </v>
      </c>
      <c r="D14" s="36"/>
      <c r="E14" s="36" t="str">
        <f>Data!C64</f>
        <v xml:space="preserve">L: </v>
      </c>
      <c r="F14" s="36"/>
      <c r="G14" s="36" t="str">
        <f>Data!E64</f>
        <v xml:space="preserve">L: </v>
      </c>
      <c r="H14" s="36"/>
      <c r="I14" s="36" t="str">
        <f>Data!G64</f>
        <v xml:space="preserve">L: </v>
      </c>
      <c r="J14" s="36"/>
      <c r="K14" s="36" t="str">
        <f>Data!I64</f>
        <v xml:space="preserve">L: </v>
      </c>
      <c r="L14" s="36"/>
      <c r="M14" s="36" t="str">
        <f>Data!K64</f>
        <v xml:space="preserve">L: </v>
      </c>
      <c r="N14" s="36"/>
      <c r="O14" s="36" t="str">
        <f>Data!M64</f>
        <v xml:space="preserve">L: </v>
      </c>
      <c r="P14" s="36"/>
      <c r="Q14" s="36" t="str">
        <f>Data!O64</f>
        <v xml:space="preserve">L: </v>
      </c>
      <c r="R14" s="36"/>
      <c r="S14" s="36" t="str">
        <f>Data!Q64</f>
        <v xml:space="preserve">L: </v>
      </c>
      <c r="T14" s="36"/>
      <c r="U14" s="36" t="str">
        <f>Data!S64</f>
        <v xml:space="preserve">L: </v>
      </c>
      <c r="V14" s="36"/>
      <c r="W14" s="36" t="str">
        <f>Data!U64</f>
        <v xml:space="preserve">L: </v>
      </c>
      <c r="X14" s="36"/>
      <c r="Y14" s="36" t="str">
        <f>Data!W64</f>
        <v xml:space="preserve">L: </v>
      </c>
      <c r="Z14" s="36"/>
    </row>
    <row r="15" spans="1:27" x14ac:dyDescent="0.3">
      <c r="C15" s="36" t="str">
        <f>Data!A65</f>
        <v xml:space="preserve">LT: </v>
      </c>
      <c r="D15" s="36"/>
      <c r="E15" s="36" t="str">
        <f>Data!C65</f>
        <v xml:space="preserve">LT: </v>
      </c>
      <c r="F15" s="36"/>
      <c r="G15" s="36" t="str">
        <f>Data!E65</f>
        <v xml:space="preserve">LT: </v>
      </c>
      <c r="H15" s="36"/>
      <c r="I15" s="36" t="str">
        <f>Data!G65</f>
        <v xml:space="preserve">LT: </v>
      </c>
      <c r="J15" s="36"/>
      <c r="K15" s="36" t="str">
        <f>Data!I65</f>
        <v xml:space="preserve">LT: </v>
      </c>
      <c r="L15" s="36"/>
      <c r="M15" s="36" t="str">
        <f>Data!K65</f>
        <v xml:space="preserve">LT: </v>
      </c>
      <c r="N15" s="36"/>
      <c r="O15" s="36" t="str">
        <f>Data!M65</f>
        <v xml:space="preserve">LT: </v>
      </c>
      <c r="P15" s="36"/>
      <c r="Q15" s="36" t="str">
        <f>Data!O65</f>
        <v xml:space="preserve">LT: </v>
      </c>
      <c r="R15" s="36"/>
      <c r="S15" s="36" t="str">
        <f>Data!Q65</f>
        <v xml:space="preserve">LT: </v>
      </c>
      <c r="T15" s="36"/>
      <c r="U15" s="36" t="str">
        <f>Data!S65</f>
        <v xml:space="preserve">LT: </v>
      </c>
      <c r="V15" s="36"/>
      <c r="W15" s="36" t="str">
        <f>Data!U65</f>
        <v xml:space="preserve">LT: </v>
      </c>
      <c r="X15" s="36"/>
      <c r="Y15" s="36" t="str">
        <f>Data!W65</f>
        <v xml:space="preserve">LT: </v>
      </c>
      <c r="Z15" s="36"/>
    </row>
    <row r="16" spans="1:27" x14ac:dyDescent="0.3">
      <c r="C16" s="36" t="str">
        <f>Data!A66</f>
        <v/>
      </c>
      <c r="D16" s="36"/>
      <c r="E16" s="36" t="str">
        <f>Data!C66</f>
        <v/>
      </c>
      <c r="F16" s="36"/>
      <c r="G16" s="36" t="str">
        <f>Data!E66</f>
        <v/>
      </c>
      <c r="H16" s="36"/>
      <c r="I16" s="36" t="str">
        <f>Data!G66</f>
        <v/>
      </c>
      <c r="J16" s="36"/>
      <c r="K16" s="36" t="str">
        <f>Data!I66</f>
        <v/>
      </c>
      <c r="L16" s="36"/>
      <c r="M16" s="36" t="str">
        <f>Data!K66</f>
        <v/>
      </c>
      <c r="N16" s="36"/>
      <c r="O16" s="36" t="str">
        <f>Data!M66</f>
        <v/>
      </c>
      <c r="P16" s="36"/>
      <c r="Q16" s="36" t="str">
        <f>Data!O66</f>
        <v/>
      </c>
      <c r="R16" s="36"/>
      <c r="S16" s="36" t="str">
        <f>Data!Q66</f>
        <v/>
      </c>
      <c r="T16" s="36"/>
      <c r="U16" s="36" t="str">
        <f>Data!S66</f>
        <v/>
      </c>
      <c r="V16" s="36"/>
      <c r="W16" s="36" t="str">
        <f>Data!U66</f>
        <v/>
      </c>
      <c r="X16" s="36"/>
      <c r="Y16" s="36" t="str">
        <f>Data!W66</f>
        <v/>
      </c>
      <c r="Z16" s="36"/>
    </row>
    <row r="17" spans="2:26" x14ac:dyDescent="0.3">
      <c r="C17" s="38" t="str">
        <f>Data!A67</f>
        <v/>
      </c>
      <c r="D17" s="38"/>
      <c r="E17" s="38" t="str">
        <f>Data!C67</f>
        <v/>
      </c>
      <c r="F17" s="38"/>
      <c r="G17" s="38" t="str">
        <f>Data!E67</f>
        <v/>
      </c>
      <c r="H17" s="38"/>
      <c r="I17" s="38" t="str">
        <f>Data!G67</f>
        <v/>
      </c>
      <c r="J17" s="38"/>
      <c r="K17" s="38" t="str">
        <f>Data!I67</f>
        <v/>
      </c>
      <c r="L17" s="38"/>
      <c r="M17" s="38" t="str">
        <f>Data!K67</f>
        <v/>
      </c>
      <c r="N17" s="38"/>
      <c r="O17" s="38" t="str">
        <f>Data!M67</f>
        <v/>
      </c>
      <c r="P17" s="38"/>
      <c r="Q17" s="38" t="str">
        <f>Data!O67</f>
        <v/>
      </c>
      <c r="R17" s="38"/>
      <c r="S17" s="36" t="str">
        <f>Data!Q67</f>
        <v/>
      </c>
      <c r="T17" s="36"/>
      <c r="U17" s="36" t="str">
        <f>Data!S67</f>
        <v/>
      </c>
      <c r="V17" s="36"/>
      <c r="W17" s="36" t="str">
        <f>Data!U67</f>
        <v/>
      </c>
      <c r="X17" s="36"/>
      <c r="Y17" s="36" t="str">
        <f>Data!W67</f>
        <v/>
      </c>
      <c r="Z17" s="36"/>
    </row>
    <row r="18" spans="2:26" x14ac:dyDescent="0.3"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23"/>
      <c r="T18" s="23"/>
      <c r="U18" s="23"/>
      <c r="V18" s="23"/>
      <c r="W18" s="23"/>
      <c r="X18" s="23"/>
      <c r="Y18" s="23"/>
      <c r="Z18" s="23"/>
    </row>
    <row r="19" spans="2:26" x14ac:dyDescent="0.3">
      <c r="B19" s="8" t="s">
        <v>26</v>
      </c>
      <c r="C19" s="33" t="s">
        <v>25</v>
      </c>
      <c r="D19" s="33"/>
      <c r="E19" s="33"/>
      <c r="F19" s="8" t="s">
        <v>27</v>
      </c>
      <c r="G19" s="8" t="s">
        <v>34</v>
      </c>
      <c r="H19" s="8" t="s">
        <v>28</v>
      </c>
      <c r="I19" s="8" t="s">
        <v>28</v>
      </c>
      <c r="J19" s="8" t="s">
        <v>29</v>
      </c>
      <c r="K19" s="8" t="s">
        <v>30</v>
      </c>
      <c r="L19" s="8" t="s">
        <v>31</v>
      </c>
      <c r="M19" s="8" t="s">
        <v>32</v>
      </c>
      <c r="N19" s="8" t="s">
        <v>33</v>
      </c>
      <c r="O19" s="24" t="s">
        <v>39</v>
      </c>
      <c r="P19" s="25"/>
      <c r="Q19" s="26"/>
      <c r="R19" s="26"/>
      <c r="S19" s="9"/>
    </row>
    <row r="20" spans="2:26" x14ac:dyDescent="0.3">
      <c r="B20" s="10" t="s">
        <v>12</v>
      </c>
      <c r="C20" s="53" t="str">
        <f>PROPER(RTD("cqg.rtd", ,"ContractData",B20, "LongDescription",, "T"))</f>
        <v>Analog Devices Inc</v>
      </c>
      <c r="D20" s="53"/>
      <c r="E20" s="53"/>
      <c r="F20" s="11" t="str">
        <f>IFERROR(RTD("cqg.rtd", ,"ContractData", B20, "LastTradeToday",, "T"),"")</f>
        <v/>
      </c>
      <c r="G20" s="11" t="str">
        <f>IFERROR(RTD("cqg.rtd", ,"ContractData",B20, "NetLastTradeToday",, "T"),"")</f>
        <v/>
      </c>
      <c r="H20" s="12" t="str">
        <f>IFERROR(RTD("cqg.rtd", ,"ContractData",B20, "PerCentNetLastTrade",, "T")/100,"")</f>
        <v/>
      </c>
      <c r="I20" s="13" t="str">
        <f>IFERROR(RTD("cqg.rtd", ,"ContractData",B20, "PerCentNetLastTrade",, "T")/100,"")</f>
        <v/>
      </c>
      <c r="J20" s="6">
        <f>IFERROR(RTD("cqg.rtd", ,"ContractData",B20, "MT_LastBidVolume",, "T"),"")</f>
        <v>100</v>
      </c>
      <c r="K20" s="11">
        <f>IFERROR(RTD("cqg.rtd", ,"ContractData", B20, "Bid",, "T"),"")</f>
        <v>240</v>
      </c>
      <c r="L20" s="11">
        <f>IFERROR(RTD("cqg.rtd", ,"ContractData", B20, "Ask",, "T"),"")</f>
        <v>245.5</v>
      </c>
      <c r="M20" s="6">
        <f>IFERROR(RTD("cqg.rtd", ,"ContractData",B20, "MT_LastAskVolume",, "T"),"")</f>
        <v>100</v>
      </c>
      <c r="N20" s="14">
        <f>IFERROR(RTD("cqg.rtd", ,"ContractData",B20, "T_CVol",, "T"),"")</f>
        <v>669</v>
      </c>
      <c r="O20" s="29" t="s">
        <v>38</v>
      </c>
      <c r="P20" s="27"/>
      <c r="Q20" s="28"/>
      <c r="R20" s="28"/>
      <c r="S20" s="15"/>
    </row>
    <row r="21" spans="2:26" x14ac:dyDescent="0.3">
      <c r="B21" s="10" t="s">
        <v>7</v>
      </c>
      <c r="C21" s="53" t="str">
        <f>PROPER(RTD("cqg.rtd", ,"ContractData",B21, "LongDescription",, "T"))</f>
        <v>Applied Materials</v>
      </c>
      <c r="D21" s="53"/>
      <c r="E21" s="53"/>
      <c r="F21" s="11" t="str">
        <f>IFERROR(RTD("cqg.rtd", ,"ContractData", B21, "LastTradeToday",, "T"),"")</f>
        <v/>
      </c>
      <c r="G21" s="11" t="str">
        <f>IFERROR(RTD("cqg.rtd", ,"ContractData",B21, "NetLastTradeToday",, "T"),"")</f>
        <v/>
      </c>
      <c r="H21" s="12" t="str">
        <f>IFERROR(RTD("cqg.rtd", ,"ContractData",B21, "PerCentNetLastTrade",, "T")/100,"")</f>
        <v/>
      </c>
      <c r="I21" s="13" t="str">
        <f>IFERROR(RTD("cqg.rtd", ,"ContractData",B21, "PerCentNetLastTrade",, "T")/100,"")</f>
        <v/>
      </c>
      <c r="J21" s="6">
        <f>IFERROR(RTD("cqg.rtd", ,"ContractData",B21, "MT_LastBidVolume",, "T"),"")</f>
        <v>100</v>
      </c>
      <c r="K21" s="11">
        <f>IFERROR(RTD("cqg.rtd", ,"ContractData", B21, "Bid",, "T"),"")</f>
        <v>226</v>
      </c>
      <c r="L21" s="11">
        <f>IFERROR(RTD("cqg.rtd", ,"ContractData", B21, "Ask",, "T"),"")</f>
        <v>226.5</v>
      </c>
      <c r="M21" s="6">
        <f>IFERROR(RTD("cqg.rtd", ,"ContractData",B21, "MT_LastAskVolume",, "T"),"")</f>
        <v>100</v>
      </c>
      <c r="N21" s="14">
        <f>IFERROR(RTD("cqg.rtd", ,"ContractData",B21, "T_CVol",, "T"),"")</f>
        <v>5341</v>
      </c>
      <c r="O21" s="29" t="s">
        <v>38</v>
      </c>
      <c r="P21" s="27"/>
      <c r="Q21" s="28"/>
      <c r="R21" s="28"/>
      <c r="S21" s="15"/>
    </row>
    <row r="22" spans="2:26" x14ac:dyDescent="0.3">
      <c r="B22" s="10" t="s">
        <v>3</v>
      </c>
      <c r="C22" s="53" t="str">
        <f>PROPER(RTD("cqg.rtd", ,"ContractData",B22, "LongDescription",, "T"))</f>
        <v>Adv Micro Devices</v>
      </c>
      <c r="D22" s="53"/>
      <c r="E22" s="53"/>
      <c r="F22" s="11" t="str">
        <f>IFERROR(RTD("cqg.rtd", ,"ContractData", B22, "LastTradeToday",, "T"),"")</f>
        <v/>
      </c>
      <c r="G22" s="11" t="str">
        <f>IFERROR(RTD("cqg.rtd", ,"ContractData",B22, "NetLastTradeToday",, "T"),"")</f>
        <v/>
      </c>
      <c r="H22" s="12" t="str">
        <f>IFERROR(RTD("cqg.rtd", ,"ContractData",B22, "PerCentNetLastTrade",, "T")/100,"")</f>
        <v/>
      </c>
      <c r="I22" s="13" t="str">
        <f>IFERROR(RTD("cqg.rtd", ,"ContractData",B22, "PerCentNetLastTrade",, "T")/100,"")</f>
        <v/>
      </c>
      <c r="J22" s="6">
        <f>IFERROR(RTD("cqg.rtd", ,"ContractData",B22, "MT_LastBidVolume",, "T"),"")</f>
        <v>700</v>
      </c>
      <c r="K22" s="11">
        <f>IFERROR(RTD("cqg.rtd", ,"ContractData", B22, "Bid",, "T"),"")</f>
        <v>237.23000000000002</v>
      </c>
      <c r="L22" s="11">
        <f>IFERROR(RTD("cqg.rtd", ,"ContractData", B22, "Ask",, "T"),"")</f>
        <v>237.55</v>
      </c>
      <c r="M22" s="6">
        <f>IFERROR(RTD("cqg.rtd", ,"ContractData",B22, "MT_LastAskVolume",, "T"),"")</f>
        <v>100</v>
      </c>
      <c r="N22" s="14">
        <f>IFERROR(RTD("cqg.rtd", ,"ContractData",B22, "T_CVol",, "T"),"")</f>
        <v>494408</v>
      </c>
      <c r="O22" s="29" t="s">
        <v>38</v>
      </c>
      <c r="P22" s="27"/>
      <c r="Q22" s="28"/>
      <c r="R22" s="28"/>
      <c r="S22" s="15"/>
    </row>
    <row r="23" spans="2:26" x14ac:dyDescent="0.3">
      <c r="B23" s="10" t="s">
        <v>5</v>
      </c>
      <c r="C23" s="53" t="str">
        <f>PROPER(RTD("cqg.rtd", ,"ContractData",B23, "LongDescription",, "T"))</f>
        <v>Asml Hldg Ny Reg</v>
      </c>
      <c r="D23" s="53"/>
      <c r="E23" s="53"/>
      <c r="F23" s="11" t="str">
        <f>IFERROR(RTD("cqg.rtd", ,"ContractData", B23, "LastTradeToday",, "T"),"")</f>
        <v/>
      </c>
      <c r="G23" s="11" t="str">
        <f>IFERROR(RTD("cqg.rtd", ,"ContractData",B23, "NetLastTradeToday",, "T"),"")</f>
        <v/>
      </c>
      <c r="H23" s="12" t="str">
        <f>IFERROR(RTD("cqg.rtd", ,"ContractData",B23, "PerCentNetLastTrade",, "T")/100,"")</f>
        <v/>
      </c>
      <c r="I23" s="13" t="str">
        <f>IFERROR(RTD("cqg.rtd", ,"ContractData",B23, "PerCentNetLastTrade",, "T")/100,"")</f>
        <v/>
      </c>
      <c r="J23" s="6">
        <f>IFERROR(RTD("cqg.rtd", ,"ContractData",B23, "MT_LastBidVolume",, "T"),"")</f>
        <v>100</v>
      </c>
      <c r="K23" s="11">
        <f>IFERROR(RTD("cqg.rtd", ,"ContractData", B23, "Bid",, "T"),"")</f>
        <v>1029.08</v>
      </c>
      <c r="L23" s="11">
        <f>IFERROR(RTD("cqg.rtd", ,"ContractData", B23, "Ask",, "T"),"")</f>
        <v>1029.6400000000001</v>
      </c>
      <c r="M23" s="6">
        <f>IFERROR(RTD("cqg.rtd", ,"ContractData",B23, "MT_LastAskVolume",, "T"),"")</f>
        <v>100</v>
      </c>
      <c r="N23" s="14">
        <f>IFERROR(RTD("cqg.rtd", ,"ContractData",B23, "T_CVol",, "T"),"")</f>
        <v>9692</v>
      </c>
      <c r="O23" s="29" t="s">
        <v>38</v>
      </c>
      <c r="P23" s="27"/>
      <c r="Q23" s="28"/>
      <c r="R23" s="28"/>
      <c r="S23" s="15"/>
    </row>
    <row r="24" spans="2:26" x14ac:dyDescent="0.3">
      <c r="B24" s="10" t="s">
        <v>2</v>
      </c>
      <c r="C24" s="53" t="str">
        <f>PROPER(RTD("cqg.rtd", ,"ContractData",B24, "LongDescription",, "T"))</f>
        <v>Broadcom Inc.</v>
      </c>
      <c r="D24" s="53"/>
      <c r="E24" s="53"/>
      <c r="F24" s="11" t="str">
        <f>IFERROR(RTD("cqg.rtd", ,"ContractData", B24, "LastTradeToday",, "T"),"")</f>
        <v/>
      </c>
      <c r="G24" s="11" t="str">
        <f>IFERROR(RTD("cqg.rtd", ,"ContractData",B24, "NetLastTradeToday",, "T"),"")</f>
        <v/>
      </c>
      <c r="H24" s="12" t="str">
        <f>IFERROR(RTD("cqg.rtd", ,"ContractData",B24, "PerCentNetLastTrade",, "T")/100,"")</f>
        <v/>
      </c>
      <c r="I24" s="13" t="str">
        <f>IFERROR(RTD("cqg.rtd", ,"ContractData",B24, "PerCentNetLastTrade",, "T")/100,"")</f>
        <v/>
      </c>
      <c r="J24" s="6">
        <f>IFERROR(RTD("cqg.rtd", ,"ContractData",B24, "MT_LastBidVolume",, "T"),"")</f>
        <v>200</v>
      </c>
      <c r="K24" s="11">
        <f>IFERROR(RTD("cqg.rtd", ,"ContractData", B24, "Bid",, "T"),"")</f>
        <v>351.25</v>
      </c>
      <c r="L24" s="11">
        <f>IFERROR(RTD("cqg.rtd", ,"ContractData", B24, "Ask",, "T"),"")</f>
        <v>351.68</v>
      </c>
      <c r="M24" s="6">
        <f>IFERROR(RTD("cqg.rtd", ,"ContractData",B24, "MT_LastAskVolume",, "T"),"")</f>
        <v>100</v>
      </c>
      <c r="N24" s="14">
        <f>IFERROR(RTD("cqg.rtd", ,"ContractData",B24, "T_CVol",, "T"),"")</f>
        <v>66283</v>
      </c>
      <c r="O24" s="29" t="s">
        <v>38</v>
      </c>
      <c r="P24" s="27"/>
      <c r="Q24" s="28"/>
      <c r="R24" s="28"/>
      <c r="S24" s="9"/>
    </row>
    <row r="25" spans="2:26" x14ac:dyDescent="0.3">
      <c r="B25" s="10" t="s">
        <v>13</v>
      </c>
      <c r="C25" s="53" t="str">
        <f>PROPER(RTD("cqg.rtd", ,"ContractData",B25, "LongDescription",, "T"))</f>
        <v>Cadence Design Sys</v>
      </c>
      <c r="D25" s="53"/>
      <c r="E25" s="53"/>
      <c r="F25" s="11" t="str">
        <f>IFERROR(RTD("cqg.rtd", ,"ContractData", B25, "LastTradeToday",, "T"),"")</f>
        <v/>
      </c>
      <c r="G25" s="11" t="str">
        <f>IFERROR(RTD("cqg.rtd", ,"ContractData",B25, "NetLastTradeToday",, "T"),"")</f>
        <v/>
      </c>
      <c r="H25" s="12" t="str">
        <f>IFERROR(RTD("cqg.rtd", ,"ContractData",B25, "PerCentNetLastTrade",, "T")/100,"")</f>
        <v/>
      </c>
      <c r="I25" s="13" t="str">
        <f>IFERROR(RTD("cqg.rtd", ,"ContractData",B25, "PerCentNetLastTrade",, "T")/100,"")</f>
        <v/>
      </c>
      <c r="J25" s="6">
        <f>IFERROR(RTD("cqg.rtd", ,"ContractData",B25, "MT_LastBidVolume",, "T"),"")</f>
        <v>100</v>
      </c>
      <c r="K25" s="11">
        <f>IFERROR(RTD("cqg.rtd", ,"ContractData", B25, "Bid",, "T"),"")</f>
        <v>323</v>
      </c>
      <c r="L25" s="11">
        <f>IFERROR(RTD("cqg.rtd", ,"ContractData", B25, "Ask",, "T"),"")</f>
        <v>327.66000000000003</v>
      </c>
      <c r="M25" s="6">
        <f>IFERROR(RTD("cqg.rtd", ,"ContractData",B25, "MT_LastAskVolume",, "T"),"")</f>
        <v>100</v>
      </c>
      <c r="N25" s="14">
        <f>IFERROR(RTD("cqg.rtd", ,"ContractData",B25, "T_CVol",, "T"),"")</f>
        <v>660</v>
      </c>
      <c r="O25" s="29" t="s">
        <v>38</v>
      </c>
      <c r="P25" s="27"/>
      <c r="Q25" s="28"/>
      <c r="R25" s="28"/>
      <c r="S25" s="9"/>
    </row>
    <row r="26" spans="2:26" x14ac:dyDescent="0.3">
      <c r="B26" s="10" t="s">
        <v>4</v>
      </c>
      <c r="C26" s="53" t="str">
        <f>PROPER(RTD("cqg.rtd", ,"ContractData",B26, "LongDescription",, "T"))</f>
        <v>Intel Corp</v>
      </c>
      <c r="D26" s="53"/>
      <c r="E26" s="53"/>
      <c r="F26" s="11" t="str">
        <f>IFERROR(RTD("cqg.rtd", ,"ContractData", B26, "LastTradeToday",, "T"),"")</f>
        <v/>
      </c>
      <c r="G26" s="11" t="str">
        <f>IFERROR(RTD("cqg.rtd", ,"ContractData",B26, "NetLastTradeToday",, "T"),"")</f>
        <v/>
      </c>
      <c r="H26" s="12" t="str">
        <f>IFERROR(RTD("cqg.rtd", ,"ContractData",B26, "PerCentNetLastTrade",, "T")/100,"")</f>
        <v/>
      </c>
      <c r="I26" s="13" t="str">
        <f>IFERROR(RTD("cqg.rtd", ,"ContractData",B26, "PerCentNetLastTrade",, "T")/100,"")</f>
        <v/>
      </c>
      <c r="J26" s="6">
        <f>IFERROR(RTD("cqg.rtd", ,"ContractData",B26, "MT_LastBidVolume",, "T"),"")</f>
        <v>400</v>
      </c>
      <c r="K26" s="11">
        <f>IFERROR(RTD("cqg.rtd", ,"ContractData", B26, "Bid",, "T"),"")</f>
        <v>37.58</v>
      </c>
      <c r="L26" s="11">
        <f>IFERROR(RTD("cqg.rtd", ,"ContractData", B26, "Ask",, "T"),"")</f>
        <v>37.6</v>
      </c>
      <c r="M26" s="6">
        <f>IFERROR(RTD("cqg.rtd", ,"ContractData",B26, "MT_LastAskVolume",, "T"),"")</f>
        <v>22300</v>
      </c>
      <c r="N26" s="14">
        <f>IFERROR(RTD("cqg.rtd", ,"ContractData",B26, "T_CVol",, "T"),"")</f>
        <v>651265</v>
      </c>
      <c r="O26" s="29" t="s">
        <v>38</v>
      </c>
      <c r="P26" s="27"/>
      <c r="Q26" s="28"/>
      <c r="R26" s="28"/>
      <c r="S26" s="9"/>
    </row>
    <row r="27" spans="2:26" x14ac:dyDescent="0.3">
      <c r="B27" s="10" t="s">
        <v>9</v>
      </c>
      <c r="C27" s="53" t="str">
        <f>PROPER(RTD("cqg.rtd", ,"ContractData",B27, "LongDescription",, "T"))</f>
        <v>Kla Cp Cmn Stk</v>
      </c>
      <c r="D27" s="53"/>
      <c r="E27" s="53"/>
      <c r="F27" s="11" t="str">
        <f>IFERROR(RTD("cqg.rtd", ,"ContractData", B27, "LastTradeToday",, "T"),"")</f>
        <v/>
      </c>
      <c r="G27" s="11" t="str">
        <f>IFERROR(RTD("cqg.rtd", ,"ContractData",B27, "NetLastTradeToday",, "T"),"")</f>
        <v/>
      </c>
      <c r="H27" s="12" t="str">
        <f>IFERROR(RTD("cqg.rtd", ,"ContractData",B27, "PerCentNetLastTrade",, "T")/100,"")</f>
        <v/>
      </c>
      <c r="I27" s="13" t="str">
        <f>IFERROR(RTD("cqg.rtd", ,"ContractData",B27, "PerCentNetLastTrade",, "T")/100,"")</f>
        <v/>
      </c>
      <c r="J27" s="6">
        <f>IFERROR(RTD("cqg.rtd", ,"ContractData",B27, "MT_LastBidVolume",, "T"),"")</f>
        <v>100</v>
      </c>
      <c r="K27" s="11">
        <f>IFERROR(RTD("cqg.rtd", ,"ContractData", B27, "Bid",, "T"),"")</f>
        <v>1115</v>
      </c>
      <c r="L27" s="11">
        <f>IFERROR(RTD("cqg.rtd", ,"ContractData", B27, "Ask",, "T"),"")</f>
        <v>1130</v>
      </c>
      <c r="M27" s="6">
        <f>IFERROR(RTD("cqg.rtd", ,"ContractData",B27, "MT_LastAskVolume",, "T"),"")</f>
        <v>100</v>
      </c>
      <c r="N27" s="14">
        <f>IFERROR(RTD("cqg.rtd", ,"ContractData",B27, "T_CVol",, "T"),"")</f>
        <v>1102</v>
      </c>
      <c r="O27" s="29" t="s">
        <v>38</v>
      </c>
      <c r="P27" s="27"/>
      <c r="Q27" s="28"/>
      <c r="R27" s="28"/>
      <c r="S27" s="9"/>
    </row>
    <row r="28" spans="2:26" x14ac:dyDescent="0.3">
      <c r="B28" s="10" t="s">
        <v>8</v>
      </c>
      <c r="C28" s="53" t="str">
        <f>PROPER(RTD("cqg.rtd", ,"ContractData",B28, "LongDescription",, "T"))</f>
        <v>Lam Research Corp</v>
      </c>
      <c r="D28" s="53"/>
      <c r="E28" s="53"/>
      <c r="F28" s="11" t="str">
        <f>IFERROR(RTD("cqg.rtd", ,"ContractData", B28, "LastTradeToday",, "T"),"")</f>
        <v/>
      </c>
      <c r="G28" s="11" t="str">
        <f>IFERROR(RTD("cqg.rtd", ,"ContractData",B28, "NetLastTradeToday",, "T"),"")</f>
        <v/>
      </c>
      <c r="H28" s="12" t="str">
        <f>IFERROR(RTD("cqg.rtd", ,"ContractData",B28, "PerCentNetLastTrade",, "T")/100,"")</f>
        <v/>
      </c>
      <c r="I28" s="13" t="str">
        <f>IFERROR(RTD("cqg.rtd", ,"ContractData",B28, "PerCentNetLastTrade",, "T")/100,"")</f>
        <v/>
      </c>
      <c r="J28" s="6">
        <f>IFERROR(RTD("cqg.rtd", ,"ContractData",B28, "MT_LastBidVolume",, "T"),"")</f>
        <v>100</v>
      </c>
      <c r="K28" s="11">
        <f>IFERROR(RTD("cqg.rtd", ,"ContractData", B28, "Bid",, "T"),"")</f>
        <v>142.47</v>
      </c>
      <c r="L28" s="11">
        <f>IFERROR(RTD("cqg.rtd", ,"ContractData", B28, "Ask",, "T"),"")</f>
        <v>142.96</v>
      </c>
      <c r="M28" s="6">
        <f>IFERROR(RTD("cqg.rtd", ,"ContractData",B28, "MT_LastAskVolume",, "T"),"")</f>
        <v>100</v>
      </c>
      <c r="N28" s="14">
        <f>IFERROR(RTD("cqg.rtd", ,"ContractData",B28, "T_CVol",, "T"),"")</f>
        <v>16181</v>
      </c>
      <c r="O28" s="29" t="s">
        <v>38</v>
      </c>
      <c r="P28" s="27"/>
      <c r="Q28" s="28"/>
      <c r="R28" s="28"/>
      <c r="S28" s="9"/>
    </row>
    <row r="29" spans="2:26" x14ac:dyDescent="0.3">
      <c r="B29" s="10" t="s">
        <v>18</v>
      </c>
      <c r="C29" s="53" t="str">
        <f>PROPER(RTD("cqg.rtd", ,"ContractData",B29, "LongDescription",, "T"))</f>
        <v>Microchip Technology</v>
      </c>
      <c r="D29" s="53"/>
      <c r="E29" s="53"/>
      <c r="F29" s="11" t="str">
        <f>IFERROR(RTD("cqg.rtd", ,"ContractData", B29, "LastTradeToday",, "T"),"")</f>
        <v/>
      </c>
      <c r="G29" s="11" t="str">
        <f>IFERROR(RTD("cqg.rtd", ,"ContractData",B29, "NetLastTradeToday",, "T"),"")</f>
        <v/>
      </c>
      <c r="H29" s="12" t="str">
        <f>IFERROR(RTD("cqg.rtd", ,"ContractData",B29, "PerCentNetLastTrade",, "T")/100,"")</f>
        <v/>
      </c>
      <c r="I29" s="13" t="str">
        <f>IFERROR(RTD("cqg.rtd", ,"ContractData",B29, "PerCentNetLastTrade",, "T")/100,"")</f>
        <v/>
      </c>
      <c r="J29" s="6">
        <f>IFERROR(RTD("cqg.rtd", ,"ContractData",B29, "MT_LastBidVolume",, "T"),"")</f>
        <v>100</v>
      </c>
      <c r="K29" s="11">
        <f>IFERROR(RTD("cqg.rtd", ,"ContractData", B29, "Bid",, "T"),"")</f>
        <v>64.930000000000007</v>
      </c>
      <c r="L29" s="11">
        <f>IFERROR(RTD("cqg.rtd", ,"ContractData", B29, "Ask",, "T"),"")</f>
        <v>66.11</v>
      </c>
      <c r="M29" s="6">
        <f>IFERROR(RTD("cqg.rtd", ,"ContractData",B29, "MT_LastAskVolume",, "T"),"")</f>
        <v>100</v>
      </c>
      <c r="N29" s="14">
        <f>IFERROR(RTD("cqg.rtd", ,"ContractData",B29, "T_CVol",, "T"),"")</f>
        <v>585</v>
      </c>
      <c r="O29" s="29" t="s">
        <v>38</v>
      </c>
      <c r="P29" s="27"/>
      <c r="Q29" s="28"/>
      <c r="R29" s="28"/>
      <c r="S29" s="9"/>
    </row>
    <row r="30" spans="2:26" x14ac:dyDescent="0.3">
      <c r="B30" s="10" t="s">
        <v>17</v>
      </c>
      <c r="C30" s="53" t="str">
        <f>PROPER(RTD("cqg.rtd", ,"ContractData",B30, "LongDescription",, "T"))</f>
        <v>Monolithic Power Sys</v>
      </c>
      <c r="D30" s="53"/>
      <c r="E30" s="53"/>
      <c r="F30" s="11" t="str">
        <f>IFERROR(RTD("cqg.rtd", ,"ContractData", B30, "LastTradeToday",, "T"),"")</f>
        <v/>
      </c>
      <c r="G30" s="11" t="str">
        <f>IFERROR(RTD("cqg.rtd", ,"ContractData",B30, "NetLastTradeToday",, "T"),"")</f>
        <v/>
      </c>
      <c r="H30" s="12" t="str">
        <f>IFERROR(RTD("cqg.rtd", ,"ContractData",B30, "PerCentNetLastTrade",, "T")/100,"")</f>
        <v/>
      </c>
      <c r="I30" s="13" t="str">
        <f>IFERROR(RTD("cqg.rtd", ,"ContractData",B30, "PerCentNetLastTrade",, "T")/100,"")</f>
        <v/>
      </c>
      <c r="J30" s="6">
        <f>IFERROR(RTD("cqg.rtd", ,"ContractData",B30, "MT_LastBidVolume",, "T"),"")</f>
        <v>100</v>
      </c>
      <c r="K30" s="11">
        <f>IFERROR(RTD("cqg.rtd", ,"ContractData", B30, "Bid",, "T"),"")</f>
        <v>972.59</v>
      </c>
      <c r="L30" s="11">
        <f>IFERROR(RTD("cqg.rtd", ,"ContractData", B30, "Ask",, "T"),"")</f>
        <v>1100</v>
      </c>
      <c r="M30" s="6">
        <f>IFERROR(RTD("cqg.rtd", ,"ContractData",B30, "MT_LastAskVolume",, "T"),"")</f>
        <v>500</v>
      </c>
      <c r="N30" s="14">
        <f>IFERROR(RTD("cqg.rtd", ,"ContractData",B30, "T_CVol",, "T"),"")</f>
        <v>160</v>
      </c>
      <c r="O30" s="29" t="s">
        <v>38</v>
      </c>
      <c r="P30" s="27"/>
      <c r="Q30" s="28"/>
      <c r="R30" s="28"/>
      <c r="S30" s="9"/>
    </row>
    <row r="31" spans="2:26" x14ac:dyDescent="0.3">
      <c r="B31" s="10" t="s">
        <v>15</v>
      </c>
      <c r="C31" s="53" t="str">
        <f>PROPER(RTD("cqg.rtd", ,"ContractData",B31, "LongDescription",, "T"))</f>
        <v>Marvell Tech Inc Cmn</v>
      </c>
      <c r="D31" s="53"/>
      <c r="E31" s="53"/>
      <c r="F31" s="11" t="str">
        <f>IFERROR(RTD("cqg.rtd", ,"ContractData", B31, "LastTradeToday",, "T"),"")</f>
        <v/>
      </c>
      <c r="G31" s="11" t="str">
        <f>IFERROR(RTD("cqg.rtd", ,"ContractData",B31, "NetLastTradeToday",, "T"),"")</f>
        <v/>
      </c>
      <c r="H31" s="12" t="str">
        <f>IFERROR(RTD("cqg.rtd", ,"ContractData",B31, "PerCentNetLastTrade",, "T")/100,"")</f>
        <v/>
      </c>
      <c r="I31" s="13" t="str">
        <f>IFERROR(RTD("cqg.rtd", ,"ContractData",B31, "PerCentNetLastTrade",, "T")/100,"")</f>
        <v/>
      </c>
      <c r="J31" s="6">
        <f>IFERROR(RTD("cqg.rtd", ,"ContractData",B31, "MT_LastBidVolume",, "T"),"")</f>
        <v>500</v>
      </c>
      <c r="K31" s="11">
        <f>IFERROR(RTD("cqg.rtd", ,"ContractData", B31, "Bid",, "T"),"")</f>
        <v>87</v>
      </c>
      <c r="L31" s="11">
        <f>IFERROR(RTD("cqg.rtd", ,"ContractData", B31, "Ask",, "T"),"")</f>
        <v>87.15</v>
      </c>
      <c r="M31" s="6">
        <f>IFERROR(RTD("cqg.rtd", ,"ContractData",B31, "MT_LastAskVolume",, "T"),"")</f>
        <v>100</v>
      </c>
      <c r="N31" s="14">
        <f>IFERROR(RTD("cqg.rtd", ,"ContractData",B31, "T_CVol",, "T"),"")</f>
        <v>131836</v>
      </c>
      <c r="O31" s="29" t="s">
        <v>38</v>
      </c>
      <c r="P31" s="27"/>
      <c r="Q31" s="28"/>
      <c r="R31" s="28"/>
      <c r="S31" s="9"/>
    </row>
    <row r="32" spans="2:26" x14ac:dyDescent="0.3">
      <c r="B32" s="10" t="s">
        <v>6</v>
      </c>
      <c r="C32" s="53" t="str">
        <f>PROPER(RTD("cqg.rtd", ,"ContractData",B32, "LongDescription",, "T"))</f>
        <v>Micron Technology</v>
      </c>
      <c r="D32" s="53"/>
      <c r="E32" s="53"/>
      <c r="F32" s="11" t="str">
        <f>IFERROR(RTD("cqg.rtd", ,"ContractData", B32, "LastTradeToday",, "T"),"")</f>
        <v/>
      </c>
      <c r="G32" s="11" t="str">
        <f>IFERROR(RTD("cqg.rtd", ,"ContractData",B32, "NetLastTradeToday",, "T"),"")</f>
        <v/>
      </c>
      <c r="H32" s="12" t="str">
        <f>IFERROR(RTD("cqg.rtd", ,"ContractData",B32, "PerCentNetLastTrade",, "T")/100,"")</f>
        <v/>
      </c>
      <c r="I32" s="13" t="str">
        <f>IFERROR(RTD("cqg.rtd", ,"ContractData",B32, "PerCentNetLastTrade",, "T")/100,"")</f>
        <v/>
      </c>
      <c r="J32" s="6">
        <f>IFERROR(RTD("cqg.rtd", ,"ContractData",B32, "MT_LastBidVolume",, "T"),"")</f>
        <v>200</v>
      </c>
      <c r="K32" s="11">
        <f>IFERROR(RTD("cqg.rtd", ,"ContractData", B32, "Bid",, "T"),"")</f>
        <v>208.97</v>
      </c>
      <c r="L32" s="11">
        <f>IFERROR(RTD("cqg.rtd", ,"ContractData", B32, "Ask",, "T"),"")</f>
        <v>208.98000000000002</v>
      </c>
      <c r="M32" s="6">
        <f>IFERROR(RTD("cqg.rtd", ,"ContractData",B32, "MT_LastAskVolume",, "T"),"")</f>
        <v>100</v>
      </c>
      <c r="N32" s="14">
        <f>IFERROR(RTD("cqg.rtd", ,"ContractData",B32, "T_CVol",, "T"),"")</f>
        <v>326434</v>
      </c>
      <c r="O32" s="29" t="s">
        <v>38</v>
      </c>
      <c r="P32" s="27"/>
      <c r="Q32" s="28"/>
      <c r="R32" s="28"/>
      <c r="S32" s="9"/>
    </row>
    <row r="33" spans="2:31" x14ac:dyDescent="0.3">
      <c r="B33" s="10" t="s">
        <v>0</v>
      </c>
      <c r="C33" s="53" t="str">
        <f>PROPER(RTD("cqg.rtd", ,"ContractData",B33, "LongDescription",, "T"))</f>
        <v>Nvidia Corporation</v>
      </c>
      <c r="D33" s="53"/>
      <c r="E33" s="53"/>
      <c r="F33" s="11" t="str">
        <f>IFERROR(RTD("cqg.rtd", ,"ContractData", B33, "LastTradeToday",, "T"),"")</f>
        <v/>
      </c>
      <c r="G33" s="11" t="str">
        <f>IFERROR(RTD("cqg.rtd", ,"ContractData",B33, "NetLastTradeToday",, "T"),"")</f>
        <v/>
      </c>
      <c r="H33" s="12" t="str">
        <f>IFERROR(RTD("cqg.rtd", ,"ContractData",B33, "PerCentNetLastTrade",, "T")/100,"")</f>
        <v/>
      </c>
      <c r="I33" s="13" t="str">
        <f>IFERROR(RTD("cqg.rtd", ,"ContractData",B33, "PerCentNetLastTrade",, "T")/100,"")</f>
        <v/>
      </c>
      <c r="J33" s="6">
        <f>IFERROR(RTD("cqg.rtd", ,"ContractData",B33, "MT_LastBidVolume",, "T"),"")</f>
        <v>100</v>
      </c>
      <c r="K33" s="11">
        <f>IFERROR(RTD("cqg.rtd", ,"ContractData", B33, "Bid",, "T"),"")</f>
        <v>183.71</v>
      </c>
      <c r="L33" s="11">
        <f>IFERROR(RTD("cqg.rtd", ,"ContractData", B33, "Ask",, "T"),"")</f>
        <v>183.72</v>
      </c>
      <c r="M33" s="6">
        <f>IFERROR(RTD("cqg.rtd", ,"ContractData",B33, "MT_LastAskVolume",, "T"),"")</f>
        <v>100</v>
      </c>
      <c r="N33" s="14">
        <f>IFERROR(RTD("cqg.rtd", ,"ContractData",B33, "T_CVol",, "T"),"")</f>
        <v>1604404</v>
      </c>
      <c r="O33" s="29" t="s">
        <v>38</v>
      </c>
      <c r="P33" s="27"/>
      <c r="Q33" s="28"/>
      <c r="R33" s="28"/>
      <c r="S33" s="9"/>
    </row>
    <row r="34" spans="2:31" x14ac:dyDescent="0.3">
      <c r="B34" s="10" t="s">
        <v>16</v>
      </c>
      <c r="C34" s="53" t="str">
        <f>PROPER(RTD("cqg.rtd", ,"ContractData",B34, "LongDescription",, "T"))</f>
        <v>Nxp Semiconductors</v>
      </c>
      <c r="D34" s="53"/>
      <c r="E34" s="53"/>
      <c r="F34" s="11" t="str">
        <f>IFERROR(RTD("cqg.rtd", ,"ContractData", B34, "LastTradeToday",, "T"),"")</f>
        <v/>
      </c>
      <c r="G34" s="11" t="str">
        <f>IFERROR(RTD("cqg.rtd", ,"ContractData",B34, "NetLastTradeToday",, "T"),"")</f>
        <v/>
      </c>
      <c r="H34" s="12" t="str">
        <f>IFERROR(RTD("cqg.rtd", ,"ContractData",B34, "PerCentNetLastTrade",, "T")/100,"")</f>
        <v/>
      </c>
      <c r="I34" s="13" t="str">
        <f>IFERROR(RTD("cqg.rtd", ,"ContractData",B34, "PerCentNetLastTrade",, "T")/100,"")</f>
        <v/>
      </c>
      <c r="J34" s="6">
        <f>IFERROR(RTD("cqg.rtd", ,"ContractData",B34, "MT_LastBidVolume",, "T"),"")</f>
        <v>100</v>
      </c>
      <c r="K34" s="11">
        <f>IFERROR(RTD("cqg.rtd", ,"ContractData", B34, "Bid",, "T"),"")</f>
        <v>211.8</v>
      </c>
      <c r="L34" s="11">
        <f>IFERROR(RTD("cqg.rtd", ,"ContractData", B34, "Ask",, "T"),"")</f>
        <v>218.25</v>
      </c>
      <c r="M34" s="6">
        <f>IFERROR(RTD("cqg.rtd", ,"ContractData",B34, "MT_LastAskVolume",, "T"),"")</f>
        <v>200</v>
      </c>
      <c r="N34" s="14">
        <f>IFERROR(RTD("cqg.rtd", ,"ContractData",B34, "T_CVol",, "T"),"")</f>
        <v>1043</v>
      </c>
      <c r="O34" s="29" t="s">
        <v>38</v>
      </c>
      <c r="P34" s="27"/>
      <c r="Q34" s="28"/>
      <c r="R34" s="28"/>
      <c r="S34" s="9"/>
    </row>
    <row r="35" spans="2:31" x14ac:dyDescent="0.3">
      <c r="B35" s="10" t="s">
        <v>24</v>
      </c>
      <c r="C35" s="53" t="str">
        <f>PROPER(RTD("cqg.rtd", ,"ContractData",B35, "LongDescription",, "T"))</f>
        <v>Universal Display</v>
      </c>
      <c r="D35" s="53"/>
      <c r="E35" s="53"/>
      <c r="F35" s="11" t="str">
        <f>IFERROR(RTD("cqg.rtd", ,"ContractData", B35, "LastTradeToday",, "T"),"")</f>
        <v/>
      </c>
      <c r="G35" s="11" t="str">
        <f>IFERROR(RTD("cqg.rtd", ,"ContractData",B35, "NetLastTradeToday",, "T"),"")</f>
        <v/>
      </c>
      <c r="H35" s="12" t="str">
        <f>IFERROR(RTD("cqg.rtd", ,"ContractData",B35, "PerCentNetLastTrade",, "T")/100,"")</f>
        <v/>
      </c>
      <c r="I35" s="13" t="str">
        <f>IFERROR(RTD("cqg.rtd", ,"ContractData",B35, "PerCentNetLastTrade",, "T")/100,"")</f>
        <v/>
      </c>
      <c r="J35" s="6">
        <f>IFERROR(RTD("cqg.rtd", ,"ContractData",B35, "MT_LastBidVolume",, "T"),"")</f>
        <v>500</v>
      </c>
      <c r="K35" s="11">
        <f>IFERROR(RTD("cqg.rtd", ,"ContractData", B35, "Bid",, "T"),"")</f>
        <v>149</v>
      </c>
      <c r="L35" s="11">
        <f>IFERROR(RTD("cqg.rtd", ,"ContractData", B35, "Ask",, "T"),"")</f>
        <v>154.22</v>
      </c>
      <c r="M35" s="6">
        <f>IFERROR(RTD("cqg.rtd", ,"ContractData",B35, "MT_LastAskVolume",, "T"),"")</f>
        <v>100</v>
      </c>
      <c r="N35" s="14">
        <f>IFERROR(RTD("cqg.rtd", ,"ContractData",B35, "T_CVol",, "T"),"")</f>
        <v>231</v>
      </c>
      <c r="O35" s="29" t="s">
        <v>38</v>
      </c>
      <c r="P35" s="27"/>
      <c r="Q35" s="28"/>
      <c r="R35" s="28"/>
      <c r="S35" s="9"/>
    </row>
    <row r="36" spans="2:31" x14ac:dyDescent="0.3">
      <c r="B36" s="10" t="s">
        <v>21</v>
      </c>
      <c r="C36" s="53" t="str">
        <f>PROPER(RTD("cqg.rtd", ,"ContractData",B36, "LongDescription",, "T"))</f>
        <v>On Semiconductor</v>
      </c>
      <c r="D36" s="53"/>
      <c r="E36" s="53"/>
      <c r="F36" s="11" t="str">
        <f>IFERROR(RTD("cqg.rtd", ,"ContractData", B36, "LastTradeToday",, "T"),"")</f>
        <v/>
      </c>
      <c r="G36" s="11" t="str">
        <f>IFERROR(RTD("cqg.rtd", ,"ContractData",B36, "NetLastTradeToday",, "T"),"")</f>
        <v/>
      </c>
      <c r="H36" s="12" t="str">
        <f>IFERROR(RTD("cqg.rtd", ,"ContractData",B36, "PerCentNetLastTrade",, "T")/100,"")</f>
        <v/>
      </c>
      <c r="I36" s="13" t="str">
        <f>IFERROR(RTD("cqg.rtd", ,"ContractData",B36, "PerCentNetLastTrade",, "T")/100,"")</f>
        <v/>
      </c>
      <c r="J36" s="6">
        <f>IFERROR(RTD("cqg.rtd", ,"ContractData",B36, "MT_LastBidVolume",, "T"),"")</f>
        <v>300</v>
      </c>
      <c r="K36" s="11">
        <f>IFERROR(RTD("cqg.rtd", ,"ContractData", B36, "Bid",, "T"),"")</f>
        <v>53.01</v>
      </c>
      <c r="L36" s="11">
        <f>IFERROR(RTD("cqg.rtd", ,"ContractData", B36, "Ask",, "T"),"")</f>
        <v>53.03</v>
      </c>
      <c r="M36" s="6">
        <f>IFERROR(RTD("cqg.rtd", ,"ContractData",B36, "MT_LastAskVolume",, "T"),"")</f>
        <v>200</v>
      </c>
      <c r="N36" s="14">
        <f>IFERROR(RTD("cqg.rtd", ,"ContractData",B36, "T_CVol",, "T"),"")</f>
        <v>4440</v>
      </c>
      <c r="O36" s="29" t="s">
        <v>38</v>
      </c>
      <c r="P36" s="27"/>
      <c r="Q36" s="28"/>
      <c r="R36" s="28"/>
      <c r="S36" s="9"/>
    </row>
    <row r="37" spans="2:31" x14ac:dyDescent="0.3">
      <c r="B37" s="10" t="s">
        <v>10</v>
      </c>
      <c r="C37" s="53" t="str">
        <f>PROPER(RTD("cqg.rtd", ,"ContractData",B37, "LongDescription",, "T"))</f>
        <v>Qualcomm Inc</v>
      </c>
      <c r="D37" s="53"/>
      <c r="E37" s="53"/>
      <c r="F37" s="11" t="str">
        <f>IFERROR(RTD("cqg.rtd", ,"ContractData", B37, "LastTradeToday",, "T"),"")</f>
        <v/>
      </c>
      <c r="G37" s="11" t="str">
        <f>IFERROR(RTD("cqg.rtd", ,"ContractData",B37, "NetLastTradeToday",, "T"),"")</f>
        <v/>
      </c>
      <c r="H37" s="12" t="str">
        <f>IFERROR(RTD("cqg.rtd", ,"ContractData",B37, "PerCentNetLastTrade",, "T")/100,"")</f>
        <v/>
      </c>
      <c r="I37" s="13" t="str">
        <f>IFERROR(RTD("cqg.rtd", ,"ContractData",B37, "PerCentNetLastTrade",, "T")/100,"")</f>
        <v/>
      </c>
      <c r="J37" s="6">
        <f>IFERROR(RTD("cqg.rtd", ,"ContractData",B37, "MT_LastBidVolume",, "T"),"")</f>
        <v>400</v>
      </c>
      <c r="K37" s="11">
        <f>IFERROR(RTD("cqg.rtd", ,"ContractData", B37, "Bid",, "T"),"")</f>
        <v>162.24</v>
      </c>
      <c r="L37" s="11">
        <f>IFERROR(RTD("cqg.rtd", ,"ContractData", B37, "Ask",, "T"),"")</f>
        <v>162.38</v>
      </c>
      <c r="M37" s="6">
        <f>IFERROR(RTD("cqg.rtd", ,"ContractData",B37, "MT_LastAskVolume",, "T"),"")</f>
        <v>200</v>
      </c>
      <c r="N37" s="14">
        <f>IFERROR(RTD("cqg.rtd", ,"ContractData",B37, "T_CVol",, "T"),"")</f>
        <v>33794</v>
      </c>
      <c r="O37" s="29" t="s">
        <v>38</v>
      </c>
      <c r="P37" s="27"/>
      <c r="Q37" s="28"/>
      <c r="R37" s="28"/>
      <c r="S37" s="9"/>
    </row>
    <row r="38" spans="2:31" x14ac:dyDescent="0.3">
      <c r="B38" s="10" t="s">
        <v>23</v>
      </c>
      <c r="C38" s="53" t="str">
        <f>PROPER(RTD("cqg.rtd", ,"ContractData",B38, "LongDescription",, "T"))</f>
        <v>Qorvo, Inc. Cmn</v>
      </c>
      <c r="D38" s="53"/>
      <c r="E38" s="53"/>
      <c r="F38" s="11" t="str">
        <f>IFERROR(RTD("cqg.rtd", ,"ContractData", B38, "LastTradeToday",, "T"),"")</f>
        <v/>
      </c>
      <c r="G38" s="11" t="str">
        <f>IFERROR(RTD("cqg.rtd", ,"ContractData",B38, "NetLastTradeToday",, "T"),"")</f>
        <v/>
      </c>
      <c r="H38" s="12" t="str">
        <f>IFERROR(RTD("cqg.rtd", ,"ContractData",B38, "PerCentNetLastTrade",, "T")/100,"")</f>
        <v/>
      </c>
      <c r="I38" s="13" t="str">
        <f>IFERROR(RTD("cqg.rtd", ,"ContractData",B38, "PerCentNetLastTrade",, "T")/100,"")</f>
        <v/>
      </c>
      <c r="J38" s="6">
        <f>IFERROR(RTD("cqg.rtd", ,"ContractData",B38, "MT_LastBidVolume",, "T"),"")</f>
        <v>100</v>
      </c>
      <c r="K38" s="11">
        <f>IFERROR(RTD("cqg.rtd", ,"ContractData", B38, "Bid",, "T"),"")</f>
        <v>89</v>
      </c>
      <c r="L38" s="11">
        <f>IFERROR(RTD("cqg.rtd", ,"ContractData", B38, "Ask",, "T"),"")</f>
        <v>90</v>
      </c>
      <c r="M38" s="6">
        <f>IFERROR(RTD("cqg.rtd", ,"ContractData",B38, "MT_LastAskVolume",, "T"),"")</f>
        <v>300</v>
      </c>
      <c r="N38" s="14">
        <f>IFERROR(RTD("cqg.rtd", ,"ContractData",B38, "T_CVol",, "T"),"")</f>
        <v>8049</v>
      </c>
      <c r="O38" s="29" t="s">
        <v>38</v>
      </c>
      <c r="P38" s="27"/>
      <c r="Q38" s="28"/>
      <c r="R38" s="28"/>
      <c r="S38" s="9"/>
    </row>
    <row r="39" spans="2:31" x14ac:dyDescent="0.3">
      <c r="B39" s="10" t="s">
        <v>14</v>
      </c>
      <c r="C39" s="53" t="str">
        <f>PROPER(RTD("cqg.rtd", ,"ContractData",B39, "LongDescription",, "T"))</f>
        <v>Synopsys, Inc.</v>
      </c>
      <c r="D39" s="53"/>
      <c r="E39" s="53"/>
      <c r="F39" s="11" t="str">
        <f>IFERROR(RTD("cqg.rtd", ,"ContractData", B39, "LastTradeToday",, "T"),"")</f>
        <v/>
      </c>
      <c r="G39" s="11" t="str">
        <f>IFERROR(RTD("cqg.rtd", ,"ContractData",B39, "NetLastTradeToday",, "T"),"")</f>
        <v/>
      </c>
      <c r="H39" s="12" t="str">
        <f>IFERROR(RTD("cqg.rtd", ,"ContractData",B39, "PerCentNetLastTrade",, "T")/100,"")</f>
        <v/>
      </c>
      <c r="I39" s="13" t="str">
        <f>IFERROR(RTD("cqg.rtd", ,"ContractData",B39, "PerCentNetLastTrade",, "T")/100,"")</f>
        <v/>
      </c>
      <c r="J39" s="6">
        <f>IFERROR(RTD("cqg.rtd", ,"ContractData",B39, "MT_LastBidVolume",, "T"),"")</f>
        <v>100</v>
      </c>
      <c r="K39" s="11">
        <f>IFERROR(RTD("cqg.rtd", ,"ContractData", B39, "Bid",, "T"),"")</f>
        <v>449.07</v>
      </c>
      <c r="L39" s="11">
        <f>IFERROR(RTD("cqg.rtd", ,"ContractData", B39, "Ask",, "T"),"")</f>
        <v>450.5</v>
      </c>
      <c r="M39" s="6">
        <f>IFERROR(RTD("cqg.rtd", ,"ContractData",B39, "MT_LastAskVolume",, "T"),"")</f>
        <v>100</v>
      </c>
      <c r="N39" s="14">
        <f>IFERROR(RTD("cqg.rtd", ,"ContractData",B39, "T_CVol",, "T"),"")</f>
        <v>4100</v>
      </c>
      <c r="O39" s="29" t="s">
        <v>38</v>
      </c>
      <c r="P39" s="27"/>
      <c r="Q39" s="28"/>
      <c r="R39" s="28"/>
      <c r="S39" s="9"/>
    </row>
    <row r="40" spans="2:31" x14ac:dyDescent="0.3">
      <c r="B40" s="10" t="s">
        <v>19</v>
      </c>
      <c r="C40" s="53" t="str">
        <f>RTD("cqg.rtd", ,"ContractData",B40, "LongDescription",, "T")</f>
        <v>STMicroelectronics N.V.</v>
      </c>
      <c r="D40" s="53"/>
      <c r="E40" s="53"/>
      <c r="F40" s="11" t="str">
        <f>IFERROR(RTD("cqg.rtd", ,"ContractData", B40, "LastTradeToday",, "T"),"")</f>
        <v/>
      </c>
      <c r="G40" s="11" t="str">
        <f>IFERROR(RTD("cqg.rtd", ,"ContractData",B40, "NetLastTradeToday",, "T"),"")</f>
        <v/>
      </c>
      <c r="H40" s="12" t="str">
        <f>IFERROR(RTD("cqg.rtd", ,"ContractData",B40, "PerCentNetLastTrade",, "T")/100,"")</f>
        <v/>
      </c>
      <c r="I40" s="13" t="str">
        <f>IFERROR(RTD("cqg.rtd", ,"ContractData",B40, "PerCentNetLastTrade",, "T")/100,"")</f>
        <v/>
      </c>
      <c r="J40" s="6">
        <f>IFERROR(RTD("cqg.rtd", ,"ContractData",B40, "MT_LastBidVolume",, "T"),"")</f>
        <v>1800</v>
      </c>
      <c r="K40" s="11">
        <f>IFERROR(RTD("cqg.rtd", ,"ContractData", B40, "Bid",, "T"),"")</f>
        <v>29.580000000000002</v>
      </c>
      <c r="L40" s="11">
        <f>IFERROR(RTD("cqg.rtd", ,"ContractData", B40, "Ask",, "T"),"")</f>
        <v>29.59</v>
      </c>
      <c r="M40" s="6">
        <f>IFERROR(RTD("cqg.rtd", ,"ContractData",B40, "MT_LastAskVolume",, "T"),"")</f>
        <v>200</v>
      </c>
      <c r="N40" s="14">
        <f>IFERROR(RTD("cqg.rtd", ,"ContractData",B40, "T_CVol",, "T"),"")</f>
        <v>30470</v>
      </c>
      <c r="O40" s="29" t="s">
        <v>38</v>
      </c>
      <c r="P40" s="27"/>
      <c r="Q40" s="28"/>
      <c r="R40" s="28"/>
      <c r="S40" s="9"/>
    </row>
    <row r="41" spans="2:31" x14ac:dyDescent="0.3">
      <c r="B41" s="10" t="s">
        <v>22</v>
      </c>
      <c r="C41" s="53" t="str">
        <f>PROPER(RTD("cqg.rtd", ,"ContractData",B41, "LongDescription",, "T"))</f>
        <v>Skyworks Solutions##</v>
      </c>
      <c r="D41" s="53"/>
      <c r="E41" s="53"/>
      <c r="F41" s="11" t="str">
        <f>IFERROR(RTD("cqg.rtd", ,"ContractData", B41, "LastTradeToday",, "T"),"")</f>
        <v/>
      </c>
      <c r="G41" s="11" t="str">
        <f>IFERROR(RTD("cqg.rtd", ,"ContractData",B41, "NetLastTradeToday",, "T"),"")</f>
        <v/>
      </c>
      <c r="H41" s="12" t="str">
        <f>IFERROR(RTD("cqg.rtd", ,"ContractData",B41, "PerCentNetLastTrade",, "T")/100,"")</f>
        <v/>
      </c>
      <c r="I41" s="13" t="str">
        <f>IFERROR(RTD("cqg.rtd", ,"ContractData",B41, "PerCentNetLastTrade",, "T")/100,"")</f>
        <v/>
      </c>
      <c r="J41" s="6">
        <f>IFERROR(RTD("cqg.rtd", ,"ContractData",B41, "MT_LastBidVolume",, "T"),"")</f>
        <v>100</v>
      </c>
      <c r="K41" s="11">
        <f>IFERROR(RTD("cqg.rtd", ,"ContractData", B41, "Bid",, "T"),"")</f>
        <v>71.180000000000007</v>
      </c>
      <c r="L41" s="11">
        <f>IFERROR(RTD("cqg.rtd", ,"ContractData", B41, "Ask",, "T"),"")</f>
        <v>73.600000000000009</v>
      </c>
      <c r="M41" s="6">
        <f>IFERROR(RTD("cqg.rtd", ,"ContractData",B41, "MT_LastAskVolume",, "T"),"")</f>
        <v>9200</v>
      </c>
      <c r="N41" s="14">
        <f>IFERROR(RTD("cqg.rtd", ,"ContractData",B41, "T_CVol",, "T"),"")</f>
        <v>571</v>
      </c>
      <c r="O41" s="29" t="s">
        <v>38</v>
      </c>
      <c r="P41" s="27"/>
      <c r="Q41" s="28"/>
      <c r="R41" s="28"/>
      <c r="S41" s="9"/>
    </row>
    <row r="42" spans="2:31" x14ac:dyDescent="0.3">
      <c r="B42" s="10" t="s">
        <v>20</v>
      </c>
      <c r="C42" s="53" t="str">
        <f>PROPER(RTD("cqg.rtd", ,"ContractData",B42, "LongDescription",, "T"))</f>
        <v>Teradyne Inc Cmn</v>
      </c>
      <c r="D42" s="53"/>
      <c r="E42" s="53"/>
      <c r="F42" s="11" t="str">
        <f>IFERROR(RTD("cqg.rtd", ,"ContractData", B42, "LastTradeToday",, "T"),"")</f>
        <v/>
      </c>
      <c r="G42" s="11" t="str">
        <f>IFERROR(RTD("cqg.rtd", ,"ContractData",B42, "NetLastTradeToday",, "T"),"")</f>
        <v/>
      </c>
      <c r="H42" s="12" t="str">
        <f>IFERROR(RTD("cqg.rtd", ,"ContractData",B42, "PerCentNetLastTrade",, "T")/100,"")</f>
        <v/>
      </c>
      <c r="I42" s="13" t="str">
        <f>IFERROR(RTD("cqg.rtd", ,"ContractData",B42, "PerCentNetLastTrade",, "T")/100,"")</f>
        <v/>
      </c>
      <c r="J42" s="6">
        <f>IFERROR(RTD("cqg.rtd", ,"ContractData",B42, "MT_LastBidVolume",, "T"),"")</f>
        <v>100</v>
      </c>
      <c r="K42" s="11">
        <f>IFERROR(RTD("cqg.rtd", ,"ContractData", B42, "Bid",, "T"),"")</f>
        <v>139.81</v>
      </c>
      <c r="L42" s="11">
        <f>IFERROR(RTD("cqg.rtd", ,"ContractData", B42, "Ask",, "T"),"")</f>
        <v>140.70000000000002</v>
      </c>
      <c r="M42" s="6">
        <f>IFERROR(RTD("cqg.rtd", ,"ContractData",B42, "MT_LastAskVolume",, "T"),"")</f>
        <v>100</v>
      </c>
      <c r="N42" s="14">
        <f>IFERROR(RTD("cqg.rtd", ,"ContractData",B42, "T_CVol",, "T"),"")</f>
        <v>2063</v>
      </c>
      <c r="O42" s="29" t="s">
        <v>38</v>
      </c>
      <c r="P42" s="27"/>
      <c r="Q42" s="28"/>
      <c r="R42" s="28"/>
      <c r="S42" s="9"/>
    </row>
    <row r="43" spans="2:31" x14ac:dyDescent="0.3">
      <c r="B43" s="10" t="s">
        <v>1</v>
      </c>
      <c r="C43" s="53" t="str">
        <f>PROPER(LEFT(RTD("cqg.rtd", ,"ContractData",B43, "LongDescription",, "T"),34))</f>
        <v>Taiwan Semiconductor Manufacturing</v>
      </c>
      <c r="D43" s="53"/>
      <c r="E43" s="53"/>
      <c r="F43" s="11" t="str">
        <f>IFERROR(RTD("cqg.rtd", ,"ContractData", B43, "LastTradeToday",, "T"),"")</f>
        <v/>
      </c>
      <c r="G43" s="11" t="str">
        <f>IFERROR(RTD("cqg.rtd", ,"ContractData",B43, "NetLastTradeToday",, "T"),"")</f>
        <v/>
      </c>
      <c r="H43" s="12" t="str">
        <f>IFERROR(RTD("cqg.rtd", ,"ContractData",B43, "PerCentNetLastTrade",, "T")/100,"")</f>
        <v/>
      </c>
      <c r="I43" s="13" t="str">
        <f>IFERROR(RTD("cqg.rtd", ,"ContractData",B43, "PerCentNetLastTrade",, "T")/100,"")</f>
        <v/>
      </c>
      <c r="J43" s="6">
        <f>IFERROR(RTD("cqg.rtd", ,"ContractData",B43, "MT_LastBidVolume",, "T"),"")</f>
        <v>400</v>
      </c>
      <c r="K43" s="11">
        <f>IFERROR(RTD("cqg.rtd", ,"ContractData", B43, "Bid",, "T"),"")</f>
        <v>300.59000000000003</v>
      </c>
      <c r="L43" s="11">
        <f>IFERROR(RTD("cqg.rtd", ,"ContractData", B43, "Ask",, "T"),"")</f>
        <v>300.88</v>
      </c>
      <c r="M43" s="6">
        <f>IFERROR(RTD("cqg.rtd", ,"ContractData",B43, "MT_LastAskVolume",, "T"),"")</f>
        <v>100</v>
      </c>
      <c r="N43" s="14">
        <f>IFERROR(RTD("cqg.rtd", ,"ContractData",B43, "T_CVol",, "T"),"")</f>
        <v>158200</v>
      </c>
      <c r="O43" s="29" t="s">
        <v>38</v>
      </c>
      <c r="P43" s="27"/>
      <c r="Q43" s="28"/>
      <c r="R43" s="28"/>
      <c r="S43" s="9"/>
    </row>
    <row r="44" spans="2:31" x14ac:dyDescent="0.3">
      <c r="B44" s="16" t="s">
        <v>11</v>
      </c>
      <c r="C44" s="54" t="str">
        <f>PROPER(RTD("cqg.rtd", ,"ContractData",B44, "LongDescription",, "T"))</f>
        <v>Texas Instruments</v>
      </c>
      <c r="D44" s="54"/>
      <c r="E44" s="54"/>
      <c r="F44" s="17" t="str">
        <f>IFERROR(RTD("cqg.rtd", ,"ContractData", B44, "LastTradeToday",, "T"),"")</f>
        <v/>
      </c>
      <c r="G44" s="17" t="str">
        <f>IFERROR(RTD("cqg.rtd", ,"ContractData",B44, "NetLastTradeToday",, "T"),"")</f>
        <v/>
      </c>
      <c r="H44" s="18" t="str">
        <f>IFERROR(RTD("cqg.rtd", ,"ContractData",B44, "PerCentNetLastTrade",, "T")/100,"")</f>
        <v/>
      </c>
      <c r="I44" s="19" t="str">
        <f>IFERROR(RTD("cqg.rtd", ,"ContractData",B44, "PerCentNetLastTrade",, "T")/100,"")</f>
        <v/>
      </c>
      <c r="J44" s="7">
        <f>IFERROR(RTD("cqg.rtd", ,"ContractData",B44, "MT_LastBidVolume",, "T"),"")</f>
        <v>700</v>
      </c>
      <c r="K44" s="17">
        <f>IFERROR(RTD("cqg.rtd", ,"ContractData", B44, "Bid",, "T"),"")</f>
        <v>174.58</v>
      </c>
      <c r="L44" s="17">
        <f>IFERROR(RTD("cqg.rtd", ,"ContractData", B44, "Ask",, "T"),"")</f>
        <v>175.3</v>
      </c>
      <c r="M44" s="7">
        <f>IFERROR(RTD("cqg.rtd", ,"ContractData",B44, "MT_LastAskVolume",, "T"),"")</f>
        <v>400</v>
      </c>
      <c r="N44" s="20">
        <f>IFERROR(RTD("cqg.rtd", ,"ContractData",B44, "T_CVol",, "T"),"")</f>
        <v>29390</v>
      </c>
      <c r="O44" s="30" t="s">
        <v>38</v>
      </c>
      <c r="P44" s="27"/>
      <c r="Q44" s="28"/>
      <c r="R44" s="28"/>
      <c r="S44" s="9"/>
    </row>
    <row r="45" spans="2:31" x14ac:dyDescent="0.3">
      <c r="B45" s="21"/>
      <c r="C45" s="22" t="s">
        <v>35</v>
      </c>
      <c r="D45" s="22"/>
      <c r="E45" s="22"/>
      <c r="F45" s="22"/>
      <c r="G45" s="22" t="s">
        <v>36</v>
      </c>
      <c r="H45" s="22"/>
      <c r="I45" s="22"/>
      <c r="J45" s="34" t="s">
        <v>37</v>
      </c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 t="str">
        <f>W47</f>
        <v>Today 0.00% of the holdings are positive.</v>
      </c>
      <c r="W45" s="34"/>
      <c r="X45" s="34"/>
      <c r="Y45" s="34"/>
      <c r="Z45" s="34"/>
      <c r="AA45" s="35"/>
      <c r="AB45" s="2"/>
      <c r="AC45" s="2"/>
      <c r="AD45" s="2"/>
      <c r="AE45" s="2"/>
    </row>
    <row r="47" spans="2:31" x14ac:dyDescent="0.3">
      <c r="V47" s="3">
        <f>Data!N2*100</f>
        <v>0</v>
      </c>
      <c r="W47" s="4" t="str">
        <f>"Today "&amp;TEXT(V47,"0.00")&amp;"% of the holdings are positive."</f>
        <v>Today 0.00% of the holdings are positive.</v>
      </c>
      <c r="X47" s="4"/>
      <c r="Y47" s="4"/>
      <c r="Z47" s="4"/>
    </row>
  </sheetData>
  <sheetProtection algorithmName="SHA-512" hashValue="NSa3TvAYS3vBL6t0acw5gHT83wEPeqhO+uNvyfxitdlvBWktVZjyeYi7Sn2ETvgCK4Srhsre4UuIbIilb8i5Og==" saltValue="r6DReIlNU0xNH0n6kc/AsA==" spinCount="100000" sheet="1" objects="1" scenarios="1" selectLockedCells="1"/>
  <mergeCells count="206">
    <mergeCell ref="C34:E34"/>
    <mergeCell ref="C35:E35"/>
    <mergeCell ref="C36:E36"/>
    <mergeCell ref="C37:E37"/>
    <mergeCell ref="C38:E38"/>
    <mergeCell ref="C44:E44"/>
    <mergeCell ref="C39:E39"/>
    <mergeCell ref="C40:E40"/>
    <mergeCell ref="C41:E41"/>
    <mergeCell ref="C42:E42"/>
    <mergeCell ref="C43:E43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J4:K4"/>
    <mergeCell ref="J5:K5"/>
    <mergeCell ref="J6:K6"/>
    <mergeCell ref="J7:K7"/>
    <mergeCell ref="J8:K8"/>
    <mergeCell ref="J9:K9"/>
    <mergeCell ref="J10:K10"/>
    <mergeCell ref="L4:M4"/>
    <mergeCell ref="C24:E24"/>
    <mergeCell ref="C20:E20"/>
    <mergeCell ref="C21:E21"/>
    <mergeCell ref="C22:E22"/>
    <mergeCell ref="C23:E23"/>
    <mergeCell ref="B6:C6"/>
    <mergeCell ref="B9:C9"/>
    <mergeCell ref="B8:C8"/>
    <mergeCell ref="B7:C7"/>
    <mergeCell ref="B10:C10"/>
    <mergeCell ref="D5:E5"/>
    <mergeCell ref="D6:E6"/>
    <mergeCell ref="D7:E7"/>
    <mergeCell ref="L5:M5"/>
    <mergeCell ref="L6:M6"/>
    <mergeCell ref="L7:M7"/>
    <mergeCell ref="B2:E3"/>
    <mergeCell ref="D8:E8"/>
    <mergeCell ref="D9:E9"/>
    <mergeCell ref="H6:I6"/>
    <mergeCell ref="H7:I7"/>
    <mergeCell ref="H8:I8"/>
    <mergeCell ref="H9:I9"/>
    <mergeCell ref="H10:I10"/>
    <mergeCell ref="X2:AA3"/>
    <mergeCell ref="B4:C4"/>
    <mergeCell ref="D4:E4"/>
    <mergeCell ref="B5:C5"/>
    <mergeCell ref="H4:I4"/>
    <mergeCell ref="H5:I5"/>
    <mergeCell ref="N4:O4"/>
    <mergeCell ref="N5:O5"/>
    <mergeCell ref="D10:E10"/>
    <mergeCell ref="F4:G4"/>
    <mergeCell ref="F5:G5"/>
    <mergeCell ref="F6:G6"/>
    <mergeCell ref="F7:G7"/>
    <mergeCell ref="F8:G8"/>
    <mergeCell ref="F9:G9"/>
    <mergeCell ref="F10:G10"/>
    <mergeCell ref="L8:M8"/>
    <mergeCell ref="L9:M9"/>
    <mergeCell ref="L10:M10"/>
    <mergeCell ref="N6:O6"/>
    <mergeCell ref="N7:O7"/>
    <mergeCell ref="N8:O8"/>
    <mergeCell ref="N9:O9"/>
    <mergeCell ref="N10:O10"/>
    <mergeCell ref="P4:Q4"/>
    <mergeCell ref="P5:Q5"/>
    <mergeCell ref="P6:Q6"/>
    <mergeCell ref="P7:Q7"/>
    <mergeCell ref="P8:Q8"/>
    <mergeCell ref="P9:Q9"/>
    <mergeCell ref="P10:Q10"/>
    <mergeCell ref="R4:S4"/>
    <mergeCell ref="R5:S5"/>
    <mergeCell ref="R6:S6"/>
    <mergeCell ref="R7:S7"/>
    <mergeCell ref="R8:S8"/>
    <mergeCell ref="R9:S9"/>
    <mergeCell ref="R10:S10"/>
    <mergeCell ref="X10:Y10"/>
    <mergeCell ref="Z4:AA4"/>
    <mergeCell ref="Z5:AA5"/>
    <mergeCell ref="Z6:AA6"/>
    <mergeCell ref="Z7:AA7"/>
    <mergeCell ref="Z8:AA8"/>
    <mergeCell ref="Z9:AA9"/>
    <mergeCell ref="Z10:AA10"/>
    <mergeCell ref="X4:Y4"/>
    <mergeCell ref="X5:Y5"/>
    <mergeCell ref="X6:Y6"/>
    <mergeCell ref="X7:Y7"/>
    <mergeCell ref="X8:Y8"/>
    <mergeCell ref="X9:Y9"/>
    <mergeCell ref="F2:W3"/>
    <mergeCell ref="C11:D11"/>
    <mergeCell ref="C12:D12"/>
    <mergeCell ref="C13:D13"/>
    <mergeCell ref="C14:D14"/>
    <mergeCell ref="C15:D15"/>
    <mergeCell ref="G11:H11"/>
    <mergeCell ref="G12:H12"/>
    <mergeCell ref="G13:H13"/>
    <mergeCell ref="G14:H14"/>
    <mergeCell ref="T10:U10"/>
    <mergeCell ref="V4:W4"/>
    <mergeCell ref="V5:W5"/>
    <mergeCell ref="V6:W6"/>
    <mergeCell ref="V7:W7"/>
    <mergeCell ref="V8:W8"/>
    <mergeCell ref="V9:W9"/>
    <mergeCell ref="V10:W10"/>
    <mergeCell ref="T4:U4"/>
    <mergeCell ref="T5:U5"/>
    <mergeCell ref="T6:U6"/>
    <mergeCell ref="T7:U7"/>
    <mergeCell ref="T8:U8"/>
    <mergeCell ref="T9:U9"/>
    <mergeCell ref="C16:D16"/>
    <mergeCell ref="C17:D17"/>
    <mergeCell ref="E11:F11"/>
    <mergeCell ref="E12:F12"/>
    <mergeCell ref="E13:F13"/>
    <mergeCell ref="E14:F14"/>
    <mergeCell ref="E15:F15"/>
    <mergeCell ref="E16:F16"/>
    <mergeCell ref="E17:F17"/>
    <mergeCell ref="G15:H15"/>
    <mergeCell ref="G16:H16"/>
    <mergeCell ref="G17:H17"/>
    <mergeCell ref="I11:J11"/>
    <mergeCell ref="I12:J12"/>
    <mergeCell ref="I13:J13"/>
    <mergeCell ref="I14:J14"/>
    <mergeCell ref="I15:J15"/>
    <mergeCell ref="I16:J16"/>
    <mergeCell ref="I17:J17"/>
    <mergeCell ref="K17:L17"/>
    <mergeCell ref="M11:N11"/>
    <mergeCell ref="M12:N12"/>
    <mergeCell ref="M13:N13"/>
    <mergeCell ref="M14:N14"/>
    <mergeCell ref="M15:N15"/>
    <mergeCell ref="M16:N16"/>
    <mergeCell ref="M17:N17"/>
    <mergeCell ref="K11:L11"/>
    <mergeCell ref="K12:L12"/>
    <mergeCell ref="K13:L13"/>
    <mergeCell ref="K14:L14"/>
    <mergeCell ref="K15:L15"/>
    <mergeCell ref="K16:L16"/>
    <mergeCell ref="U17:V17"/>
    <mergeCell ref="S11:T11"/>
    <mergeCell ref="S12:T12"/>
    <mergeCell ref="S13:T13"/>
    <mergeCell ref="S14:T14"/>
    <mergeCell ref="S15:T15"/>
    <mergeCell ref="S16:T16"/>
    <mergeCell ref="O17:P17"/>
    <mergeCell ref="Q11:R11"/>
    <mergeCell ref="Q12:R12"/>
    <mergeCell ref="Q13:R13"/>
    <mergeCell ref="Q14:R14"/>
    <mergeCell ref="Q15:R15"/>
    <mergeCell ref="Q16:R16"/>
    <mergeCell ref="Q17:R17"/>
    <mergeCell ref="O11:P11"/>
    <mergeCell ref="O12:P12"/>
    <mergeCell ref="O13:P13"/>
    <mergeCell ref="O14:P14"/>
    <mergeCell ref="O15:P15"/>
    <mergeCell ref="O16:P16"/>
    <mergeCell ref="C19:E19"/>
    <mergeCell ref="V45:AA45"/>
    <mergeCell ref="J45:U45"/>
    <mergeCell ref="W17:X17"/>
    <mergeCell ref="Y11:Z11"/>
    <mergeCell ref="Y12:Z12"/>
    <mergeCell ref="Y13:Z13"/>
    <mergeCell ref="Y14:Z14"/>
    <mergeCell ref="Y15:Z15"/>
    <mergeCell ref="Y16:Z16"/>
    <mergeCell ref="Y17:Z17"/>
    <mergeCell ref="W11:X11"/>
    <mergeCell ref="W12:X12"/>
    <mergeCell ref="W13:X13"/>
    <mergeCell ref="W14:X14"/>
    <mergeCell ref="W15:X15"/>
    <mergeCell ref="W16:X16"/>
    <mergeCell ref="S17:T17"/>
    <mergeCell ref="U11:V11"/>
    <mergeCell ref="U12:V12"/>
    <mergeCell ref="U13:V13"/>
    <mergeCell ref="U14:V14"/>
    <mergeCell ref="U15:V15"/>
    <mergeCell ref="U16:V16"/>
  </mergeCells>
  <conditionalFormatting sqref="H20:H44">
    <cfRule type="colorScale" priority="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I20:I44">
    <cfRule type="dataBar" priority="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{9C68A0A5-0AB7-4131-8483-FA4086403B29}</x14:id>
        </ext>
      </extLst>
    </cfRule>
  </conditionalFormatting>
  <hyperlinks>
    <hyperlink ref="O20" r:id="rId1" display="https://finance.yahoo.com/quote/ADI" xr:uid="{58976F69-E6CE-43CD-92BF-FA0FF28B43D1}"/>
    <hyperlink ref="O21" r:id="rId2" display="https://finance.yahoo.com/quote/AMAT" xr:uid="{E7F74C6C-3DFA-46F1-9897-75F73CBA0706}"/>
    <hyperlink ref="O22" r:id="rId3" display="https://finance.yahoo.com/quote/AMD" xr:uid="{EDD99EB2-50AC-46A1-B1E0-4A9BBEAF1308}"/>
    <hyperlink ref="O23" r:id="rId4" display="https://finance.yahoo.com/quote/ASML" xr:uid="{9B5420B7-D2B0-4E75-9657-5DCBC55C5E84}"/>
    <hyperlink ref="O24" r:id="rId5" display="https://finance.yahoo.com/quote/AVGO" xr:uid="{E4B76223-C34D-4162-ADC6-CF5621FF3A06}"/>
    <hyperlink ref="O25" r:id="rId6" display="https://finance.yahoo.com/quote/CDNS" xr:uid="{BEBB3220-B2C4-4FA7-903F-2CBCE8C2264B}"/>
    <hyperlink ref="O26" r:id="rId7" display="https://finance.yahoo.com/quote/INTC" xr:uid="{1F697C04-D9AB-40C2-BAFA-51C11689769B}"/>
    <hyperlink ref="O27" r:id="rId8" display="https://finance.yahoo.com/quote/KLAC" xr:uid="{250A8436-9A8F-4F17-894E-1CFDBC00C1C4}"/>
    <hyperlink ref="O28" r:id="rId9" display="https://finance.yahoo.com/quote/LRCX" xr:uid="{FE68D1A1-2075-4292-BEF3-B55C33CE796A}"/>
    <hyperlink ref="O29" r:id="rId10" display="https://finance.yahoo.com/quote/MCHP" xr:uid="{ADB548B3-B7C7-49DE-83F1-712A4EAA9C8E}"/>
    <hyperlink ref="O30" r:id="rId11" display="https://finance.yahoo.com/quote/MPWR" xr:uid="{D252F656-5B4E-4BCA-A2DF-4635E6A49CB3}"/>
    <hyperlink ref="O31" r:id="rId12" display="https://finance.yahoo.com/quote/MRVL" xr:uid="{085B1836-AAD2-48C7-9C5F-F9ED7EDA24FA}"/>
    <hyperlink ref="O32" r:id="rId13" display="https://finance.yahoo.com/quote/MU" xr:uid="{B9C5E089-5543-477E-BDA6-2D78E373E8C9}"/>
    <hyperlink ref="O33" r:id="rId14" display="https://finance.yahoo.com/quote/NVDA" xr:uid="{B9435D7A-15E4-4F5C-8BA1-C58E4A932724}"/>
    <hyperlink ref="O34" r:id="rId15" display="https://finance.yahoo.com/quote/NXPI" xr:uid="{B33060E0-44BD-40F6-9490-803C17729F3D}"/>
    <hyperlink ref="O35" r:id="rId16" display="https://finance.yahoo.com/quote/OLED" xr:uid="{FF3F946D-7D8F-4E90-9161-8CC27E897A05}"/>
    <hyperlink ref="O36" r:id="rId17" display="https://finance.yahoo.com/quote/ON" xr:uid="{61031744-4A08-452F-B719-1CD78DB1A784}"/>
    <hyperlink ref="O37" r:id="rId18" display="https://finance.yahoo.com/quote/QCOM" xr:uid="{72DC4E86-8326-4247-AF05-EBB68A83E3A0}"/>
    <hyperlink ref="O38" r:id="rId19" display="https://finance.yahoo.com/quote/QRVO" xr:uid="{DDA6E5F9-D5D1-4D85-BDC5-E2780BFA4FE1}"/>
    <hyperlink ref="O39" r:id="rId20" display="https://finance.yahoo.com/quote/SNPS" xr:uid="{FD8E6807-9595-46B7-90BC-57704C16C923}"/>
    <hyperlink ref="O40" r:id="rId21" display="https://finance.yahoo.com/quote/STM" xr:uid="{FCB45EAF-5A1E-4A29-B710-ECFFF4F56A64}"/>
    <hyperlink ref="O41" r:id="rId22" display="https://finance.yahoo.com/quote/SWKS" xr:uid="{F9C9F165-78DD-4BB7-84E3-FA59BD1A9E26}"/>
    <hyperlink ref="O42" r:id="rId23" display="https://finance.yahoo.com/quote/TER" xr:uid="{B22FA48A-C171-4657-AAFD-9FA5FDD1FDEF}"/>
    <hyperlink ref="O43" r:id="rId24" display="https://finance.yahoo.com/quote/TSM" xr:uid="{208CC896-B4C8-4BEC-A06E-3BF1EA8D8F60}"/>
    <hyperlink ref="O44" r:id="rId25" display="https://finance.yahoo.com/quote/TXN" xr:uid="{6EDE8CBA-AEBD-44DD-8F5E-CCAC93E4BA67}"/>
  </hyperlinks>
  <pageMargins left="0.7" right="0.7" top="0.75" bottom="0.75" header="0.3" footer="0.3"/>
  <pageSetup orientation="portrait" r:id="rId26"/>
  <drawing r:id="rId27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C68A0A5-0AB7-4131-8483-FA4086403B2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I20:I44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A321B-BAC6-4C09-A48F-408FEFEE820F}">
  <sheetPr codeName="Sheet2"/>
  <dimension ref="A1:Z70"/>
  <sheetViews>
    <sheetView topLeftCell="A169" workbookViewId="0">
      <selection activeCell="B113" sqref="B113"/>
    </sheetView>
  </sheetViews>
  <sheetFormatPr defaultRowHeight="16.5" x14ac:dyDescent="0.3"/>
  <cols>
    <col min="1" max="4" width="9" style="31"/>
    <col min="5" max="5" width="39.875" style="31" bestFit="1" customWidth="1"/>
    <col min="6" max="6" width="9" style="31"/>
    <col min="7" max="7" width="9" style="31" customWidth="1"/>
    <col min="8" max="9" width="9" style="31"/>
    <col min="10" max="10" width="26" style="31" customWidth="1"/>
    <col min="11" max="16384" width="9" style="31"/>
  </cols>
  <sheetData>
    <row r="1" spans="1:14" x14ac:dyDescent="0.3">
      <c r="A1" s="31" t="s">
        <v>12</v>
      </c>
      <c r="B1" s="31">
        <f>RTD("cqg.rtd", ,"ContractData",A1, "LastTrade",, "T")</f>
        <v>242.87</v>
      </c>
      <c r="C1" s="31">
        <f>RTD("cqg.rtd", ,"ContractData",A1, "NetLastTrade",, "T")</f>
        <v>0</v>
      </c>
      <c r="D1" s="32" t="str">
        <f>IFERROR(RTD("cqg.rtd", ,"ContractData",A1, "PerCentNetLastTrade",, "T")/100,"")</f>
        <v/>
      </c>
      <c r="E1" s="31" t="str">
        <f>PROPER(RTD("cqg.rtd", ,"ContractData",A1, "LongDescription",, "T"))</f>
        <v>Analog Devices Inc</v>
      </c>
      <c r="F1" s="31" t="str" cm="1">
        <f t="array" ref="F1:I25">_xlfn._xlws.SORT(A1:D25,4,-1)</f>
        <v>S.ADI</v>
      </c>
      <c r="G1" s="31">
        <v>242.87</v>
      </c>
      <c r="H1" s="31">
        <v>0</v>
      </c>
      <c r="I1" s="32" t="str">
        <v/>
      </c>
      <c r="J1" s="31" t="str">
        <f>IF(F1="","",IF(F1="S.STM",RTD("cqg.rtd", ,"ContractData",F1, "LongDescription",, "T"),PROPER(RTD("cqg.rtd", ,"ContractData",F1, "LongDescription",, "T"))))</f>
        <v>Analog Devices Inc</v>
      </c>
      <c r="L1" s="31">
        <f>IF(H1&gt;0,1,0)</f>
        <v>0</v>
      </c>
    </row>
    <row r="2" spans="1:14" x14ac:dyDescent="0.3">
      <c r="A2" s="31" t="s">
        <v>7</v>
      </c>
      <c r="B2" s="31">
        <f>RTD("cqg.rtd", ,"ContractData",A2, "LastTrade",, "T")</f>
        <v>224.99</v>
      </c>
      <c r="C2" s="31">
        <f>RTD("cqg.rtd", ,"ContractData",A2, "NetLastTrade",, "T")</f>
        <v>0</v>
      </c>
      <c r="D2" s="32" t="str">
        <f>IFERROR(RTD("cqg.rtd", ,"ContractData",A2, "PerCentNetLastTrade",, "T")/100,"")</f>
        <v/>
      </c>
      <c r="E2" s="31" t="str">
        <f>PROPER(RTD("cqg.rtd", ,"ContractData",A2, "LongDescription",, "T"))</f>
        <v>Applied Materials</v>
      </c>
      <c r="F2" s="31" t="str">
        <v>S.AMAT</v>
      </c>
      <c r="G2" s="31">
        <v>224.99</v>
      </c>
      <c r="H2" s="31">
        <v>0</v>
      </c>
      <c r="I2" s="32" t="str">
        <v/>
      </c>
      <c r="J2" s="31" t="str">
        <f>IF(F2="","",IF(F2="S.STM",RTD("cqg.rtd", ,"ContractData",F2, "LongDescription",, "T"),PROPER(RTD("cqg.rtd", ,"ContractData",F2, "LongDescription",, "T"))))</f>
        <v>Applied Materials</v>
      </c>
      <c r="L2" s="31">
        <f t="shared" ref="L2:L25" si="0">IF(H2&gt;0,1,0)</f>
        <v>0</v>
      </c>
      <c r="N2" s="32">
        <f>SUM(L1:L25)/25</f>
        <v>0</v>
      </c>
    </row>
    <row r="3" spans="1:14" x14ac:dyDescent="0.3">
      <c r="A3" s="31" t="s">
        <v>3</v>
      </c>
      <c r="B3" s="31">
        <f>RTD("cqg.rtd", ,"ContractData",A3, "LastTrade",, "T")</f>
        <v>233.08</v>
      </c>
      <c r="C3" s="31">
        <f>RTD("cqg.rtd", ,"ContractData",A3, "NetLastTrade",, "T")</f>
        <v>0</v>
      </c>
      <c r="D3" s="32" t="str">
        <f>IFERROR(RTD("cqg.rtd", ,"ContractData",A3, "PerCentNetLastTrade",, "T")/100,"")</f>
        <v/>
      </c>
      <c r="E3" s="31" t="str">
        <f>PROPER(RTD("cqg.rtd", ,"ContractData",A3, "LongDescription",, "T"))</f>
        <v>Adv Micro Devices</v>
      </c>
      <c r="F3" s="31" t="str">
        <v>S.AMD</v>
      </c>
      <c r="G3" s="31">
        <v>233.08</v>
      </c>
      <c r="H3" s="31">
        <v>0</v>
      </c>
      <c r="I3" s="32" t="str">
        <v/>
      </c>
      <c r="J3" s="31" t="str">
        <f>IF(F3="","",IF(F3="S.STM",RTD("cqg.rtd", ,"ContractData",F3, "LongDescription",, "T"),PROPER(RTD("cqg.rtd", ,"ContractData",F3, "LongDescription",, "T"))))</f>
        <v>Adv Micro Devices</v>
      </c>
      <c r="L3" s="31">
        <f t="shared" si="0"/>
        <v>0</v>
      </c>
    </row>
    <row r="4" spans="1:14" x14ac:dyDescent="0.3">
      <c r="A4" s="31" t="s">
        <v>5</v>
      </c>
      <c r="B4" s="31">
        <f>RTD("cqg.rtd", ,"ContractData",A4, "LastTrade",, "T")</f>
        <v>1029.27</v>
      </c>
      <c r="C4" s="31">
        <f>RTD("cqg.rtd", ,"ContractData",A4, "NetLastTrade",, "T")</f>
        <v>0</v>
      </c>
      <c r="D4" s="32" t="str">
        <f>IFERROR(RTD("cqg.rtd", ,"ContractData",A4, "PerCentNetLastTrade",, "T")/100,"")</f>
        <v/>
      </c>
      <c r="E4" s="31" t="str">
        <f>PROPER(RTD("cqg.rtd", ,"ContractData",A4, "LongDescription",, "T"))</f>
        <v>Asml Hldg Ny Reg</v>
      </c>
      <c r="F4" s="31" t="str">
        <v>S.ASML</v>
      </c>
      <c r="G4" s="31">
        <v>1029.27</v>
      </c>
      <c r="H4" s="31">
        <v>0</v>
      </c>
      <c r="I4" s="32" t="str">
        <v/>
      </c>
      <c r="J4" s="31" t="str">
        <f>IF(F4="","",IF(F4="S.STM",RTD("cqg.rtd", ,"ContractData",F4, "LongDescription",, "T"),PROPER(RTD("cqg.rtd", ,"ContractData",F4, "LongDescription",, "T"))))</f>
        <v>Asml Hldg Ny Reg</v>
      </c>
      <c r="L4" s="31">
        <f t="shared" si="0"/>
        <v>0</v>
      </c>
    </row>
    <row r="5" spans="1:14" x14ac:dyDescent="0.3">
      <c r="A5" s="31" t="s">
        <v>2</v>
      </c>
      <c r="B5" s="31">
        <f>RTD("cqg.rtd", ,"ContractData",A5, "LastTrade",, "T")</f>
        <v>349.33</v>
      </c>
      <c r="C5" s="31">
        <f>RTD("cqg.rtd", ,"ContractData",A5, "NetLastTrade",, "T")</f>
        <v>0</v>
      </c>
      <c r="D5" s="32" t="str">
        <f>IFERROR(RTD("cqg.rtd", ,"ContractData",A5, "PerCentNetLastTrade",, "T")/100,"")</f>
        <v/>
      </c>
      <c r="E5" s="31" t="str">
        <f>PROPER(RTD("cqg.rtd", ,"ContractData",A5, "LongDescription",, "T"))</f>
        <v>Broadcom Inc.</v>
      </c>
      <c r="F5" s="31" t="str">
        <v>S.AVGO</v>
      </c>
      <c r="G5" s="31">
        <v>349.33</v>
      </c>
      <c r="H5" s="31">
        <v>0</v>
      </c>
      <c r="I5" s="32" t="str">
        <v/>
      </c>
      <c r="J5" s="31" t="str">
        <f>IF(F5="","",IF(F5="S.STM",RTD("cqg.rtd", ,"ContractData",F5, "LongDescription",, "T"),PROPER(RTD("cqg.rtd", ,"ContractData",F5, "LongDescription",, "T"))))</f>
        <v>Broadcom Inc.</v>
      </c>
      <c r="L5" s="31">
        <f t="shared" si="0"/>
        <v>0</v>
      </c>
    </row>
    <row r="6" spans="1:14" x14ac:dyDescent="0.3">
      <c r="A6" s="31" t="s">
        <v>13</v>
      </c>
      <c r="B6" s="31">
        <f>RTD("cqg.rtd", ,"ContractData",A6, "LastTrade",, "T")</f>
        <v>326.12</v>
      </c>
      <c r="C6" s="31">
        <f>RTD("cqg.rtd", ,"ContractData",A6, "NetLastTrade",, "T")</f>
        <v>0</v>
      </c>
      <c r="D6" s="32" t="str">
        <f>IFERROR(RTD("cqg.rtd", ,"ContractData",A6, "PerCentNetLastTrade",, "T")/100,"")</f>
        <v/>
      </c>
      <c r="E6" s="31" t="str">
        <f>PROPER(RTD("cqg.rtd", ,"ContractData",A6, "LongDescription",, "T"))</f>
        <v>Cadence Design Sys</v>
      </c>
      <c r="F6" s="31" t="str">
        <v>S.CDNS</v>
      </c>
      <c r="G6" s="31">
        <v>326.12</v>
      </c>
      <c r="H6" s="31">
        <v>0</v>
      </c>
      <c r="I6" s="32" t="str">
        <v/>
      </c>
      <c r="J6" s="31" t="str">
        <f>IF(F6="","",IF(F6="S.STM",RTD("cqg.rtd", ,"ContractData",F6, "LongDescription",, "T"),PROPER(RTD("cqg.rtd", ,"ContractData",F6, "LongDescription",, "T"))))</f>
        <v>Cadence Design Sys</v>
      </c>
      <c r="L6" s="31">
        <f t="shared" si="0"/>
        <v>0</v>
      </c>
    </row>
    <row r="7" spans="1:14" x14ac:dyDescent="0.3">
      <c r="A7" s="31" t="s">
        <v>4</v>
      </c>
      <c r="B7" s="31">
        <f>RTD("cqg.rtd", ,"ContractData",A7, "LastTrade",, "T")</f>
        <v>37.01</v>
      </c>
      <c r="C7" s="31">
        <f>RTD("cqg.rtd", ,"ContractData",A7, "NetLastTrade",, "T")</f>
        <v>0</v>
      </c>
      <c r="D7" s="32" t="str">
        <f>IFERROR(RTD("cqg.rtd", ,"ContractData",A7, "PerCentNetLastTrade",, "T")/100,"")</f>
        <v/>
      </c>
      <c r="E7" s="31" t="str">
        <f>PROPER(RTD("cqg.rtd", ,"ContractData",A7, "LongDescription",, "T"))</f>
        <v>Intel Corp</v>
      </c>
      <c r="F7" s="31" t="str">
        <v>S.INTC</v>
      </c>
      <c r="G7" s="31">
        <v>37.01</v>
      </c>
      <c r="H7" s="31">
        <v>0</v>
      </c>
      <c r="I7" s="32" t="str">
        <v/>
      </c>
      <c r="J7" s="31" t="str">
        <f>IF(F7="","",IF(F7="S.STM",RTD("cqg.rtd", ,"ContractData",F7, "LongDescription",, "T"),PROPER(RTD("cqg.rtd", ,"ContractData",F7, "LongDescription",, "T"))))</f>
        <v>Intel Corp</v>
      </c>
      <c r="L7" s="31">
        <f t="shared" si="0"/>
        <v>0</v>
      </c>
    </row>
    <row r="8" spans="1:14" x14ac:dyDescent="0.3">
      <c r="A8" s="31" t="s">
        <v>9</v>
      </c>
      <c r="B8" s="31">
        <f>RTD("cqg.rtd", ,"ContractData",A8, "LastTrade",, "T")</f>
        <v>1106.6600000000001</v>
      </c>
      <c r="C8" s="31">
        <f>RTD("cqg.rtd", ,"ContractData",A8, "NetLastTrade",, "T")</f>
        <v>0</v>
      </c>
      <c r="D8" s="32" t="str">
        <f>IFERROR(RTD("cqg.rtd", ,"ContractData",A8, "PerCentNetLastTrade",, "T")/100,"")</f>
        <v/>
      </c>
      <c r="E8" s="31" t="str">
        <f>PROPER(RTD("cqg.rtd", ,"ContractData",A8, "LongDescription",, "T"))</f>
        <v>Kla Cp Cmn Stk</v>
      </c>
      <c r="F8" s="31" t="str">
        <v>S.KLAC</v>
      </c>
      <c r="G8" s="31">
        <v>1106.6600000000001</v>
      </c>
      <c r="H8" s="31">
        <v>0</v>
      </c>
      <c r="I8" s="32" t="str">
        <v/>
      </c>
      <c r="J8" s="31" t="str">
        <f>IF(F8="","",IF(F8="S.STM",RTD("cqg.rtd", ,"ContractData",F8, "LongDescription",, "T"),PROPER(RTD("cqg.rtd", ,"ContractData",F8, "LongDescription",, "T"))))</f>
        <v>Kla Cp Cmn Stk</v>
      </c>
      <c r="L8" s="31">
        <f t="shared" si="0"/>
        <v>0</v>
      </c>
    </row>
    <row r="9" spans="1:14" x14ac:dyDescent="0.3">
      <c r="A9" s="31" t="s">
        <v>8</v>
      </c>
      <c r="B9" s="31">
        <f>RTD("cqg.rtd", ,"ContractData",A9, "LastTrade",, "T")</f>
        <v>141.51</v>
      </c>
      <c r="C9" s="31">
        <f>RTD("cqg.rtd", ,"ContractData",A9, "NetLastTrade",, "T")</f>
        <v>0</v>
      </c>
      <c r="D9" s="32" t="str">
        <f>IFERROR(RTD("cqg.rtd", ,"ContractData",A9, "PerCentNetLastTrade",, "T")/100,"")</f>
        <v/>
      </c>
      <c r="E9" s="31" t="str">
        <f>PROPER(RTD("cqg.rtd", ,"ContractData",A9, "LongDescription",, "T"))</f>
        <v>Lam Research Corp</v>
      </c>
      <c r="F9" s="31" t="str">
        <v>S.LRCX</v>
      </c>
      <c r="G9" s="31">
        <v>141.51</v>
      </c>
      <c r="H9" s="31">
        <v>0</v>
      </c>
      <c r="I9" s="32" t="str">
        <v/>
      </c>
      <c r="J9" s="31" t="str">
        <f>IF(F9="","",IF(F9="S.STM",RTD("cqg.rtd", ,"ContractData",F9, "LongDescription",, "T"),PROPER(RTD("cqg.rtd", ,"ContractData",F9, "LongDescription",, "T"))))</f>
        <v>Lam Research Corp</v>
      </c>
      <c r="L9" s="31">
        <f t="shared" si="0"/>
        <v>0</v>
      </c>
    </row>
    <row r="10" spans="1:14" x14ac:dyDescent="0.3">
      <c r="A10" s="31" t="s">
        <v>18</v>
      </c>
      <c r="B10" s="31">
        <f>RTD("cqg.rtd", ,"ContractData",A10, "LastTrade",, "T")</f>
        <v>65.13</v>
      </c>
      <c r="C10" s="31">
        <f>RTD("cqg.rtd", ,"ContractData",A10, "NetLastTrade",, "T")</f>
        <v>0</v>
      </c>
      <c r="D10" s="32" t="str">
        <f>IFERROR(RTD("cqg.rtd", ,"ContractData",A10, "PerCentNetLastTrade",, "T")/100,"")</f>
        <v/>
      </c>
      <c r="E10" s="31" t="str">
        <f>PROPER(RTD("cqg.rtd", ,"ContractData",A10, "LongDescription",, "T"))</f>
        <v>Microchip Technology</v>
      </c>
      <c r="F10" s="31" t="str">
        <v>S.MCHP</v>
      </c>
      <c r="G10" s="31">
        <v>65.13</v>
      </c>
      <c r="H10" s="31">
        <v>0</v>
      </c>
      <c r="I10" s="32" t="str">
        <v/>
      </c>
      <c r="J10" s="31" t="str">
        <f>IF(F10="","",IF(F10="S.STM",RTD("cqg.rtd", ,"ContractData",F10, "LongDescription",, "T"),PROPER(RTD("cqg.rtd", ,"ContractData",F10, "LongDescription",, "T"))))</f>
        <v>Microchip Technology</v>
      </c>
      <c r="L10" s="31">
        <f t="shared" si="0"/>
        <v>0</v>
      </c>
    </row>
    <row r="11" spans="1:14" x14ac:dyDescent="0.3">
      <c r="A11" s="31" t="s">
        <v>17</v>
      </c>
      <c r="B11" s="31">
        <f>RTD("cqg.rtd", ,"ContractData",A11, "LastTrade",, "T")</f>
        <v>1004.65</v>
      </c>
      <c r="C11" s="31">
        <f>RTD("cqg.rtd", ,"ContractData",A11, "NetLastTrade",, "T")</f>
        <v>0</v>
      </c>
      <c r="D11" s="32" t="str">
        <f>IFERROR(RTD("cqg.rtd", ,"ContractData",A11, "PerCentNetLastTrade",, "T")/100,"")</f>
        <v/>
      </c>
      <c r="E11" s="31" t="str">
        <f>PROPER(RTD("cqg.rtd", ,"ContractData",A11, "LongDescription",, "T"))</f>
        <v>Monolithic Power Sys</v>
      </c>
      <c r="F11" s="31" t="str">
        <v>S.MPWR</v>
      </c>
      <c r="G11" s="31">
        <v>1004.65</v>
      </c>
      <c r="H11" s="31">
        <v>0</v>
      </c>
      <c r="I11" s="32" t="str">
        <v/>
      </c>
      <c r="J11" s="31" t="str">
        <f>IF(F11="","",IF(F11="S.STM",RTD("cqg.rtd", ,"ContractData",F11, "LongDescription",, "T"),PROPER(RTD("cqg.rtd", ,"ContractData",F11, "LongDescription",, "T"))))</f>
        <v>Monolithic Power Sys</v>
      </c>
      <c r="L11" s="31">
        <f t="shared" si="0"/>
        <v>0</v>
      </c>
    </row>
    <row r="12" spans="1:14" x14ac:dyDescent="0.3">
      <c r="A12" s="31" t="s">
        <v>15</v>
      </c>
      <c r="B12" s="31">
        <f>RTD("cqg.rtd", ,"ContractData",A12, "LastTrade",, "T")</f>
        <v>87.95</v>
      </c>
      <c r="C12" s="31">
        <f>RTD("cqg.rtd", ,"ContractData",A12, "NetLastTrade",, "T")</f>
        <v>0</v>
      </c>
      <c r="D12" s="32" t="str">
        <f>IFERROR(RTD("cqg.rtd", ,"ContractData",A12, "PerCentNetLastTrade",, "T")/100,"")</f>
        <v/>
      </c>
      <c r="E12" s="31" t="str">
        <f>PROPER(RTD("cqg.rtd", ,"ContractData",A12, "LongDescription",, "T"))</f>
        <v>Marvell Tech Inc Cmn</v>
      </c>
      <c r="F12" s="31" t="str">
        <v>S.MRVL</v>
      </c>
      <c r="G12" s="31">
        <v>87.95</v>
      </c>
      <c r="H12" s="31">
        <v>0</v>
      </c>
      <c r="I12" s="32" t="str">
        <v/>
      </c>
      <c r="J12" s="31" t="str">
        <f>IF(F12="","",IF(F12="S.STM",RTD("cqg.rtd", ,"ContractData",F12, "LongDescription",, "T"),PROPER(RTD("cqg.rtd", ,"ContractData",F12, "LongDescription",, "T"))))</f>
        <v>Marvell Tech Inc Cmn</v>
      </c>
      <c r="L12" s="31">
        <f t="shared" si="0"/>
        <v>0</v>
      </c>
    </row>
    <row r="13" spans="1:14" x14ac:dyDescent="0.3">
      <c r="A13" s="31" t="s">
        <v>6</v>
      </c>
      <c r="B13" s="31">
        <f>RTD("cqg.rtd", ,"ContractData",A13, "LastTrade",, "T")</f>
        <v>202.38</v>
      </c>
      <c r="C13" s="31">
        <f>RTD("cqg.rtd", ,"ContractData",A13, "NetLastTrade",, "T")</f>
        <v>0</v>
      </c>
      <c r="D13" s="32" t="str">
        <f>IFERROR(RTD("cqg.rtd", ,"ContractData",A13, "PerCentNetLastTrade",, "T")/100,"")</f>
        <v/>
      </c>
      <c r="E13" s="31" t="str">
        <f>PROPER(RTD("cqg.rtd", ,"ContractData",A13, "LongDescription",, "T"))</f>
        <v>Micron Technology</v>
      </c>
      <c r="F13" s="31" t="str">
        <v>S.MU</v>
      </c>
      <c r="G13" s="31">
        <v>202.38</v>
      </c>
      <c r="H13" s="31">
        <v>0</v>
      </c>
      <c r="I13" s="32" t="str">
        <v/>
      </c>
      <c r="J13" s="31" t="str">
        <f>IF(F13="","",IF(F13="S.STM",RTD("cqg.rtd", ,"ContractData",F13, "LongDescription",, "T"),PROPER(RTD("cqg.rtd", ,"ContractData",F13, "LongDescription",, "T"))))</f>
        <v>Micron Technology</v>
      </c>
      <c r="L13" s="31">
        <f t="shared" si="0"/>
        <v>0</v>
      </c>
    </row>
    <row r="14" spans="1:14" x14ac:dyDescent="0.3">
      <c r="A14" s="31" t="s">
        <v>0</v>
      </c>
      <c r="B14" s="31">
        <f>RTD("cqg.rtd", ,"ContractData",A14, "LastTrade",, "T")</f>
        <v>183.22</v>
      </c>
      <c r="C14" s="31">
        <f>RTD("cqg.rtd", ,"ContractData",A14, "NetLastTrade",, "T")</f>
        <v>0</v>
      </c>
      <c r="D14" s="32" t="str">
        <f>IFERROR(RTD("cqg.rtd", ,"ContractData",A14, "PerCentNetLastTrade",, "T")/100,"")</f>
        <v/>
      </c>
      <c r="E14" s="31" t="str">
        <f>PROPER(RTD("cqg.rtd", ,"ContractData",A14, "LongDescription",, "T"))</f>
        <v>Nvidia Corporation</v>
      </c>
      <c r="F14" s="31" t="str">
        <v>S.NVDA</v>
      </c>
      <c r="G14" s="31">
        <v>183.22</v>
      </c>
      <c r="H14" s="31">
        <v>0</v>
      </c>
      <c r="I14" s="32" t="str">
        <v/>
      </c>
      <c r="J14" s="31" t="str">
        <f>IF(F14="","",IF(F14="S.STM",RTD("cqg.rtd", ,"ContractData",F14, "LongDescription",, "T"),PROPER(RTD("cqg.rtd", ,"ContractData",F14, "LongDescription",, "T"))))</f>
        <v>Nvidia Corporation</v>
      </c>
      <c r="L14" s="31">
        <f t="shared" si="0"/>
        <v>0</v>
      </c>
    </row>
    <row r="15" spans="1:14" x14ac:dyDescent="0.3">
      <c r="A15" s="31" t="s">
        <v>16</v>
      </c>
      <c r="B15" s="31">
        <f>RTD("cqg.rtd", ,"ContractData",A15, "LastTrade",, "T")</f>
        <v>214.35</v>
      </c>
      <c r="C15" s="31">
        <f>RTD("cqg.rtd", ,"ContractData",A15, "NetLastTrade",, "T")</f>
        <v>0</v>
      </c>
      <c r="D15" s="32" t="str">
        <f>IFERROR(RTD("cqg.rtd", ,"ContractData",A15, "PerCentNetLastTrade",, "T")/100,"")</f>
        <v/>
      </c>
      <c r="E15" s="31" t="str">
        <f>PROPER(RTD("cqg.rtd", ,"ContractData",A15, "LongDescription",, "T"))</f>
        <v>Nxp Semiconductors</v>
      </c>
      <c r="F15" s="31" t="str">
        <v>S.NXPI</v>
      </c>
      <c r="G15" s="31">
        <v>214.35</v>
      </c>
      <c r="H15" s="31">
        <v>0</v>
      </c>
      <c r="I15" s="32" t="str">
        <v/>
      </c>
      <c r="J15" s="31" t="str">
        <f>IF(F15="","",IF(F15="S.STM",RTD("cqg.rtd", ,"ContractData",F15, "LongDescription",, "T"),PROPER(RTD("cqg.rtd", ,"ContractData",F15, "LongDescription",, "T"))))</f>
        <v>Nxp Semiconductors</v>
      </c>
      <c r="L15" s="31">
        <f t="shared" si="0"/>
        <v>0</v>
      </c>
    </row>
    <row r="16" spans="1:14" x14ac:dyDescent="0.3">
      <c r="A16" s="31" t="s">
        <v>24</v>
      </c>
      <c r="B16" s="31">
        <f>RTD("cqg.rtd", ,"ContractData",A16, "LastTrade",, "T")</f>
        <v>149</v>
      </c>
      <c r="C16" s="31">
        <f>RTD("cqg.rtd", ,"ContractData",A16, "NetLastTrade",, "T")</f>
        <v>0</v>
      </c>
      <c r="D16" s="32" t="str">
        <f>IFERROR(RTD("cqg.rtd", ,"ContractData",A16, "PerCentNetLastTrade",, "T")/100,"")</f>
        <v/>
      </c>
      <c r="E16" s="31" t="str">
        <f>PROPER(RTD("cqg.rtd", ,"ContractData",A16, "LongDescription",, "T"))</f>
        <v>Universal Display</v>
      </c>
      <c r="F16" s="31" t="str">
        <v>S.OLED</v>
      </c>
      <c r="G16" s="31">
        <v>149</v>
      </c>
      <c r="H16" s="31">
        <v>0</v>
      </c>
      <c r="I16" s="32" t="str">
        <v/>
      </c>
      <c r="J16" s="31" t="str">
        <f>IF(F16="","",IF(F16="S.STM",RTD("cqg.rtd", ,"ContractData",F16, "LongDescription",, "T"),PROPER(RTD("cqg.rtd", ,"ContractData",F16, "LongDescription",, "T"))))</f>
        <v>Universal Display</v>
      </c>
      <c r="L16" s="31">
        <f t="shared" si="0"/>
        <v>0</v>
      </c>
    </row>
    <row r="17" spans="1:12" x14ac:dyDescent="0.3">
      <c r="A17" s="31" t="s">
        <v>21</v>
      </c>
      <c r="B17" s="31">
        <f>RTD("cqg.rtd", ,"ContractData",A17, "LastTrade",, "T")</f>
        <v>52.53</v>
      </c>
      <c r="C17" s="31">
        <f>RTD("cqg.rtd", ,"ContractData",A17, "NetLastTrade",, "T")</f>
        <v>0</v>
      </c>
      <c r="D17" s="32" t="str">
        <f>IFERROR(RTD("cqg.rtd", ,"ContractData",A17, "PerCentNetLastTrade",, "T")/100,"")</f>
        <v/>
      </c>
      <c r="E17" s="31" t="str">
        <f>PROPER(RTD("cqg.rtd", ,"ContractData",A17, "LongDescription",, "T"))</f>
        <v>On Semiconductor</v>
      </c>
      <c r="F17" s="31" t="str">
        <v>S.ON</v>
      </c>
      <c r="G17" s="31">
        <v>52.53</v>
      </c>
      <c r="H17" s="31">
        <v>0</v>
      </c>
      <c r="I17" s="32" t="str">
        <v/>
      </c>
      <c r="J17" s="31" t="str">
        <f>IF(F17="","",IF(F17="S.STM",RTD("cqg.rtd", ,"ContractData",F17, "LongDescription",, "T"),PROPER(RTD("cqg.rtd", ,"ContractData",F17, "LongDescription",, "T"))))</f>
        <v>On Semiconductor</v>
      </c>
      <c r="L17" s="31">
        <f t="shared" si="0"/>
        <v>0</v>
      </c>
    </row>
    <row r="18" spans="1:12" x14ac:dyDescent="0.3">
      <c r="A18" s="31" t="s">
        <v>10</v>
      </c>
      <c r="B18" s="31">
        <f>RTD("cqg.rtd", ,"ContractData",A18, "LastTrade",, "T")</f>
        <v>163.45000000000002</v>
      </c>
      <c r="C18" s="31">
        <f>RTD("cqg.rtd", ,"ContractData",A18, "NetLastTrade",, "T")</f>
        <v>0</v>
      </c>
      <c r="D18" s="32" t="str">
        <f>IFERROR(RTD("cqg.rtd", ,"ContractData",A18, "PerCentNetLastTrade",, "T")/100,"")</f>
        <v/>
      </c>
      <c r="E18" s="31" t="str">
        <f>PROPER(RTD("cqg.rtd", ,"ContractData",A18, "LongDescription",, "T"))</f>
        <v>Qualcomm Inc</v>
      </c>
      <c r="F18" s="31" t="str">
        <v>S.QCOM</v>
      </c>
      <c r="G18" s="31">
        <v>163.45000000000002</v>
      </c>
      <c r="H18" s="31">
        <v>0</v>
      </c>
      <c r="I18" s="32" t="str">
        <v/>
      </c>
      <c r="J18" s="31" t="str">
        <f>IF(F18="","",IF(F18="S.STM",RTD("cqg.rtd", ,"ContractData",F18, "LongDescription",, "T"),PROPER(RTD("cqg.rtd", ,"ContractData",F18, "LongDescription",, "T"))))</f>
        <v>Qualcomm Inc</v>
      </c>
      <c r="L18" s="31">
        <f t="shared" si="0"/>
        <v>0</v>
      </c>
    </row>
    <row r="19" spans="1:12" x14ac:dyDescent="0.3">
      <c r="A19" s="31" t="s">
        <v>23</v>
      </c>
      <c r="B19" s="31">
        <f>RTD("cqg.rtd", ,"ContractData",A19, "LastTrade",, "T")</f>
        <v>92.13</v>
      </c>
      <c r="C19" s="31">
        <f>RTD("cqg.rtd", ,"ContractData",A19, "NetLastTrade",, "T")</f>
        <v>0</v>
      </c>
      <c r="D19" s="32" t="str">
        <f>IFERROR(RTD("cqg.rtd", ,"ContractData",A19, "PerCentNetLastTrade",, "T")/100,"")</f>
        <v/>
      </c>
      <c r="E19" s="31" t="str">
        <f>PROPER(RTD("cqg.rtd", ,"ContractData",A19, "LongDescription",, "T"))</f>
        <v>Qorvo, Inc. Cmn</v>
      </c>
      <c r="F19" s="31" t="str">
        <v>S.QRVO</v>
      </c>
      <c r="G19" s="31">
        <v>92.13</v>
      </c>
      <c r="H19" s="31">
        <v>0</v>
      </c>
      <c r="I19" s="32" t="str">
        <v/>
      </c>
      <c r="J19" s="31" t="str">
        <f>IF(F19="","",IF(F19="S.STM",RTD("cqg.rtd", ,"ContractData",F19, "LongDescription",, "T"),PROPER(RTD("cqg.rtd", ,"ContractData",F19, "LongDescription",, "T"))))</f>
        <v>Qorvo, Inc. Cmn</v>
      </c>
      <c r="L19" s="31">
        <f t="shared" si="0"/>
        <v>0</v>
      </c>
    </row>
    <row r="20" spans="1:12" x14ac:dyDescent="0.3">
      <c r="A20" s="31" t="s">
        <v>14</v>
      </c>
      <c r="B20" s="31">
        <f>RTD("cqg.rtd", ,"ContractData",A20, "LastTrade",, "T")</f>
        <v>447.64</v>
      </c>
      <c r="C20" s="31">
        <f>RTD("cqg.rtd", ,"ContractData",A20, "NetLastTrade",, "T")</f>
        <v>0</v>
      </c>
      <c r="D20" s="32" t="str">
        <f>IFERROR(RTD("cqg.rtd", ,"ContractData",A20, "PerCentNetLastTrade",, "T")/100,"")</f>
        <v/>
      </c>
      <c r="E20" s="31" t="str">
        <f>PROPER(RTD("cqg.rtd", ,"ContractData",A20, "LongDescription",, "T"))</f>
        <v>Synopsys, Inc.</v>
      </c>
      <c r="F20" s="31" t="str">
        <v>S.SNPS</v>
      </c>
      <c r="G20" s="31">
        <v>447.64</v>
      </c>
      <c r="H20" s="31">
        <v>0</v>
      </c>
      <c r="I20" s="32" t="str">
        <v/>
      </c>
      <c r="J20" s="31" t="str">
        <f>IF(F20="","",IF(F20="S.STM",RTD("cqg.rtd", ,"ContractData",F20, "LongDescription",, "T"),PROPER(RTD("cqg.rtd", ,"ContractData",F20, "LongDescription",, "T"))))</f>
        <v>Synopsys, Inc.</v>
      </c>
      <c r="L20" s="31">
        <f t="shared" si="0"/>
        <v>0</v>
      </c>
    </row>
    <row r="21" spans="1:12" x14ac:dyDescent="0.3">
      <c r="A21" s="31" t="s">
        <v>19</v>
      </c>
      <c r="B21" s="31">
        <f>RTD("cqg.rtd", ,"ContractData",A21, "LastTrade",, "T")</f>
        <v>29.25</v>
      </c>
      <c r="C21" s="31">
        <f>RTD("cqg.rtd", ,"ContractData",A21, "NetLastTrade",, "T")</f>
        <v>0</v>
      </c>
      <c r="D21" s="32" t="str">
        <f>IFERROR(RTD("cqg.rtd", ,"ContractData",A21, "PerCentNetLastTrade",, "T")/100,"")</f>
        <v/>
      </c>
      <c r="E21" s="31" t="str">
        <f>PROPER(RTD("cqg.rtd", ,"ContractData",A21, "LongDescription",, "T"))</f>
        <v>Stmicroelectronics N.V.</v>
      </c>
      <c r="F21" s="31" t="str">
        <v>S.STM</v>
      </c>
      <c r="G21" s="31">
        <v>29.25</v>
      </c>
      <c r="H21" s="31">
        <v>0</v>
      </c>
      <c r="I21" s="32" t="str">
        <v/>
      </c>
      <c r="J21" s="31" t="str">
        <f>IF(F21="","",IF(F21="S.STM",RTD("cqg.rtd", ,"ContractData",F21, "LongDescription",, "T"),PROPER(RTD("cqg.rtd", ,"ContractData",F21, "LongDescription",, "T"))))</f>
        <v>STMicroelectronics N.V.</v>
      </c>
      <c r="L21" s="31">
        <f t="shared" si="0"/>
        <v>0</v>
      </c>
    </row>
    <row r="22" spans="1:12" x14ac:dyDescent="0.3">
      <c r="A22" s="31" t="s">
        <v>22</v>
      </c>
      <c r="B22" s="31">
        <f>RTD("cqg.rtd", ,"ContractData",A22, "LastTrade",, "T")</f>
        <v>75.320000000000007</v>
      </c>
      <c r="C22" s="31">
        <f>RTD("cqg.rtd", ,"ContractData",A22, "NetLastTrade",, "T")</f>
        <v>0</v>
      </c>
      <c r="D22" s="32" t="str">
        <f>IFERROR(RTD("cqg.rtd", ,"ContractData",A22, "PerCentNetLastTrade",, "T")/100,"")</f>
        <v/>
      </c>
      <c r="E22" s="31" t="str">
        <f>PROPER(RTD("cqg.rtd", ,"ContractData",A22, "LongDescription",, "T"))</f>
        <v>Skyworks Solutions##</v>
      </c>
      <c r="F22" s="31" t="str">
        <v>S.SWKS</v>
      </c>
      <c r="G22" s="31">
        <v>75.320000000000007</v>
      </c>
      <c r="H22" s="31">
        <v>0</v>
      </c>
      <c r="I22" s="32" t="str">
        <v/>
      </c>
      <c r="J22" s="31" t="str">
        <f>IF(F22="","",IF(F22="S.STM",RTD("cqg.rtd", ,"ContractData",F22, "LongDescription",, "T"),PROPER(RTD("cqg.rtd", ,"ContractData",F22, "LongDescription",, "T"))))</f>
        <v>Skyworks Solutions##</v>
      </c>
      <c r="L22" s="31">
        <f t="shared" si="0"/>
        <v>0</v>
      </c>
    </row>
    <row r="23" spans="1:12" x14ac:dyDescent="0.3">
      <c r="A23" s="31" t="s">
        <v>20</v>
      </c>
      <c r="B23" s="31">
        <f>RTD("cqg.rtd", ,"ContractData",A23, "LastTrade",, "T")</f>
        <v>138.16</v>
      </c>
      <c r="C23" s="31">
        <f>RTD("cqg.rtd", ,"ContractData",A23, "NetLastTrade",, "T")</f>
        <v>0</v>
      </c>
      <c r="D23" s="32" t="str">
        <f>IFERROR(RTD("cqg.rtd", ,"ContractData",A23, "PerCentNetLastTrade",, "T")/100,"")</f>
        <v/>
      </c>
      <c r="E23" s="31" t="str">
        <f>PROPER(RTD("cqg.rtd", ,"ContractData",A23, "LongDescription",, "T"))</f>
        <v>Teradyne Inc Cmn</v>
      </c>
      <c r="F23" s="31" t="str">
        <v>S.TER</v>
      </c>
      <c r="G23" s="31">
        <v>138.16</v>
      </c>
      <c r="H23" s="31">
        <v>0</v>
      </c>
      <c r="I23" s="32" t="str">
        <v/>
      </c>
      <c r="J23" s="31" t="str">
        <f>IF(F23="","",IF(F23="S.STM",RTD("cqg.rtd", ,"ContractData",F23, "LongDescription",, "T"),PROPER(RTD("cqg.rtd", ,"ContractData",F23, "LongDescription",, "T"))))</f>
        <v>Teradyne Inc Cmn</v>
      </c>
      <c r="L23" s="31">
        <f t="shared" si="0"/>
        <v>0</v>
      </c>
    </row>
    <row r="24" spans="1:12" x14ac:dyDescent="0.3">
      <c r="A24" s="31" t="s">
        <v>1</v>
      </c>
      <c r="B24" s="31">
        <f>RTD("cqg.rtd", ,"ContractData",A24, "LastTrade",, "T")</f>
        <v>295.08</v>
      </c>
      <c r="C24" s="31">
        <f>RTD("cqg.rtd", ,"ContractData",A24, "NetLastTrade",, "T")</f>
        <v>0</v>
      </c>
      <c r="D24" s="32" t="str">
        <f>IFERROR(RTD("cqg.rtd", ,"ContractData",A24, "PerCentNetLastTrade",, "T")/100,"")</f>
        <v/>
      </c>
      <c r="E24" s="31" t="str">
        <f>PROPER(RTD("cqg.rtd", ,"ContractData",A24, "LongDescription",, "T"))</f>
        <v>Taiwan Semiconductor Manufacturing Co</v>
      </c>
      <c r="F24" s="31" t="str">
        <v>S.TSM</v>
      </c>
      <c r="G24" s="31">
        <v>295.08</v>
      </c>
      <c r="H24" s="31">
        <v>0</v>
      </c>
      <c r="I24" s="32" t="str">
        <v/>
      </c>
      <c r="J24" s="31" t="str">
        <f>IF(F24="","",IF(F24="S.STM",RTD("cqg.rtd", ,"ContractData",F24, "LongDescription",, "T"),PROPER(RTD("cqg.rtd", ,"ContractData",F24, "LongDescription",, "T"))))</f>
        <v>Taiwan Semiconductor Manufacturing Co</v>
      </c>
      <c r="L24" s="31">
        <f t="shared" si="0"/>
        <v>0</v>
      </c>
    </row>
    <row r="25" spans="1:12" x14ac:dyDescent="0.3">
      <c r="A25" s="31" t="s">
        <v>11</v>
      </c>
      <c r="B25" s="31">
        <f>RTD("cqg.rtd", ,"ContractData",A25, "LastTrade",, "T")</f>
        <v>176.58</v>
      </c>
      <c r="C25" s="31">
        <f>RTD("cqg.rtd", ,"ContractData",A25, "NetLastTrade",, "T")</f>
        <v>0</v>
      </c>
      <c r="D25" s="32" t="str">
        <f>IFERROR(RTD("cqg.rtd", ,"ContractData",A25, "PerCentNetLastTrade",, "T")/100,"")</f>
        <v/>
      </c>
      <c r="E25" s="31" t="str">
        <f>PROPER(RTD("cqg.rtd", ,"ContractData",A25, "LongDescription",, "T"))</f>
        <v>Texas Instruments</v>
      </c>
      <c r="F25" s="31" t="str">
        <v>S.TXN</v>
      </c>
      <c r="G25" s="31">
        <v>176.58</v>
      </c>
      <c r="H25" s="31">
        <v>0</v>
      </c>
      <c r="I25" s="32" t="str">
        <v/>
      </c>
      <c r="J25" s="31" t="str">
        <f>IF(F25="","",IF(F25="S.STM",RTD("cqg.rtd", ,"ContractData",F25, "LongDescription",, "T"),PROPER(RTD("cqg.rtd", ,"ContractData",F25, "LongDescription",, "T"))))</f>
        <v>Texas Instruments</v>
      </c>
      <c r="L25" s="31">
        <f t="shared" si="0"/>
        <v>0</v>
      </c>
    </row>
    <row r="53" spans="1:26" x14ac:dyDescent="0.3">
      <c r="A53" s="31">
        <f>IF(RTD("cqg.rtd",,"ContractData",A61,"PerCentNetLastTrade",,"T")="",1,0)</f>
        <v>1</v>
      </c>
    </row>
    <row r="54" spans="1:26" x14ac:dyDescent="0.3">
      <c r="A54" s="55" t="s">
        <v>12</v>
      </c>
      <c r="B54" s="55"/>
      <c r="C54" s="55" t="s">
        <v>7</v>
      </c>
      <c r="D54" s="55"/>
      <c r="E54" s="55" t="s">
        <v>3</v>
      </c>
      <c r="F54" s="55"/>
      <c r="G54" s="55" t="s">
        <v>5</v>
      </c>
      <c r="H54" s="55"/>
      <c r="I54" s="55" t="s">
        <v>2</v>
      </c>
      <c r="J54" s="55"/>
      <c r="K54" s="55" t="s">
        <v>13</v>
      </c>
      <c r="L54" s="55"/>
      <c r="M54" s="55" t="s">
        <v>4</v>
      </c>
      <c r="N54" s="55"/>
      <c r="O54" s="55" t="s">
        <v>9</v>
      </c>
      <c r="P54" s="55"/>
      <c r="Q54" s="55" t="s">
        <v>8</v>
      </c>
      <c r="R54" s="55"/>
      <c r="S54" s="55" t="s">
        <v>18</v>
      </c>
      <c r="T54" s="55"/>
      <c r="U54" s="55" t="s">
        <v>17</v>
      </c>
      <c r="V54" s="55"/>
      <c r="W54" s="55" t="s">
        <v>15</v>
      </c>
      <c r="X54" s="55"/>
      <c r="Y54" s="55" t="s">
        <v>6</v>
      </c>
      <c r="Z54" s="55"/>
    </row>
    <row r="55" spans="1:26" x14ac:dyDescent="0.3">
      <c r="A55" s="55" t="str">
        <f>"O: "&amp;TEXT(RTD("cqg.rtd",,"ContractData",A54,"Open",,"T"),"#.00")</f>
        <v xml:space="preserve">O: </v>
      </c>
      <c r="B55" s="55"/>
      <c r="C55" s="55" t="str">
        <f>"O: "&amp;TEXT(RTD("cqg.rtd",,"ContractData",C54,"Open",,"T"),"#.00")</f>
        <v xml:space="preserve">O: </v>
      </c>
      <c r="D55" s="55"/>
      <c r="E55" s="55" t="str">
        <f>"O: "&amp;TEXT(RTD("cqg.rtd",,"ContractData",E54,"Open",,"T"),"#.00")</f>
        <v xml:space="preserve">O: </v>
      </c>
      <c r="F55" s="55"/>
      <c r="G55" s="55" t="str">
        <f>"O: "&amp;TEXT(RTD("cqg.rtd",,"ContractData",G54,"Open",,"T"),"#.00")</f>
        <v xml:space="preserve">O: </v>
      </c>
      <c r="H55" s="55"/>
      <c r="I55" s="55" t="str">
        <f>"O: "&amp;TEXT(RTD("cqg.rtd",,"ContractData",I54,"Open",,"T"),"#.00")</f>
        <v xml:space="preserve">O: </v>
      </c>
      <c r="J55" s="55"/>
      <c r="K55" s="55" t="str">
        <f>"O: "&amp;TEXT(RTD("cqg.rtd",,"ContractData",K54,"Open",,"T"),"#.00")</f>
        <v xml:space="preserve">O: </v>
      </c>
      <c r="L55" s="55"/>
      <c r="M55" s="55" t="str">
        <f>"O: "&amp;TEXT(RTD("cqg.rtd",,"ContractData",M54,"Open",,"T"),"#.00")</f>
        <v xml:space="preserve">O: </v>
      </c>
      <c r="N55" s="55"/>
      <c r="O55" s="55" t="str">
        <f>"O: "&amp;TEXT(RTD("cqg.rtd",,"ContractData",O54,"Open",,"T"),"#.00")</f>
        <v xml:space="preserve">O: </v>
      </c>
      <c r="P55" s="55"/>
      <c r="Q55" s="55" t="str">
        <f>"O: "&amp;TEXT(RTD("cqg.rtd",,"ContractData",Q54,"Open",,"T"),"#.00")</f>
        <v xml:space="preserve">O: </v>
      </c>
      <c r="R55" s="55"/>
      <c r="S55" s="55" t="str">
        <f>"O: "&amp;TEXT(RTD("cqg.rtd",,"ContractData",S54,"Open",,"T"),"#.00")</f>
        <v xml:space="preserve">O: </v>
      </c>
      <c r="T55" s="55"/>
      <c r="U55" s="55" t="str">
        <f>"O: "&amp;TEXT(RTD("cqg.rtd",,"ContractData",U54,"Open",,"T"),"#.00")</f>
        <v xml:space="preserve">O: </v>
      </c>
      <c r="V55" s="55"/>
      <c r="W55" s="55" t="str">
        <f>"O: "&amp;TEXT(RTD("cqg.rtd",,"ContractData",W54,"Open",,"T"),"#.00")</f>
        <v xml:space="preserve">O: </v>
      </c>
      <c r="X55" s="55"/>
      <c r="Y55" s="55" t="str">
        <f>"O: "&amp;TEXT(RTD("cqg.rtd",,"ContractData",Y54,"Open",,"T"),"#.00")</f>
        <v xml:space="preserve">O: </v>
      </c>
      <c r="Z55" s="55"/>
    </row>
    <row r="56" spans="1:26" x14ac:dyDescent="0.3">
      <c r="A56" s="55" t="str">
        <f>"H: "&amp;TEXT(RTD("cqg.rtd",,"ContractData",A54,"High",,"T"),"#.00")</f>
        <v xml:space="preserve">H: </v>
      </c>
      <c r="B56" s="55"/>
      <c r="C56" s="55" t="str">
        <f>"H: "&amp;TEXT(RTD("cqg.rtd",,"ContractData",C54,"High",,"T"),"#.00")</f>
        <v xml:space="preserve">H: </v>
      </c>
      <c r="D56" s="55"/>
      <c r="E56" s="55" t="str">
        <f>"H: "&amp;TEXT(RTD("cqg.rtd",,"ContractData",E54,"High",,"T"),"#.00")</f>
        <v xml:space="preserve">H: </v>
      </c>
      <c r="F56" s="55"/>
      <c r="G56" s="55" t="str">
        <f>"H: "&amp;TEXT(RTD("cqg.rtd",,"ContractData",G54,"High",,"T"),"#.00")</f>
        <v xml:space="preserve">H: </v>
      </c>
      <c r="H56" s="55"/>
      <c r="I56" s="55" t="str">
        <f>"H: "&amp;TEXT(RTD("cqg.rtd",,"ContractData",I54,"High",,"T"),"#.00")</f>
        <v xml:space="preserve">H: </v>
      </c>
      <c r="J56" s="55"/>
      <c r="K56" s="55" t="str">
        <f>"H: "&amp;TEXT(RTD("cqg.rtd",,"ContractData",K54,"High",,"T"),"#.00")</f>
        <v xml:space="preserve">H: </v>
      </c>
      <c r="L56" s="55"/>
      <c r="M56" s="55" t="str">
        <f>"H: "&amp;TEXT(RTD("cqg.rtd",,"ContractData",M54,"High",,"T"),"#.00")</f>
        <v xml:space="preserve">H: </v>
      </c>
      <c r="N56" s="55"/>
      <c r="O56" s="55" t="str">
        <f>"H: "&amp;TEXT(RTD("cqg.rtd",,"ContractData",O54,"High",,"T"),"#.00")</f>
        <v xml:space="preserve">H: </v>
      </c>
      <c r="P56" s="55"/>
      <c r="Q56" s="55" t="str">
        <f>"H: "&amp;TEXT(RTD("cqg.rtd",,"ContractData",Q54,"High",,"T"),"#.00")</f>
        <v xml:space="preserve">H: </v>
      </c>
      <c r="R56" s="55"/>
      <c r="S56" s="55" t="str">
        <f>"H: "&amp;TEXT(RTD("cqg.rtd",,"ContractData",S54,"High",,"T"),"#.00")</f>
        <v xml:space="preserve">H: </v>
      </c>
      <c r="T56" s="55"/>
      <c r="U56" s="55" t="str">
        <f>"H: "&amp;TEXT(RTD("cqg.rtd",,"ContractData",U54,"High",,"T"),"#.00")</f>
        <v xml:space="preserve">H: </v>
      </c>
      <c r="V56" s="55"/>
      <c r="W56" s="55" t="str">
        <f>"H: "&amp;TEXT(RTD("cqg.rtd",,"ContractData",W54,"High",,"T"),"#.00")</f>
        <v xml:space="preserve">H: </v>
      </c>
      <c r="X56" s="55"/>
      <c r="Y56" s="55" t="str">
        <f>"H: "&amp;TEXT(RTD("cqg.rtd",,"ContractData",Y54,"High",,"T"),"#.00")</f>
        <v xml:space="preserve">H: </v>
      </c>
      <c r="Z56" s="55"/>
    </row>
    <row r="57" spans="1:26" x14ac:dyDescent="0.3">
      <c r="A57" s="55" t="str">
        <f>"L: "&amp;TEXT(RTD("cqg.rtd",,"ContractData",A54,"Low",,"T"),"#.00")</f>
        <v xml:space="preserve">L: </v>
      </c>
      <c r="B57" s="55"/>
      <c r="C57" s="55" t="str">
        <f>"L: "&amp;TEXT(RTD("cqg.rtd",,"ContractData",C54,"Low",,"T"),"#.00")</f>
        <v xml:space="preserve">L: </v>
      </c>
      <c r="D57" s="55"/>
      <c r="E57" s="55" t="str">
        <f>"L: "&amp;TEXT(RTD("cqg.rtd",,"ContractData",E54,"Low",,"T"),"#.00")</f>
        <v xml:space="preserve">L: </v>
      </c>
      <c r="F57" s="55"/>
      <c r="G57" s="55" t="str">
        <f>"L: "&amp;TEXT(RTD("cqg.rtd",,"ContractData",G54,"Low",,"T"),"#.00")</f>
        <v xml:space="preserve">L: </v>
      </c>
      <c r="H57" s="55"/>
      <c r="I57" s="55" t="str">
        <f>"L: "&amp;TEXT(RTD("cqg.rtd",,"ContractData",I54,"Low",,"T"),"#.00")</f>
        <v xml:space="preserve">L: </v>
      </c>
      <c r="J57" s="55"/>
      <c r="K57" s="55" t="str">
        <f>"L: "&amp;TEXT(RTD("cqg.rtd",,"ContractData",K54,"Low",,"T"),"#.00")</f>
        <v xml:space="preserve">L: </v>
      </c>
      <c r="L57" s="55"/>
      <c r="M57" s="55" t="str">
        <f>"L: "&amp;TEXT(RTD("cqg.rtd",,"ContractData",M54,"Low",,"T"),"#.00")</f>
        <v xml:space="preserve">L: </v>
      </c>
      <c r="N57" s="55"/>
      <c r="O57" s="55" t="str">
        <f>"L: "&amp;TEXT(RTD("cqg.rtd",,"ContractData",O54,"Low",,"T"),"#.00")</f>
        <v xml:space="preserve">L: </v>
      </c>
      <c r="P57" s="55"/>
      <c r="Q57" s="55" t="str">
        <f>"L: "&amp;TEXT(RTD("cqg.rtd",,"ContractData",Q54,"Low",,"T"),"#.00")</f>
        <v xml:space="preserve">L: </v>
      </c>
      <c r="R57" s="55"/>
      <c r="S57" s="55" t="str">
        <f>"L: "&amp;TEXT(RTD("cqg.rtd",,"ContractData",S54,"Low",,"T"),"#.00")</f>
        <v xml:space="preserve">L: </v>
      </c>
      <c r="T57" s="55"/>
      <c r="U57" s="55" t="str">
        <f>"L: "&amp;TEXT(RTD("cqg.rtd",,"ContractData",U54,"Low",,"T"),"#.00")</f>
        <v xml:space="preserve">L: </v>
      </c>
      <c r="V57" s="55"/>
      <c r="W57" s="55" t="str">
        <f>"L: "&amp;TEXT(RTD("cqg.rtd",,"ContractData",W54,"Low",,"T"),"#.00")</f>
        <v xml:space="preserve">L: </v>
      </c>
      <c r="X57" s="55"/>
      <c r="Y57" s="55" t="str">
        <f>"L: "&amp;TEXT(RTD("cqg.rtd",,"ContractData",Y54,"Low",,"T"),"#.00")</f>
        <v xml:space="preserve">L: </v>
      </c>
      <c r="Z57" s="55"/>
    </row>
    <row r="58" spans="1:26" x14ac:dyDescent="0.3">
      <c r="A58" s="55" t="str">
        <f>"LT: "&amp;TEXT(RTD("cqg.rtd",,"ContractData",A54,"LastTradeToday",,"T"),"#.00")</f>
        <v xml:space="preserve">LT: </v>
      </c>
      <c r="B58" s="55"/>
      <c r="C58" s="55" t="str">
        <f>"LT: "&amp;TEXT(RTD("cqg.rtd",,"ContractData",C54,"LastTradeToday",,"T"),"#.00")</f>
        <v xml:space="preserve">LT: </v>
      </c>
      <c r="D58" s="55"/>
      <c r="E58" s="55" t="str">
        <f>"LT: "&amp;TEXT(RTD("cqg.rtd",,"ContractData",E54,"LastTradeToday",,"T"),"#.00")</f>
        <v xml:space="preserve">LT: </v>
      </c>
      <c r="F58" s="55"/>
      <c r="G58" s="55" t="str">
        <f>"LT: "&amp;TEXT(RTD("cqg.rtd",,"ContractData",G54,"LastTradeToday",,"T"),"#.00")</f>
        <v xml:space="preserve">LT: </v>
      </c>
      <c r="H58" s="55"/>
      <c r="I58" s="55" t="str">
        <f>"LT: "&amp;TEXT(RTD("cqg.rtd",,"ContractData",I54,"LastTradeToday",,"T"),"#.00")</f>
        <v xml:space="preserve">LT: </v>
      </c>
      <c r="J58" s="55"/>
      <c r="K58" s="55" t="str">
        <f>"LT: "&amp;TEXT(RTD("cqg.rtd",,"ContractData",K54,"LastTradeToday",,"T"),"#.00")</f>
        <v xml:space="preserve">LT: </v>
      </c>
      <c r="L58" s="55"/>
      <c r="M58" s="55" t="str">
        <f>"LT: "&amp;TEXT(RTD("cqg.rtd",,"ContractData",M54,"LastTradeToday",,"T"),"#.00")</f>
        <v xml:space="preserve">LT: </v>
      </c>
      <c r="N58" s="55"/>
      <c r="O58" s="55" t="str">
        <f>"LT: "&amp;TEXT(RTD("cqg.rtd",,"ContractData",O54,"LastTradeToday",,"T"),"#.00")</f>
        <v xml:space="preserve">LT: </v>
      </c>
      <c r="P58" s="55"/>
      <c r="Q58" s="55" t="str">
        <f>"LT: "&amp;TEXT(RTD("cqg.rtd",,"ContractData",Q54,"LastTradeToday",,"T"),"#.00")</f>
        <v xml:space="preserve">LT: </v>
      </c>
      <c r="R58" s="55"/>
      <c r="S58" s="55" t="str">
        <f>"LT: "&amp;TEXT(RTD("cqg.rtd",,"ContractData",S54,"LastTradeToday",,"T"),"#.00")</f>
        <v xml:space="preserve">LT: </v>
      </c>
      <c r="T58" s="55"/>
      <c r="U58" s="55" t="str">
        <f>"LT: "&amp;TEXT(RTD("cqg.rtd",,"ContractData",U54,"LastTradeToday",,"T"),"#.00")</f>
        <v xml:space="preserve">LT: </v>
      </c>
      <c r="V58" s="55"/>
      <c r="W58" s="55" t="str">
        <f>"LT: "&amp;TEXT(RTD("cqg.rtd",,"ContractData",W54,"LastTradeToday",,"T"),"#.00")</f>
        <v xml:space="preserve">LT: </v>
      </c>
      <c r="X58" s="55"/>
      <c r="Y58" s="55" t="str">
        <f>"LT: "&amp;TEXT(RTD("cqg.rtd",,"ContractData",Y54,"LastTradeToday",,"T"),"#.00")</f>
        <v xml:space="preserve">LT: </v>
      </c>
      <c r="Z58" s="55"/>
    </row>
    <row r="59" spans="1:26" x14ac:dyDescent="0.3">
      <c r="A59" s="55" t="str">
        <f>IF($A$53=1,"","NC: "&amp;IF(RTD("cqg.rtd",,"ContractData",A54,"NetLastTrade",,"T")&gt;=0,"+","")&amp;TEXT(RTD("cqg.rtd",,"ContractData",A54,"NetLastTrade",,"T"),"#.00"))</f>
        <v/>
      </c>
      <c r="B59" s="55"/>
      <c r="C59" s="55" t="str">
        <f>IF($A$53=1,"","NC: "&amp;IF(RTD("cqg.rtd",,"ContractData",C54,"NetLastTrade",,"T")&gt;=0,"+","")&amp;TEXT(RTD("cqg.rtd",,"ContractData",C54,"NetLastTrade",,"T"),"#.00"))</f>
        <v/>
      </c>
      <c r="D59" s="55"/>
      <c r="E59" s="55" t="str">
        <f>IF($A$53=1,"","NC: "&amp;IF(RTD("cqg.rtd",,"ContractData",E54,"NetLastTrade",,"T")&gt;=0,"+","")&amp;TEXT(RTD("cqg.rtd",,"ContractData",E54,"NetLastTrade",,"T"),"#.00"))</f>
        <v/>
      </c>
      <c r="F59" s="55"/>
      <c r="G59" s="55" t="str">
        <f>IF($A$53=1,"","NC: "&amp;IF(RTD("cqg.rtd",,"ContractData",G54,"NetLastTrade",,"T")&gt;=0,"+","")&amp;TEXT(RTD("cqg.rtd",,"ContractData",G54,"NetLastTrade",,"T"),"#.00"))</f>
        <v/>
      </c>
      <c r="H59" s="55"/>
      <c r="I59" s="55" t="str">
        <f>IF($A$53=1,"","NC: "&amp;IF(RTD("cqg.rtd",,"ContractData",I54,"NetLastTrade",,"T")&gt;=0,"+","")&amp;TEXT(RTD("cqg.rtd",,"ContractData",I54,"NetLastTrade",,"T"),"#.00"))</f>
        <v/>
      </c>
      <c r="J59" s="55"/>
      <c r="K59" s="55" t="str">
        <f>IF($A$53=1,"","NC: "&amp;IF(RTD("cqg.rtd",,"ContractData",K54,"NetLastTrade",,"T")&gt;=0,"+","")&amp;TEXT(RTD("cqg.rtd",,"ContractData",K54,"NetLastTrade",,"T"),"#.00"))</f>
        <v/>
      </c>
      <c r="L59" s="55"/>
      <c r="M59" s="55" t="str">
        <f>IF($A$53=1,"","NC: "&amp;IF(RTD("cqg.rtd",,"ContractData",M54,"NetLastTrade",,"T")&gt;=0,"+","")&amp;TEXT(RTD("cqg.rtd",,"ContractData",M54,"NetLastTrade",,"T"),"#.00"))</f>
        <v/>
      </c>
      <c r="N59" s="55"/>
      <c r="O59" s="55" t="str">
        <f>IF($A$53=1,"","NC: "&amp;IF(RTD("cqg.rtd",,"ContractData",O54,"NetLastTrade",,"T")&gt;=0,"+","")&amp;TEXT(RTD("cqg.rtd",,"ContractData",O54,"NetLastTrade",,"T"),"#.00"))</f>
        <v/>
      </c>
      <c r="P59" s="55"/>
      <c r="Q59" s="55" t="str">
        <f>IF($A$53=1,"","NC: "&amp;IF(RTD("cqg.rtd",,"ContractData",Q54,"NetLastTrade",,"T")&gt;=0,"+","")&amp;TEXT(RTD("cqg.rtd",,"ContractData",Q54,"NetLastTrade",,"T"),"#.00"))</f>
        <v/>
      </c>
      <c r="R59" s="55"/>
      <c r="S59" s="55" t="str">
        <f>IF($A$53=1,"","NC: "&amp;IF(RTD("cqg.rtd",,"ContractData",S54,"NetLastTrade",,"T")&gt;=0,"+","")&amp;TEXT(RTD("cqg.rtd",,"ContractData",S54,"NetLastTrade",,"T"),"#.00"))</f>
        <v/>
      </c>
      <c r="T59" s="55"/>
      <c r="U59" s="55" t="str">
        <f>IF($A$53=1,"","NC: "&amp;IF(RTD("cqg.rtd",,"ContractData",U54,"NetLastTrade",,"T")&gt;=0,"+","")&amp;TEXT(RTD("cqg.rtd",,"ContractData",U54,"NetLastTrade",,"T"),"#.00"))</f>
        <v/>
      </c>
      <c r="V59" s="55"/>
      <c r="W59" s="55" t="str">
        <f>IF($A$53=1,"","NC: "&amp;IF(RTD("cqg.rtd",,"ContractData",W54,"NetLastTrade",,"T")&gt;=0,"+","")&amp;TEXT(RTD("cqg.rtd",,"ContractData",W54,"NetLastTrade",,"T"),"#.00"))</f>
        <v/>
      </c>
      <c r="X59" s="55"/>
      <c r="Y59" s="55" t="str">
        <f>IF($A$53=1,"","NC: "&amp;IF(RTD("cqg.rtd",,"ContractData",Y54,"NetLastTrade",,"T")&gt;=0,"+","")&amp;TEXT(RTD("cqg.rtd",,"ContractData",Y54,"NetLastTrade",,"T"),"#.00"))</f>
        <v/>
      </c>
      <c r="Z59" s="55"/>
    </row>
    <row r="60" spans="1:26" x14ac:dyDescent="0.3">
      <c r="A60" s="55" t="str">
        <f>IF($A$53=1,"","%NC: "&amp;IF(RTD("cqg.rtd",,"ContractData",A54,"NetLastTrade",,"T")&gt;=0,"+","")&amp;TEXT(RTD("cqg.rtd",,"ContractData",A54,"PerCentNetLastTrade",,"T"),"0.00")&amp;"%")</f>
        <v/>
      </c>
      <c r="B60" s="55"/>
      <c r="C60" s="55" t="str">
        <f>IF($A$53=1,"","%NC: "&amp;IF(RTD("cqg.rtd",,"ContractData",C54,"NetLastTrade",,"T")&gt;=0,"+","")&amp;TEXT(RTD("cqg.rtd",,"ContractData",C54,"PerCentNetLastTrade",,"T"),"0.00")&amp;"%")</f>
        <v/>
      </c>
      <c r="D60" s="55"/>
      <c r="E60" s="55" t="str">
        <f>IF($A$53=1,"","%NC: "&amp;IF(RTD("cqg.rtd",,"ContractData",E54,"NetLastTrade",,"T")&gt;=0,"+","")&amp;TEXT(RTD("cqg.rtd",,"ContractData",E54,"PerCentNetLastTrade",,"T"),"0.00")&amp;"%")</f>
        <v/>
      </c>
      <c r="F60" s="55"/>
      <c r="G60" s="55" t="str">
        <f>IF($A$53=1,"","%NC: "&amp;IF(RTD("cqg.rtd",,"ContractData",G54,"NetLastTrade",,"T")&gt;=0,"+","")&amp;TEXT(RTD("cqg.rtd",,"ContractData",G54,"PerCentNetLastTrade",,"T"),"0.00")&amp;"%")</f>
        <v/>
      </c>
      <c r="H60" s="55"/>
      <c r="I60" s="55" t="str">
        <f>IF($A$53=1,"","%NC: "&amp;IF(RTD("cqg.rtd",,"ContractData",I54,"NetLastTrade",,"T")&gt;=0,"+","")&amp;TEXT(RTD("cqg.rtd",,"ContractData",I54,"PerCentNetLastTrade",,"T"),"0.00")&amp;"%")</f>
        <v/>
      </c>
      <c r="J60" s="55"/>
      <c r="K60" s="55" t="str">
        <f>IF($A$53=1,"","%NC: "&amp;IF(RTD("cqg.rtd",,"ContractData",K54,"NetLastTrade",,"T")&gt;=0,"+","")&amp;TEXT(RTD("cqg.rtd",,"ContractData",K54,"PerCentNetLastTrade",,"T"),"0.00")&amp;"%")</f>
        <v/>
      </c>
      <c r="L60" s="55"/>
      <c r="M60" s="55" t="str">
        <f>IF($A$53=1,"","%NC: "&amp;IF(RTD("cqg.rtd",,"ContractData",M54,"NetLastTrade",,"T")&gt;=0,"+","")&amp;TEXT(RTD("cqg.rtd",,"ContractData",M54,"PerCentNetLastTrade",,"T"),"0.00")&amp;"%")</f>
        <v/>
      </c>
      <c r="N60" s="55"/>
      <c r="O60" s="55" t="str">
        <f>IF($A$53=1,"","%NC: "&amp;IF(RTD("cqg.rtd",,"ContractData",O54,"NetLastTrade",,"T")&gt;=0,"+","")&amp;TEXT(RTD("cqg.rtd",,"ContractData",O54,"PerCentNetLastTrade",,"T"),"0.00")&amp;"%")</f>
        <v/>
      </c>
      <c r="P60" s="55"/>
      <c r="Q60" s="55" t="str">
        <f>IF($A$53=1,"","%NC: "&amp;IF(RTD("cqg.rtd",,"ContractData",Q54,"NetLastTrade",,"T")&gt;=0,"+","")&amp;TEXT(RTD("cqg.rtd",,"ContractData",Q54,"PerCentNetLastTrade",,"T"),"0.00")&amp;"%")</f>
        <v/>
      </c>
      <c r="R60" s="55"/>
      <c r="S60" s="55" t="str">
        <f>IF($A$53=1,"","%NC: "&amp;IF(RTD("cqg.rtd",,"ContractData",S54,"NetLastTrade",,"T")&gt;=0,"+","")&amp;TEXT(RTD("cqg.rtd",,"ContractData",S54,"PerCentNetLastTrade",,"T"),"0.00")&amp;"%")</f>
        <v/>
      </c>
      <c r="T60" s="55"/>
      <c r="U60" s="55" t="str">
        <f>IF($A$53=1,"","%NC: "&amp;IF(RTD("cqg.rtd",,"ContractData",U54,"NetLastTrade",,"T")&gt;=0,"+","")&amp;TEXT(RTD("cqg.rtd",,"ContractData",U54,"PerCentNetLastTrade",,"T"),"0.00")&amp;"%")</f>
        <v/>
      </c>
      <c r="V60" s="55"/>
      <c r="W60" s="55" t="str">
        <f>IF($A$53=1,"","%NC: "&amp;IF(RTD("cqg.rtd",,"ContractData",W54,"NetLastTrade",,"T")&gt;=0,"+","")&amp;TEXT(RTD("cqg.rtd",,"ContractData",W54,"PerCentNetLastTrade",,"T"),"0.00")&amp;"%")</f>
        <v/>
      </c>
      <c r="X60" s="55"/>
      <c r="Y60" s="55" t="str">
        <f>IF($A$53=1,"","%NC: "&amp;IF(RTD("cqg.rtd",,"ContractData",Y54,"NetLastTrade",,"T")&gt;=0,"+","")&amp;TEXT(RTD("cqg.rtd",,"ContractData",Y54,"PerCentNetLastTrade",,"T"),"0.00")&amp;"%")</f>
        <v/>
      </c>
      <c r="Z60" s="55"/>
    </row>
    <row r="61" spans="1:26" x14ac:dyDescent="0.3">
      <c r="A61" s="55" t="s">
        <v>0</v>
      </c>
      <c r="B61" s="55"/>
      <c r="C61" s="55" t="s">
        <v>16</v>
      </c>
      <c r="D61" s="55"/>
      <c r="E61" s="55" t="s">
        <v>24</v>
      </c>
      <c r="F61" s="55"/>
      <c r="G61" s="55" t="s">
        <v>21</v>
      </c>
      <c r="H61" s="55"/>
      <c r="I61" s="55" t="s">
        <v>10</v>
      </c>
      <c r="J61" s="55"/>
      <c r="K61" s="55" t="s">
        <v>23</v>
      </c>
      <c r="L61" s="55"/>
      <c r="M61" s="55" t="s">
        <v>14</v>
      </c>
      <c r="N61" s="55"/>
      <c r="O61" s="55" t="s">
        <v>19</v>
      </c>
      <c r="P61" s="55"/>
      <c r="Q61" s="55" t="s">
        <v>22</v>
      </c>
      <c r="R61" s="55"/>
      <c r="S61" s="55" t="s">
        <v>20</v>
      </c>
      <c r="T61" s="55"/>
      <c r="U61" s="55" t="s">
        <v>1</v>
      </c>
      <c r="V61" s="55"/>
      <c r="W61" s="55" t="s">
        <v>11</v>
      </c>
      <c r="X61" s="55"/>
    </row>
    <row r="62" spans="1:26" x14ac:dyDescent="0.3">
      <c r="A62" s="55" t="str">
        <f>"O: "&amp;TEXT(RTD("cqg.rtd",,"ContractData",A61,"Open",,"T"),"#.00")</f>
        <v xml:space="preserve">O: </v>
      </c>
      <c r="B62" s="55"/>
      <c r="C62" s="55" t="str">
        <f>"O: "&amp;TEXT(RTD("cqg.rtd",,"ContractData",C61,"Open",,"T"),"#.00")</f>
        <v xml:space="preserve">O: </v>
      </c>
      <c r="D62" s="55"/>
      <c r="E62" s="55" t="str">
        <f>"O: "&amp;TEXT(RTD("cqg.rtd",,"ContractData",E61,"Open",,"T"),"#.00")</f>
        <v xml:space="preserve">O: </v>
      </c>
      <c r="F62" s="55"/>
      <c r="G62" s="55" t="str">
        <f>"O: "&amp;TEXT(RTD("cqg.rtd",,"ContractData",G61,"Open",,"T"),"#.00")</f>
        <v xml:space="preserve">O: </v>
      </c>
      <c r="H62" s="55"/>
      <c r="I62" s="55" t="str">
        <f>"O: "&amp;TEXT(RTD("cqg.rtd",,"ContractData",I61,"Open",,"T"),"#.00")</f>
        <v xml:space="preserve">O: </v>
      </c>
      <c r="J62" s="55"/>
      <c r="K62" s="55" t="str">
        <f>"O: "&amp;TEXT(RTD("cqg.rtd",,"ContractData",K61,"Open",,"T"),"#.00")</f>
        <v xml:space="preserve">O: </v>
      </c>
      <c r="L62" s="55"/>
      <c r="M62" s="55" t="str">
        <f>"O: "&amp;TEXT(RTD("cqg.rtd",,"ContractData",M61,"Open",,"T"),"#.00")</f>
        <v xml:space="preserve">O: </v>
      </c>
      <c r="N62" s="55"/>
      <c r="O62" s="55" t="str">
        <f>"O: "&amp;TEXT(RTD("cqg.rtd",,"ContractData",O61,"Open",,"T"),"#.00")</f>
        <v xml:space="preserve">O: </v>
      </c>
      <c r="P62" s="55"/>
      <c r="Q62" s="55" t="str">
        <f>"O: "&amp;TEXT(RTD("cqg.rtd",,"ContractData",Q61,"Open",,"T"),"#.00")</f>
        <v xml:space="preserve">O: </v>
      </c>
      <c r="R62" s="55"/>
      <c r="S62" s="55" t="str">
        <f>"O: "&amp;TEXT(RTD("cqg.rtd",,"ContractData",S61,"Open",,"T"),"#.00")</f>
        <v xml:space="preserve">O: </v>
      </c>
      <c r="T62" s="55"/>
      <c r="U62" s="55" t="str">
        <f>"O: "&amp;TEXT(RTD("cqg.rtd",,"ContractData",U61,"Open",,"T"),"#.00")</f>
        <v xml:space="preserve">O: </v>
      </c>
      <c r="V62" s="55"/>
      <c r="W62" s="55" t="str">
        <f>"O: "&amp;TEXT(RTD("cqg.rtd",,"ContractData",W61,"Open",,"T"),"#.00")</f>
        <v xml:space="preserve">O: </v>
      </c>
      <c r="X62" s="55"/>
    </row>
    <row r="63" spans="1:26" x14ac:dyDescent="0.3">
      <c r="A63" s="55" t="str">
        <f>"H: "&amp;TEXT(RTD("cqg.rtd",,"ContractData",A61,"High",,"T"),"#.00")</f>
        <v xml:space="preserve">H: </v>
      </c>
      <c r="B63" s="55"/>
      <c r="C63" s="55" t="str">
        <f>"H: "&amp;TEXT(RTD("cqg.rtd",,"ContractData",C61,"High",,"T"),"#.00")</f>
        <v xml:space="preserve">H: </v>
      </c>
      <c r="D63" s="55"/>
      <c r="E63" s="55" t="str">
        <f>"H: "&amp;TEXT(RTD("cqg.rtd",,"ContractData",E61,"High",,"T"),"#.00")</f>
        <v xml:space="preserve">H: </v>
      </c>
      <c r="F63" s="55"/>
      <c r="G63" s="55" t="str">
        <f>"H: "&amp;TEXT(RTD("cqg.rtd",,"ContractData",G61,"High",,"T"),"#.00")</f>
        <v xml:space="preserve">H: </v>
      </c>
      <c r="H63" s="55"/>
      <c r="I63" s="55" t="str">
        <f>"H: "&amp;TEXT(RTD("cqg.rtd",,"ContractData",I61,"High",,"T"),"#.00")</f>
        <v xml:space="preserve">H: </v>
      </c>
      <c r="J63" s="55"/>
      <c r="K63" s="55" t="str">
        <f>"H: "&amp;TEXT(RTD("cqg.rtd",,"ContractData",K61,"High",,"T"),"#.00")</f>
        <v xml:space="preserve">H: </v>
      </c>
      <c r="L63" s="55"/>
      <c r="M63" s="55" t="str">
        <f>"H: "&amp;TEXT(RTD("cqg.rtd",,"ContractData",M61,"High",,"T"),"#.00")</f>
        <v xml:space="preserve">H: </v>
      </c>
      <c r="N63" s="55"/>
      <c r="O63" s="55" t="str">
        <f>"H: "&amp;TEXT(RTD("cqg.rtd",,"ContractData",O61,"High",,"T"),"#.00")</f>
        <v xml:space="preserve">H: </v>
      </c>
      <c r="P63" s="55"/>
      <c r="Q63" s="55" t="str">
        <f>"H: "&amp;TEXT(RTD("cqg.rtd",,"ContractData",Q61,"High",,"T"),"#.00")</f>
        <v xml:space="preserve">H: </v>
      </c>
      <c r="R63" s="55"/>
      <c r="S63" s="55" t="str">
        <f>"H: "&amp;TEXT(RTD("cqg.rtd",,"ContractData",S61,"High",,"T"),"#.00")</f>
        <v xml:space="preserve">H: </v>
      </c>
      <c r="T63" s="55"/>
      <c r="U63" s="55" t="str">
        <f>"H: "&amp;TEXT(RTD("cqg.rtd",,"ContractData",U61,"High",,"T"),"#.00")</f>
        <v xml:space="preserve">H: </v>
      </c>
      <c r="V63" s="55"/>
      <c r="W63" s="55" t="str">
        <f>"H: "&amp;TEXT(RTD("cqg.rtd",,"ContractData",W61,"High",,"T"),"#.00")</f>
        <v xml:space="preserve">H: </v>
      </c>
      <c r="X63" s="55"/>
    </row>
    <row r="64" spans="1:26" x14ac:dyDescent="0.3">
      <c r="A64" s="55" t="str">
        <f>"L: "&amp;TEXT(RTD("cqg.rtd",,"ContractData",A61,"Low",,"T"),"#.00")</f>
        <v xml:space="preserve">L: </v>
      </c>
      <c r="B64" s="55"/>
      <c r="C64" s="55" t="str">
        <f>"L: "&amp;TEXT(RTD("cqg.rtd",,"ContractData",C61,"Low",,"T"),"#.00")</f>
        <v xml:space="preserve">L: </v>
      </c>
      <c r="D64" s="55"/>
      <c r="E64" s="55" t="str">
        <f>"L: "&amp;TEXT(RTD("cqg.rtd",,"ContractData",E61,"Low",,"T"),"#.00")</f>
        <v xml:space="preserve">L: </v>
      </c>
      <c r="F64" s="55"/>
      <c r="G64" s="55" t="str">
        <f>"L: "&amp;TEXT(RTD("cqg.rtd",,"ContractData",G61,"Low",,"T"),"#.00")</f>
        <v xml:space="preserve">L: </v>
      </c>
      <c r="H64" s="55"/>
      <c r="I64" s="55" t="str">
        <f>"L: "&amp;TEXT(RTD("cqg.rtd",,"ContractData",I61,"Low",,"T"),"#.00")</f>
        <v xml:space="preserve">L: </v>
      </c>
      <c r="J64" s="55"/>
      <c r="K64" s="55" t="str">
        <f>"L: "&amp;TEXT(RTD("cqg.rtd",,"ContractData",K61,"Low",,"T"),"#.00")</f>
        <v xml:space="preserve">L: </v>
      </c>
      <c r="L64" s="55"/>
      <c r="M64" s="55" t="str">
        <f>"L: "&amp;TEXT(RTD("cqg.rtd",,"ContractData",M61,"Low",,"T"),"#.00")</f>
        <v xml:space="preserve">L: </v>
      </c>
      <c r="N64" s="55"/>
      <c r="O64" s="55" t="str">
        <f>"L: "&amp;TEXT(RTD("cqg.rtd",,"ContractData",O61,"Low",,"T"),"#.00")</f>
        <v xml:space="preserve">L: </v>
      </c>
      <c r="P64" s="55"/>
      <c r="Q64" s="55" t="str">
        <f>"L: "&amp;TEXT(RTD("cqg.rtd",,"ContractData",Q61,"Low",,"T"),"#.00")</f>
        <v xml:space="preserve">L: </v>
      </c>
      <c r="R64" s="55"/>
      <c r="S64" s="55" t="str">
        <f>"L: "&amp;TEXT(RTD("cqg.rtd",,"ContractData",S61,"Low",,"T"),"#.00")</f>
        <v xml:space="preserve">L: </v>
      </c>
      <c r="T64" s="55"/>
      <c r="U64" s="55" t="str">
        <f>"L: "&amp;TEXT(RTD("cqg.rtd",,"ContractData",U61,"Low",,"T"),"#.00")</f>
        <v xml:space="preserve">L: </v>
      </c>
      <c r="V64" s="55"/>
      <c r="W64" s="55" t="str">
        <f>"L: "&amp;TEXT(RTD("cqg.rtd",,"ContractData",W61,"Low",,"T"),"#.00")</f>
        <v xml:space="preserve">L: </v>
      </c>
      <c r="X64" s="55"/>
    </row>
    <row r="65" spans="1:24" x14ac:dyDescent="0.3">
      <c r="A65" s="55" t="str">
        <f>"LT: "&amp;TEXT(RTD("cqg.rtd",,"ContractData",A61,"LastTradeToday",,"T"),"#.00")</f>
        <v xml:space="preserve">LT: </v>
      </c>
      <c r="B65" s="55"/>
      <c r="C65" s="55" t="str">
        <f>"LT: "&amp;TEXT(RTD("cqg.rtd",,"ContractData",C61,"LastTradeToday",,"T"),"#.00")</f>
        <v xml:space="preserve">LT: </v>
      </c>
      <c r="D65" s="55"/>
      <c r="E65" s="55" t="str">
        <f>"LT: "&amp;TEXT(RTD("cqg.rtd",,"ContractData",E61,"LastTradeToday",,"T"),"#.00")</f>
        <v xml:space="preserve">LT: </v>
      </c>
      <c r="F65" s="55"/>
      <c r="G65" s="55" t="str">
        <f>"LT: "&amp;TEXT(RTD("cqg.rtd",,"ContractData",G61,"LastTradeToday",,"T"),"#.00")</f>
        <v xml:space="preserve">LT: </v>
      </c>
      <c r="H65" s="55"/>
      <c r="I65" s="55" t="str">
        <f>"LT: "&amp;TEXT(RTD("cqg.rtd",,"ContractData",I61,"LastTradeToday",,"T"),"#.00")</f>
        <v xml:space="preserve">LT: </v>
      </c>
      <c r="J65" s="55"/>
      <c r="K65" s="55" t="str">
        <f>"LT: "&amp;TEXT(RTD("cqg.rtd",,"ContractData",K61,"LastTradeToday",,"T"),"#.00")</f>
        <v xml:space="preserve">LT: </v>
      </c>
      <c r="L65" s="55"/>
      <c r="M65" s="55" t="str">
        <f>"LT: "&amp;TEXT(RTD("cqg.rtd",,"ContractData",M61,"LastTradeToday",,"T"),"#.00")</f>
        <v xml:space="preserve">LT: </v>
      </c>
      <c r="N65" s="55"/>
      <c r="O65" s="55" t="str">
        <f>"LT: "&amp;TEXT(RTD("cqg.rtd",,"ContractData",O61,"LastTradeToday",,"T"),"#.00")</f>
        <v xml:space="preserve">LT: </v>
      </c>
      <c r="P65" s="55"/>
      <c r="Q65" s="55" t="str">
        <f>"LT: "&amp;TEXT(RTD("cqg.rtd",,"ContractData",Q61,"LastTradeToday",,"T"),"#.00")</f>
        <v xml:space="preserve">LT: </v>
      </c>
      <c r="R65" s="55"/>
      <c r="S65" s="55" t="str">
        <f>"LT: "&amp;TEXT(RTD("cqg.rtd",,"ContractData",S61,"LastTradeToday",,"T"),"#.00")</f>
        <v xml:space="preserve">LT: </v>
      </c>
      <c r="T65" s="55"/>
      <c r="U65" s="55" t="str">
        <f>"LT: "&amp;TEXT(RTD("cqg.rtd",,"ContractData",U61,"LastTradeToday",,"T"),"#.00")</f>
        <v xml:space="preserve">LT: </v>
      </c>
      <c r="V65" s="55"/>
      <c r="W65" s="55" t="str">
        <f>"LT: "&amp;TEXT(RTD("cqg.rtd",,"ContractData",W61,"LastTradeToday",,"T"),"#.00")</f>
        <v xml:space="preserve">LT: </v>
      </c>
      <c r="X65" s="55"/>
    </row>
    <row r="66" spans="1:24" x14ac:dyDescent="0.3">
      <c r="A66" s="55" t="str">
        <f>IF($A$53=1,"","NC: "&amp;IF(RTD("cqg.rtd",,"ContractData",A61,"NetLastTrade",,"T")&gt;=0,"+","")&amp;TEXT(RTD("cqg.rtd",,"ContractData",A61,"NetLastTrade",,"T"),"#.00"))</f>
        <v/>
      </c>
      <c r="B66" s="55"/>
      <c r="C66" s="55" t="str">
        <f>IF($A$53=1,"","NC: "&amp;IF(RTD("cqg.rtd",,"ContractData",C61,"NetLastTrade",,"T")&gt;=0,"+","")&amp;TEXT(RTD("cqg.rtd",,"ContractData",C61,"NetLastTrade",,"T"),"#.00"))</f>
        <v/>
      </c>
      <c r="D66" s="55"/>
      <c r="E66" s="55" t="str">
        <f>IF($A$53=1,"","NC: "&amp;IF(RTD("cqg.rtd",,"ContractData",E61,"NetLastTrade",,"T")&gt;=0,"+","")&amp;TEXT(RTD("cqg.rtd",,"ContractData",E61,"NetLastTrade",,"T"),"#.00"))</f>
        <v/>
      </c>
      <c r="F66" s="55"/>
      <c r="G66" s="55" t="str">
        <f>IF($A$53=1,"","NC: "&amp;IF(RTD("cqg.rtd",,"ContractData",G61,"NetLastTrade",,"T")&gt;=0,"+","")&amp;TEXT(RTD("cqg.rtd",,"ContractData",G61,"NetLastTrade",,"T"),"#.00"))</f>
        <v/>
      </c>
      <c r="H66" s="55"/>
      <c r="I66" s="55" t="str">
        <f>IF($A$53=1,"","NC: "&amp;IF(RTD("cqg.rtd",,"ContractData",I61,"NetLastTrade",,"T")&gt;=0,"+","")&amp;TEXT(RTD("cqg.rtd",,"ContractData",I61,"NetLastTrade",,"T"),"#.00"))</f>
        <v/>
      </c>
      <c r="J66" s="55"/>
      <c r="K66" s="55" t="str">
        <f>IF($A$53=1,"","NC: "&amp;IF(RTD("cqg.rtd",,"ContractData",K61,"NetLastTrade",,"T")&gt;=0,"+","")&amp;TEXT(RTD("cqg.rtd",,"ContractData",K61,"NetLastTrade",,"T"),"#.00"))</f>
        <v/>
      </c>
      <c r="L66" s="55"/>
      <c r="M66" s="55" t="str">
        <f>IF($A$53=1,"","NC: "&amp;IF(RTD("cqg.rtd",,"ContractData",M61,"NetLastTrade",,"T")&gt;=0,"+","")&amp;TEXT(RTD("cqg.rtd",,"ContractData",M61,"NetLastTrade",,"T"),"#.00"))</f>
        <v/>
      </c>
      <c r="N66" s="55"/>
      <c r="O66" s="55" t="str">
        <f>IF($A$53=1,"","NC: "&amp;IF(RTD("cqg.rtd",,"ContractData",O61,"NetLastTrade",,"T")&gt;=0,"+","")&amp;TEXT(RTD("cqg.rtd",,"ContractData",O61,"NetLastTrade",,"T"),"#.00"))</f>
        <v/>
      </c>
      <c r="P66" s="55"/>
      <c r="Q66" s="55" t="str">
        <f>IF($A$53=1,"","NC: "&amp;IF(RTD("cqg.rtd",,"ContractData",Q61,"NetLastTrade",,"T")&gt;=0,"+","")&amp;TEXT(RTD("cqg.rtd",,"ContractData",Q61,"NetLastTrade",,"T"),"#.00"))</f>
        <v/>
      </c>
      <c r="R66" s="55"/>
      <c r="S66" s="55" t="str">
        <f>IF($A$53=1,"","NC: "&amp;IF(RTD("cqg.rtd",,"ContractData",S61,"NetLastTrade",,"T")&gt;=0,"+","")&amp;TEXT(RTD("cqg.rtd",,"ContractData",S61,"NetLastTrade",,"T"),"#.00"))</f>
        <v/>
      </c>
      <c r="T66" s="55"/>
      <c r="U66" s="55" t="str">
        <f>IF($A$53=1,"","NC: "&amp;IF(RTD("cqg.rtd",,"ContractData",U61,"NetLastTrade",,"T")&gt;=0,"+","")&amp;TEXT(RTD("cqg.rtd",,"ContractData",U61,"NetLastTrade",,"T"),"#.00"))</f>
        <v/>
      </c>
      <c r="V66" s="55"/>
      <c r="W66" s="55" t="str">
        <f>IF($A$53=1,"","NC: "&amp;IF(RTD("cqg.rtd",,"ContractData",W61,"NetLastTrade",,"T")&gt;=0,"+","")&amp;TEXT(RTD("cqg.rtd",,"ContractData",W61,"NetLastTrade",,"T"),"#.00"))</f>
        <v/>
      </c>
      <c r="X66" s="55"/>
    </row>
    <row r="67" spans="1:24" x14ac:dyDescent="0.3">
      <c r="A67" s="55" t="str">
        <f>IF($A$53=1,"","%NC: "&amp;IF(RTD("cqg.rtd",,"ContractData",A61,"NetLastTrade",,"T")&gt;=0,"+","")&amp;TEXT(RTD("cqg.rtd",,"ContractData",A61,"PerCentNetLastTrade",,"T"),"0.00")&amp;"%")</f>
        <v/>
      </c>
      <c r="B67" s="55"/>
      <c r="C67" s="55" t="str">
        <f>IF($A$53=1,"","%NC: "&amp;IF(RTD("cqg.rtd",,"ContractData",C61,"NetLastTrade",,"T")&gt;=0,"+","")&amp;TEXT(RTD("cqg.rtd",,"ContractData",C61,"PerCentNetLastTrade",,"T"),"0.00")&amp;"%")</f>
        <v/>
      </c>
      <c r="D67" s="55"/>
      <c r="E67" s="55" t="str">
        <f>IF($A$53=1,"","%NC: "&amp;IF(RTD("cqg.rtd",,"ContractData",E61,"NetLastTrade",,"T")&gt;=0,"+","")&amp;TEXT(RTD("cqg.rtd",,"ContractData",E61,"PerCentNetLastTrade",,"T"),"0.00")&amp;"%")</f>
        <v/>
      </c>
      <c r="F67" s="55"/>
      <c r="G67" s="55" t="str">
        <f>IF($A$53=1,"","%NC: "&amp;IF(RTD("cqg.rtd",,"ContractData",G61,"NetLastTrade",,"T")&gt;=0,"+","")&amp;TEXT(RTD("cqg.rtd",,"ContractData",G61,"PerCentNetLastTrade",,"T"),"0.00")&amp;"%")</f>
        <v/>
      </c>
      <c r="H67" s="55"/>
      <c r="I67" s="55" t="str">
        <f>IF($A$53=1,"","%NC: "&amp;IF(RTD("cqg.rtd",,"ContractData",I61,"NetLastTrade",,"T")&gt;=0,"+","")&amp;TEXT(RTD("cqg.rtd",,"ContractData",I61,"PerCentNetLastTrade",,"T"),"0.00")&amp;"%")</f>
        <v/>
      </c>
      <c r="J67" s="55"/>
      <c r="K67" s="55" t="str">
        <f>IF($A$53=1,"","%NC: "&amp;IF(RTD("cqg.rtd",,"ContractData",K61,"NetLastTrade",,"T")&gt;=0,"+","")&amp;TEXT(RTD("cqg.rtd",,"ContractData",K61,"PerCentNetLastTrade",,"T"),"0.00")&amp;"%")</f>
        <v/>
      </c>
      <c r="L67" s="55"/>
      <c r="M67" s="55" t="str">
        <f>IF($A$53=1,"","%NC: "&amp;IF(RTD("cqg.rtd",,"ContractData",M61,"NetLastTrade",,"T")&gt;=0,"+","")&amp;TEXT(RTD("cqg.rtd",,"ContractData",M61,"PerCentNetLastTrade",,"T"),"0.00")&amp;"%")</f>
        <v/>
      </c>
      <c r="N67" s="55"/>
      <c r="O67" s="55" t="str">
        <f>IF($A$53=1,"","%NC: "&amp;IF(RTD("cqg.rtd",,"ContractData",O61,"NetLastTrade",,"T")&gt;=0,"+","")&amp;TEXT(RTD("cqg.rtd",,"ContractData",O61,"PerCentNetLastTrade",,"T"),"0.00")&amp;"%")</f>
        <v/>
      </c>
      <c r="P67" s="55"/>
      <c r="Q67" s="55" t="str">
        <f>IF($A$53=1,"","%NC: "&amp;IF(RTD("cqg.rtd",,"ContractData",Q61,"NetLastTrade",,"T")&gt;=0,"+","")&amp;TEXT(RTD("cqg.rtd",,"ContractData",Q61,"PerCentNetLastTrade",,"T"),"0.00")&amp;"%")</f>
        <v/>
      </c>
      <c r="R67" s="55"/>
      <c r="S67" s="55" t="str">
        <f>IF($A$53=1,"","%NC: "&amp;IF(RTD("cqg.rtd",,"ContractData",S61,"NetLastTrade",,"T")&gt;=0,"+","")&amp;TEXT(RTD("cqg.rtd",,"ContractData",S61,"PerCentNetLastTrade",,"T"),"0.00")&amp;"%")</f>
        <v/>
      </c>
      <c r="T67" s="55"/>
      <c r="U67" s="55" t="str">
        <f>IF($A$53=1,"","%NC: "&amp;IF(RTD("cqg.rtd",,"ContractData",U61,"NetLastTrade",,"T")&gt;=0,"+","")&amp;TEXT(RTD("cqg.rtd",,"ContractData",U61,"PerCentNetLastTrade",,"T"),"0.00")&amp;"%")</f>
        <v/>
      </c>
      <c r="V67" s="55"/>
      <c r="W67" s="55" t="str">
        <f>IF($A$53=1,"","%NC: "&amp;IF(RTD("cqg.rtd",,"ContractData",W61,"NetLastTrade",,"T")&gt;=0,"+","")&amp;TEXT(RTD("cqg.rtd",,"ContractData",W61,"PerCentNetLastTrade",,"T"),"0.00")&amp;"%")</f>
        <v/>
      </c>
      <c r="X67" s="55"/>
    </row>
    <row r="70" spans="1:24" x14ac:dyDescent="0.3">
      <c r="C70" s="31" t="s">
        <v>40</v>
      </c>
    </row>
  </sheetData>
  <sheetProtection algorithmName="SHA-512" hashValue="xpHDOlRDGD/CW3Q8LOgDCaY3PBsDtR8G7erevgvLEorzgd2EsjWKudU6gLuACFvTq5GZyyHnZI2yqOUGsUxrXw==" saltValue="oEXfOdkpNoFWRWFiCGx2tg==" spinCount="100000" sheet="1" objects="1" scenarios="1" selectLockedCells="1" selectUnlockedCells="1"/>
  <sortState xmlns:xlrd2="http://schemas.microsoft.com/office/spreadsheetml/2017/richdata2" ref="A1:A25">
    <sortCondition ref="A1:A25"/>
  </sortState>
  <mergeCells count="175">
    <mergeCell ref="A59:B59"/>
    <mergeCell ref="A60:B60"/>
    <mergeCell ref="C55:D55"/>
    <mergeCell ref="C56:D56"/>
    <mergeCell ref="C57:D57"/>
    <mergeCell ref="C58:D58"/>
    <mergeCell ref="C59:D59"/>
    <mergeCell ref="C60:D60"/>
    <mergeCell ref="S58:T58"/>
    <mergeCell ref="S57:T57"/>
    <mergeCell ref="S56:T56"/>
    <mergeCell ref="S55:T55"/>
    <mergeCell ref="E55:F55"/>
    <mergeCell ref="E56:F56"/>
    <mergeCell ref="E57:F57"/>
    <mergeCell ref="E58:F58"/>
    <mergeCell ref="Q55:R55"/>
    <mergeCell ref="Q56:R56"/>
    <mergeCell ref="Q57:R57"/>
    <mergeCell ref="Q58:R58"/>
    <mergeCell ref="A54:B54"/>
    <mergeCell ref="C54:D54"/>
    <mergeCell ref="A55:B55"/>
    <mergeCell ref="A56:B56"/>
    <mergeCell ref="A57:B57"/>
    <mergeCell ref="A58:B58"/>
    <mergeCell ref="G54:H54"/>
    <mergeCell ref="I54:J54"/>
    <mergeCell ref="G55:H55"/>
    <mergeCell ref="G56:H56"/>
    <mergeCell ref="G57:H57"/>
    <mergeCell ref="G58:H58"/>
    <mergeCell ref="E54:F54"/>
    <mergeCell ref="I55:J55"/>
    <mergeCell ref="M54:N54"/>
    <mergeCell ref="M55:N55"/>
    <mergeCell ref="M56:N56"/>
    <mergeCell ref="M57:N57"/>
    <mergeCell ref="M58:N58"/>
    <mergeCell ref="M59:N59"/>
    <mergeCell ref="M60:N60"/>
    <mergeCell ref="I56:J56"/>
    <mergeCell ref="I57:J57"/>
    <mergeCell ref="I58:J58"/>
    <mergeCell ref="I59:J59"/>
    <mergeCell ref="I60:J60"/>
    <mergeCell ref="K54:L54"/>
    <mergeCell ref="K55:L55"/>
    <mergeCell ref="K56:L56"/>
    <mergeCell ref="K57:L57"/>
    <mergeCell ref="K58:L58"/>
    <mergeCell ref="O54:P54"/>
    <mergeCell ref="O55:P55"/>
    <mergeCell ref="O56:P56"/>
    <mergeCell ref="O57:P57"/>
    <mergeCell ref="O58:P58"/>
    <mergeCell ref="O59:P59"/>
    <mergeCell ref="U54:V54"/>
    <mergeCell ref="U55:V55"/>
    <mergeCell ref="U56:V56"/>
    <mergeCell ref="U57:V57"/>
    <mergeCell ref="U58:V58"/>
    <mergeCell ref="U59:V59"/>
    <mergeCell ref="S54:T54"/>
    <mergeCell ref="Q54:R54"/>
    <mergeCell ref="W54:X54"/>
    <mergeCell ref="Y54:Z54"/>
    <mergeCell ref="Y55:Z55"/>
    <mergeCell ref="Y56:Z56"/>
    <mergeCell ref="Y57:Z57"/>
    <mergeCell ref="Y58:Z58"/>
    <mergeCell ref="W55:X55"/>
    <mergeCell ref="W56:X56"/>
    <mergeCell ref="W57:X57"/>
    <mergeCell ref="W58:X58"/>
    <mergeCell ref="Y59:Z59"/>
    <mergeCell ref="Y60:Z60"/>
    <mergeCell ref="A61:B61"/>
    <mergeCell ref="A62:B62"/>
    <mergeCell ref="A63:B63"/>
    <mergeCell ref="A64:B64"/>
    <mergeCell ref="E61:F61"/>
    <mergeCell ref="E62:F62"/>
    <mergeCell ref="E63:F63"/>
    <mergeCell ref="E64:F64"/>
    <mergeCell ref="W59:X59"/>
    <mergeCell ref="W60:X60"/>
    <mergeCell ref="S60:T60"/>
    <mergeCell ref="O60:P60"/>
    <mergeCell ref="K59:L59"/>
    <mergeCell ref="K60:L60"/>
    <mergeCell ref="E60:F60"/>
    <mergeCell ref="S59:T59"/>
    <mergeCell ref="Q59:R59"/>
    <mergeCell ref="Q60:R60"/>
    <mergeCell ref="U60:V60"/>
    <mergeCell ref="G59:H59"/>
    <mergeCell ref="G60:H60"/>
    <mergeCell ref="E59:F59"/>
    <mergeCell ref="A65:B65"/>
    <mergeCell ref="A66:B66"/>
    <mergeCell ref="A67:B67"/>
    <mergeCell ref="C61:D61"/>
    <mergeCell ref="C62:D62"/>
    <mergeCell ref="C63:D63"/>
    <mergeCell ref="C64:D64"/>
    <mergeCell ref="C65:D65"/>
    <mergeCell ref="C66:D66"/>
    <mergeCell ref="C67:D67"/>
    <mergeCell ref="E65:F65"/>
    <mergeCell ref="E66:F66"/>
    <mergeCell ref="E67:F67"/>
    <mergeCell ref="G61:H61"/>
    <mergeCell ref="G62:H62"/>
    <mergeCell ref="G63:H63"/>
    <mergeCell ref="G64:H64"/>
    <mergeCell ref="G65:H65"/>
    <mergeCell ref="G66:H66"/>
    <mergeCell ref="G67:H67"/>
    <mergeCell ref="I67:J67"/>
    <mergeCell ref="K61:L61"/>
    <mergeCell ref="K62:L62"/>
    <mergeCell ref="K63:L63"/>
    <mergeCell ref="K64:L64"/>
    <mergeCell ref="K65:L65"/>
    <mergeCell ref="K66:L66"/>
    <mergeCell ref="K67:L67"/>
    <mergeCell ref="I61:J61"/>
    <mergeCell ref="I62:J62"/>
    <mergeCell ref="I63:J63"/>
    <mergeCell ref="I64:J64"/>
    <mergeCell ref="I65:J65"/>
    <mergeCell ref="I66:J66"/>
    <mergeCell ref="M67:N67"/>
    <mergeCell ref="O61:P61"/>
    <mergeCell ref="O62:P62"/>
    <mergeCell ref="O63:P63"/>
    <mergeCell ref="O64:P64"/>
    <mergeCell ref="O65:P65"/>
    <mergeCell ref="O66:P66"/>
    <mergeCell ref="O67:P67"/>
    <mergeCell ref="M61:N61"/>
    <mergeCell ref="M62:N62"/>
    <mergeCell ref="M63:N63"/>
    <mergeCell ref="M64:N64"/>
    <mergeCell ref="M65:N65"/>
    <mergeCell ref="M66:N66"/>
    <mergeCell ref="Q67:R67"/>
    <mergeCell ref="S61:T61"/>
    <mergeCell ref="S62:T62"/>
    <mergeCell ref="S63:T63"/>
    <mergeCell ref="S64:T64"/>
    <mergeCell ref="S65:T65"/>
    <mergeCell ref="S66:T66"/>
    <mergeCell ref="S67:T67"/>
    <mergeCell ref="Q61:R61"/>
    <mergeCell ref="Q62:R62"/>
    <mergeCell ref="Q63:R63"/>
    <mergeCell ref="Q64:R64"/>
    <mergeCell ref="Q65:R65"/>
    <mergeCell ref="Q66:R66"/>
    <mergeCell ref="U67:V67"/>
    <mergeCell ref="W61:X61"/>
    <mergeCell ref="W62:X62"/>
    <mergeCell ref="W63:X63"/>
    <mergeCell ref="W64:X64"/>
    <mergeCell ref="W65:X65"/>
    <mergeCell ref="W66:X66"/>
    <mergeCell ref="W67:X67"/>
    <mergeCell ref="U61:V61"/>
    <mergeCell ref="U62:V62"/>
    <mergeCell ref="U63:V63"/>
    <mergeCell ref="U64:V64"/>
    <mergeCell ref="U65:V65"/>
    <mergeCell ref="U66:V6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2025-10-16T17:31:25Z</dcterms:created>
  <dcterms:modified xsi:type="dcterms:W3CDTF">2025-10-20T11:29:24Z</dcterms:modified>
</cp:coreProperties>
</file>