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Reduce Sample/"/>
    </mc:Choice>
  </mc:AlternateContent>
  <xr:revisionPtr revIDLastSave="77" documentId="8_{51C89DB2-35AC-4CC9-A8D3-C6558AB891F7}" xr6:coauthVersionLast="47" xr6:coauthVersionMax="47" xr10:uidLastSave="{68FFF6F5-A57A-43BB-A10D-AF1CE7961FBA}"/>
  <bookViews>
    <workbookView xWindow="-120" yWindow="-120" windowWidth="29040" windowHeight="16440" xr2:uid="{E05A3297-E0CF-4F16-A010-79F9D2CC6F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2" i="1"/>
  <c r="C32" i="1"/>
  <c r="D32" i="1"/>
  <c r="E32" i="1"/>
  <c r="F32" i="1"/>
  <c r="G32" i="1"/>
  <c r="H32" i="1"/>
  <c r="I32" i="1"/>
  <c r="J32" i="1"/>
  <c r="K32" i="1"/>
  <c r="C31" i="1"/>
  <c r="D31" i="1"/>
  <c r="E31" i="1"/>
  <c r="F31" i="1"/>
  <c r="G31" i="1"/>
  <c r="H31" i="1"/>
  <c r="I31" i="1"/>
  <c r="J31" i="1"/>
  <c r="K31" i="1"/>
  <c r="C30" i="1"/>
  <c r="D30" i="1"/>
  <c r="E30" i="1"/>
  <c r="F30" i="1"/>
  <c r="G30" i="1"/>
  <c r="H30" i="1"/>
  <c r="I30" i="1"/>
  <c r="J30" i="1"/>
  <c r="K30" i="1"/>
  <c r="C29" i="1"/>
  <c r="D29" i="1"/>
  <c r="E29" i="1"/>
  <c r="F29" i="1"/>
  <c r="G29" i="1"/>
  <c r="H29" i="1"/>
  <c r="I29" i="1"/>
  <c r="J29" i="1"/>
  <c r="K29" i="1"/>
  <c r="C28" i="1"/>
  <c r="D28" i="1"/>
  <c r="E28" i="1"/>
  <c r="F28" i="1"/>
  <c r="G28" i="1"/>
  <c r="H28" i="1"/>
  <c r="I28" i="1"/>
  <c r="J28" i="1"/>
  <c r="K28" i="1"/>
  <c r="C27" i="1"/>
  <c r="D27" i="1"/>
  <c r="E27" i="1"/>
  <c r="F27" i="1"/>
  <c r="G27" i="1"/>
  <c r="H27" i="1"/>
  <c r="I27" i="1"/>
  <c r="J27" i="1"/>
  <c r="K27" i="1"/>
  <c r="C26" i="1"/>
  <c r="D26" i="1"/>
  <c r="E26" i="1"/>
  <c r="F26" i="1"/>
  <c r="G26" i="1"/>
  <c r="H26" i="1"/>
  <c r="I26" i="1"/>
  <c r="J26" i="1"/>
  <c r="K26" i="1"/>
  <c r="C25" i="1"/>
  <c r="D25" i="1"/>
  <c r="E25" i="1"/>
  <c r="F25" i="1"/>
  <c r="G25" i="1"/>
  <c r="H25" i="1"/>
  <c r="I25" i="1"/>
  <c r="J25" i="1"/>
  <c r="K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9" i="1"/>
  <c r="M10" i="1"/>
  <c r="M8" i="1"/>
  <c r="M7" i="1"/>
  <c r="M5" i="1"/>
  <c r="M4" i="1"/>
  <c r="M3" i="1"/>
  <c r="K24" i="1"/>
  <c r="J24" i="1"/>
  <c r="I24" i="1"/>
  <c r="H24" i="1"/>
  <c r="G24" i="1"/>
  <c r="E24" i="1"/>
  <c r="D24" i="1"/>
  <c r="C24" i="1"/>
  <c r="K23" i="1"/>
  <c r="J23" i="1"/>
  <c r="I23" i="1"/>
  <c r="H23" i="1"/>
  <c r="G23" i="1"/>
  <c r="E23" i="1"/>
  <c r="D23" i="1"/>
  <c r="C23" i="1"/>
  <c r="K22" i="1"/>
  <c r="J22" i="1"/>
  <c r="I22" i="1"/>
  <c r="H22" i="1"/>
  <c r="G22" i="1"/>
  <c r="E22" i="1"/>
  <c r="D22" i="1"/>
  <c r="C22" i="1"/>
  <c r="K21" i="1"/>
  <c r="J21" i="1"/>
  <c r="I21" i="1"/>
  <c r="H21" i="1"/>
  <c r="G21" i="1"/>
  <c r="E21" i="1"/>
  <c r="D21" i="1"/>
  <c r="C21" i="1"/>
  <c r="K20" i="1"/>
  <c r="J20" i="1"/>
  <c r="I20" i="1"/>
  <c r="H20" i="1"/>
  <c r="G20" i="1"/>
  <c r="E20" i="1"/>
  <c r="D20" i="1"/>
  <c r="C20" i="1"/>
  <c r="K19" i="1"/>
  <c r="J19" i="1"/>
  <c r="I19" i="1"/>
  <c r="H19" i="1"/>
  <c r="G19" i="1"/>
  <c r="E19" i="1"/>
  <c r="D19" i="1"/>
  <c r="C19" i="1"/>
  <c r="K18" i="1"/>
  <c r="J18" i="1"/>
  <c r="I18" i="1"/>
  <c r="H18" i="1"/>
  <c r="G18" i="1"/>
  <c r="E18" i="1"/>
  <c r="D18" i="1"/>
  <c r="C18" i="1"/>
  <c r="K17" i="1"/>
  <c r="J17" i="1"/>
  <c r="I17" i="1"/>
  <c r="H17" i="1"/>
  <c r="G17" i="1"/>
  <c r="E17" i="1"/>
  <c r="D17" i="1"/>
  <c r="C17" i="1"/>
  <c r="K16" i="1"/>
  <c r="J16" i="1"/>
  <c r="I16" i="1"/>
  <c r="H16" i="1"/>
  <c r="G16" i="1"/>
  <c r="E16" i="1"/>
  <c r="D16" i="1"/>
  <c r="C16" i="1"/>
  <c r="K15" i="1"/>
  <c r="J15" i="1"/>
  <c r="I15" i="1"/>
  <c r="H15" i="1"/>
  <c r="G15" i="1"/>
  <c r="E15" i="1"/>
  <c r="D15" i="1"/>
  <c r="C15" i="1"/>
  <c r="K14" i="1"/>
  <c r="J14" i="1"/>
  <c r="I14" i="1"/>
  <c r="H14" i="1"/>
  <c r="G14" i="1"/>
  <c r="E14" i="1"/>
  <c r="D14" i="1"/>
  <c r="C14" i="1"/>
  <c r="K13" i="1"/>
  <c r="J13" i="1"/>
  <c r="I13" i="1"/>
  <c r="H13" i="1"/>
  <c r="G13" i="1"/>
  <c r="E13" i="1"/>
  <c r="D13" i="1"/>
  <c r="C13" i="1"/>
  <c r="K12" i="1"/>
  <c r="J12" i="1"/>
  <c r="I12" i="1"/>
  <c r="H12" i="1"/>
  <c r="G12" i="1"/>
  <c r="E12" i="1"/>
  <c r="D12" i="1"/>
  <c r="C12" i="1"/>
  <c r="K11" i="1"/>
  <c r="J11" i="1"/>
  <c r="I11" i="1"/>
  <c r="H11" i="1"/>
  <c r="G11" i="1"/>
  <c r="E11" i="1"/>
  <c r="D11" i="1"/>
  <c r="C11" i="1"/>
  <c r="K10" i="1"/>
  <c r="J10" i="1"/>
  <c r="I10" i="1"/>
  <c r="H10" i="1"/>
  <c r="G10" i="1"/>
  <c r="E10" i="1"/>
  <c r="D10" i="1"/>
  <c r="C10" i="1"/>
  <c r="K9" i="1"/>
  <c r="J9" i="1"/>
  <c r="I9" i="1"/>
  <c r="H9" i="1"/>
  <c r="G9" i="1"/>
  <c r="E9" i="1"/>
  <c r="D9" i="1"/>
  <c r="C9" i="1"/>
  <c r="K8" i="1"/>
  <c r="J8" i="1"/>
  <c r="I8" i="1"/>
  <c r="H8" i="1"/>
  <c r="G8" i="1"/>
  <c r="E8" i="1"/>
  <c r="D8" i="1"/>
  <c r="C8" i="1"/>
  <c r="K7" i="1"/>
  <c r="J7" i="1"/>
  <c r="I7" i="1"/>
  <c r="H7" i="1"/>
  <c r="G7" i="1"/>
  <c r="E7" i="1"/>
  <c r="D7" i="1"/>
  <c r="C7" i="1"/>
  <c r="K6" i="1"/>
  <c r="J6" i="1"/>
  <c r="I6" i="1"/>
  <c r="H6" i="1"/>
  <c r="G6" i="1"/>
  <c r="E6" i="1"/>
  <c r="D6" i="1"/>
  <c r="C6" i="1"/>
  <c r="K5" i="1"/>
  <c r="J5" i="1"/>
  <c r="I5" i="1"/>
  <c r="H5" i="1"/>
  <c r="G5" i="1"/>
  <c r="E5" i="1"/>
  <c r="D5" i="1"/>
  <c r="C5" i="1"/>
  <c r="K4" i="1"/>
  <c r="J4" i="1"/>
  <c r="I4" i="1"/>
  <c r="H4" i="1"/>
  <c r="G4" i="1"/>
  <c r="E4" i="1"/>
  <c r="D4" i="1"/>
  <c r="C4" i="1"/>
  <c r="K3" i="1"/>
  <c r="J3" i="1"/>
  <c r="I3" i="1"/>
  <c r="H3" i="1"/>
  <c r="G3" i="1"/>
  <c r="E3" i="1"/>
  <c r="D3" i="1"/>
  <c r="C3" i="1"/>
  <c r="K2" i="1"/>
  <c r="J2" i="1"/>
  <c r="I2" i="1"/>
  <c r="H2" i="1"/>
  <c r="G2" i="1"/>
  <c r="E2" i="1"/>
  <c r="D2" i="1"/>
  <c r="C2" i="1"/>
  <c r="N2" i="1" l="1" a="1"/>
  <c r="N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<sst xmlns="http://schemas.openxmlformats.org/spreadsheetml/2006/main" count="44" uniqueCount="44">
  <si>
    <t>Symbol</t>
  </si>
  <si>
    <t>Long Description</t>
  </si>
  <si>
    <t>Last</t>
  </si>
  <si>
    <t>NC</t>
  </si>
  <si>
    <t>%NC</t>
  </si>
  <si>
    <t>Bid Vol</t>
  </si>
  <si>
    <t>Best Bid</t>
  </si>
  <si>
    <t>Best Ask</t>
  </si>
  <si>
    <t>Ask Vol</t>
  </si>
  <si>
    <t>C_Volume</t>
  </si>
  <si>
    <t>EP?</t>
  </si>
  <si>
    <t>ENQ?</t>
  </si>
  <si>
    <t>YM?</t>
  </si>
  <si>
    <t>Equities</t>
  </si>
  <si>
    <t>Energy</t>
  </si>
  <si>
    <t>CLE?2</t>
  </si>
  <si>
    <t>CLE?3</t>
  </si>
  <si>
    <t>CLE?4</t>
  </si>
  <si>
    <t>HOE?2</t>
  </si>
  <si>
    <t>CLE?12</t>
  </si>
  <si>
    <t>HOE?3</t>
  </si>
  <si>
    <t>HOE?4</t>
  </si>
  <si>
    <t>HOE?12</t>
  </si>
  <si>
    <t>RBE?1</t>
  </si>
  <si>
    <t>RBE?2</t>
  </si>
  <si>
    <t>RBE?3</t>
  </si>
  <si>
    <t>RBE?4</t>
  </si>
  <si>
    <t>NGE?2</t>
  </si>
  <si>
    <t>NGE?3</t>
  </si>
  <si>
    <t>NGE?4</t>
  </si>
  <si>
    <t>NGE?12</t>
  </si>
  <si>
    <t>NGE?1</t>
  </si>
  <si>
    <t>RBE?12</t>
  </si>
  <si>
    <t>ZME?3</t>
  </si>
  <si>
    <t>ZLE?3</t>
  </si>
  <si>
    <t>ZLE?4</t>
  </si>
  <si>
    <t>ZWA?2</t>
  </si>
  <si>
    <t>ZWA?3</t>
  </si>
  <si>
    <t>Grains</t>
  </si>
  <si>
    <t>ZSE?7</t>
  </si>
  <si>
    <t>ZSE?4</t>
  </si>
  <si>
    <t>ZCE?6</t>
  </si>
  <si>
    <t>ZCE?7</t>
  </si>
  <si>
    <t>ZME?4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</si>
</sst>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mmm\ yy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textRotation="90"/>
    </xf>
    <xf numFmtId="0" fontId="0" fillId="0" borderId="0" xfId="0" applyAlignment="1">
      <alignment horizontal="center" vertical="center" textRotation="90"/>
    </xf>
    <xf numFmtId="0" fontId="0" fillId="0" borderId="0" xfId="0"/>
    <xf numFmtId="14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115641</v>
        <stp/>
        <stp>ContractData</stp>
        <stp>EP?</stp>
        <stp>T_CVol</stp>
        <stp/>
        <stp>T</stp>
        <tr r="K2" s="1"/>
      </tp>
      <tp>
        <v>11801</v>
        <stp/>
        <stp>ContractData</stp>
        <stp>YM?</stp>
        <stp>T_CVol</stp>
        <stp/>
        <stp>T</stp>
        <tr r="K4" s="1"/>
      </tp>
      <tp>
        <v>16</v>
        <stp/>
        <stp>ContractData</stp>
        <stp>EP?</stp>
        <stp>MT_LastBidVolume</stp>
        <stp/>
        <stp>T</stp>
        <tr r="G2" s="1"/>
      </tp>
      <tp>
        <v>1154.5</v>
        <stp/>
        <stp>ContractData</stp>
        <stp>ZSE?4</stp>
        <stp>Ask</stp>
        <stp/>
        <stp>T</stp>
        <tr r="I23" s="1"/>
      </tp>
      <tp>
        <v>1126</v>
        <stp/>
        <stp>ContractData</stp>
        <stp>ZSE?7</stp>
        <stp>Ask</stp>
        <stp/>
        <stp>T</stp>
        <tr r="I24" s="1"/>
      </tp>
      <tp>
        <v>1125.75</v>
        <stp/>
        <stp>ContractData</stp>
        <stp>ZSE?7</stp>
        <stp>Bid</stp>
        <stp/>
        <stp>T</stp>
        <tr r="H24" s="1"/>
      </tp>
      <tp>
        <v>1154.25</v>
        <stp/>
        <stp>ContractData</stp>
        <stp>ZSE?4</stp>
        <stp>Bid</stp>
        <stp/>
        <stp>T</stp>
        <tr r="H23" s="1"/>
      </tp>
      <tp>
        <v>577</v>
        <stp/>
        <stp>ContractData</stp>
        <stp>ZWA?3</stp>
        <stp>Ask</stp>
        <stp/>
        <stp>T</stp>
        <tr r="I30" s="1"/>
      </tp>
      <tp>
        <v>570.25</v>
        <stp/>
        <stp>ContractData</stp>
        <stp>ZWA?2</stp>
        <stp>Ask</stp>
        <stp/>
        <stp>T</stp>
        <tr r="I29" s="1"/>
      </tp>
      <tp>
        <v>570</v>
        <stp/>
        <stp>ContractData</stp>
        <stp>ZWA?2</stp>
        <stp>Bid</stp>
        <stp/>
        <stp>T</stp>
        <tr r="H29" s="1"/>
      </tp>
      <tp>
        <v>576.75</v>
        <stp/>
        <stp>ContractData</stp>
        <stp>ZWA?3</stp>
        <stp>Bid</stp>
        <stp/>
        <stp>T</stp>
        <tr r="H30" s="1"/>
      </tp>
      <tp>
        <v>-57</v>
        <stp/>
        <stp>ContractData</stp>
        <stp>YM?</stp>
        <stp>NetLastTradeToday</stp>
        <stp/>
        <stp>T</stp>
        <tr r="E4" s="1"/>
      </tp>
      <tp>
        <v>3</v>
        <stp/>
        <stp>ContractData</stp>
        <stp>YM?</stp>
        <stp>MT_LastAskVolume</stp>
        <stp/>
        <stp>T</stp>
        <tr r="J4" s="1"/>
      </tp>
      <tp>
        <v>-0.2</v>
        <stp/>
        <stp>ContractData</stp>
        <stp>CLE?12</stp>
        <stp>NetLastTradeToday</stp>
        <stp/>
        <stp>T</stp>
        <tr r="E8" s="1"/>
      </tp>
      <tp>
        <v>62209</v>
        <stp/>
        <stp>ContractData</stp>
        <stp>ENQ?</stp>
        <stp>T_CVol</stp>
        <stp/>
        <stp>T</stp>
        <tr r="K3" s="1"/>
      </tp>
      <tp>
        <v>27</v>
        <stp/>
        <stp>ContractData</stp>
        <stp>ZME?3</stp>
        <stp>MT_LastAskVolume</stp>
        <stp/>
        <stp>T</stp>
        <tr r="J25" s="1"/>
      </tp>
      <tp>
        <v>6</v>
        <stp/>
        <stp>ContractData</stp>
        <stp>ZLE?3</stp>
        <stp>MT_LastAskVolume</stp>
        <stp/>
        <stp>T</stp>
        <tr r="J27" s="1"/>
      </tp>
      <tp>
        <v>137</v>
        <stp/>
        <stp>ContractData</stp>
        <stp>ZCE?6</stp>
        <stp>MT_LastAskVolume</stp>
        <stp/>
        <stp>T</stp>
        <tr r="J31" s="1"/>
      </tp>
      <tp>
        <v>120</v>
        <stp/>
        <stp>ContractData</stp>
        <stp>ZCE?7</stp>
        <stp>MT_LastAskVolume</stp>
        <stp/>
        <stp>T</stp>
        <tr r="J32" s="1"/>
      </tp>
      <tp>
        <v>1</v>
        <stp/>
        <stp>ContractData</stp>
        <stp>ZSE?7</stp>
        <stp>MT_LastAskVolume</stp>
        <stp/>
        <stp>T</stp>
        <tr r="J24" s="1"/>
      </tp>
      <tp>
        <v>7</v>
        <stp/>
        <stp>ContractData</stp>
        <stp>ZME?4</stp>
        <stp>MT_LastAskVolume</stp>
        <stp/>
        <stp>T</stp>
        <tr r="J26" s="1"/>
      </tp>
      <tp>
        <v>7</v>
        <stp/>
        <stp>ContractData</stp>
        <stp>ZLE?4</stp>
        <stp>MT_LastAskVolume</stp>
        <stp/>
        <stp>T</stp>
        <tr r="J28" s="1"/>
      </tp>
      <tp>
        <v>1</v>
        <stp/>
        <stp>ContractData</stp>
        <stp>ZSE?4</stp>
        <stp>MT_LastAskVolume</stp>
        <stp/>
        <stp>T</stp>
        <tr r="J23" s="1"/>
      </tp>
      <tp>
        <v>1</v>
        <stp/>
        <stp>ContractData</stp>
        <stp>RBE?2</stp>
        <stp>MT_LastAskVolume</stp>
        <stp/>
        <stp>T</stp>
        <tr r="J14" s="1"/>
      </tp>
      <tp>
        <v>1</v>
        <stp/>
        <stp>ContractData</stp>
        <stp>RBE?3</stp>
        <stp>MT_LastAskVolume</stp>
        <stp/>
        <stp>T</stp>
        <tr r="J15" s="1"/>
      </tp>
      <tp>
        <v>1</v>
        <stp/>
        <stp>ContractData</stp>
        <stp>RBE?1</stp>
        <stp>MT_LastAskVolume</stp>
        <stp/>
        <stp>T</stp>
        <tr r="J13" s="1"/>
      </tp>
      <tp>
        <v>1</v>
        <stp/>
        <stp>ContractData</stp>
        <stp>RBE?4</stp>
        <stp>MT_LastAskVolume</stp>
        <stp/>
        <stp>T</stp>
        <tr r="J16" s="1"/>
      </tp>
      <tp>
        <v>5</v>
        <stp/>
        <stp>ContractData</stp>
        <stp>NGE?4</stp>
        <stp>MT_LastAskVolume</stp>
        <stp/>
        <stp>T</stp>
        <tr r="J21" s="1"/>
      </tp>
      <tp>
        <v>2</v>
        <stp/>
        <stp>ContractData</stp>
        <stp>HOE?2</stp>
        <stp>MT_LastAskVolume</stp>
        <stp/>
        <stp>T</stp>
        <tr r="J9" s="1"/>
      </tp>
      <tp>
        <v>4</v>
        <stp/>
        <stp>ContractData</stp>
        <stp>HOE?3</stp>
        <stp>MT_LastAskVolume</stp>
        <stp/>
        <stp>T</stp>
        <tr r="J10" s="1"/>
      </tp>
      <tp>
        <v>4</v>
        <stp/>
        <stp>ContractData</stp>
        <stp>NGE?2</stp>
        <stp>MT_LastAskVolume</stp>
        <stp/>
        <stp>T</stp>
        <tr r="J19" s="1"/>
      </tp>
      <tp>
        <v>2</v>
        <stp/>
        <stp>ContractData</stp>
        <stp>HOE?4</stp>
        <stp>MT_LastAskVolume</stp>
        <stp/>
        <stp>T</stp>
        <tr r="J11" s="1"/>
      </tp>
      <tp>
        <v>11</v>
        <stp/>
        <stp>ContractData</stp>
        <stp>NGE?3</stp>
        <stp>MT_LastAskVolume</stp>
        <stp/>
        <stp>T</stp>
        <tr r="J20" s="1"/>
      </tp>
      <tp>
        <v>6</v>
        <stp/>
        <stp>ContractData</stp>
        <stp>NGE?1</stp>
        <stp>MT_LastAskVolume</stp>
        <stp/>
        <stp>T</stp>
        <tr r="J18" s="1"/>
      </tp>
      <tp>
        <v>15</v>
        <stp/>
        <stp>ContractData</stp>
        <stp>CLE?3</stp>
        <stp>MT_LastAskVolume</stp>
        <stp/>
        <stp>T</stp>
        <tr r="J6" s="1"/>
      </tp>
      <tp>
        <v>4</v>
        <stp/>
        <stp>ContractData</stp>
        <stp>CLE?2</stp>
        <stp>MT_LastAskVolume</stp>
        <stp/>
        <stp>T</stp>
        <tr r="J5" s="1"/>
      </tp>
      <tp>
        <v>2</v>
        <stp/>
        <stp>ContractData</stp>
        <stp>CLE?4</stp>
        <stp>MT_LastAskVolume</stp>
        <stp/>
        <stp>T</stp>
        <tr r="J7" s="1"/>
      </tp>
      <tp>
        <v>0.4351610095735422</v>
        <stp/>
        <stp>ContractData</stp>
        <stp>ZWA?3</stp>
        <stp>PerCentNetLastTrade</stp>
        <stp/>
        <stp>T</stp>
        <tr r="F30" s="1"/>
      </tp>
      <tp>
        <v>0.61755624172915746</v>
        <stp/>
        <stp>ContractData</stp>
        <stp>ZWA?2</stp>
        <stp>PerCentNetLastTrade</stp>
        <stp/>
        <stp>T</stp>
        <tr r="F29" s="1"/>
      </tp>
      <tp>
        <v>-8.0000000000000002E-3</v>
        <stp/>
        <stp>ContractData</stp>
        <stp>NGE?12</stp>
        <stp>NetLastTradeToday</stp>
        <stp/>
        <stp>T</stp>
        <tr r="E22" s="1"/>
      </tp>
      <tp t="s">
        <v>E-mini Dow ($5), Mar 26</v>
        <stp/>
        <stp>ContractData</stp>
        <stp>YM?</stp>
        <stp>LongDescription</stp>
        <stp/>
        <stp>T</stp>
        <tr r="C4" s="1"/>
      </tp>
      <tp t="s">
        <v>E-Mini S&amp;P 500, Mar 26</v>
        <stp/>
        <stp>ContractData</stp>
        <stp>EP?</stp>
        <stp>LongDescription</stp>
        <stp/>
        <stp>T</stp>
        <tr r="C2" s="1"/>
      </tp>
      <tp t="s">
        <v/>
        <stp/>
        <stp>ContractData</stp>
        <stp>HOE?12</stp>
        <stp>NetLastTradeToday</stp>
        <stp/>
        <stp>T</stp>
        <tr r="E12" s="1"/>
      </tp>
      <tp>
        <v>25</v>
        <stp/>
        <stp>ContractData</stp>
        <stp>ZWA?2</stp>
        <stp>MT_LastAskVolume</stp>
        <stp/>
        <stp>T</stp>
        <tr r="J29" s="1"/>
      </tp>
      <tp>
        <v>3</v>
        <stp/>
        <stp>ContractData</stp>
        <stp>ZWA?3</stp>
        <stp>MT_LastAskVolume</stp>
        <stp/>
        <stp>T</stp>
        <tr r="J30" s="1"/>
      </tp>
      <tp>
        <v>-0.25917926565874733</v>
        <stp/>
        <stp>ContractData</stp>
        <stp>ZSE?4</stp>
        <stp>PerCentNetLastTrade</stp>
        <stp/>
        <stp>T</stp>
        <tr r="F23" s="1"/>
      </tp>
      <tp>
        <v>-0.26583961010190521</v>
        <stp/>
        <stp>ContractData</stp>
        <stp>ZSE?7</stp>
        <stp>PerCentNetLastTrade</stp>
        <stp/>
        <stp>T</stp>
        <tr r="F24" s="1"/>
      </tp>
      <tp>
        <v>481.75</v>
        <stp/>
        <stp>ContractData</stp>
        <stp>ZCE?7</stp>
        <stp>Ask</stp>
        <stp/>
        <stp>T</stp>
        <tr r="I32" s="1"/>
      </tp>
      <tp>
        <v>475.25</v>
        <stp/>
        <stp>ContractData</stp>
        <stp>ZCE?6</stp>
        <stp>Ask</stp>
        <stp/>
        <stp>T</stp>
        <tr r="I31" s="1"/>
      </tp>
      <tp>
        <v>0.54313099041533541</v>
        <stp/>
        <stp>ContractData</stp>
        <stp>ZME?4</stp>
        <stp>PerCentNetLastTrade</stp>
        <stp/>
        <stp>T</stp>
        <tr r="F26" s="1"/>
      </tp>
      <tp>
        <v>0.54330457015020772</v>
        <stp/>
        <stp>ContractData</stp>
        <stp>ZME?3</stp>
        <stp>PerCentNetLastTrade</stp>
        <stp/>
        <stp>T</stp>
        <tr r="F25" s="1"/>
      </tp>
      <tp>
        <v>474.75</v>
        <stp/>
        <stp>ContractData</stp>
        <stp>ZCE?6</stp>
        <stp>Bid</stp>
        <stp/>
        <stp>T</stp>
        <tr r="H31" s="1"/>
      </tp>
      <tp>
        <v>481.25</v>
        <stp/>
        <stp>ContractData</stp>
        <stp>ZCE?7</stp>
        <stp>Bid</stp>
        <stp/>
        <stp>T</stp>
        <tr r="H32" s="1"/>
      </tp>
      <tp>
        <v>2</v>
        <stp/>
        <stp>ContractData</stp>
        <stp>ZLE?3</stp>
        <stp>MT_LastBidVolume</stp>
        <stp/>
        <stp>T</stp>
        <tr r="G27" s="1"/>
      </tp>
      <tp>
        <v>2</v>
        <stp/>
        <stp>ContractData</stp>
        <stp>ZME?3</stp>
        <stp>MT_LastBidVolume</stp>
        <stp/>
        <stp>T</stp>
        <tr r="G25" s="1"/>
      </tp>
      <tp>
        <v>49</v>
        <stp/>
        <stp>ContractData</stp>
        <stp>ZCE?6</stp>
        <stp>MT_LastBidVolume</stp>
        <stp/>
        <stp>T</stp>
        <tr r="G31" s="1"/>
      </tp>
      <tp>
        <v>3</v>
        <stp/>
        <stp>ContractData</stp>
        <stp>ZCE?7</stp>
        <stp>MT_LastBidVolume</stp>
        <stp/>
        <stp>T</stp>
        <tr r="G32" s="1"/>
      </tp>
      <tp>
        <v>2</v>
        <stp/>
        <stp>ContractData</stp>
        <stp>ZSE?7</stp>
        <stp>MT_LastBidVolume</stp>
        <stp/>
        <stp>T</stp>
        <tr r="G24" s="1"/>
      </tp>
      <tp>
        <v>4</v>
        <stp/>
        <stp>ContractData</stp>
        <stp>ZLE?4</stp>
        <stp>MT_LastBidVolume</stp>
        <stp/>
        <stp>T</stp>
        <tr r="G28" s="1"/>
      </tp>
      <tp>
        <v>26</v>
        <stp/>
        <stp>ContractData</stp>
        <stp>ZME?4</stp>
        <stp>MT_LastBidVolume</stp>
        <stp/>
        <stp>T</stp>
        <tr r="G26" s="1"/>
      </tp>
      <tp>
        <v>1</v>
        <stp/>
        <stp>ContractData</stp>
        <stp>ZSE?4</stp>
        <stp>MT_LastBidVolume</stp>
        <stp/>
        <stp>T</stp>
        <tr r="G23" s="1"/>
      </tp>
      <tp>
        <v>2</v>
        <stp/>
        <stp>ContractData</stp>
        <stp>RBE?2</stp>
        <stp>MT_LastBidVolume</stp>
        <stp/>
        <stp>T</stp>
        <tr r="G14" s="1"/>
      </tp>
      <tp>
        <v>2</v>
        <stp/>
        <stp>ContractData</stp>
        <stp>RBE?3</stp>
        <stp>MT_LastBidVolume</stp>
        <stp/>
        <stp>T</stp>
        <tr r="G15" s="1"/>
      </tp>
      <tp>
        <v>4</v>
        <stp/>
        <stp>ContractData</stp>
        <stp>RBE?1</stp>
        <stp>MT_LastBidVolume</stp>
        <stp/>
        <stp>T</stp>
        <tr r="G13" s="1"/>
      </tp>
      <tp>
        <v>3</v>
        <stp/>
        <stp>ContractData</stp>
        <stp>RBE?4</stp>
        <stp>MT_LastBidVolume</stp>
        <stp/>
        <stp>T</stp>
        <tr r="G16" s="1"/>
      </tp>
      <tp>
        <v>1</v>
        <stp/>
        <stp>ContractData</stp>
        <stp>NGE?4</stp>
        <stp>MT_LastBidVolume</stp>
        <stp/>
        <stp>T</stp>
        <tr r="G21" s="1"/>
      </tp>
      <tp>
        <v>1</v>
        <stp/>
        <stp>ContractData</stp>
        <stp>HOE?2</stp>
        <stp>MT_LastBidVolume</stp>
        <stp/>
        <stp>T</stp>
        <tr r="G9" s="1"/>
      </tp>
      <tp>
        <v>1</v>
        <stp/>
        <stp>ContractData</stp>
        <stp>HOE?3</stp>
        <stp>MT_LastBidVolume</stp>
        <stp/>
        <stp>T</stp>
        <tr r="G10" s="1"/>
      </tp>
      <tp>
        <v>9</v>
        <stp/>
        <stp>ContractData</stp>
        <stp>NGE?2</stp>
        <stp>MT_LastBidVolume</stp>
        <stp/>
        <stp>T</stp>
        <tr r="G19" s="1"/>
      </tp>
      <tp>
        <v>2</v>
        <stp/>
        <stp>ContractData</stp>
        <stp>HOE?4</stp>
        <stp>MT_LastBidVolume</stp>
        <stp/>
        <stp>T</stp>
        <tr r="G11" s="1"/>
      </tp>
      <tp>
        <v>7</v>
        <stp/>
        <stp>ContractData</stp>
        <stp>NGE?3</stp>
        <stp>MT_LastBidVolume</stp>
        <stp/>
        <stp>T</stp>
        <tr r="G20" s="1"/>
      </tp>
      <tp>
        <v>2</v>
        <stp/>
        <stp>ContractData</stp>
        <stp>NGE?1</stp>
        <stp>MT_LastBidVolume</stp>
        <stp/>
        <stp>T</stp>
        <tr r="G18" s="1"/>
      </tp>
      <tp>
        <v>22</v>
        <stp/>
        <stp>ContractData</stp>
        <stp>CLE?3</stp>
        <stp>MT_LastBidVolume</stp>
        <stp/>
        <stp>T</stp>
        <tr r="G6" s="1"/>
      </tp>
      <tp>
        <v>11</v>
        <stp/>
        <stp>ContractData</stp>
        <stp>CLE?2</stp>
        <stp>MT_LastBidVolume</stp>
        <stp/>
        <stp>T</stp>
        <tr r="G5" s="1"/>
      </tp>
      <tp>
        <v>2</v>
        <stp/>
        <stp>ContractData</stp>
        <stp>CLE?4</stp>
        <stp>MT_LastBidVolume</stp>
        <stp/>
        <stp>T</stp>
        <tr r="G7" s="1"/>
      </tp>
      <tp>
        <v>2.238</v>
        <stp/>
        <stp>ContractData</stp>
        <stp>RBE?4</stp>
        <stp>Ask</stp>
        <stp/>
        <stp>T</stp>
        <tr r="I16" s="1"/>
      </tp>
      <tp>
        <v>2.0074000000000001</v>
        <stp/>
        <stp>ContractData</stp>
        <stp>RBE?1</stp>
        <stp>Ask</stp>
        <stp/>
        <stp>T</stp>
        <tr r="I13" s="1"/>
      </tp>
      <tp>
        <v>2.2484000000000002</v>
        <stp/>
        <stp>ContractData</stp>
        <stp>RBE?3</stp>
        <stp>Ask</stp>
        <stp/>
        <stp>T</stp>
        <tr r="I15" s="1"/>
      </tp>
      <tp>
        <v>2.2423000000000002</v>
        <stp/>
        <stp>ContractData</stp>
        <stp>RBE?2</stp>
        <stp>Ask</stp>
        <stp/>
        <stp>T</stp>
        <tr r="I14" s="1"/>
      </tp>
      <tp>
        <v>-0.40989828449977228</v>
        <stp/>
        <stp>ContractData</stp>
        <stp>CLE?4</stp>
        <stp>PerCentNetLastTrade</stp>
        <stp/>
        <stp>T</stp>
        <tr r="F7" s="1"/>
      </tp>
      <tp>
        <v>-0.42168674698795183</v>
        <stp/>
        <stp>ContractData</stp>
        <stp>CLE?2</stp>
        <stp>PerCentNetLastTrade</stp>
        <stp/>
        <stp>T</stp>
        <tr r="F5" s="1"/>
      </tp>
      <tp>
        <v>-0.40785498489425981</v>
        <stp/>
        <stp>ContractData</stp>
        <stp>CLE?3</stp>
        <stp>PerCentNetLastTrade</stp>
        <stp/>
        <stp>T</stp>
        <tr r="F6" s="1"/>
      </tp>
      <tp>
        <v>-1.0526315789473684</v>
        <stp/>
        <stp>ContractData</stp>
        <stp>ZLE?4</stp>
        <stp>PerCentNetLastTrade</stp>
        <stp/>
        <stp>T</stp>
        <tr r="F28" s="1"/>
      </tp>
      <tp>
        <v>-0.99585062240663902</v>
        <stp/>
        <stp>ContractData</stp>
        <stp>ZLE?3</stp>
        <stp>PerCentNetLastTrade</stp>
        <stp/>
        <stp>T</stp>
        <tr r="F27" s="1"/>
      </tp>
      <tp>
        <v>2.2417000000000002</v>
        <stp/>
        <stp>ContractData</stp>
        <stp>RBE?2</stp>
        <stp>Bid</stp>
        <stp/>
        <stp>T</stp>
        <tr r="H14" s="1"/>
      </tp>
      <tp>
        <v>2.2478000000000002</v>
        <stp/>
        <stp>ContractData</stp>
        <stp>RBE?3</stp>
        <stp>Bid</stp>
        <stp/>
        <stp>T</stp>
        <tr r="H15" s="1"/>
      </tp>
      <tp>
        <v>2.0066000000000002</v>
        <stp/>
        <stp>ContractData</stp>
        <stp>RBE?1</stp>
        <stp>Bid</stp>
        <stp/>
        <stp>T</stp>
        <tr r="H13" s="1"/>
      </tp>
      <tp>
        <v>2.2374000000000001</v>
        <stp/>
        <stp>ContractData</stp>
        <stp>RBE?4</stp>
        <stp>Bid</stp>
        <stp/>
        <stp>T</stp>
        <tr r="H16" s="1"/>
      </tp>
      <tp>
        <v>7.0527713242615336E-2</v>
        <stp/>
        <stp>ContractData</stp>
        <stp>HOE?4</stp>
        <stp>PerCentNetLastTrade</stp>
        <stp/>
        <stp>T</stp>
        <tr r="F11" s="1"/>
      </tp>
      <tp>
        <v>0.18368096657006408</v>
        <stp/>
        <stp>ContractData</stp>
        <stp>HOE?3</stp>
        <stp>PerCentNetLastTrade</stp>
        <stp/>
        <stp>T</stp>
        <tr r="F10" s="1"/>
      </tp>
      <tp>
        <v>0.36688467060137181</v>
        <stp/>
        <stp>ContractData</stp>
        <stp>HOE?2</stp>
        <stp>PerCentNetLastTrade</stp>
        <stp/>
        <stp>T</stp>
        <tr r="F9" s="1"/>
      </tp>
      <tp>
        <v>2.9820000000000002</v>
        <stp/>
        <stp>ContractData</stp>
        <stp>NGE?1</stp>
        <stp>Ask</stp>
        <stp/>
        <stp>T</stp>
        <tr r="I18" s="1"/>
      </tp>
      <tp>
        <v>2.96</v>
        <stp/>
        <stp>ContractData</stp>
        <stp>NGE?3</stp>
        <stp>Ask</stp>
        <stp/>
        <stp>T</stp>
        <tr r="I20" s="1"/>
      </tp>
      <tp>
        <v>2.9350000000000001</v>
        <stp/>
        <stp>ContractData</stp>
        <stp>NGE?2</stp>
        <stp>Ask</stp>
        <stp/>
        <stp>T</stp>
        <tr r="I19" s="1"/>
      </tp>
      <tp>
        <v>3.1339999999999999</v>
        <stp/>
        <stp>ContractData</stp>
        <stp>NGE?4</stp>
        <stp>Ask</stp>
        <stp/>
        <stp>T</stp>
        <tr r="I21" s="1"/>
      </tp>
      <tp>
        <v>3.1320000000000001</v>
        <stp/>
        <stp>ContractData</stp>
        <stp>NGE?4</stp>
        <stp>Bid</stp>
        <stp/>
        <stp>T</stp>
        <tr r="H21" s="1"/>
      </tp>
      <tp>
        <v>2.9330000000000003</v>
        <stp/>
        <stp>ContractData</stp>
        <stp>NGE?2</stp>
        <stp>Bid</stp>
        <stp/>
        <stp>T</stp>
        <tr r="H19" s="1"/>
      </tp>
      <tp>
        <v>2.9569999999999999</v>
        <stp/>
        <stp>ContractData</stp>
        <stp>NGE?3</stp>
        <stp>Bid</stp>
        <stp/>
        <stp>T</stp>
        <tr r="H20" s="1"/>
      </tp>
      <tp>
        <v>2.98</v>
        <stp/>
        <stp>ContractData</stp>
        <stp>NGE?1</stp>
        <stp>Bid</stp>
        <stp/>
        <stp>T</stp>
        <tr r="H18" s="1"/>
      </tp>
      <tp>
        <v>29</v>
        <stp/>
        <stp>ContractData</stp>
        <stp>ZWA?2</stp>
        <stp>MT_LastBidVolume</stp>
        <stp/>
        <stp>T</stp>
        <tr r="G29" s="1"/>
      </tp>
      <tp>
        <v>43</v>
        <stp/>
        <stp>ContractData</stp>
        <stp>ZWA?3</stp>
        <stp>MT_LastBidVolume</stp>
        <stp/>
        <stp>T</stp>
        <tr r="G30" s="1"/>
      </tp>
      <tp t="s">
        <v/>
        <stp/>
        <stp>ContractData</stp>
        <stp>RBE?12</stp>
        <stp>NetLastTradeToday</stp>
        <stp/>
        <stp>T</stp>
        <tr r="E17" s="1"/>
      </tp>
      <tp>
        <v>-8</v>
        <stp/>
        <stp>ContractData</stp>
        <stp>EP?</stp>
        <stp>NetLastTradeToday</stp>
        <stp/>
        <stp>T</stp>
        <tr r="E2" s="1"/>
      </tp>
      <tp>
        <v>20</v>
        <stp/>
        <stp>ContractData</stp>
        <stp>EP?</stp>
        <stp>MT_LastAskVolume</stp>
        <stp/>
        <stp>T</stp>
        <tr r="J2" s="1"/>
      </tp>
      <tp>
        <v>-0.50066755674232311</v>
        <stp/>
        <stp>ContractData</stp>
        <stp>NGE?1</stp>
        <stp>PerCentNetLastTrade</stp>
        <stp/>
        <stp>T</stp>
        <tr r="F18" s="1"/>
      </tp>
      <tp>
        <v>-0.26954177897574122</v>
        <stp/>
        <stp>ContractData</stp>
        <stp>NGE?3</stp>
        <stp>PerCentNetLastTrade</stp>
        <stp/>
        <stp>T</stp>
        <tr r="F20" s="1"/>
      </tp>
      <tp>
        <v>-0.37338764426340804</v>
        <stp/>
        <stp>ContractData</stp>
        <stp>NGE?2</stp>
        <stp>PerCentNetLastTrade</stp>
        <stp/>
        <stp>T</stp>
        <tr r="F19" s="1"/>
      </tp>
      <tp>
        <v>-0.4140127388535032</v>
        <stp/>
        <stp>ContractData</stp>
        <stp>NGE?4</stp>
        <stp>PerCentNetLastTrade</stp>
        <stp/>
        <stp>T</stp>
        <tr r="F21" s="1"/>
      </tp>
      <tp>
        <v>2</v>
        <stp/>
        <stp>ContractData</stp>
        <stp>YM?</stp>
        <stp>MT_LastBidVolume</stp>
        <stp/>
        <stp>T</stp>
        <tr r="G4" s="1"/>
      </tp>
      <tp>
        <v>2.4114</v>
        <stp/>
        <stp>ContractData</stp>
        <stp>HOE?4</stp>
        <stp>Ask</stp>
        <stp/>
        <stp>T</stp>
        <tr r="I11" s="1"/>
      </tp>
      <tp>
        <v>2.4546000000000001</v>
        <stp/>
        <stp>ContractData</stp>
        <stp>HOE?3</stp>
        <stp>Ask</stp>
        <stp/>
        <stp>T</stp>
        <tr r="I10" s="1"/>
      </tp>
      <tp>
        <v>2.5167000000000002</v>
        <stp/>
        <stp>ContractData</stp>
        <stp>HOE?2</stp>
        <stp>Ask</stp>
        <stp/>
        <stp>T</stp>
        <tr r="I9" s="1"/>
      </tp>
      <tp>
        <v>2.5162</v>
        <stp/>
        <stp>ContractData</stp>
        <stp>HOE?2</stp>
        <stp>Bid</stp>
        <stp/>
        <stp>T</stp>
        <tr r="H9" s="1"/>
      </tp>
      <tp>
        <v>2.4540000000000002</v>
        <stp/>
        <stp>ContractData</stp>
        <stp>HOE?3</stp>
        <stp>Bid</stp>
        <stp/>
        <stp>T</stp>
        <tr r="H10" s="1"/>
      </tp>
      <tp>
        <v>2.4109000000000003</v>
        <stp/>
        <stp>ContractData</stp>
        <stp>HOE?4</stp>
        <stp>Bid</stp>
        <stp/>
        <stp>T</stp>
        <tr r="H11" s="1"/>
      </tp>
      <tp>
        <v>314.70000000000005</v>
        <stp/>
        <stp>ContractData</stp>
        <stp>ZME?4</stp>
        <stp>Ask</stp>
        <stp/>
        <stp>T</stp>
        <tr r="I26" s="1"/>
      </tp>
      <tp>
        <v>314.70000000000005</v>
        <stp/>
        <stp>ContractData</stp>
        <stp>ZME?3</stp>
        <stp>Ask</stp>
        <stp/>
        <stp>T</stp>
        <tr r="I25" s="1"/>
      </tp>
      <tp>
        <v>0.15608740894901144</v>
        <stp/>
        <stp>ContractData</stp>
        <stp>ZCE?7</stp>
        <stp>PerCentNetLastTrade</stp>
        <stp/>
        <stp>T</stp>
        <tr r="F32" s="1"/>
      </tp>
      <tp>
        <v>0.2109704641350211</v>
        <stp/>
        <stp>ContractData</stp>
        <stp>ZCE?6</stp>
        <stp>PerCentNetLastTrade</stp>
        <stp/>
        <stp>T</stp>
        <tr r="F31" s="1"/>
      </tp>
      <tp>
        <v>314.60000000000002</v>
        <stp/>
        <stp>ContractData</stp>
        <stp>ZME?3</stp>
        <stp>Bid</stp>
        <stp/>
        <stp>T</stp>
        <tr r="H25" s="1"/>
      </tp>
      <tp>
        <v>314.5</v>
        <stp/>
        <stp>ContractData</stp>
        <stp>ZME?4</stp>
        <stp>Bid</stp>
        <stp/>
        <stp>T</stp>
        <tr r="H26" s="1"/>
      </tp>
      <tp>
        <v>59.27</v>
        <stp/>
        <stp>ContractData</stp>
        <stp>ZLE?4</stp>
        <stp>Ask</stp>
        <stp/>
        <stp>T</stp>
        <tr r="I28" s="1"/>
      </tp>
      <tp>
        <v>59.660000000000004</v>
        <stp/>
        <stp>ContractData</stp>
        <stp>ZLE?3</stp>
        <stp>Ask</stp>
        <stp/>
        <stp>T</stp>
        <tr r="I27" s="1"/>
      </tp>
      <tp>
        <v>65.61</v>
        <stp/>
        <stp>ContractData</stp>
        <stp>CLE?4</stp>
        <stp>Ask</stp>
        <stp/>
        <stp>T</stp>
        <tr r="I7" s="1"/>
      </tp>
      <tp>
        <v>66.12</v>
        <stp/>
        <stp>ContractData</stp>
        <stp>CLE?2</stp>
        <stp>Ask</stp>
        <stp/>
        <stp>T</stp>
        <tr r="I5" s="1"/>
      </tp>
      <tp>
        <v>65.94</v>
        <stp/>
        <stp>ContractData</stp>
        <stp>CLE?3</stp>
        <stp>Ask</stp>
        <stp/>
        <stp>T</stp>
        <tr r="I6" s="1"/>
      </tp>
      <tp>
        <v>-6.2516745556845582E-2</v>
        <stp/>
        <stp>ContractData</stp>
        <stp>RBE?4</stp>
        <stp>PerCentNetLastTrade</stp>
        <stp/>
        <stp>T</stp>
        <tr r="F16" s="1"/>
      </tp>
      <tp>
        <v>4.4851988438154092E-2</v>
        <stp/>
        <stp>ContractData</stp>
        <stp>RBE?1</stp>
        <stp>PerCentNetLastTrade</stp>
        <stp/>
        <stp>T</stp>
        <tr r="F13" s="1"/>
      </tp>
      <tp>
        <v>-8.0003555713587277E-2</v>
        <stp/>
        <stp>ContractData</stp>
        <stp>RBE?3</stp>
        <stp>PerCentNetLastTrade</stp>
        <stp/>
        <stp>T</stp>
        <tr r="F15" s="1"/>
      </tp>
      <tp>
        <v>-6.2396933636404153E-2</v>
        <stp/>
        <stp>ContractData</stp>
        <stp>RBE?2</stp>
        <stp>PerCentNetLastTrade</stp>
        <stp/>
        <stp>T</stp>
        <tr r="F14" s="1"/>
      </tp>
      <tp>
        <v>59.64</v>
        <stp/>
        <stp>ContractData</stp>
        <stp>ZLE?3</stp>
        <stp>Bid</stp>
        <stp/>
        <stp>T</stp>
        <tr r="H27" s="1"/>
      </tp>
      <tp>
        <v>59.24</v>
        <stp/>
        <stp>ContractData</stp>
        <stp>ZLE?4</stp>
        <stp>Bid</stp>
        <stp/>
        <stp>T</stp>
        <tr r="H28" s="1"/>
      </tp>
      <tp>
        <v>65.92</v>
        <stp/>
        <stp>ContractData</stp>
        <stp>CLE?3</stp>
        <stp>Bid</stp>
        <stp/>
        <stp>T</stp>
        <tr r="H6" s="1"/>
      </tp>
      <tp>
        <v>66.11</v>
        <stp/>
        <stp>ContractData</stp>
        <stp>CLE?2</stp>
        <stp>Bid</stp>
        <stp/>
        <stp>T</stp>
        <tr r="H5" s="1"/>
      </tp>
      <tp>
        <v>65.599999999999994</v>
        <stp/>
        <stp>ContractData</stp>
        <stp>CLE?4</stp>
        <stp>Bid</stp>
        <stp/>
        <stp>T</stp>
        <tr r="H7" s="1"/>
      </tp>
      <tp>
        <v>-0.10961934932367878</v>
        <stp/>
        <stp>ContractData</stp>
        <stp>ENQ?</stp>
        <stp>PerCentNetLastTrade</stp>
        <stp/>
        <stp>T</stp>
        <tr r="F3" s="1"/>
      </tp>
      <tp>
        <v>24831.75</v>
        <stp/>
        <stp>ContractData</stp>
        <stp>ENQ?</stp>
        <stp>Bid</stp>
        <stp/>
        <stp>T</stp>
        <tr r="H3" s="1"/>
      </tp>
      <tp>
        <v>24832.75</v>
        <stp/>
        <stp>ContractData</stp>
        <stp>ENQ?</stp>
        <stp>Ask</stp>
        <stp/>
        <stp>T</stp>
        <tr r="I3" s="1"/>
      </tp>
      <tp>
        <v>2</v>
        <stp/>
        <stp>ContractData</stp>
        <stp>ENQ?</stp>
        <stp>MT_LastAskVolume</stp>
        <stp/>
        <stp>T</stp>
        <tr r="J3" s="1"/>
      </tp>
      <tp>
        <v>-0.32071840923669021</v>
        <stp/>
        <stp>ContractData</stp>
        <stp>CLE?12</stp>
        <stp>PerCentNetLastTrade</stp>
        <stp/>
        <stp>T</stp>
        <tr r="F8" s="1"/>
      </tp>
      <tp>
        <v>-0.18819101387908727</v>
        <stp/>
        <stp>ContractData</stp>
        <stp>NGE?12</stp>
        <stp>PerCentNetLastTrade</stp>
        <stp/>
        <stp>T</stp>
        <tr r="F22" s="1"/>
      </tp>
      <tp t="s">
        <v/>
        <stp/>
        <stp>ContractData</stp>
        <stp>HOE?12</stp>
        <stp>PerCentNetLastTrade</stp>
        <stp/>
        <stp>T</stp>
        <tr r="F12" s="1"/>
      </tp>
      <tp t="s">
        <v/>
        <stp/>
        <stp>ContractData</stp>
        <stp>RBE?12</stp>
        <stp>PerCentNetLastTrade</stp>
        <stp/>
        <stp>T</stp>
        <tr r="F17" s="1"/>
      </tp>
      <tp>
        <v>-27.25</v>
        <stp/>
        <stp>ContractData</stp>
        <stp>ENQ?</stp>
        <stp>NetLastTradeToday</stp>
        <stp/>
        <stp>T</stp>
        <tr r="E3" s="1"/>
      </tp>
      <tp>
        <v>24831.5</v>
        <stp/>
        <stp>ContractData</stp>
        <stp>ENQ?</stp>
        <stp>LastTradeToday</stp>
        <stp/>
        <stp>T</stp>
        <tr r="D3" s="1"/>
      </tp>
      <tp>
        <v>1</v>
        <stp/>
        <stp>ContractData</stp>
        <stp>ENQ?</stp>
        <stp>MT_LastBidVolume</stp>
        <stp/>
        <stp>T</stp>
        <tr r="G3" s="1"/>
      </tp>
      <tp>
        <v>1.8967000000000001</v>
        <stp/>
        <stp>ContractData</stp>
        <stp>RBE?12</stp>
        <stp>Ask</stp>
        <stp/>
        <stp>T</stp>
        <tr r="I17" s="1"/>
      </tp>
      <tp>
        <v>2.3185000000000002</v>
        <stp/>
        <stp>ContractData</stp>
        <stp>HOE?12</stp>
        <stp>Ask</stp>
        <stp/>
        <stp>T</stp>
        <tr r="I12" s="1"/>
      </tp>
      <tp>
        <v>4.2450000000000001</v>
        <stp/>
        <stp>ContractData</stp>
        <stp>NGE?12</stp>
        <stp>Ask</stp>
        <stp/>
        <stp>T</stp>
        <tr r="I22" s="1"/>
      </tp>
      <tp>
        <v>62.24</v>
        <stp/>
        <stp>ContractData</stp>
        <stp>CLE?12</stp>
        <stp>Ask</stp>
        <stp/>
        <stp>T</stp>
        <tr r="I8" s="1"/>
      </tp>
      <tp>
        <v>62.2</v>
        <stp/>
        <stp>ContractData</stp>
        <stp>CLE?12</stp>
        <stp>Bid</stp>
        <stp/>
        <stp>T</stp>
        <tr r="H8" s="1"/>
      </tp>
      <tp>
        <v>2.3162000000000003</v>
        <stp/>
        <stp>ContractData</stp>
        <stp>HOE?12</stp>
        <stp>Bid</stp>
        <stp/>
        <stp>T</stp>
        <tr r="H12" s="1"/>
      </tp>
      <tp>
        <v>4.2409999999999997</v>
        <stp/>
        <stp>ContractData</stp>
        <stp>NGE?12</stp>
        <stp>Bid</stp>
        <stp/>
        <stp>T</stp>
        <tr r="H22" s="1"/>
      </tp>
      <tp>
        <v>1.8781000000000001</v>
        <stp/>
        <stp>ContractData</stp>
        <stp>RBE?12</stp>
        <stp>Bid</stp>
        <stp/>
        <stp>T</stp>
        <tr r="H17" s="1"/>
      </tp>
      <tp>
        <v>6869</v>
        <stp/>
        <stp>ContractData</stp>
        <stp>EP?</stp>
        <stp>LastTradeToday</stp>
        <stp/>
        <stp>T</stp>
        <tr r="D2" s="1"/>
      </tp>
      <tp>
        <v>49401</v>
        <stp/>
        <stp>ContractData</stp>
        <stp>YM?</stp>
        <stp>LastTradeToday</stp>
        <stp/>
        <stp>T</stp>
        <tr r="D4" s="1"/>
      </tp>
      <tp>
        <v>436</v>
        <stp/>
        <stp>ContractData</stp>
        <stp>ZME?4</stp>
        <stp>T_CVol</stp>
        <stp/>
        <stp>T</stp>
        <tr r="K26" s="1"/>
      </tp>
      <tp>
        <v>990</v>
        <stp/>
        <stp>ContractData</stp>
        <stp>ZLE?4</stp>
        <stp>T_CVol</stp>
        <stp/>
        <stp>T</stp>
        <tr r="K28" s="1"/>
      </tp>
      <tp>
        <v>848</v>
        <stp/>
        <stp>ContractData</stp>
        <stp>ZSE?4</stp>
        <stp>T_CVol</stp>
        <stp/>
        <stp>T</stp>
        <tr r="K23" s="1"/>
      </tp>
      <tp>
        <v>51</v>
        <stp/>
        <stp>ContractData</stp>
        <stp>ZCE?7</stp>
        <stp>T_CVol</stp>
        <stp/>
        <stp>T</stp>
        <tr r="K32" s="1"/>
      </tp>
      <tp>
        <v>344</v>
        <stp/>
        <stp>ContractData</stp>
        <stp>ZSE?7</stp>
        <stp>T_CVol</stp>
        <stp/>
        <stp>T</stp>
        <tr r="K24" s="1"/>
      </tp>
      <tp>
        <v>1250</v>
        <stp/>
        <stp>ContractData</stp>
        <stp>ZCE?6</stp>
        <stp>T_CVol</stp>
        <stp/>
        <stp>T</stp>
        <tr r="K31" s="1"/>
      </tp>
      <tp>
        <v>2111</v>
        <stp/>
        <stp>ContractData</stp>
        <stp>ZME?3</stp>
        <stp>T_CVol</stp>
        <stp/>
        <stp>T</stp>
        <tr r="K25" s="1"/>
      </tp>
      <tp>
        <v>5539</v>
        <stp/>
        <stp>ContractData</stp>
        <stp>ZLE?3</stp>
        <stp>T_CVol</stp>
        <stp/>
        <stp>T</stp>
        <tr r="K27" s="1"/>
      </tp>
      <tp>
        <v>3668</v>
        <stp/>
        <stp>ContractData</stp>
        <stp>ZWA?3</stp>
        <stp>T_CVol</stp>
        <stp/>
        <stp>T</stp>
        <tr r="K30" s="1"/>
      </tp>
      <tp t="s">
        <v>Crude Light (Globex), Feb 27</v>
        <stp/>
        <stp>ContractData</stp>
        <stp>CLE?12</stp>
        <stp>LongDescription</stp>
        <stp/>
        <stp>T</stp>
        <tr r="C8" s="1"/>
      </tp>
      <tp t="s">
        <v>Natural Gas (Globex), Feb 27</v>
        <stp/>
        <stp>ContractData</stp>
        <stp>NGE?12</stp>
        <stp>LongDescription</stp>
        <stp/>
        <stp>T</stp>
        <tr r="C22" s="1"/>
      </tp>
      <tp t="s">
        <v>NY Harbor ULSD, Feb 27</v>
        <stp/>
        <stp>ContractData</stp>
        <stp>HOE?12</stp>
        <stp>LongDescription</stp>
        <stp/>
        <stp>T</stp>
        <tr r="C12" s="1"/>
      </tp>
      <tp t="s">
        <v>RBOB Gasoline (Globex), Feb 27</v>
        <stp/>
        <stp>ContractData</stp>
        <stp>RBE?12</stp>
        <stp>LongDescription</stp>
        <stp/>
        <stp>T</stp>
        <tr r="C17" s="1"/>
      </tp>
      <tp>
        <v>14786</v>
        <stp/>
        <stp>ContractData</stp>
        <stp>ZWA?2</stp>
        <stp>T_CVol</stp>
        <stp/>
        <stp>T</stp>
        <tr r="K29" s="1"/>
      </tp>
      <tp>
        <v>4444</v>
        <stp/>
        <stp>ContractData</stp>
        <stp>RBE?4</stp>
        <stp>T_CVol</stp>
        <stp/>
        <stp>T</stp>
        <tr r="K16" s="1"/>
      </tp>
      <tp>
        <v>2524</v>
        <stp/>
        <stp>ContractData</stp>
        <stp>RBE?1</stp>
        <stp>T_CVol</stp>
        <stp/>
        <stp>T</stp>
        <tr r="K13" s="1"/>
      </tp>
      <tp>
        <v>4980</v>
        <stp/>
        <stp>ContractData</stp>
        <stp>RBE?3</stp>
        <stp>T_CVol</stp>
        <stp/>
        <stp>T</stp>
        <tr r="K15" s="1"/>
      </tp>
      <tp>
        <v>8005</v>
        <stp/>
        <stp>ContractData</stp>
        <stp>RBE?2</stp>
        <stp>T_CVol</stp>
        <stp/>
        <stp>T</stp>
        <tr r="K14" s="1"/>
      </tp>
      <tp t="s">
        <v/>
        <stp/>
        <stp>ContractData</stp>
        <stp>HOE?12</stp>
        <stp>LastTradeToday</stp>
        <stp/>
        <stp>T</stp>
        <tr r="D12" s="1"/>
      </tp>
      <tp>
        <v>7000</v>
        <stp/>
        <stp>ContractData</stp>
        <stp>NGE?1</stp>
        <stp>T_CVol</stp>
        <stp/>
        <stp>T</stp>
        <tr r="K18" s="1"/>
      </tp>
      <tp>
        <v>0.75</v>
        <stp/>
        <stp>ContractData</stp>
        <stp>ZCE?7</stp>
        <stp>NetLastTradeToday</stp>
        <stp/>
        <stp>T</stp>
        <tr r="E32" s="1"/>
      </tp>
      <tp>
        <v>-3</v>
        <stp/>
        <stp>ContractData</stp>
        <stp>ZSE?7</stp>
        <stp>NetLastTradeToday</stp>
        <stp/>
        <stp>T</stp>
        <tr r="E24" s="1"/>
      </tp>
      <tp>
        <v>1</v>
        <stp/>
        <stp>ContractData</stp>
        <stp>ZCE?6</stp>
        <stp>NetLastTradeToday</stp>
        <stp/>
        <stp>T</stp>
        <tr r="E31" s="1"/>
      </tp>
      <tp>
        <v>1.7000000000000002</v>
        <stp/>
        <stp>ContractData</stp>
        <stp>ZME?4</stp>
        <stp>NetLastTradeToday</stp>
        <stp/>
        <stp>T</stp>
        <tr r="E26" s="1"/>
      </tp>
      <tp>
        <v>-0.63</v>
        <stp/>
        <stp>ContractData</stp>
        <stp>ZLE?4</stp>
        <stp>NetLastTradeToday</stp>
        <stp/>
        <stp>T</stp>
        <tr r="E28" s="1"/>
      </tp>
      <tp>
        <v>-3</v>
        <stp/>
        <stp>ContractData</stp>
        <stp>ZSE?4</stp>
        <stp>NetLastTradeToday</stp>
        <stp/>
        <stp>T</stp>
        <tr r="E23" s="1"/>
      </tp>
      <tp>
        <v>1.7000000000000002</v>
        <stp/>
        <stp>ContractData</stp>
        <stp>ZME?3</stp>
        <stp>NetLastTradeToday</stp>
        <stp/>
        <stp>T</stp>
        <tr r="E25" s="1"/>
      </tp>
      <tp>
        <v>-0.6</v>
        <stp/>
        <stp>ContractData</stp>
        <stp>ZLE?3</stp>
        <stp>NetLastTradeToday</stp>
        <stp/>
        <stp>T</stp>
        <tr r="E27" s="1"/>
      </tp>
      <tp>
        <v>2.5</v>
        <stp/>
        <stp>ContractData</stp>
        <stp>ZWA?3</stp>
        <stp>NetLastTradeToday</stp>
        <stp/>
        <stp>T</stp>
        <tr r="E30" s="1"/>
      </tp>
      <tp>
        <v>3.5</v>
        <stp/>
        <stp>ContractData</stp>
        <stp>ZWA?2</stp>
        <stp>NetLastTradeToday</stp>
        <stp/>
        <stp>T</stp>
        <tr r="E29" s="1"/>
      </tp>
      <tp>
        <v>-1.4E-3</v>
        <stp/>
        <stp>ContractData</stp>
        <stp>RBE?4</stp>
        <stp>NetLastTradeToday</stp>
        <stp/>
        <stp>T</stp>
        <tr r="E16" s="1"/>
      </tp>
      <tp>
        <v>-1.8000000000000002E-3</v>
        <stp/>
        <stp>ContractData</stp>
        <stp>RBE?3</stp>
        <stp>NetLastTradeToday</stp>
        <stp/>
        <stp>T</stp>
        <tr r="E15" s="1"/>
      </tp>
      <tp>
        <v>-1.4E-3</v>
        <stp/>
        <stp>ContractData</stp>
        <stp>RBE?2</stp>
        <stp>NetLastTradeToday</stp>
        <stp/>
        <stp>T</stp>
        <tr r="E14" s="1"/>
      </tp>
      <tp>
        <v>9.0000000000000008E-4</v>
        <stp/>
        <stp>ContractData</stp>
        <stp>RBE?1</stp>
        <stp>NetLastTradeToday</stp>
        <stp/>
        <stp>T</stp>
        <tr r="E13" s="1"/>
      </tp>
      <tp>
        <v>-8.0000000000000002E-3</v>
        <stp/>
        <stp>ContractData</stp>
        <stp>NGE?3</stp>
        <stp>NetLastTradeToday</stp>
        <stp/>
        <stp>T</stp>
        <tr r="E20" s="1"/>
      </tp>
      <tp>
        <v>1.7000000000000001E-3</v>
        <stp/>
        <stp>ContractData</stp>
        <stp>HOE?4</stp>
        <stp>NetLastTradeToday</stp>
        <stp/>
        <stp>T</stp>
        <tr r="E11" s="1"/>
      </tp>
      <tp>
        <v>-1.0999999999999999E-2</v>
        <stp/>
        <stp>ContractData</stp>
        <stp>NGE?2</stp>
        <stp>NetLastTradeToday</stp>
        <stp/>
        <stp>T</stp>
        <tr r="E19" s="1"/>
      </tp>
      <tp>
        <v>-1.4999999999999999E-2</v>
        <stp/>
        <stp>ContractData</stp>
        <stp>NGE?1</stp>
        <stp>NetLastTradeToday</stp>
        <stp/>
        <stp>T</stp>
        <tr r="E18" s="1"/>
      </tp>
      <tp>
        <v>4.5000000000000005E-3</v>
        <stp/>
        <stp>ContractData</stp>
        <stp>HOE?3</stp>
        <stp>NetLastTradeToday</stp>
        <stp/>
        <stp>T</stp>
        <tr r="E10" s="1"/>
      </tp>
      <tp>
        <v>9.1999999999999998E-3</v>
        <stp/>
        <stp>ContractData</stp>
        <stp>HOE?2</stp>
        <stp>NetLastTradeToday</stp>
        <stp/>
        <stp>T</stp>
        <tr r="E9" s="1"/>
      </tp>
      <tp>
        <v>-1.3000000000000001E-2</v>
        <stp/>
        <stp>ContractData</stp>
        <stp>NGE?4</stp>
        <stp>NetLastTradeToday</stp>
        <stp/>
        <stp>T</stp>
        <tr r="E21" s="1"/>
      </tp>
      <tp>
        <v>-0.27</v>
        <stp/>
        <stp>ContractData</stp>
        <stp>CLE?4</stp>
        <stp>NetLastTradeToday</stp>
        <stp/>
        <stp>T</stp>
        <tr r="E7" s="1"/>
      </tp>
      <tp>
        <v>-0.28000000000000003</v>
        <stp/>
        <stp>ContractData</stp>
        <stp>CLE?2</stp>
        <stp>NetLastTradeToday</stp>
        <stp/>
        <stp>T</stp>
        <tr r="E5" s="1"/>
      </tp>
      <tp>
        <v>-0.27</v>
        <stp/>
        <stp>ContractData</stp>
        <stp>CLE?3</stp>
        <stp>NetLastTradeToday</stp>
        <stp/>
        <stp>T</stp>
        <tr r="E6" s="1"/>
      </tp>
      <tp>
        <v>2813</v>
        <stp/>
        <stp>ContractData</stp>
        <stp>NGE?3</stp>
        <stp>T_CVol</stp>
        <stp/>
        <stp>T</stp>
        <tr r="K20" s="1"/>
      </tp>
      <tp>
        <v>62.160000000000004</v>
        <stp/>
        <stp>ContractData</stp>
        <stp>CLE?12</stp>
        <stp>LastTradeToday</stp>
        <stp/>
        <stp>T</stp>
        <tr r="D8" s="1"/>
      </tp>
      <tp>
        <v>10358</v>
        <stp/>
        <stp>ContractData</stp>
        <stp>NGE?2</stp>
        <stp>T_CVol</stp>
        <stp/>
        <stp>T</stp>
        <tr r="K19" s="1"/>
      </tp>
      <tp>
        <v>5279</v>
        <stp/>
        <stp>ContractData</stp>
        <stp>HOE?4</stp>
        <stp>T_CVol</stp>
        <stp/>
        <stp>T</stp>
        <tr r="K11" s="1"/>
      </tp>
      <tp>
        <v>4938</v>
        <stp/>
        <stp>ContractData</stp>
        <stp>HOE?3</stp>
        <stp>T_CVol</stp>
        <stp/>
        <stp>T</stp>
        <tr r="K10" s="1"/>
      </tp>
      <tp>
        <v>945</v>
        <stp/>
        <stp>ContractData</stp>
        <stp>NGE?4</stp>
        <stp>T_CVol</stp>
        <stp/>
        <stp>T</stp>
        <tr r="K21" s="1"/>
      </tp>
      <tp>
        <v>6936</v>
        <stp/>
        <stp>ContractData</stp>
        <stp>HOE?2</stp>
        <stp>T_CVol</stp>
        <stp/>
        <stp>T</stp>
        <tr r="K9" s="1"/>
      </tp>
      <tp t="s">
        <v>E-mini NASDAQ-100, Mar 26</v>
        <stp/>
        <stp>ContractData</stp>
        <stp>ENQ?</stp>
        <stp>LongDescription</stp>
        <stp/>
        <stp>T</stp>
        <tr r="C3" s="1"/>
      </tp>
      <tp>
        <v>4.2430000000000003</v>
        <stp/>
        <stp>ContractData</stp>
        <stp>NGE?12</stp>
        <stp>LastTradeToday</stp>
        <stp/>
        <stp>T</stp>
        <tr r="D22" s="1"/>
      </tp>
      <tp>
        <v>29377</v>
        <stp/>
        <stp>ContractData</stp>
        <stp>CLE?4</stp>
        <stp>T_CVol</stp>
        <stp/>
        <stp>T</stp>
        <tr r="K7" s="1"/>
      </tp>
      <tp t="s">
        <v/>
        <stp/>
        <stp>ContractData</stp>
        <stp>RBE?12</stp>
        <stp>LastTradeToday</stp>
        <stp/>
        <stp>T</stp>
        <tr r="D17" s="1"/>
      </tp>
      <tp>
        <v>83916</v>
        <stp/>
        <stp>ContractData</stp>
        <stp>CLE?2</stp>
        <stp>T_CVol</stp>
        <stp/>
        <stp>T</stp>
        <tr r="K5" s="1"/>
      </tp>
      <tp>
        <v>34107</v>
        <stp/>
        <stp>ContractData</stp>
        <stp>CLE?3</stp>
        <stp>T_CVol</stp>
        <stp/>
        <stp>T</stp>
        <tr r="K6" s="1"/>
      </tp>
      <tp>
        <v>1</v>
        <stp/>
        <stp>ContractData</stp>
        <stp>HOE?12</stp>
        <stp>MT_LastBidVolume</stp>
        <stp/>
        <stp>T</stp>
        <tr r="G12" s="1"/>
      </tp>
      <tp>
        <v>1</v>
        <stp/>
        <stp>ContractData</stp>
        <stp>NGE?12</stp>
        <stp>MT_LastBidVolume</stp>
        <stp/>
        <stp>T</stp>
        <tr r="G22" s="1"/>
      </tp>
      <tp>
        <v>8</v>
        <stp/>
        <stp>ContractData</stp>
        <stp>CLE?12</stp>
        <stp>MT_LastBidVolume</stp>
        <stp/>
        <stp>T</stp>
        <tr r="G8" s="1"/>
      </tp>
      <tp t="s">
        <v>NY Harbor ULSD, Jun 26</v>
        <stp/>
        <stp>ContractData</stp>
        <stp>HOE?4</stp>
        <stp>LongDescription</stp>
        <stp/>
        <stp>T</stp>
        <tr r="C11" s="1"/>
      </tp>
      <tp t="s">
        <v>NY Harbor ULSD, May 26</v>
        <stp/>
        <stp>ContractData</stp>
        <stp>HOE?3</stp>
        <stp>LongDescription</stp>
        <stp/>
        <stp>T</stp>
        <tr r="C10" s="1"/>
      </tp>
      <tp t="s">
        <v>NY Harbor ULSD, Apr 26</v>
        <stp/>
        <stp>ContractData</stp>
        <stp>HOE?2</stp>
        <stp>LongDescription</stp>
        <stp/>
        <stp>T</stp>
        <tr r="C9" s="1"/>
      </tp>
      <tp>
        <v>1</v>
        <stp/>
        <stp>ContractData</stp>
        <stp>RBE?12</stp>
        <stp>MT_LastBidVolume</stp>
        <stp/>
        <stp>T</stp>
        <tr r="G17" s="1"/>
      </tp>
      <tp>
        <v>66.12</v>
        <stp/>
        <stp>ContractData</stp>
        <stp>CLE?2</stp>
        <stp>LastTradeToday</stp>
        <stp/>
        <stp>T</stp>
        <tr r="D5" s="1"/>
      </tp>
      <tp>
        <v>65.930000000000007</v>
        <stp/>
        <stp>ContractData</stp>
        <stp>CLE?3</stp>
        <stp>LastTradeToday</stp>
        <stp/>
        <stp>T</stp>
        <tr r="D6" s="1"/>
      </tp>
      <tp t="s">
        <v>Soybean Meal (Globex), Aug 26</v>
        <stp/>
        <stp>ContractData</stp>
        <stp>ZME?4</stp>
        <stp>LongDescription</stp>
        <stp/>
        <stp>T</stp>
        <tr r="C26" s="1"/>
      </tp>
      <tp t="s">
        <v>Soybean Meal (Globex), Jul 26</v>
        <stp/>
        <stp>ContractData</stp>
        <stp>ZME?3</stp>
        <stp>LongDescription</stp>
        <stp/>
        <stp>T</stp>
        <tr r="C25" s="1"/>
      </tp>
      <tp t="s">
        <v>Soybean Oil (Globex), Aug 26</v>
        <stp/>
        <stp>ContractData</stp>
        <stp>ZLE?4</stp>
        <stp>LongDescription</stp>
        <stp/>
        <stp>T</stp>
        <tr r="C28" s="1"/>
      </tp>
      <tp t="s">
        <v>Soybean Oil (Globex), Jul 26</v>
        <stp/>
        <stp>ContractData</stp>
        <stp>ZLE?3</stp>
        <stp>LongDescription</stp>
        <stp/>
        <stp>T</stp>
        <tr r="C27" s="1"/>
      </tp>
      <tp t="s">
        <v>Crude Light (Globex), Jun 26</v>
        <stp/>
        <stp>ContractData</stp>
        <stp>CLE?4</stp>
        <stp>LongDescription</stp>
        <stp/>
        <stp>T</stp>
        <tr r="C7" s="1"/>
      </tp>
      <tp t="s">
        <v>Crude Light (Globex), Apr 26</v>
        <stp/>
        <stp>ContractData</stp>
        <stp>CLE?2</stp>
        <stp>LongDescription</stp>
        <stp/>
        <stp>T</stp>
        <tr r="C5" s="1"/>
      </tp>
      <tp t="s">
        <v>Crude Light (Globex), May 26</v>
        <stp/>
        <stp>ContractData</stp>
        <stp>CLE?3</stp>
        <stp>LongDescription</stp>
        <stp/>
        <stp>T</stp>
        <tr r="C6" s="1"/>
      </tp>
      <tp>
        <v>41</v>
        <stp/>
        <stp>ContractData</stp>
        <stp>RBE?12</stp>
        <stp>T_CVol</stp>
        <stp/>
        <stp>T</stp>
        <tr r="K17" s="1"/>
      </tp>
      <tp>
        <v>65.599999999999994</v>
        <stp/>
        <stp>ContractData</stp>
        <stp>CLE?4</stp>
        <stp>LastTradeToday</stp>
        <stp/>
        <stp>T</stp>
        <tr r="D7" s="1"/>
      </tp>
      <tp>
        <v>131</v>
        <stp/>
        <stp>ContractData</stp>
        <stp>NGE?12</stp>
        <stp>T_CVol</stp>
        <stp/>
        <stp>T</stp>
        <tr r="K22" s="1"/>
      </tp>
      <tp t="s">
        <v>Natural Gas (Globex), Mar 26</v>
        <stp/>
        <stp>ContractData</stp>
        <stp>NGE?1</stp>
        <stp>LongDescription</stp>
        <stp/>
        <stp>T</stp>
        <tr r="C18" s="1"/>
      </tp>
      <tp t="s">
        <v>Natural Gas (Globex), May 26</v>
        <stp/>
        <stp>ContractData</stp>
        <stp>NGE?3</stp>
        <stp>LongDescription</stp>
        <stp/>
        <stp>T</stp>
        <tr r="C20" s="1"/>
      </tp>
      <tp t="s">
        <v>Natural Gas (Globex), Apr 26</v>
        <stp/>
        <stp>ContractData</stp>
        <stp>NGE?2</stp>
        <stp>LongDescription</stp>
        <stp/>
        <stp>T</stp>
        <tr r="C19" s="1"/>
      </tp>
      <tp t="s">
        <v>Natural Gas (Globex), Jun 26</v>
        <stp/>
        <stp>ContractData</stp>
        <stp>NGE?4</stp>
        <stp>LongDescription</stp>
        <stp/>
        <stp>T</stp>
        <tr r="C21" s="1"/>
      </tp>
      <tp>
        <v>2.4544000000000001</v>
        <stp/>
        <stp>ContractData</stp>
        <stp>HOE?3</stp>
        <stp>LastTradeToday</stp>
        <stp/>
        <stp>T</stp>
        <tr r="D10" s="1"/>
      </tp>
      <tp>
        <v>2.5167999999999999</v>
        <stp/>
        <stp>ContractData</stp>
        <stp>HOE?2</stp>
        <stp>LastTradeToday</stp>
        <stp/>
        <stp>T</stp>
        <tr r="D9" s="1"/>
      </tp>
      <tp>
        <v>3.1270000000000002</v>
        <stp/>
        <stp>ContractData</stp>
        <stp>NGE?4</stp>
        <stp>LastTradeToday</stp>
        <stp/>
        <stp>T</stp>
        <tr r="D21" s="1"/>
      </tp>
      <tp t="s">
        <v>Corn (Globex), May 27</v>
        <stp/>
        <stp>ContractData</stp>
        <stp>ZCE?7</stp>
        <stp>LongDescription</stp>
        <stp/>
        <stp>T</stp>
        <tr r="C32" s="1"/>
      </tp>
      <tp t="s">
        <v>Corn (Globex), Mar 27</v>
        <stp/>
        <stp>ContractData</stp>
        <stp>ZCE?6</stp>
        <stp>LongDescription</stp>
        <stp/>
        <stp>T</stp>
        <tr r="C31" s="1"/>
      </tp>
      <tp>
        <v>2.96</v>
        <stp/>
        <stp>ContractData</stp>
        <stp>NGE?3</stp>
        <stp>LastTradeToday</stp>
        <stp/>
        <stp>T</stp>
        <tr r="D20" s="1"/>
      </tp>
      <tp t="s">
        <v>RBOB Gasoline (Globex), Jun 26</v>
        <stp/>
        <stp>ContractData</stp>
        <stp>RBE?4</stp>
        <stp>LongDescription</stp>
        <stp/>
        <stp>T</stp>
        <tr r="C16" s="1"/>
      </tp>
      <tp t="s">
        <v>RBOB Gasoline (Globex), Mar 26</v>
        <stp/>
        <stp>ContractData</stp>
        <stp>RBE?1</stp>
        <stp>LongDescription</stp>
        <stp/>
        <stp>T</stp>
        <tr r="C13" s="1"/>
      </tp>
      <tp t="s">
        <v>RBOB Gasoline (Globex), May 26</v>
        <stp/>
        <stp>ContractData</stp>
        <stp>RBE?3</stp>
        <stp>LongDescription</stp>
        <stp/>
        <stp>T</stp>
        <tr r="C15" s="1"/>
      </tp>
      <tp t="s">
        <v>RBOB Gasoline (Globex), Apr 26</v>
        <stp/>
        <stp>ContractData</stp>
        <stp>RBE?2</stp>
        <stp>LongDescription</stp>
        <stp/>
        <stp>T</stp>
        <tr r="C14" s="1"/>
      </tp>
      <tp>
        <v>2.4121000000000001</v>
        <stp/>
        <stp>ContractData</stp>
        <stp>HOE?4</stp>
        <stp>LastTradeToday</stp>
        <stp/>
        <stp>T</stp>
        <tr r="D11" s="1"/>
      </tp>
      <tp>
        <v>1835</v>
        <stp/>
        <stp>ContractData</stp>
        <stp>CLE?12</stp>
        <stp>T_CVol</stp>
        <stp/>
        <stp>T</stp>
        <tr r="K8" s="1"/>
      </tp>
      <tp>
        <v>2.9350000000000001</v>
        <stp/>
        <stp>ContractData</stp>
        <stp>NGE?2</stp>
        <stp>LastTradeToday</stp>
        <stp/>
        <stp>T</stp>
        <tr r="D19" s="1"/>
      </tp>
      <tp>
        <v>40</v>
        <stp/>
        <stp>ContractData</stp>
        <stp>HOE?12</stp>
        <stp>T_CVol</stp>
        <stp/>
        <stp>T</stp>
        <tr r="K12" s="1"/>
      </tp>
      <tp>
        <v>2.9809999999999999</v>
        <stp/>
        <stp>ContractData</stp>
        <stp>NGE?1</stp>
        <stp>LastTradeToday</stp>
        <stp/>
        <stp>T</stp>
        <tr r="D18" s="1"/>
      </tp>
      <tp>
        <v>6869.25</v>
        <stp/>
        <stp>ContractData</stp>
        <stp>EP?</stp>
        <stp>Ask</stp>
        <stp/>
        <stp>T</stp>
        <tr r="I2" s="1"/>
      </tp>
      <tp>
        <v>2.2481</v>
        <stp/>
        <stp>ContractData</stp>
        <stp>RBE?3</stp>
        <stp>LastTradeToday</stp>
        <stp/>
        <stp>T</stp>
        <tr r="D15" s="1"/>
      </tp>
      <tp>
        <v>6868.75</v>
        <stp/>
        <stp>ContractData</stp>
        <stp>EP?</stp>
        <stp>Bid</stp>
        <stp/>
        <stp>T</stp>
        <tr r="H2" s="1"/>
      </tp>
      <tp>
        <v>49402</v>
        <stp/>
        <stp>ContractData</stp>
        <stp>YM?</stp>
        <stp>Ask</stp>
        <stp/>
        <stp>T</stp>
        <tr r="I4" s="1"/>
      </tp>
      <tp>
        <v>49400</v>
        <stp/>
        <stp>ContractData</stp>
        <stp>YM?</stp>
        <stp>Bid</stp>
        <stp/>
        <stp>T</stp>
        <tr r="H4" s="1"/>
      </tp>
      <tp>
        <v>2.2423000000000002</v>
        <stp/>
        <stp>ContractData</stp>
        <stp>RBE?2</stp>
        <stp>LastTradeToday</stp>
        <stp/>
        <stp>T</stp>
        <tr r="D14" s="1"/>
      </tp>
      <tp>
        <v>2.0075000000000003</v>
        <stp/>
        <stp>ContractData</stp>
        <stp>RBE?1</stp>
        <stp>LastTradeToday</stp>
        <stp/>
        <stp>T</stp>
        <tr r="D13" s="1"/>
      </tp>
      <tp>
        <v>2.238</v>
        <stp/>
        <stp>ContractData</stp>
        <stp>RBE?4</stp>
        <stp>LastTradeToday</stp>
        <stp/>
        <stp>T</stp>
        <tr r="D16" s="1"/>
      </tp>
      <tp t="s">
        <v>Wheat (Globex), Jul 26</v>
        <stp/>
        <stp>ContractData</stp>
        <stp>ZWA?3</stp>
        <stp>LongDescription</stp>
        <stp/>
        <stp>T</stp>
        <tr r="C30" s="1"/>
      </tp>
      <tp t="s">
        <v>Wheat (Globex), May 26</v>
        <stp/>
        <stp>ContractData</stp>
        <stp>ZWA?2</stp>
        <stp>LongDescription</stp>
        <stp/>
        <stp>T</stp>
        <tr r="C29" s="1"/>
      </tp>
      <tp>
        <v>314.60000000000002</v>
        <stp/>
        <stp>ContractData</stp>
        <stp>ZME?3</stp>
        <stp>LastTradeToday</stp>
        <stp/>
        <stp>T</stp>
        <tr r="D25" s="1"/>
      </tp>
      <tp>
        <v>59.65</v>
        <stp/>
        <stp>ContractData</stp>
        <stp>ZLE?3</stp>
        <stp>LastTradeToday</stp>
        <stp/>
        <stp>T</stp>
        <tr r="D27" s="1"/>
      </tp>
      <tp>
        <v>577</v>
        <stp/>
        <stp>ContractData</stp>
        <stp>ZWA?3</stp>
        <stp>LastTradeToday</stp>
        <stp/>
        <stp>T</stp>
        <tr r="D30" s="1"/>
      </tp>
      <tp>
        <v>570.25</v>
        <stp/>
        <stp>ContractData</stp>
        <stp>ZWA?2</stp>
        <stp>LastTradeToday</stp>
        <stp/>
        <stp>T</stp>
        <tr r="D29" s="1"/>
      </tp>
      <tp>
        <v>8</v>
        <stp/>
        <stp>ContractData</stp>
        <stp>CLE?12</stp>
        <stp>MT_LastAskVolume</stp>
        <stp/>
        <stp>T</stp>
        <tr r="J8" s="1"/>
      </tp>
      <tp>
        <v>3</v>
        <stp/>
        <stp>ContractData</stp>
        <stp>NGE?12</stp>
        <stp>MT_LastAskVolume</stp>
        <stp/>
        <stp>T</stp>
        <tr r="J22" s="1"/>
      </tp>
      <tp>
        <v>1</v>
        <stp/>
        <stp>ContractData</stp>
        <stp>HOE?12</stp>
        <stp>MT_LastAskVolume</stp>
        <stp/>
        <stp>T</stp>
        <tr r="J12" s="1"/>
      </tp>
      <tp>
        <v>1</v>
        <stp/>
        <stp>ContractData</stp>
        <stp>RBE?12</stp>
        <stp>MT_LastAskVolume</stp>
        <stp/>
        <stp>T</stp>
        <tr r="J17" s="1"/>
      </tp>
      <tp t="s">
        <v>Soybeans (Globex), Aug 26</v>
        <stp/>
        <stp>ContractData</stp>
        <stp>ZSE?4</stp>
        <stp>LongDescription</stp>
        <stp/>
        <stp>T</stp>
        <tr r="C23" s="1"/>
      </tp>
      <tp t="s">
        <v>Soybeans (Globex), Jan 27</v>
        <stp/>
        <stp>ContractData</stp>
        <stp>ZSE?7</stp>
        <stp>LongDescription</stp>
        <stp/>
        <stp>T</stp>
        <tr r="C24" s="1"/>
      </tp>
      <tp>
        <v>481.25</v>
        <stp/>
        <stp>ContractData</stp>
        <stp>ZCE?7</stp>
        <stp>LastTradeToday</stp>
        <stp/>
        <stp>T</stp>
        <tr r="D32" s="1"/>
      </tp>
      <tp>
        <v>1125.5</v>
        <stp/>
        <stp>ContractData</stp>
        <stp>ZSE?7</stp>
        <stp>LastTradeToday</stp>
        <stp/>
        <stp>T</stp>
        <tr r="D24" s="1"/>
      </tp>
      <tp>
        <v>475</v>
        <stp/>
        <stp>ContractData</stp>
        <stp>ZCE?6</stp>
        <stp>LastTradeToday</stp>
        <stp/>
        <stp>T</stp>
        <tr r="D31" s="1"/>
      </tp>
      <tp>
        <v>-0.11632979496873637</v>
        <stp/>
        <stp>ContractData</stp>
        <stp>EP?</stp>
        <stp>PerCentNetLastTrade</stp>
        <stp/>
        <stp>T</stp>
        <tr r="F2" s="1"/>
      </tp>
      <tp>
        <v>-0.11524930243843261</v>
        <stp/>
        <stp>ContractData</stp>
        <stp>YM?</stp>
        <stp>PerCentNetLastTrade</stp>
        <stp/>
        <stp>T</stp>
        <tr r="F4" s="1"/>
      </tp>
      <tp>
        <v>314.70000000000005</v>
        <stp/>
        <stp>ContractData</stp>
        <stp>ZME?4</stp>
        <stp>LastTradeToday</stp>
        <stp/>
        <stp>T</stp>
        <tr r="D26" s="1"/>
      </tp>
      <tp>
        <v>59.22</v>
        <stp/>
        <stp>ContractData</stp>
        <stp>ZLE?4</stp>
        <stp>LastTradeToday</stp>
        <stp/>
        <stp>T</stp>
        <tr r="D28" s="1"/>
      </tp>
      <tp>
        <v>1154.5</v>
        <stp/>
        <stp>ContractData</stp>
        <stp>ZSE?4</stp>
        <stp>LastTradeToday</stp>
        <stp/>
        <stp>T</stp>
        <tr r="D23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F990-D133-4E86-8AD1-B2A837BE8306}">
  <dimension ref="A1:P32"/>
  <sheetViews>
    <sheetView tabSelected="1" workbookViewId="0">
      <selection activeCell="C2" sqref="C2"/>
    </sheetView>
  </sheetViews>
  <sheetFormatPr defaultRowHeight="16.5" x14ac:dyDescent="0.3"/>
  <cols>
    <col min="3" max="3" width="31" bestFit="1" customWidth="1"/>
    <col min="11" max="11" width="12.625" customWidth="1"/>
    <col min="12" max="12" width="5.625" customWidth="1"/>
    <col min="15" max="15" width="9.625" bestFit="1" customWidth="1"/>
  </cols>
  <sheetData>
    <row r="1" spans="1:1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O1" s="7"/>
      <c r="P1" s="6"/>
    </row>
    <row r="2" spans="1:16" x14ac:dyDescent="0.3">
      <c r="A2" s="3" t="s">
        <v>13</v>
      </c>
      <c r="B2" t="s">
        <v>10</v>
      </c>
      <c r="C2" t="str">
        <f>RTD("cqg.rtd", ,"ContractData",B2, "LongDescription",, "T")</f>
        <v>E-Mini S&amp;P 500, Mar 26</v>
      </c>
      <c r="D2">
        <f>RTD("cqg.rtd", ,"ContractData",B2, "LastTradeToday",, "T")</f>
        <v>6869</v>
      </c>
      <c r="E2">
        <f>RTD("cqg.rtd", ,"ContractData",B2, "NetLastTradeToday",, "T")</f>
        <v>-8</v>
      </c>
      <c r="F2" s="2">
        <f>IFERROR(RTD("cqg.rtd", ,"ContractData", B2, "PerCentNetLastTrade",, "T")/100,"")</f>
        <v>-1.1632979496873637E-3</v>
      </c>
      <c r="G2">
        <f>RTD("cqg.rtd", ,"ContractData", B2, "MT_LastBidVolume",, "T")</f>
        <v>16</v>
      </c>
      <c r="H2">
        <f>RTD("cqg.rtd", ,"ContractData",B2, "Bid",, "T")</f>
        <v>6868.75</v>
      </c>
      <c r="I2">
        <f>RTD("cqg.rtd", ,"ContractData",B2, "Ask",, "T")</f>
        <v>6869.25</v>
      </c>
      <c r="J2">
        <f>RTD("cqg.rtd", ,"ContractData",B2, "MT_LastAskVolume",, "T")</f>
        <v>20</v>
      </c>
      <c r="K2" s="1">
        <f>RTD("cqg.rtd", ,"ContractData",B2, "T_CVol",, "T")</f>
        <v>115641</v>
      </c>
      <c r="M2" t="str">
        <f>"Mar 26"</f>
        <v>Mar 26</v>
      </c>
      <c r="N2" t="str" cm="1">
        <f t="array" ref="N2:N24">SUBSTITUTE(_xlfn.REDUCE("",C2:C32,_xlfn.LAMBDA(_xlpm.a,_xlpm.v,IF(_xlfn.TEXTAFTER(_xlpm.v,", ")=M2:M24,_xlpm.a&amp;", "&amp;_xlfn.TEXTBEFORE(_xlpm.v,","),_xlpm.a))),", ","",1)</f>
        <v>E-Mini S&amp;P 500, E-mini NASDAQ-100, E-mini Dow ($5), RBOB Gasoline (Globex), Natural Gas (Globex)</v>
      </c>
    </row>
    <row r="3" spans="1:16" x14ac:dyDescent="0.3">
      <c r="A3" s="3"/>
      <c r="B3" t="s">
        <v>11</v>
      </c>
      <c r="C3" t="str">
        <f>RTD("cqg.rtd", ,"ContractData",B3, "LongDescription",, "T")</f>
        <v>E-mini NASDAQ-100, Mar 26</v>
      </c>
      <c r="D3">
        <f>RTD("cqg.rtd", ,"ContractData",B3, "LastTradeToday",, "T")</f>
        <v>24831.5</v>
      </c>
      <c r="E3">
        <f>RTD("cqg.rtd", ,"ContractData",B3, "NetLastTradeToday",, "T")</f>
        <v>-27.25</v>
      </c>
      <c r="F3" s="2">
        <f>IFERROR(RTD("cqg.rtd", ,"ContractData", B3, "PerCentNetLastTrade",, "T")/100,"")</f>
        <v>-1.0961934932367879E-3</v>
      </c>
      <c r="G3">
        <f>RTD("cqg.rtd", ,"ContractData", B3, "MT_LastBidVolume",, "T")</f>
        <v>1</v>
      </c>
      <c r="H3">
        <f>RTD("cqg.rtd", ,"ContractData",B3, "Bid",, "T")</f>
        <v>24831.75</v>
      </c>
      <c r="I3">
        <f>RTD("cqg.rtd", ,"ContractData",B3, "Ask",, "T")</f>
        <v>24832.75</v>
      </c>
      <c r="J3">
        <f>RTD("cqg.rtd", ,"ContractData",B3, "MT_LastAskVolume",, "T")</f>
        <v>2</v>
      </c>
      <c r="K3" s="1">
        <f>RTD("cqg.rtd", ,"ContractData",B3, "T_CVol",, "T")</f>
        <v>62209</v>
      </c>
      <c r="M3" t="str">
        <f>"Apr 26"</f>
        <v>Apr 26</v>
      </c>
      <c r="N3" t="str">
        <v>Crude Light (Globex), NY Harbor ULSD, RBOB Gasoline (Globex), Natural Gas (Globex)</v>
      </c>
    </row>
    <row r="4" spans="1:16" x14ac:dyDescent="0.3">
      <c r="A4" s="3"/>
      <c r="B4" t="s">
        <v>12</v>
      </c>
      <c r="C4" t="str">
        <f>RTD("cqg.rtd", ,"ContractData",B4, "LongDescription",, "T")</f>
        <v>E-mini Dow ($5), Mar 26</v>
      </c>
      <c r="D4">
        <f>RTD("cqg.rtd", ,"ContractData",B4, "LastTradeToday",, "T")</f>
        <v>49401</v>
      </c>
      <c r="E4">
        <f>RTD("cqg.rtd", ,"ContractData",B4, "NetLastTradeToday",, "T")</f>
        <v>-57</v>
      </c>
      <c r="F4" s="2">
        <f>IFERROR(RTD("cqg.rtd", ,"ContractData", B4, "PerCentNetLastTrade",, "T")/100,"")</f>
        <v>-1.152493024384326E-3</v>
      </c>
      <c r="G4">
        <f>RTD("cqg.rtd", ,"ContractData", B4, "MT_LastBidVolume",, "T")</f>
        <v>2</v>
      </c>
      <c r="H4">
        <f>RTD("cqg.rtd", ,"ContractData",B4, "Bid",, "T")</f>
        <v>49400</v>
      </c>
      <c r="I4">
        <f>RTD("cqg.rtd", ,"ContractData",B4, "Ask",, "T")</f>
        <v>49402</v>
      </c>
      <c r="J4">
        <f>RTD("cqg.rtd", ,"ContractData",B4, "MT_LastAskVolume",, "T")</f>
        <v>3</v>
      </c>
      <c r="K4" s="1">
        <f>RTD("cqg.rtd", ,"ContractData",B4, "T_CVol",, "T")</f>
        <v>11801</v>
      </c>
      <c r="M4" t="str">
        <f>"May 26"</f>
        <v>May 26</v>
      </c>
      <c r="N4" t="str">
        <v>Crude Light (Globex), NY Harbor ULSD, RBOB Gasoline (Globex), Natural Gas (Globex), Wheat (Globex)</v>
      </c>
    </row>
    <row r="5" spans="1:16" x14ac:dyDescent="0.3">
      <c r="A5" s="4" t="s">
        <v>14</v>
      </c>
      <c r="B5" t="s">
        <v>15</v>
      </c>
      <c r="C5" t="str">
        <f>RTD("cqg.rtd", ,"ContractData",B5, "LongDescription",, "T")</f>
        <v>Crude Light (Globex), Apr 26</v>
      </c>
      <c r="D5">
        <f>RTD("cqg.rtd", ,"ContractData",B5, "LastTradeToday",, "T")</f>
        <v>66.12</v>
      </c>
      <c r="E5">
        <f>RTD("cqg.rtd", ,"ContractData",B5, "NetLastTradeToday",, "T")</f>
        <v>-0.28000000000000003</v>
      </c>
      <c r="F5" s="2">
        <f>IFERROR(RTD("cqg.rtd", ,"ContractData", B5, "PerCentNetLastTrade",, "T")/100,"")</f>
        <v>-4.2168674698795181E-3</v>
      </c>
      <c r="G5">
        <f>RTD("cqg.rtd", ,"ContractData", B5, "MT_LastBidVolume",, "T")</f>
        <v>11</v>
      </c>
      <c r="H5">
        <f>RTD("cqg.rtd", ,"ContractData",B5, "Bid",, "T")</f>
        <v>66.11</v>
      </c>
      <c r="I5">
        <f>RTD("cqg.rtd", ,"ContractData",B5, "Ask",, "T")</f>
        <v>66.12</v>
      </c>
      <c r="J5">
        <f>RTD("cqg.rtd", ,"ContractData",B5, "MT_LastAskVolume",, "T")</f>
        <v>4</v>
      </c>
      <c r="K5" s="1">
        <f>RTD("cqg.rtd", ,"ContractData",B5, "T_CVol",, "T")</f>
        <v>83916</v>
      </c>
      <c r="M5" t="str">
        <f>"Jun 26"</f>
        <v>Jun 26</v>
      </c>
      <c r="N5" t="str">
        <v>Crude Light (Globex), NY Harbor ULSD, RBOB Gasoline (Globex), Natural Gas (Globex)</v>
      </c>
    </row>
    <row r="6" spans="1:16" x14ac:dyDescent="0.3">
      <c r="A6" s="4"/>
      <c r="B6" t="s">
        <v>16</v>
      </c>
      <c r="C6" t="str">
        <f>RTD("cqg.rtd", ,"ContractData",B6, "LongDescription",, "T")</f>
        <v>Crude Light (Globex), May 26</v>
      </c>
      <c r="D6">
        <f>RTD("cqg.rtd", ,"ContractData",B6, "LastTradeToday",, "T")</f>
        <v>65.930000000000007</v>
      </c>
      <c r="E6">
        <f>RTD("cqg.rtd", ,"ContractData",B6, "NetLastTradeToday",, "T")</f>
        <v>-0.27</v>
      </c>
      <c r="F6" s="2">
        <f>IFERROR(RTD("cqg.rtd", ,"ContractData", B6, "PerCentNetLastTrade",, "T")/100,"")</f>
        <v>-4.0785498489425984E-3</v>
      </c>
      <c r="G6">
        <f>RTD("cqg.rtd", ,"ContractData", B6, "MT_LastBidVolume",, "T")</f>
        <v>22</v>
      </c>
      <c r="H6">
        <f>RTD("cqg.rtd", ,"ContractData",B6, "Bid",, "T")</f>
        <v>65.92</v>
      </c>
      <c r="I6">
        <f>RTD("cqg.rtd", ,"ContractData",B6, "Ask",, "T")</f>
        <v>65.94</v>
      </c>
      <c r="J6">
        <f>RTD("cqg.rtd", ,"ContractData",B6, "MT_LastAskVolume",, "T")</f>
        <v>15</v>
      </c>
      <c r="K6" s="1">
        <f>RTD("cqg.rtd", ,"ContractData",B6, "T_CVol",, "T")</f>
        <v>34107</v>
      </c>
      <c r="M6" t="str">
        <f>"Jul 26"</f>
        <v>Jul 26</v>
      </c>
      <c r="N6" t="str">
        <v>Soybean Meal (Globex), Soybean Oil (Globex), Wheat (Globex)</v>
      </c>
    </row>
    <row r="7" spans="1:16" x14ac:dyDescent="0.3">
      <c r="A7" s="4"/>
      <c r="B7" t="s">
        <v>17</v>
      </c>
      <c r="C7" t="str">
        <f>RTD("cqg.rtd", ,"ContractData",B7, "LongDescription",, "T")</f>
        <v>Crude Light (Globex), Jun 26</v>
      </c>
      <c r="D7">
        <f>RTD("cqg.rtd", ,"ContractData",B7, "LastTradeToday",, "T")</f>
        <v>65.599999999999994</v>
      </c>
      <c r="E7">
        <f>RTD("cqg.rtd", ,"ContractData",B7, "NetLastTradeToday",, "T")</f>
        <v>-0.27</v>
      </c>
      <c r="F7" s="2">
        <f>IFERROR(RTD("cqg.rtd", ,"ContractData", B7, "PerCentNetLastTrade",, "T")/100,"")</f>
        <v>-4.098982844997723E-3</v>
      </c>
      <c r="G7">
        <f>RTD("cqg.rtd", ,"ContractData", B7, "MT_LastBidVolume",, "T")</f>
        <v>2</v>
      </c>
      <c r="H7">
        <f>RTD("cqg.rtd", ,"ContractData",B7, "Bid",, "T")</f>
        <v>65.599999999999994</v>
      </c>
      <c r="I7">
        <f>RTD("cqg.rtd", ,"ContractData",B7, "Ask",, "T")</f>
        <v>65.61</v>
      </c>
      <c r="J7">
        <f>RTD("cqg.rtd", ,"ContractData",B7, "MT_LastAskVolume",, "T")</f>
        <v>2</v>
      </c>
      <c r="K7" s="1">
        <f>RTD("cqg.rtd", ,"ContractData",B7, "T_CVol",, "T")</f>
        <v>29377</v>
      </c>
      <c r="M7" t="str">
        <f>"Aug 26"</f>
        <v>Aug 26</v>
      </c>
      <c r="N7" t="str">
        <v>Soybeans (Globex), Soybean Meal (Globex), Soybean Oil (Globex)</v>
      </c>
    </row>
    <row r="8" spans="1:16" x14ac:dyDescent="0.3">
      <c r="A8" s="4"/>
      <c r="B8" t="s">
        <v>19</v>
      </c>
      <c r="C8" t="str">
        <f>RTD("cqg.rtd", ,"ContractData",B8, "LongDescription",, "T")</f>
        <v>Crude Light (Globex), Feb 27</v>
      </c>
      <c r="D8">
        <f>RTD("cqg.rtd", ,"ContractData",B8, "LastTradeToday",, "T")</f>
        <v>62.160000000000004</v>
      </c>
      <c r="E8">
        <f>RTD("cqg.rtd", ,"ContractData",B8, "NetLastTradeToday",, "T")</f>
        <v>-0.2</v>
      </c>
      <c r="F8" s="2">
        <f>IFERROR(RTD("cqg.rtd", ,"ContractData", B8, "PerCentNetLastTrade",, "T")/100,"")</f>
        <v>-3.207184092366902E-3</v>
      </c>
      <c r="G8">
        <f>RTD("cqg.rtd", ,"ContractData", B8, "MT_LastBidVolume",, "T")</f>
        <v>8</v>
      </c>
      <c r="H8">
        <f>RTD("cqg.rtd", ,"ContractData",B8, "Bid",, "T")</f>
        <v>62.2</v>
      </c>
      <c r="I8">
        <f>RTD("cqg.rtd", ,"ContractData",B8, "Ask",, "T")</f>
        <v>62.24</v>
      </c>
      <c r="J8">
        <f>RTD("cqg.rtd", ,"ContractData",B8, "MT_LastAskVolume",, "T")</f>
        <v>8</v>
      </c>
      <c r="K8" s="1">
        <f>RTD("cqg.rtd", ,"ContractData",B8, "T_CVol",, "T")</f>
        <v>1835</v>
      </c>
      <c r="M8" t="str">
        <f>"Sep 26"</f>
        <v>Sep 26</v>
      </c>
      <c r="N8" t="str">
        <v/>
      </c>
    </row>
    <row r="9" spans="1:16" x14ac:dyDescent="0.3">
      <c r="A9" s="4"/>
      <c r="B9" t="s">
        <v>18</v>
      </c>
      <c r="C9" t="str">
        <f>RTD("cqg.rtd", ,"ContractData",B9, "LongDescription",, "T")</f>
        <v>NY Harbor ULSD, Apr 26</v>
      </c>
      <c r="D9">
        <f>RTD("cqg.rtd", ,"ContractData",B9, "LastTradeToday",, "T")</f>
        <v>2.5167999999999999</v>
      </c>
      <c r="E9">
        <f>RTD("cqg.rtd", ,"ContractData",B9, "NetLastTradeToday",, "T")</f>
        <v>9.1999999999999998E-3</v>
      </c>
      <c r="F9" s="2">
        <f>IFERROR(RTD("cqg.rtd", ,"ContractData", B9, "PerCentNetLastTrade",, "T")/100,"")</f>
        <v>3.6688467060137179E-3</v>
      </c>
      <c r="G9">
        <f>RTD("cqg.rtd", ,"ContractData", B9, "MT_LastBidVolume",, "T")</f>
        <v>1</v>
      </c>
      <c r="H9">
        <f>RTD("cqg.rtd", ,"ContractData",B9, "Bid",, "T")</f>
        <v>2.5162</v>
      </c>
      <c r="I9">
        <f>RTD("cqg.rtd", ,"ContractData",B9, "Ask",, "T")</f>
        <v>2.5167000000000002</v>
      </c>
      <c r="J9">
        <f>RTD("cqg.rtd", ,"ContractData",B9, "MT_LastAskVolume",, "T")</f>
        <v>2</v>
      </c>
      <c r="K9" s="1">
        <f>RTD("cqg.rtd", ,"ContractData",B9, "T_CVol",, "T")</f>
        <v>6936</v>
      </c>
      <c r="M9" t="str">
        <f>"Oct 26"</f>
        <v>Oct 26</v>
      </c>
      <c r="N9" t="str">
        <v/>
      </c>
    </row>
    <row r="10" spans="1:16" x14ac:dyDescent="0.3">
      <c r="A10" s="4"/>
      <c r="B10" t="s">
        <v>20</v>
      </c>
      <c r="C10" t="str">
        <f>RTD("cqg.rtd", ,"ContractData",B10, "LongDescription",, "T")</f>
        <v>NY Harbor ULSD, May 26</v>
      </c>
      <c r="D10">
        <f>RTD("cqg.rtd", ,"ContractData",B10, "LastTradeToday",, "T")</f>
        <v>2.4544000000000001</v>
      </c>
      <c r="E10">
        <f>RTD("cqg.rtd", ,"ContractData",B10, "NetLastTradeToday",, "T")</f>
        <v>4.5000000000000005E-3</v>
      </c>
      <c r="F10" s="2">
        <f>IFERROR(RTD("cqg.rtd", ,"ContractData", B10, "PerCentNetLastTrade",, "T")/100,"")</f>
        <v>1.8368096657006409E-3</v>
      </c>
      <c r="G10">
        <f>RTD("cqg.rtd", ,"ContractData", B10, "MT_LastBidVolume",, "T")</f>
        <v>1</v>
      </c>
      <c r="H10">
        <f>RTD("cqg.rtd", ,"ContractData",B10, "Bid",, "T")</f>
        <v>2.4540000000000002</v>
      </c>
      <c r="I10">
        <f>RTD("cqg.rtd", ,"ContractData",B10, "Ask",, "T")</f>
        <v>2.4546000000000001</v>
      </c>
      <c r="J10">
        <f>RTD("cqg.rtd", ,"ContractData",B10, "MT_LastAskVolume",, "T")</f>
        <v>4</v>
      </c>
      <c r="K10" s="1">
        <f>RTD("cqg.rtd", ,"ContractData",B10, "T_CVol",, "T")</f>
        <v>4938</v>
      </c>
      <c r="M10" t="str">
        <f>"Nov 26"</f>
        <v>Nov 26</v>
      </c>
      <c r="N10" t="str">
        <v/>
      </c>
    </row>
    <row r="11" spans="1:16" x14ac:dyDescent="0.3">
      <c r="A11" s="4"/>
      <c r="B11" t="s">
        <v>21</v>
      </c>
      <c r="C11" t="str">
        <f>RTD("cqg.rtd", ,"ContractData",B11, "LongDescription",, "T")</f>
        <v>NY Harbor ULSD, Jun 26</v>
      </c>
      <c r="D11">
        <f>RTD("cqg.rtd", ,"ContractData",B11, "LastTradeToday",, "T")</f>
        <v>2.4121000000000001</v>
      </c>
      <c r="E11">
        <f>RTD("cqg.rtd", ,"ContractData",B11, "NetLastTradeToday",, "T")</f>
        <v>1.7000000000000001E-3</v>
      </c>
      <c r="F11" s="2">
        <f>IFERROR(RTD("cqg.rtd", ,"ContractData", B11, "PerCentNetLastTrade",, "T")/100,"")</f>
        <v>7.0527713242615341E-4</v>
      </c>
      <c r="G11">
        <f>RTD("cqg.rtd", ,"ContractData", B11, "MT_LastBidVolume",, "T")</f>
        <v>2</v>
      </c>
      <c r="H11">
        <f>RTD("cqg.rtd", ,"ContractData",B11, "Bid",, "T")</f>
        <v>2.4109000000000003</v>
      </c>
      <c r="I11">
        <f>RTD("cqg.rtd", ,"ContractData",B11, "Ask",, "T")</f>
        <v>2.4114</v>
      </c>
      <c r="J11">
        <f>RTD("cqg.rtd", ,"ContractData",B11, "MT_LastAskVolume",, "T")</f>
        <v>2</v>
      </c>
      <c r="K11" s="1">
        <f>RTD("cqg.rtd", ,"ContractData",B11, "T_CVol",, "T")</f>
        <v>5279</v>
      </c>
      <c r="M11" t="str">
        <f>"Dec 26"</f>
        <v>Dec 26</v>
      </c>
      <c r="N11" t="str">
        <v/>
      </c>
    </row>
    <row r="12" spans="1:16" x14ac:dyDescent="0.3">
      <c r="A12" s="4"/>
      <c r="B12" t="s">
        <v>22</v>
      </c>
      <c r="C12" t="str">
        <f>RTD("cqg.rtd", ,"ContractData",B12, "LongDescription",, "T")</f>
        <v>NY Harbor ULSD, Feb 27</v>
      </c>
      <c r="D12" t="str">
        <f>RTD("cqg.rtd", ,"ContractData",B12, "LastTradeToday",, "T")</f>
        <v/>
      </c>
      <c r="E12" t="str">
        <f>RTD("cqg.rtd", ,"ContractData",B12, "NetLastTradeToday",, "T")</f>
        <v/>
      </c>
      <c r="F12" s="2" t="str">
        <f>IFERROR(RTD("cqg.rtd", ,"ContractData", B12, "PerCentNetLastTrade",, "T")/100,"")</f>
        <v/>
      </c>
      <c r="G12">
        <f>RTD("cqg.rtd", ,"ContractData", B12, "MT_LastBidVolume",, "T")</f>
        <v>1</v>
      </c>
      <c r="H12">
        <f>RTD("cqg.rtd", ,"ContractData",B12, "Bid",, "T")</f>
        <v>2.3162000000000003</v>
      </c>
      <c r="I12">
        <f>RTD("cqg.rtd", ,"ContractData",B12, "Ask",, "T")</f>
        <v>2.3185000000000002</v>
      </c>
      <c r="J12">
        <f>RTD("cqg.rtd", ,"ContractData",B12, "MT_LastAskVolume",, "T")</f>
        <v>1</v>
      </c>
      <c r="K12" s="1">
        <f>RTD("cqg.rtd", ,"ContractData",B12, "T_CVol",, "T")</f>
        <v>40</v>
      </c>
      <c r="M12" t="str">
        <f>"Jan 27"</f>
        <v>Jan 27</v>
      </c>
      <c r="N12" t="str">
        <v>Soybeans (Globex)</v>
      </c>
    </row>
    <row r="13" spans="1:16" x14ac:dyDescent="0.3">
      <c r="A13" s="4"/>
      <c r="B13" t="s">
        <v>23</v>
      </c>
      <c r="C13" t="str">
        <f>RTD("cqg.rtd", ,"ContractData",B13, "LongDescription",, "T")</f>
        <v>RBOB Gasoline (Globex), Mar 26</v>
      </c>
      <c r="D13">
        <f>RTD("cqg.rtd", ,"ContractData",B13, "LastTradeToday",, "T")</f>
        <v>2.0075000000000003</v>
      </c>
      <c r="E13">
        <f>RTD("cqg.rtd", ,"ContractData",B13, "NetLastTradeToday",, "T")</f>
        <v>9.0000000000000008E-4</v>
      </c>
      <c r="F13" s="2">
        <f>IFERROR(RTD("cqg.rtd", ,"ContractData", B13, "PerCentNetLastTrade",, "T")/100,"")</f>
        <v>4.4851988438154091E-4</v>
      </c>
      <c r="G13">
        <f>RTD("cqg.rtd", ,"ContractData", B13, "MT_LastBidVolume",, "T")</f>
        <v>4</v>
      </c>
      <c r="H13">
        <f>RTD("cqg.rtd", ,"ContractData",B13, "Bid",, "T")</f>
        <v>2.0066000000000002</v>
      </c>
      <c r="I13">
        <f>RTD("cqg.rtd", ,"ContractData",B13, "Ask",, "T")</f>
        <v>2.0074000000000001</v>
      </c>
      <c r="J13">
        <f>RTD("cqg.rtd", ,"ContractData",B13, "MT_LastAskVolume",, "T")</f>
        <v>1</v>
      </c>
      <c r="K13" s="1">
        <f>RTD("cqg.rtd", ,"ContractData",B13, "T_CVol",, "T")</f>
        <v>2524</v>
      </c>
      <c r="M13" t="str">
        <f>"Feb 27"</f>
        <v>Feb 27</v>
      </c>
      <c r="N13" t="str">
        <v>Crude Light (Globex), NY Harbor ULSD, RBOB Gasoline (Globex), Natural Gas (Globex)</v>
      </c>
    </row>
    <row r="14" spans="1:16" x14ac:dyDescent="0.3">
      <c r="A14" s="4"/>
      <c r="B14" t="s">
        <v>24</v>
      </c>
      <c r="C14" t="str">
        <f>RTD("cqg.rtd", ,"ContractData",B14, "LongDescription",, "T")</f>
        <v>RBOB Gasoline (Globex), Apr 26</v>
      </c>
      <c r="D14">
        <f>RTD("cqg.rtd", ,"ContractData",B14, "LastTradeToday",, "T")</f>
        <v>2.2423000000000002</v>
      </c>
      <c r="E14">
        <f>RTD("cqg.rtd", ,"ContractData",B14, "NetLastTradeToday",, "T")</f>
        <v>-1.4E-3</v>
      </c>
      <c r="F14" s="2">
        <f>IFERROR(RTD("cqg.rtd", ,"ContractData", B14, "PerCentNetLastTrade",, "T")/100,"")</f>
        <v>-6.2396933636404148E-4</v>
      </c>
      <c r="G14">
        <f>RTD("cqg.rtd", ,"ContractData", B14, "MT_LastBidVolume",, "T")</f>
        <v>2</v>
      </c>
      <c r="H14">
        <f>RTD("cqg.rtd", ,"ContractData",B14, "Bid",, "T")</f>
        <v>2.2417000000000002</v>
      </c>
      <c r="I14">
        <f>RTD("cqg.rtd", ,"ContractData",B14, "Ask",, "T")</f>
        <v>2.2423000000000002</v>
      </c>
      <c r="J14">
        <f>RTD("cqg.rtd", ,"ContractData",B14, "MT_LastAskVolume",, "T")</f>
        <v>1</v>
      </c>
      <c r="K14" s="1">
        <f>RTD("cqg.rtd", ,"ContractData",B14, "T_CVol",, "T")</f>
        <v>8005</v>
      </c>
      <c r="M14" t="str">
        <f>"Mar 27"</f>
        <v>Mar 27</v>
      </c>
      <c r="N14" t="str">
        <v>Corn (Globex)</v>
      </c>
    </row>
    <row r="15" spans="1:16" x14ac:dyDescent="0.3">
      <c r="A15" s="4"/>
      <c r="B15" t="s">
        <v>25</v>
      </c>
      <c r="C15" t="str">
        <f>RTD("cqg.rtd", ,"ContractData",B15, "LongDescription",, "T")</f>
        <v>RBOB Gasoline (Globex), May 26</v>
      </c>
      <c r="D15">
        <f>RTD("cqg.rtd", ,"ContractData",B15, "LastTradeToday",, "T")</f>
        <v>2.2481</v>
      </c>
      <c r="E15">
        <f>RTD("cqg.rtd", ,"ContractData",B15, "NetLastTradeToday",, "T")</f>
        <v>-1.8000000000000002E-3</v>
      </c>
      <c r="F15" s="2">
        <f>IFERROR(RTD("cqg.rtd", ,"ContractData", B15, "PerCentNetLastTrade",, "T")/100,"")</f>
        <v>-8.0003555713587275E-4</v>
      </c>
      <c r="G15">
        <f>RTD("cqg.rtd", ,"ContractData", B15, "MT_LastBidVolume",, "T")</f>
        <v>2</v>
      </c>
      <c r="H15">
        <f>RTD("cqg.rtd", ,"ContractData",B15, "Bid",, "T")</f>
        <v>2.2478000000000002</v>
      </c>
      <c r="I15">
        <f>RTD("cqg.rtd", ,"ContractData",B15, "Ask",, "T")</f>
        <v>2.2484000000000002</v>
      </c>
      <c r="J15">
        <f>RTD("cqg.rtd", ,"ContractData",B15, "MT_LastAskVolume",, "T")</f>
        <v>1</v>
      </c>
      <c r="K15" s="1">
        <f>RTD("cqg.rtd", ,"ContractData",B15, "T_CVol",, "T")</f>
        <v>4980</v>
      </c>
      <c r="M15" t="str">
        <f>"Apr 27"</f>
        <v>Apr 27</v>
      </c>
      <c r="N15" t="str">
        <v/>
      </c>
    </row>
    <row r="16" spans="1:16" x14ac:dyDescent="0.3">
      <c r="A16" s="4"/>
      <c r="B16" t="s">
        <v>26</v>
      </c>
      <c r="C16" t="str">
        <f>RTD("cqg.rtd", ,"ContractData",B16, "LongDescription",, "T")</f>
        <v>RBOB Gasoline (Globex), Jun 26</v>
      </c>
      <c r="D16">
        <f>RTD("cqg.rtd", ,"ContractData",B16, "LastTradeToday",, "T")</f>
        <v>2.238</v>
      </c>
      <c r="E16">
        <f>RTD("cqg.rtd", ,"ContractData",B16, "NetLastTradeToday",, "T")</f>
        <v>-1.4E-3</v>
      </c>
      <c r="F16" s="2">
        <f>IFERROR(RTD("cqg.rtd", ,"ContractData", B16, "PerCentNetLastTrade",, "T")/100,"")</f>
        <v>-6.2516745556845583E-4</v>
      </c>
      <c r="G16">
        <f>RTD("cqg.rtd", ,"ContractData", B16, "MT_LastBidVolume",, "T")</f>
        <v>3</v>
      </c>
      <c r="H16">
        <f>RTD("cqg.rtd", ,"ContractData",B16, "Bid",, "T")</f>
        <v>2.2374000000000001</v>
      </c>
      <c r="I16">
        <f>RTD("cqg.rtd", ,"ContractData",B16, "Ask",, "T")</f>
        <v>2.238</v>
      </c>
      <c r="J16">
        <f>RTD("cqg.rtd", ,"ContractData",B16, "MT_LastAskVolume",, "T")</f>
        <v>1</v>
      </c>
      <c r="K16" s="1">
        <f>RTD("cqg.rtd", ,"ContractData",B16, "T_CVol",, "T")</f>
        <v>4444</v>
      </c>
      <c r="M16" t="str">
        <f>"May 27"</f>
        <v>May 27</v>
      </c>
      <c r="N16" t="str">
        <v>Corn (Globex)</v>
      </c>
    </row>
    <row r="17" spans="1:14" x14ac:dyDescent="0.3">
      <c r="A17" s="4"/>
      <c r="B17" t="s">
        <v>32</v>
      </c>
      <c r="C17" t="str">
        <f>RTD("cqg.rtd", ,"ContractData",B17, "LongDescription",, "T")</f>
        <v>RBOB Gasoline (Globex), Feb 27</v>
      </c>
      <c r="D17" t="str">
        <f>RTD("cqg.rtd", ,"ContractData",B17, "LastTradeToday",, "T")</f>
        <v/>
      </c>
      <c r="E17" t="str">
        <f>RTD("cqg.rtd", ,"ContractData",B17, "NetLastTradeToday",, "T")</f>
        <v/>
      </c>
      <c r="F17" s="2" t="str">
        <f>IFERROR(RTD("cqg.rtd", ,"ContractData", B17, "PerCentNetLastTrade",, "T")/100,"")</f>
        <v/>
      </c>
      <c r="G17">
        <f>RTD("cqg.rtd", ,"ContractData", B17, "MT_LastBidVolume",, "T")</f>
        <v>1</v>
      </c>
      <c r="H17">
        <f>RTD("cqg.rtd", ,"ContractData",B17, "Bid",, "T")</f>
        <v>1.8781000000000001</v>
      </c>
      <c r="I17">
        <f>RTD("cqg.rtd", ,"ContractData",B17, "Ask",, "T")</f>
        <v>1.8967000000000001</v>
      </c>
      <c r="J17">
        <f>RTD("cqg.rtd", ,"ContractData",B17, "MT_LastAskVolume",, "T")</f>
        <v>1</v>
      </c>
      <c r="K17" s="1">
        <f>RTD("cqg.rtd", ,"ContractData",B17, "T_CVol",, "T")</f>
        <v>41</v>
      </c>
      <c r="M17" t="str">
        <f>"Jun 27"</f>
        <v>Jun 27</v>
      </c>
      <c r="N17" t="str">
        <v/>
      </c>
    </row>
    <row r="18" spans="1:14" x14ac:dyDescent="0.3">
      <c r="A18" s="4"/>
      <c r="B18" t="s">
        <v>31</v>
      </c>
      <c r="C18" t="str">
        <f>RTD("cqg.rtd", ,"ContractData",B18, "LongDescription",, "T")</f>
        <v>Natural Gas (Globex), Mar 26</v>
      </c>
      <c r="D18">
        <f>RTD("cqg.rtd", ,"ContractData",B18, "LastTradeToday",, "T")</f>
        <v>2.9809999999999999</v>
      </c>
      <c r="E18">
        <f>RTD("cqg.rtd", ,"ContractData",B18, "NetLastTradeToday",, "T")</f>
        <v>-1.4999999999999999E-2</v>
      </c>
      <c r="F18" s="2">
        <f>IFERROR(RTD("cqg.rtd", ,"ContractData", B18, "PerCentNetLastTrade",, "T")/100,"")</f>
        <v>-5.0066755674232312E-3</v>
      </c>
      <c r="G18">
        <f>RTD("cqg.rtd", ,"ContractData", B18, "MT_LastBidVolume",, "T")</f>
        <v>2</v>
      </c>
      <c r="H18">
        <f>RTD("cqg.rtd", ,"ContractData",B18, "Bid",, "T")</f>
        <v>2.98</v>
      </c>
      <c r="I18">
        <f>RTD("cqg.rtd", ,"ContractData",B18, "Ask",, "T")</f>
        <v>2.9820000000000002</v>
      </c>
      <c r="J18">
        <f>RTD("cqg.rtd", ,"ContractData",B18, "MT_LastAskVolume",, "T")</f>
        <v>6</v>
      </c>
      <c r="K18" s="1">
        <f>RTD("cqg.rtd", ,"ContractData",B18, "T_CVol",, "T")</f>
        <v>7000</v>
      </c>
      <c r="M18" t="str">
        <f>"Jul 27"</f>
        <v>Jul 27</v>
      </c>
      <c r="N18" t="str">
        <v/>
      </c>
    </row>
    <row r="19" spans="1:14" x14ac:dyDescent="0.3">
      <c r="A19" s="4"/>
      <c r="B19" t="s">
        <v>27</v>
      </c>
      <c r="C19" t="str">
        <f>RTD("cqg.rtd", ,"ContractData",B19, "LongDescription",, "T")</f>
        <v>Natural Gas (Globex), Apr 26</v>
      </c>
      <c r="D19">
        <f>RTD("cqg.rtd", ,"ContractData",B19, "LastTradeToday",, "T")</f>
        <v>2.9350000000000001</v>
      </c>
      <c r="E19">
        <f>RTD("cqg.rtd", ,"ContractData",B19, "NetLastTradeToday",, "T")</f>
        <v>-1.0999999999999999E-2</v>
      </c>
      <c r="F19" s="2">
        <f>IFERROR(RTD("cqg.rtd", ,"ContractData", B19, "PerCentNetLastTrade",, "T")/100,"")</f>
        <v>-3.7338764426340806E-3</v>
      </c>
      <c r="G19">
        <f>RTD("cqg.rtd", ,"ContractData", B19, "MT_LastBidVolume",, "T")</f>
        <v>9</v>
      </c>
      <c r="H19">
        <f>RTD("cqg.rtd", ,"ContractData",B19, "Bid",, "T")</f>
        <v>2.9330000000000003</v>
      </c>
      <c r="I19">
        <f>RTD("cqg.rtd", ,"ContractData",B19, "Ask",, "T")</f>
        <v>2.9350000000000001</v>
      </c>
      <c r="J19">
        <f>RTD("cqg.rtd", ,"ContractData",B19, "MT_LastAskVolume",, "T")</f>
        <v>4</v>
      </c>
      <c r="K19" s="1">
        <f>RTD("cqg.rtd", ,"ContractData",B19, "T_CVol",, "T")</f>
        <v>10358</v>
      </c>
      <c r="M19" t="str">
        <f>"Aug 27"</f>
        <v>Aug 27</v>
      </c>
      <c r="N19" t="str">
        <v/>
      </c>
    </row>
    <row r="20" spans="1:14" x14ac:dyDescent="0.3">
      <c r="A20" s="4"/>
      <c r="B20" t="s">
        <v>28</v>
      </c>
      <c r="C20" t="str">
        <f>RTD("cqg.rtd", ,"ContractData",B20, "LongDescription",, "T")</f>
        <v>Natural Gas (Globex), May 26</v>
      </c>
      <c r="D20">
        <f>RTD("cqg.rtd", ,"ContractData",B20, "LastTradeToday",, "T")</f>
        <v>2.96</v>
      </c>
      <c r="E20">
        <f>RTD("cqg.rtd", ,"ContractData",B20, "NetLastTradeToday",, "T")</f>
        <v>-8.0000000000000002E-3</v>
      </c>
      <c r="F20" s="2">
        <f>IFERROR(RTD("cqg.rtd", ,"ContractData", B20, "PerCentNetLastTrade",, "T")/100,"")</f>
        <v>-2.6954177897574121E-3</v>
      </c>
      <c r="G20">
        <f>RTD("cqg.rtd", ,"ContractData", B20, "MT_LastBidVolume",, "T")</f>
        <v>7</v>
      </c>
      <c r="H20">
        <f>RTD("cqg.rtd", ,"ContractData",B20, "Bid",, "T")</f>
        <v>2.9569999999999999</v>
      </c>
      <c r="I20">
        <f>RTD("cqg.rtd", ,"ContractData",B20, "Ask",, "T")</f>
        <v>2.96</v>
      </c>
      <c r="J20">
        <f>RTD("cqg.rtd", ,"ContractData",B20, "MT_LastAskVolume",, "T")</f>
        <v>11</v>
      </c>
      <c r="K20" s="1">
        <f>RTD("cqg.rtd", ,"ContractData",B20, "T_CVol",, "T")</f>
        <v>2813</v>
      </c>
      <c r="M20" t="str">
        <f>"Sep 27"</f>
        <v>Sep 27</v>
      </c>
      <c r="N20" t="str">
        <v/>
      </c>
    </row>
    <row r="21" spans="1:14" x14ac:dyDescent="0.3">
      <c r="A21" s="4"/>
      <c r="B21" t="s">
        <v>29</v>
      </c>
      <c r="C21" t="str">
        <f>RTD("cqg.rtd", ,"ContractData",B21, "LongDescription",, "T")</f>
        <v>Natural Gas (Globex), Jun 26</v>
      </c>
      <c r="D21">
        <f>RTD("cqg.rtd", ,"ContractData",B21, "LastTradeToday",, "T")</f>
        <v>3.1270000000000002</v>
      </c>
      <c r="E21">
        <f>RTD("cqg.rtd", ,"ContractData",B21, "NetLastTradeToday",, "T")</f>
        <v>-1.3000000000000001E-2</v>
      </c>
      <c r="F21" s="2">
        <f>IFERROR(RTD("cqg.rtd", ,"ContractData", B21, "PerCentNetLastTrade",, "T")/100,"")</f>
        <v>-4.1401273885350318E-3</v>
      </c>
      <c r="G21">
        <f>RTD("cqg.rtd", ,"ContractData", B21, "MT_LastBidVolume",, "T")</f>
        <v>1</v>
      </c>
      <c r="H21">
        <f>RTD("cqg.rtd", ,"ContractData",B21, "Bid",, "T")</f>
        <v>3.1320000000000001</v>
      </c>
      <c r="I21">
        <f>RTD("cqg.rtd", ,"ContractData",B21, "Ask",, "T")</f>
        <v>3.1339999999999999</v>
      </c>
      <c r="J21">
        <f>RTD("cqg.rtd", ,"ContractData",B21, "MT_LastAskVolume",, "T")</f>
        <v>5</v>
      </c>
      <c r="K21" s="1">
        <f>RTD("cqg.rtd", ,"ContractData",B21, "T_CVol",, "T")</f>
        <v>945</v>
      </c>
      <c r="M21" t="str">
        <f>"Oct 27"</f>
        <v>Oct 27</v>
      </c>
      <c r="N21" t="str">
        <v/>
      </c>
    </row>
    <row r="22" spans="1:14" x14ac:dyDescent="0.3">
      <c r="A22" s="4"/>
      <c r="B22" t="s">
        <v>30</v>
      </c>
      <c r="C22" t="str">
        <f>RTD("cqg.rtd", ,"ContractData",B22, "LongDescription",, "T")</f>
        <v>Natural Gas (Globex), Feb 27</v>
      </c>
      <c r="D22">
        <f>RTD("cqg.rtd", ,"ContractData",B22, "LastTradeToday",, "T")</f>
        <v>4.2430000000000003</v>
      </c>
      <c r="E22">
        <f>RTD("cqg.rtd", ,"ContractData",B22, "NetLastTradeToday",, "T")</f>
        <v>-8.0000000000000002E-3</v>
      </c>
      <c r="F22" s="2">
        <f>IFERROR(RTD("cqg.rtd", ,"ContractData", B22, "PerCentNetLastTrade",, "T")/100,"")</f>
        <v>-1.8819101387908726E-3</v>
      </c>
      <c r="G22">
        <f>RTD("cqg.rtd", ,"ContractData", B22, "MT_LastBidVolume",, "T")</f>
        <v>1</v>
      </c>
      <c r="H22">
        <f>RTD("cqg.rtd", ,"ContractData",B22, "Bid",, "T")</f>
        <v>4.2409999999999997</v>
      </c>
      <c r="I22">
        <f>RTD("cqg.rtd", ,"ContractData",B22, "Ask",, "T")</f>
        <v>4.2450000000000001</v>
      </c>
      <c r="J22">
        <f>RTD("cqg.rtd", ,"ContractData",B22, "MT_LastAskVolume",, "T")</f>
        <v>3</v>
      </c>
      <c r="K22" s="1">
        <f>RTD("cqg.rtd", ,"ContractData",B22, "T_CVol",, "T")</f>
        <v>131</v>
      </c>
      <c r="M22" t="str">
        <f>"Nov 27"</f>
        <v>Nov 27</v>
      </c>
      <c r="N22" t="str">
        <v/>
      </c>
    </row>
    <row r="23" spans="1:14" x14ac:dyDescent="0.3">
      <c r="A23" s="4" t="s">
        <v>38</v>
      </c>
      <c r="B23" t="s">
        <v>40</v>
      </c>
      <c r="C23" t="str">
        <f>RTD("cqg.rtd", ,"ContractData",B23, "LongDescription",, "T")</f>
        <v>Soybeans (Globex), Aug 26</v>
      </c>
      <c r="D23">
        <f>RTD("cqg.rtd", ,"ContractData",B23, "LastTradeToday",, "T")</f>
        <v>1154.5</v>
      </c>
      <c r="E23">
        <f>RTD("cqg.rtd", ,"ContractData",B23, "NetLastTradeToday",, "T")</f>
        <v>-3</v>
      </c>
      <c r="F23" s="2">
        <f>IFERROR(RTD("cqg.rtd", ,"ContractData", B23, "PerCentNetLastTrade",, "T")/100,"")</f>
        <v>-2.5917926565874731E-3</v>
      </c>
      <c r="G23">
        <f>RTD("cqg.rtd", ,"ContractData", B23, "MT_LastBidVolume",, "T")</f>
        <v>1</v>
      </c>
      <c r="H23">
        <f>RTD("cqg.rtd", ,"ContractData",B23, "Bid",, "T")</f>
        <v>1154.25</v>
      </c>
      <c r="I23">
        <f>RTD("cqg.rtd", ,"ContractData",B23, "Ask",, "T")</f>
        <v>1154.5</v>
      </c>
      <c r="J23">
        <f>RTD("cqg.rtd", ,"ContractData",B23, "MT_LastAskVolume",, "T")</f>
        <v>1</v>
      </c>
      <c r="K23" s="1">
        <f>RTD("cqg.rtd", ,"ContractData",B23, "T_CVol",, "T")</f>
        <v>848</v>
      </c>
      <c r="M23" t="str">
        <f>"Dec 27"</f>
        <v>Dec 27</v>
      </c>
      <c r="N23" t="str">
        <v/>
      </c>
    </row>
    <row r="24" spans="1:14" x14ac:dyDescent="0.3">
      <c r="A24" s="5"/>
      <c r="B24" t="s">
        <v>39</v>
      </c>
      <c r="C24" t="str">
        <f>RTD("cqg.rtd", ,"ContractData",B24, "LongDescription",, "T")</f>
        <v>Soybeans (Globex), Jan 27</v>
      </c>
      <c r="D24">
        <f>RTD("cqg.rtd", ,"ContractData",B24, "LastTradeToday",, "T")</f>
        <v>1125.5</v>
      </c>
      <c r="E24">
        <f>RTD("cqg.rtd", ,"ContractData",B24, "NetLastTradeToday",, "T")</f>
        <v>-3</v>
      </c>
      <c r="F24" s="2">
        <f>IFERROR(RTD("cqg.rtd", ,"ContractData", B24, "PerCentNetLastTrade",, "T")/100,"")</f>
        <v>-2.658396101019052E-3</v>
      </c>
      <c r="G24">
        <f>RTD("cqg.rtd", ,"ContractData", B24, "MT_LastBidVolume",, "T")</f>
        <v>2</v>
      </c>
      <c r="H24">
        <f>RTD("cqg.rtd", ,"ContractData",B24, "Bid",, "T")</f>
        <v>1125.75</v>
      </c>
      <c r="I24">
        <f>RTD("cqg.rtd", ,"ContractData",B24, "Ask",, "T")</f>
        <v>1126</v>
      </c>
      <c r="J24">
        <f>RTD("cqg.rtd", ,"ContractData",B24, "MT_LastAskVolume",, "T")</f>
        <v>1</v>
      </c>
      <c r="K24" s="1">
        <f>RTD("cqg.rtd", ,"ContractData",B24, "T_CVol",, "T")</f>
        <v>344</v>
      </c>
      <c r="M24" t="str">
        <f>"Jan 28"</f>
        <v>Jan 28</v>
      </c>
      <c r="N24" t="str">
        <v/>
      </c>
    </row>
    <row r="25" spans="1:14" x14ac:dyDescent="0.3">
      <c r="A25" s="5"/>
      <c r="B25" t="s">
        <v>33</v>
      </c>
      <c r="C25" t="str">
        <f>RTD("cqg.rtd", ,"ContractData",B25, "LongDescription",, "T")</f>
        <v>Soybean Meal (Globex), Jul 26</v>
      </c>
      <c r="D25">
        <f>RTD("cqg.rtd", ,"ContractData",B25, "LastTradeToday",, "T")</f>
        <v>314.60000000000002</v>
      </c>
      <c r="E25">
        <f>RTD("cqg.rtd", ,"ContractData",B25, "NetLastTradeToday",, "T")</f>
        <v>1.7000000000000002</v>
      </c>
      <c r="F25" s="2">
        <f>IFERROR(RTD("cqg.rtd", ,"ContractData", B25, "PerCentNetLastTrade",, "T")/100,"")</f>
        <v>5.433045701502077E-3</v>
      </c>
      <c r="G25">
        <f>RTD("cqg.rtd", ,"ContractData", B25, "MT_LastBidVolume",, "T")</f>
        <v>2</v>
      </c>
      <c r="H25">
        <f>RTD("cqg.rtd", ,"ContractData",B25, "Bid",, "T")</f>
        <v>314.60000000000002</v>
      </c>
      <c r="I25">
        <f>RTD("cqg.rtd", ,"ContractData",B25, "Ask",, "T")</f>
        <v>314.70000000000005</v>
      </c>
      <c r="J25">
        <f>RTD("cqg.rtd", ,"ContractData",B25, "MT_LastAskVolume",, "T")</f>
        <v>27</v>
      </c>
      <c r="K25" s="1">
        <f>RTD("cqg.rtd", ,"ContractData",B25, "T_CVol",, "T")</f>
        <v>2111</v>
      </c>
    </row>
    <row r="26" spans="1:14" x14ac:dyDescent="0.3">
      <c r="A26" s="5"/>
      <c r="B26" t="s">
        <v>43</v>
      </c>
      <c r="C26" t="str">
        <f>RTD("cqg.rtd", ,"ContractData",B26, "LongDescription",, "T")</f>
        <v>Soybean Meal (Globex), Aug 26</v>
      </c>
      <c r="D26">
        <f>RTD("cqg.rtd", ,"ContractData",B26, "LastTradeToday",, "T")</f>
        <v>314.70000000000005</v>
      </c>
      <c r="E26">
        <f>RTD("cqg.rtd", ,"ContractData",B26, "NetLastTradeToday",, "T")</f>
        <v>1.7000000000000002</v>
      </c>
      <c r="F26" s="2">
        <f>IFERROR(RTD("cqg.rtd", ,"ContractData", B26, "PerCentNetLastTrade",, "T")/100,"")</f>
        <v>5.4313099041533542E-3</v>
      </c>
      <c r="G26">
        <f>RTD("cqg.rtd", ,"ContractData", B26, "MT_LastBidVolume",, "T")</f>
        <v>26</v>
      </c>
      <c r="H26">
        <f>RTD("cqg.rtd", ,"ContractData",B26, "Bid",, "T")</f>
        <v>314.5</v>
      </c>
      <c r="I26">
        <f>RTD("cqg.rtd", ,"ContractData",B26, "Ask",, "T")</f>
        <v>314.70000000000005</v>
      </c>
      <c r="J26">
        <f>RTD("cqg.rtd", ,"ContractData",B26, "MT_LastAskVolume",, "T")</f>
        <v>7</v>
      </c>
      <c r="K26" s="1">
        <f>RTD("cqg.rtd", ,"ContractData",B26, "T_CVol",, "T")</f>
        <v>436</v>
      </c>
    </row>
    <row r="27" spans="1:14" x14ac:dyDescent="0.3">
      <c r="A27" s="5"/>
      <c r="B27" t="s">
        <v>34</v>
      </c>
      <c r="C27" t="str">
        <f>RTD("cqg.rtd", ,"ContractData",B27, "LongDescription",, "T")</f>
        <v>Soybean Oil (Globex), Jul 26</v>
      </c>
      <c r="D27">
        <f>RTD("cqg.rtd", ,"ContractData",B27, "LastTradeToday",, "T")</f>
        <v>59.65</v>
      </c>
      <c r="E27">
        <f>RTD("cqg.rtd", ,"ContractData",B27, "NetLastTradeToday",, "T")</f>
        <v>-0.6</v>
      </c>
      <c r="F27" s="2">
        <f>IFERROR(RTD("cqg.rtd", ,"ContractData", B27, "PerCentNetLastTrade",, "T")/100,"")</f>
        <v>-9.9585062240663894E-3</v>
      </c>
      <c r="G27">
        <f>RTD("cqg.rtd", ,"ContractData", B27, "MT_LastBidVolume",, "T")</f>
        <v>2</v>
      </c>
      <c r="H27">
        <f>RTD("cqg.rtd", ,"ContractData",B27, "Bid",, "T")</f>
        <v>59.64</v>
      </c>
      <c r="I27">
        <f>RTD("cqg.rtd", ,"ContractData",B27, "Ask",, "T")</f>
        <v>59.660000000000004</v>
      </c>
      <c r="J27">
        <f>RTD("cqg.rtd", ,"ContractData",B27, "MT_LastAskVolume",, "T")</f>
        <v>6</v>
      </c>
      <c r="K27" s="1">
        <f>RTD("cqg.rtd", ,"ContractData",B27, "T_CVol",, "T")</f>
        <v>5539</v>
      </c>
    </row>
    <row r="28" spans="1:14" x14ac:dyDescent="0.3">
      <c r="A28" s="5"/>
      <c r="B28" t="s">
        <v>35</v>
      </c>
      <c r="C28" t="str">
        <f>RTD("cqg.rtd", ,"ContractData",B28, "LongDescription",, "T")</f>
        <v>Soybean Oil (Globex), Aug 26</v>
      </c>
      <c r="D28">
        <f>RTD("cqg.rtd", ,"ContractData",B28, "LastTradeToday",, "T")</f>
        <v>59.22</v>
      </c>
      <c r="E28">
        <f>RTD("cqg.rtd", ,"ContractData",B28, "NetLastTradeToday",, "T")</f>
        <v>-0.63</v>
      </c>
      <c r="F28" s="2">
        <f>IFERROR(RTD("cqg.rtd", ,"ContractData", B28, "PerCentNetLastTrade",, "T")/100,"")</f>
        <v>-1.0526315789473684E-2</v>
      </c>
      <c r="G28">
        <f>RTD("cqg.rtd", ,"ContractData", B28, "MT_LastBidVolume",, "T")</f>
        <v>4</v>
      </c>
      <c r="H28">
        <f>RTD("cqg.rtd", ,"ContractData",B28, "Bid",, "T")</f>
        <v>59.24</v>
      </c>
      <c r="I28">
        <f>RTD("cqg.rtd", ,"ContractData",B28, "Ask",, "T")</f>
        <v>59.27</v>
      </c>
      <c r="J28">
        <f>RTD("cqg.rtd", ,"ContractData",B28, "MT_LastAskVolume",, "T")</f>
        <v>7</v>
      </c>
      <c r="K28" s="1">
        <f>RTD("cqg.rtd", ,"ContractData",B28, "T_CVol",, "T")</f>
        <v>990</v>
      </c>
    </row>
    <row r="29" spans="1:14" x14ac:dyDescent="0.3">
      <c r="A29" s="5"/>
      <c r="B29" t="s">
        <v>36</v>
      </c>
      <c r="C29" t="str">
        <f>RTD("cqg.rtd", ,"ContractData",B29, "LongDescription",, "T")</f>
        <v>Wheat (Globex), May 26</v>
      </c>
      <c r="D29">
        <f>RTD("cqg.rtd", ,"ContractData",B29, "LastTradeToday",, "T")</f>
        <v>570.25</v>
      </c>
      <c r="E29">
        <f>RTD("cqg.rtd", ,"ContractData",B29, "NetLastTradeToday",, "T")</f>
        <v>3.5</v>
      </c>
      <c r="F29" s="2">
        <f>IFERROR(RTD("cqg.rtd", ,"ContractData", B29, "PerCentNetLastTrade",, "T")/100,"")</f>
        <v>6.1755624172915745E-3</v>
      </c>
      <c r="G29">
        <f>RTD("cqg.rtd", ,"ContractData", B29, "MT_LastBidVolume",, "T")</f>
        <v>29</v>
      </c>
      <c r="H29">
        <f>RTD("cqg.rtd", ,"ContractData",B29, "Bid",, "T")</f>
        <v>570</v>
      </c>
      <c r="I29">
        <f>RTD("cqg.rtd", ,"ContractData",B29, "Ask",, "T")</f>
        <v>570.25</v>
      </c>
      <c r="J29">
        <f>RTD("cqg.rtd", ,"ContractData",B29, "MT_LastAskVolume",, "T")</f>
        <v>25</v>
      </c>
      <c r="K29" s="1">
        <f>RTD("cqg.rtd", ,"ContractData",B29, "T_CVol",, "T")</f>
        <v>14786</v>
      </c>
    </row>
    <row r="30" spans="1:14" x14ac:dyDescent="0.3">
      <c r="A30" s="5"/>
      <c r="B30" t="s">
        <v>37</v>
      </c>
      <c r="C30" t="str">
        <f>RTD("cqg.rtd", ,"ContractData",B30, "LongDescription",, "T")</f>
        <v>Wheat (Globex), Jul 26</v>
      </c>
      <c r="D30">
        <f>RTD("cqg.rtd", ,"ContractData",B30, "LastTradeToday",, "T")</f>
        <v>577</v>
      </c>
      <c r="E30">
        <f>RTD("cqg.rtd", ,"ContractData",B30, "NetLastTradeToday",, "T")</f>
        <v>2.5</v>
      </c>
      <c r="F30" s="2">
        <f>IFERROR(RTD("cqg.rtd", ,"ContractData", B30, "PerCentNetLastTrade",, "T")/100,"")</f>
        <v>4.3516100957354219E-3</v>
      </c>
      <c r="G30">
        <f>RTD("cqg.rtd", ,"ContractData", B30, "MT_LastBidVolume",, "T")</f>
        <v>43</v>
      </c>
      <c r="H30">
        <f>RTD("cqg.rtd", ,"ContractData",B30, "Bid",, "T")</f>
        <v>576.75</v>
      </c>
      <c r="I30">
        <f>RTD("cqg.rtd", ,"ContractData",B30, "Ask",, "T")</f>
        <v>577</v>
      </c>
      <c r="J30">
        <f>RTD("cqg.rtd", ,"ContractData",B30, "MT_LastAskVolume",, "T")</f>
        <v>3</v>
      </c>
      <c r="K30" s="1">
        <f>RTD("cqg.rtd", ,"ContractData",B30, "T_CVol",, "T")</f>
        <v>3668</v>
      </c>
    </row>
    <row r="31" spans="1:14" x14ac:dyDescent="0.3">
      <c r="A31" s="5"/>
      <c r="B31" t="s">
        <v>41</v>
      </c>
      <c r="C31" t="str">
        <f>RTD("cqg.rtd", ,"ContractData",B31, "LongDescription",, "T")</f>
        <v>Corn (Globex), Mar 27</v>
      </c>
      <c r="D31">
        <f>RTD("cqg.rtd", ,"ContractData",B31, "LastTradeToday",, "T")</f>
        <v>475</v>
      </c>
      <c r="E31">
        <f>RTD("cqg.rtd", ,"ContractData",B31, "NetLastTradeToday",, "T")</f>
        <v>1</v>
      </c>
      <c r="F31" s="2">
        <f>IFERROR(RTD("cqg.rtd", ,"ContractData", B31, "PerCentNetLastTrade",, "T")/100,"")</f>
        <v>2.1097046413502112E-3</v>
      </c>
      <c r="G31">
        <f>RTD("cqg.rtd", ,"ContractData", B31, "MT_LastBidVolume",, "T")</f>
        <v>49</v>
      </c>
      <c r="H31">
        <f>RTD("cqg.rtd", ,"ContractData",B31, "Bid",, "T")</f>
        <v>474.75</v>
      </c>
      <c r="I31">
        <f>RTD("cqg.rtd", ,"ContractData",B31, "Ask",, "T")</f>
        <v>475.25</v>
      </c>
      <c r="J31">
        <f>RTD("cqg.rtd", ,"ContractData",B31, "MT_LastAskVolume",, "T")</f>
        <v>137</v>
      </c>
      <c r="K31" s="1">
        <f>RTD("cqg.rtd", ,"ContractData",B31, "T_CVol",, "T")</f>
        <v>1250</v>
      </c>
    </row>
    <row r="32" spans="1:14" x14ac:dyDescent="0.3">
      <c r="A32" s="5"/>
      <c r="B32" t="s">
        <v>42</v>
      </c>
      <c r="C32" t="str">
        <f>RTD("cqg.rtd", ,"ContractData",B32, "LongDescription",, "T")</f>
        <v>Corn (Globex), May 27</v>
      </c>
      <c r="D32">
        <f>RTD("cqg.rtd", ,"ContractData",B32, "LastTradeToday",, "T")</f>
        <v>481.25</v>
      </c>
      <c r="E32">
        <f>RTD("cqg.rtd", ,"ContractData",B32, "NetLastTradeToday",, "T")</f>
        <v>0.75</v>
      </c>
      <c r="F32" s="2">
        <f>IFERROR(RTD("cqg.rtd", ,"ContractData", B32, "PerCentNetLastTrade",, "T")/100,"")</f>
        <v>1.5608740894901144E-3</v>
      </c>
      <c r="G32">
        <f>RTD("cqg.rtd", ,"ContractData", B32, "MT_LastBidVolume",, "T")</f>
        <v>3</v>
      </c>
      <c r="H32">
        <f>RTD("cqg.rtd", ,"ContractData",B32, "Bid",, "T")</f>
        <v>481.25</v>
      </c>
      <c r="I32">
        <f>RTD("cqg.rtd", ,"ContractData",B32, "Ask",, "T")</f>
        <v>481.75</v>
      </c>
      <c r="J32">
        <f>RTD("cqg.rtd", ,"ContractData",B32, "MT_LastAskVolume",, "T")</f>
        <v>120</v>
      </c>
      <c r="K32" s="1">
        <f>RTD("cqg.rtd", ,"ContractData",B32, "T_CVol",, "T")</f>
        <v>51</v>
      </c>
    </row>
  </sheetData>
  <mergeCells count="3">
    <mergeCell ref="A2:A4"/>
    <mergeCell ref="A5:A22"/>
    <mergeCell ref="A23:A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2026-02-19T18:33:52Z</dcterms:created>
  <dcterms:modified xsi:type="dcterms:W3CDTF">2026-02-20T12:09:11Z</dcterms:modified>
</cp:coreProperties>
</file>