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Posts Images/"/>
    </mc:Choice>
  </mc:AlternateContent>
  <xr:revisionPtr revIDLastSave="39" documentId="8_{BB1F3774-7BB3-409E-89B4-06B36D5A02CB}" xr6:coauthVersionLast="47" xr6:coauthVersionMax="47" xr10:uidLastSave="{6BEF1998-A6C1-4E14-970B-AF68FC7161EF}"/>
  <bookViews>
    <workbookView xWindow="-120" yWindow="-120" windowWidth="29040" windowHeight="16440" xr2:uid="{00000000-000D-0000-FFFF-FFFF00000000}"/>
  </bookViews>
  <sheets>
    <sheet name="MainDisplay" sheetId="1" r:id="rId1"/>
    <sheet name="Tables" sheetId="5" r:id="rId2"/>
    <sheet name="Data" sheetId="2" state="hidden" r:id="rId3"/>
    <sheet name="Data2" sheetId="3" state="hidden" r:id="rId4"/>
    <sheet name="Data3" sheetId="4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7" i="2" l="1"/>
  <c r="B96" i="2"/>
  <c r="B95" i="2"/>
  <c r="B94" i="2"/>
  <c r="B93" i="2"/>
  <c r="B92" i="2"/>
  <c r="B91" i="2"/>
  <c r="B90" i="2"/>
  <c r="B89" i="2"/>
  <c r="D89" i="2" s="1"/>
  <c r="B88" i="2"/>
  <c r="B87" i="2"/>
  <c r="D87" i="2" s="1"/>
  <c r="B86" i="2"/>
  <c r="D86" i="2" s="1"/>
  <c r="B85" i="2"/>
  <c r="B84" i="2"/>
  <c r="B83" i="2"/>
  <c r="B82" i="2"/>
  <c r="B81" i="2"/>
  <c r="B80" i="2"/>
  <c r="B79" i="2"/>
  <c r="B78" i="2"/>
  <c r="D78" i="2" s="1"/>
  <c r="B77" i="2"/>
  <c r="D77" i="2" s="1"/>
  <c r="B76" i="2"/>
  <c r="B75" i="2"/>
  <c r="C75" i="2" s="1"/>
  <c r="B74" i="2"/>
  <c r="D74" i="2" s="1"/>
  <c r="B73" i="2"/>
  <c r="B72" i="2"/>
  <c r="B71" i="2"/>
  <c r="B70" i="2"/>
  <c r="B69" i="2"/>
  <c r="B68" i="2"/>
  <c r="D68" i="2" s="1"/>
  <c r="B66" i="2"/>
  <c r="B65" i="2"/>
  <c r="B64" i="2"/>
  <c r="B63" i="2"/>
  <c r="C63" i="2" s="1"/>
  <c r="B62" i="2"/>
  <c r="C62" i="2" s="1"/>
  <c r="B61" i="2"/>
  <c r="B60" i="2"/>
  <c r="C60" i="2" s="1"/>
  <c r="B59" i="2"/>
  <c r="D59" i="2" s="1"/>
  <c r="B58" i="2"/>
  <c r="D58" i="2" s="1"/>
  <c r="B57" i="2"/>
  <c r="C57" i="2" s="1"/>
  <c r="B56" i="2"/>
  <c r="D56" i="2" s="1"/>
  <c r="B55" i="2"/>
  <c r="D55" i="2" s="1"/>
  <c r="B54" i="2"/>
  <c r="B53" i="2"/>
  <c r="B52" i="2"/>
  <c r="B51" i="2"/>
  <c r="C51" i="2" s="1"/>
  <c r="B50" i="2"/>
  <c r="C50" i="2" s="1"/>
  <c r="B49" i="2"/>
  <c r="B48" i="2"/>
  <c r="C48" i="2" s="1"/>
  <c r="B47" i="2"/>
  <c r="D47" i="2" s="1"/>
  <c r="B46" i="2"/>
  <c r="D46" i="2" s="1"/>
  <c r="B45" i="2"/>
  <c r="D45" i="2" s="1"/>
  <c r="B44" i="2"/>
  <c r="D44" i="2" s="1"/>
  <c r="B43" i="2"/>
  <c r="C43" i="2" s="1"/>
  <c r="B42" i="2"/>
  <c r="B41" i="2"/>
  <c r="B40" i="2"/>
  <c r="B39" i="2"/>
  <c r="C39" i="2" s="1"/>
  <c r="B38" i="2"/>
  <c r="C38" i="2" s="1"/>
  <c r="B37" i="2"/>
  <c r="O35" i="2"/>
  <c r="O34" i="2"/>
  <c r="O33" i="2"/>
  <c r="O32" i="2"/>
  <c r="Q32" i="2" s="1"/>
  <c r="O31" i="2"/>
  <c r="O30" i="2"/>
  <c r="Q30" i="2" s="1"/>
  <c r="O29" i="2"/>
  <c r="R29" i="2" s="1"/>
  <c r="O28" i="2"/>
  <c r="R28" i="2" s="1"/>
  <c r="O27" i="2"/>
  <c r="O26" i="2"/>
  <c r="R26" i="2" s="1"/>
  <c r="O25" i="2"/>
  <c r="R25" i="2" s="1"/>
  <c r="O24" i="2"/>
  <c r="Q24" i="2" s="1"/>
  <c r="O23" i="2"/>
  <c r="O22" i="2"/>
  <c r="O21" i="2"/>
  <c r="O20" i="2"/>
  <c r="O19" i="2"/>
  <c r="O18" i="2"/>
  <c r="Q18" i="2" s="1"/>
  <c r="O17" i="2"/>
  <c r="R17" i="2" s="1"/>
  <c r="O16" i="2"/>
  <c r="R16" i="2" s="1"/>
  <c r="O15" i="2"/>
  <c r="O14" i="2"/>
  <c r="R14" i="2" s="1"/>
  <c r="O13" i="2"/>
  <c r="R13" i="2" s="1"/>
  <c r="O12" i="2"/>
  <c r="Q12" i="2" s="1"/>
  <c r="O11" i="2"/>
  <c r="O10" i="2"/>
  <c r="O9" i="2"/>
  <c r="O8" i="2"/>
  <c r="O7" i="2"/>
  <c r="O6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6" i="2"/>
  <c r="C73" i="2"/>
  <c r="C72" i="2"/>
  <c r="C71" i="2"/>
  <c r="C70" i="2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Q35" i="1"/>
  <c r="Q33" i="1"/>
  <c r="Q31" i="1"/>
  <c r="Q29" i="1"/>
  <c r="Q27" i="1"/>
  <c r="Q25" i="1"/>
  <c r="Q23" i="1"/>
  <c r="Q21" i="1"/>
  <c r="Q19" i="1"/>
  <c r="Q17" i="1"/>
  <c r="Q15" i="1"/>
  <c r="Q13" i="1"/>
  <c r="Q11" i="1"/>
  <c r="Q9" i="1"/>
  <c r="Q7" i="1"/>
  <c r="Q22" i="1"/>
  <c r="Q34" i="1"/>
  <c r="Q32" i="1"/>
  <c r="Q30" i="1"/>
  <c r="Q28" i="1"/>
  <c r="Q26" i="1"/>
  <c r="Q24" i="1"/>
  <c r="Q20" i="1"/>
  <c r="Q18" i="1"/>
  <c r="Q16" i="1"/>
  <c r="Q14" i="1"/>
  <c r="Q12" i="1"/>
  <c r="Q10" i="1"/>
  <c r="Q8" i="1"/>
  <c r="Q6" i="1"/>
  <c r="D97" i="2"/>
  <c r="D96" i="2"/>
  <c r="D95" i="2"/>
  <c r="D94" i="2"/>
  <c r="D93" i="2"/>
  <c r="D92" i="2"/>
  <c r="D91" i="2"/>
  <c r="D90" i="2"/>
  <c r="D88" i="2"/>
  <c r="D85" i="2"/>
  <c r="D84" i="2"/>
  <c r="D83" i="2"/>
  <c r="D82" i="2"/>
  <c r="D81" i="2"/>
  <c r="D80" i="2"/>
  <c r="D79" i="2"/>
  <c r="D76" i="2"/>
  <c r="D73" i="2"/>
  <c r="D72" i="2"/>
  <c r="D71" i="2"/>
  <c r="D70" i="2"/>
  <c r="D69" i="2"/>
  <c r="E69" i="2" s="1"/>
  <c r="D66" i="2"/>
  <c r="D65" i="2"/>
  <c r="D64" i="2"/>
  <c r="D63" i="2"/>
  <c r="D62" i="2"/>
  <c r="D61" i="2"/>
  <c r="D60" i="2"/>
  <c r="D54" i="2"/>
  <c r="D53" i="2"/>
  <c r="D52" i="2"/>
  <c r="D51" i="2"/>
  <c r="D50" i="2"/>
  <c r="D49" i="2"/>
  <c r="D48" i="2"/>
  <c r="D42" i="2"/>
  <c r="D41" i="2"/>
  <c r="D40" i="2"/>
  <c r="D39" i="2"/>
  <c r="D38" i="2"/>
  <c r="D37" i="2"/>
  <c r="C66" i="2"/>
  <c r="C65" i="2"/>
  <c r="C64" i="2"/>
  <c r="C61" i="2"/>
  <c r="C54" i="2"/>
  <c r="C53" i="2"/>
  <c r="C52" i="2"/>
  <c r="C49" i="2"/>
  <c r="C42" i="2"/>
  <c r="C41" i="2"/>
  <c r="C40" i="2"/>
  <c r="C37" i="2"/>
  <c r="L2" i="2"/>
  <c r="P38" i="5"/>
  <c r="R35" i="2"/>
  <c r="Q35" i="2"/>
  <c r="R34" i="2"/>
  <c r="Q34" i="2"/>
  <c r="R33" i="2"/>
  <c r="Q33" i="2"/>
  <c r="R32" i="2"/>
  <c r="R31" i="2"/>
  <c r="Q31" i="2"/>
  <c r="R30" i="2"/>
  <c r="R27" i="2"/>
  <c r="Q27" i="2"/>
  <c r="R23" i="2"/>
  <c r="Q23" i="2"/>
  <c r="R22" i="2"/>
  <c r="Q22" i="2"/>
  <c r="R21" i="2"/>
  <c r="Q21" i="2"/>
  <c r="R20" i="2"/>
  <c r="Q20" i="2"/>
  <c r="R19" i="2"/>
  <c r="Q19" i="2"/>
  <c r="R18" i="2"/>
  <c r="R15" i="2"/>
  <c r="Q15" i="2"/>
  <c r="Q13" i="2"/>
  <c r="R12" i="2"/>
  <c r="R11" i="2"/>
  <c r="Q11" i="2"/>
  <c r="R10" i="2"/>
  <c r="Q10" i="2"/>
  <c r="R9" i="2"/>
  <c r="Q9" i="2"/>
  <c r="R8" i="2"/>
  <c r="Q8" i="2"/>
  <c r="R7" i="2"/>
  <c r="Q7" i="2"/>
  <c r="R6" i="2"/>
  <c r="Q6" i="2"/>
  <c r="P35" i="2"/>
  <c r="P34" i="2"/>
  <c r="P33" i="2"/>
  <c r="P32" i="2"/>
  <c r="P31" i="2"/>
  <c r="P30" i="2"/>
  <c r="P29" i="2"/>
  <c r="P28" i="2"/>
  <c r="P27" i="2"/>
  <c r="P25" i="2"/>
  <c r="P23" i="2"/>
  <c r="P22" i="2"/>
  <c r="P21" i="2"/>
  <c r="P20" i="2"/>
  <c r="P19" i="2"/>
  <c r="P18" i="2"/>
  <c r="P17" i="2"/>
  <c r="P16" i="2"/>
  <c r="P15" i="2"/>
  <c r="P14" i="2"/>
  <c r="P13" i="2"/>
  <c r="P11" i="2"/>
  <c r="P10" i="2"/>
  <c r="P9" i="2"/>
  <c r="P8" i="2"/>
  <c r="P7" i="2"/>
  <c r="P6" i="2"/>
  <c r="BJ2" i="4"/>
  <c r="BH2" i="4"/>
  <c r="BF2" i="4"/>
  <c r="BD2" i="4"/>
  <c r="BB2" i="4"/>
  <c r="AZ2" i="4"/>
  <c r="AX2" i="4"/>
  <c r="AV2" i="4"/>
  <c r="AT2" i="4"/>
  <c r="AR2" i="4"/>
  <c r="AP2" i="4"/>
  <c r="AN2" i="4"/>
  <c r="AL2" i="4"/>
  <c r="AJ2" i="4"/>
  <c r="AH2" i="4"/>
  <c r="AF2" i="4"/>
  <c r="AD2" i="4"/>
  <c r="AB2" i="4"/>
  <c r="Z2" i="4"/>
  <c r="X2" i="4"/>
  <c r="V2" i="4"/>
  <c r="T2" i="4"/>
  <c r="R2" i="4"/>
  <c r="P2" i="4"/>
  <c r="N2" i="4"/>
  <c r="L2" i="4"/>
  <c r="J2" i="4"/>
  <c r="H2" i="4"/>
  <c r="F2" i="4"/>
  <c r="B2" i="4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D1" i="4"/>
  <c r="C1" i="4"/>
  <c r="B1" i="4"/>
  <c r="A1" i="4"/>
  <c r="C2" i="4"/>
  <c r="X2" i="1"/>
  <c r="C74" i="2" l="1"/>
  <c r="E74" i="2" s="1"/>
  <c r="C77" i="2"/>
  <c r="E77" i="2" s="1"/>
  <c r="C78" i="2"/>
  <c r="E78" i="2" s="1"/>
  <c r="D75" i="2"/>
  <c r="E75" i="2" s="1"/>
  <c r="C68" i="2"/>
  <c r="E68" i="2" s="1"/>
  <c r="C55" i="2"/>
  <c r="E55" i="2" s="1"/>
  <c r="C44" i="2"/>
  <c r="E44" i="2" s="1"/>
  <c r="C58" i="2"/>
  <c r="E58" i="2" s="1"/>
  <c r="C47" i="2"/>
  <c r="E47" i="2" s="1"/>
  <c r="C59" i="2"/>
  <c r="E59" i="2" s="1"/>
  <c r="C45" i="2"/>
  <c r="E45" i="2" s="1"/>
  <c r="D43" i="2"/>
  <c r="E43" i="2" s="1"/>
  <c r="D57" i="2"/>
  <c r="E57" i="2" s="1"/>
  <c r="C56" i="2"/>
  <c r="E56" i="2" s="1"/>
  <c r="C46" i="2"/>
  <c r="E46" i="2" s="1"/>
  <c r="Q26" i="2"/>
  <c r="Q17" i="2"/>
  <c r="Q29" i="2"/>
  <c r="R24" i="2"/>
  <c r="X6" i="2" s="1" a="1"/>
  <c r="P26" i="2"/>
  <c r="Q25" i="2"/>
  <c r="Q28" i="2"/>
  <c r="Q14" i="2"/>
  <c r="Q16" i="2"/>
  <c r="P12" i="2"/>
  <c r="P24" i="2"/>
  <c r="E97" i="2"/>
  <c r="E96" i="2"/>
  <c r="E95" i="2"/>
  <c r="E93" i="2"/>
  <c r="E85" i="2"/>
  <c r="E81" i="2"/>
  <c r="E73" i="2"/>
  <c r="E72" i="2"/>
  <c r="E71" i="2"/>
  <c r="E70" i="2"/>
  <c r="E94" i="2"/>
  <c r="E92" i="2"/>
  <c r="E90" i="2"/>
  <c r="E89" i="2"/>
  <c r="E83" i="2"/>
  <c r="E82" i="2"/>
  <c r="E80" i="2"/>
  <c r="E79" i="2"/>
  <c r="E76" i="2"/>
  <c r="E87" i="2"/>
  <c r="E37" i="2"/>
  <c r="E84" i="2"/>
  <c r="E91" i="2"/>
  <c r="E86" i="2"/>
  <c r="E88" i="2"/>
  <c r="E54" i="2"/>
  <c r="E53" i="2"/>
  <c r="E52" i="2"/>
  <c r="E51" i="2"/>
  <c r="E50" i="2"/>
  <c r="E49" i="2"/>
  <c r="E48" i="2"/>
  <c r="E42" i="2"/>
  <c r="E41" i="2"/>
  <c r="E40" i="2"/>
  <c r="E39" i="2"/>
  <c r="E38" i="2"/>
  <c r="E62" i="2"/>
  <c r="E61" i="2"/>
  <c r="E66" i="2"/>
  <c r="E65" i="2"/>
  <c r="E64" i="2"/>
  <c r="E63" i="2"/>
  <c r="E60" i="2"/>
  <c r="D39" i="4"/>
  <c r="L39" i="4" s="1"/>
  <c r="D7" i="4"/>
  <c r="L7" i="4" s="1"/>
  <c r="D24" i="4"/>
  <c r="L24" i="4" s="1"/>
  <c r="D31" i="4"/>
  <c r="L31" i="4" s="1"/>
  <c r="D64" i="4"/>
  <c r="D35" i="4"/>
  <c r="L35" i="4" s="1"/>
  <c r="D59" i="4"/>
  <c r="D8" i="4"/>
  <c r="B8" i="4" s="1"/>
  <c r="D15" i="4"/>
  <c r="L15" i="4" s="1"/>
  <c r="D43" i="4"/>
  <c r="L43" i="4" s="1"/>
  <c r="D72" i="4"/>
  <c r="D32" i="4"/>
  <c r="L32" i="4" s="1"/>
  <c r="D75" i="4"/>
  <c r="D80" i="4"/>
  <c r="D77" i="4"/>
  <c r="D69" i="4"/>
  <c r="D61" i="4"/>
  <c r="D53" i="4"/>
  <c r="D45" i="4"/>
  <c r="D37" i="4"/>
  <c r="L37" i="4" s="1"/>
  <c r="D29" i="4"/>
  <c r="L29" i="4" s="1"/>
  <c r="D21" i="4"/>
  <c r="L21" i="4" s="1"/>
  <c r="D13" i="4"/>
  <c r="J13" i="4" s="1"/>
  <c r="D5" i="4"/>
  <c r="L5" i="4" s="1"/>
  <c r="D79" i="4"/>
  <c r="D55" i="4"/>
  <c r="D74" i="4"/>
  <c r="D66" i="4"/>
  <c r="D58" i="4"/>
  <c r="D50" i="4"/>
  <c r="D42" i="4"/>
  <c r="L42" i="4" s="1"/>
  <c r="D34" i="4"/>
  <c r="L34" i="4" s="1"/>
  <c r="D26" i="4"/>
  <c r="L26" i="4" s="1"/>
  <c r="D18" i="4"/>
  <c r="L18" i="4" s="1"/>
  <c r="D10" i="4"/>
  <c r="B10" i="4" s="1"/>
  <c r="D71" i="4"/>
  <c r="D63" i="4"/>
  <c r="D76" i="4"/>
  <c r="D68" i="4"/>
  <c r="D60" i="4"/>
  <c r="D52" i="4"/>
  <c r="D44" i="4"/>
  <c r="D36" i="4"/>
  <c r="L36" i="4" s="1"/>
  <c r="D28" i="4"/>
  <c r="L28" i="4" s="1"/>
  <c r="D20" i="4"/>
  <c r="L20" i="4" s="1"/>
  <c r="D12" i="4"/>
  <c r="H12" i="4" s="1"/>
  <c r="D4" i="4"/>
  <c r="AF4" i="4" s="1"/>
  <c r="D81" i="4"/>
  <c r="D73" i="4"/>
  <c r="D65" i="4"/>
  <c r="D57" i="4"/>
  <c r="D49" i="4"/>
  <c r="D41" i="4"/>
  <c r="L41" i="4" s="1"/>
  <c r="D33" i="4"/>
  <c r="L33" i="4" s="1"/>
  <c r="D25" i="4"/>
  <c r="L25" i="4" s="1"/>
  <c r="D17" i="4"/>
  <c r="L17" i="4" s="1"/>
  <c r="D9" i="4"/>
  <c r="J9" i="4" s="1"/>
  <c r="D78" i="4"/>
  <c r="D70" i="4"/>
  <c r="D62" i="4"/>
  <c r="D54" i="4"/>
  <c r="D46" i="4"/>
  <c r="D38" i="4"/>
  <c r="L38" i="4" s="1"/>
  <c r="D30" i="4"/>
  <c r="L30" i="4" s="1"/>
  <c r="D22" i="4"/>
  <c r="L22" i="4" s="1"/>
  <c r="D14" i="4"/>
  <c r="J14" i="4" s="1"/>
  <c r="D16" i="4"/>
  <c r="L16" i="4" s="1"/>
  <c r="D23" i="4"/>
  <c r="L23" i="4" s="1"/>
  <c r="D51" i="4"/>
  <c r="D11" i="4"/>
  <c r="H11" i="4" s="1"/>
  <c r="D40" i="4"/>
  <c r="L40" i="4" s="1"/>
  <c r="D47" i="4"/>
  <c r="D56" i="4"/>
  <c r="D19" i="4"/>
  <c r="L19" i="4" s="1"/>
  <c r="D48" i="4"/>
  <c r="D67" i="4"/>
  <c r="D6" i="4"/>
  <c r="J6" i="4" s="1"/>
  <c r="D27" i="4"/>
  <c r="L27" i="4" s="1"/>
  <c r="T6" i="2" l="1" a="1"/>
  <c r="T6" i="2" s="1"/>
  <c r="O37" i="2" s="1"/>
  <c r="B31" i="5" s="1"/>
  <c r="V14" i="2" a="1"/>
  <c r="X39" i="2" s="1"/>
  <c r="AA33" i="5" s="1"/>
  <c r="X14" i="2" a="1"/>
  <c r="Z37" i="2" s="1"/>
  <c r="AF31" i="5" s="1"/>
  <c r="T14" i="2" a="1"/>
  <c r="V41" i="2" s="1"/>
  <c r="U35" i="5" s="1"/>
  <c r="V6" i="2" a="1"/>
  <c r="V6" i="2" s="1"/>
  <c r="Q37" i="2" s="1"/>
  <c r="F31" i="5" s="1"/>
  <c r="J68" i="2" a="1"/>
  <c r="F68" i="2" a="1"/>
  <c r="J37" i="2" a="1"/>
  <c r="F37" i="2" a="1"/>
  <c r="S39" i="2"/>
  <c r="L33" i="5" s="1"/>
  <c r="S41" i="2"/>
  <c r="L35" i="5" s="1"/>
  <c r="T38" i="2"/>
  <c r="P32" i="5" s="1"/>
  <c r="T41" i="2"/>
  <c r="P35" i="5" s="1"/>
  <c r="T39" i="2"/>
  <c r="P33" i="5" s="1"/>
  <c r="S38" i="2"/>
  <c r="L32" i="5" s="1"/>
  <c r="S40" i="2"/>
  <c r="L34" i="5" s="1"/>
  <c r="T40" i="2"/>
  <c r="P34" i="5" s="1"/>
  <c r="X6" i="2"/>
  <c r="S37" i="2" s="1"/>
  <c r="L31" i="5" s="1"/>
  <c r="T37" i="2"/>
  <c r="P31" i="5" s="1"/>
  <c r="B29" i="2"/>
  <c r="B30" i="2"/>
  <c r="J12" i="4"/>
  <c r="F7" i="4"/>
  <c r="F8" i="4"/>
  <c r="B9" i="4"/>
  <c r="H9" i="4"/>
  <c r="F10" i="4"/>
  <c r="H10" i="4"/>
  <c r="L14" i="4"/>
  <c r="J10" i="4"/>
  <c r="H14" i="4"/>
  <c r="H7" i="4"/>
  <c r="L9" i="4"/>
  <c r="F9" i="4"/>
  <c r="L10" i="4"/>
  <c r="B7" i="4"/>
  <c r="J7" i="4"/>
  <c r="J11" i="4"/>
  <c r="L8" i="4"/>
  <c r="O41" i="2" l="1"/>
  <c r="B35" i="5" s="1"/>
  <c r="P40" i="2"/>
  <c r="E34" i="5" s="1"/>
  <c r="O39" i="2"/>
  <c r="B33" i="5" s="1"/>
  <c r="O38" i="2"/>
  <c r="B32" i="5" s="1"/>
  <c r="O40" i="2"/>
  <c r="B34" i="5" s="1"/>
  <c r="P37" i="2"/>
  <c r="E31" i="5" s="1"/>
  <c r="P38" i="2"/>
  <c r="E32" i="5" s="1"/>
  <c r="P39" i="2"/>
  <c r="E33" i="5" s="1"/>
  <c r="P41" i="2"/>
  <c r="E35" i="5" s="1"/>
  <c r="Z40" i="2"/>
  <c r="AF34" i="5" s="1"/>
  <c r="Z41" i="2"/>
  <c r="AF35" i="5" s="1"/>
  <c r="X14" i="2"/>
  <c r="Z38" i="2"/>
  <c r="AF32" i="5" s="1"/>
  <c r="X37" i="2"/>
  <c r="AA31" i="5" s="1"/>
  <c r="W40" i="2"/>
  <c r="W34" i="5" s="1"/>
  <c r="Y39" i="2"/>
  <c r="AB33" i="5" s="1"/>
  <c r="W41" i="2"/>
  <c r="W35" i="5" s="1"/>
  <c r="Y38" i="2"/>
  <c r="AB32" i="5" s="1"/>
  <c r="Y40" i="2"/>
  <c r="AB34" i="5" s="1"/>
  <c r="W39" i="2"/>
  <c r="W33" i="5" s="1"/>
  <c r="Y41" i="2"/>
  <c r="AB35" i="5" s="1"/>
  <c r="X40" i="2"/>
  <c r="AA34" i="5" s="1"/>
  <c r="V14" i="2"/>
  <c r="Y37" i="2" s="1"/>
  <c r="AB31" i="5" s="1"/>
  <c r="Z39" i="2"/>
  <c r="AF33" i="5" s="1"/>
  <c r="W38" i="2"/>
  <c r="W32" i="5" s="1"/>
  <c r="Q41" i="2"/>
  <c r="F35" i="5" s="1"/>
  <c r="X38" i="2"/>
  <c r="AA32" i="5" s="1"/>
  <c r="R38" i="2"/>
  <c r="K32" i="5" s="1"/>
  <c r="Q38" i="2"/>
  <c r="F32" i="5" s="1"/>
  <c r="R39" i="2"/>
  <c r="K33" i="5" s="1"/>
  <c r="X41" i="2"/>
  <c r="AA35" i="5" s="1"/>
  <c r="Q39" i="2"/>
  <c r="F33" i="5" s="1"/>
  <c r="R37" i="2"/>
  <c r="K31" i="5" s="1"/>
  <c r="Q40" i="2"/>
  <c r="F34" i="5" s="1"/>
  <c r="R40" i="2"/>
  <c r="K34" i="5" s="1"/>
  <c r="T14" i="2"/>
  <c r="U37" i="2" s="1"/>
  <c r="R31" i="5" s="1"/>
  <c r="U40" i="2"/>
  <c r="R34" i="5" s="1"/>
  <c r="U38" i="2"/>
  <c r="R32" i="5" s="1"/>
  <c r="U39" i="2"/>
  <c r="R33" i="5" s="1"/>
  <c r="U41" i="2"/>
  <c r="R35" i="5" s="1"/>
  <c r="V38" i="2"/>
  <c r="U32" i="5" s="1"/>
  <c r="V39" i="2"/>
  <c r="U33" i="5" s="1"/>
  <c r="V40" i="2"/>
  <c r="U34" i="5" s="1"/>
  <c r="V37" i="2"/>
  <c r="U31" i="5" s="1"/>
  <c r="R41" i="2"/>
  <c r="K35" i="5" s="1"/>
  <c r="AC26" i="5"/>
  <c r="AC22" i="5"/>
  <c r="AC25" i="5"/>
  <c r="AC24" i="5"/>
  <c r="AC23" i="5"/>
  <c r="AF23" i="5"/>
  <c r="Z23" i="5"/>
  <c r="J68" i="2"/>
  <c r="Z22" i="5" s="1"/>
  <c r="AF26" i="5"/>
  <c r="AE26" i="5"/>
  <c r="Z26" i="5"/>
  <c r="AE25" i="5"/>
  <c r="Z25" i="5"/>
  <c r="AF24" i="5"/>
  <c r="AE24" i="5"/>
  <c r="Z24" i="5"/>
  <c r="AE23" i="5"/>
  <c r="AF22" i="5"/>
  <c r="AE22" i="5"/>
  <c r="AF25" i="5"/>
  <c r="U22" i="5"/>
  <c r="U26" i="5"/>
  <c r="U25" i="5"/>
  <c r="U24" i="5"/>
  <c r="U23" i="5"/>
  <c r="W25" i="5"/>
  <c r="X25" i="5"/>
  <c r="R26" i="5"/>
  <c r="W26" i="5"/>
  <c r="X26" i="5"/>
  <c r="F68" i="2"/>
  <c r="R22" i="5" s="1"/>
  <c r="X22" i="5"/>
  <c r="R23" i="5"/>
  <c r="X23" i="5"/>
  <c r="W24" i="5"/>
  <c r="X24" i="5"/>
  <c r="R25" i="5"/>
  <c r="W22" i="5"/>
  <c r="W23" i="5"/>
  <c r="R24" i="5"/>
  <c r="M22" i="5"/>
  <c r="O22" i="5"/>
  <c r="P22" i="5"/>
  <c r="J23" i="5"/>
  <c r="M23" i="5"/>
  <c r="P23" i="5"/>
  <c r="J24" i="5"/>
  <c r="M24" i="5"/>
  <c r="O24" i="5"/>
  <c r="P24" i="5"/>
  <c r="J25" i="5"/>
  <c r="M25" i="5"/>
  <c r="O25" i="5"/>
  <c r="P25" i="5"/>
  <c r="J26" i="5"/>
  <c r="M26" i="5"/>
  <c r="O26" i="5"/>
  <c r="P26" i="5"/>
  <c r="O23" i="5"/>
  <c r="J37" i="2"/>
  <c r="J22" i="5" s="1"/>
  <c r="B23" i="5"/>
  <c r="B25" i="5"/>
  <c r="E22" i="5"/>
  <c r="H22" i="5"/>
  <c r="G23" i="5"/>
  <c r="E24" i="5"/>
  <c r="H24" i="5"/>
  <c r="G25" i="5"/>
  <c r="E26" i="5"/>
  <c r="H26" i="5"/>
  <c r="B24" i="5"/>
  <c r="B26" i="5"/>
  <c r="G22" i="5"/>
  <c r="E23" i="5"/>
  <c r="H23" i="5"/>
  <c r="G24" i="5"/>
  <c r="E25" i="5"/>
  <c r="H25" i="5"/>
  <c r="G26" i="5"/>
  <c r="F37" i="2"/>
  <c r="B22" i="5" s="1"/>
  <c r="B32" i="2"/>
  <c r="B31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33" i="2"/>
  <c r="W37" i="2" l="1"/>
  <c r="W31" i="5" s="1"/>
  <c r="H5" i="3"/>
  <c r="H6" i="3" s="1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H69" i="3" s="1"/>
  <c r="H70" i="3" s="1"/>
  <c r="H71" i="3" s="1"/>
  <c r="H72" i="3" s="1"/>
  <c r="H73" i="3" s="1"/>
  <c r="H74" i="3" s="1"/>
  <c r="H75" i="3" s="1"/>
  <c r="H76" i="3" s="1"/>
  <c r="H77" i="3" s="1"/>
  <c r="H78" i="3" s="1"/>
  <c r="H79" i="3" s="1"/>
  <c r="H80" i="3" s="1"/>
  <c r="H81" i="3" s="1"/>
  <c r="S1" i="3"/>
  <c r="S4" i="3" s="1"/>
  <c r="F4" i="3" l="1"/>
  <c r="G4" i="3"/>
  <c r="E4" i="3"/>
  <c r="D4" i="3"/>
  <c r="S35" i="3"/>
  <c r="S27" i="3"/>
  <c r="S5" i="3"/>
  <c r="S37" i="3"/>
  <c r="S69" i="3"/>
  <c r="S19" i="3"/>
  <c r="S6" i="3"/>
  <c r="S38" i="3"/>
  <c r="S70" i="3"/>
  <c r="S15" i="3"/>
  <c r="S47" i="3"/>
  <c r="S79" i="3"/>
  <c r="S59" i="3"/>
  <c r="S16" i="3"/>
  <c r="S48" i="3"/>
  <c r="S80" i="3"/>
  <c r="S9" i="3"/>
  <c r="S41" i="3"/>
  <c r="S73" i="3"/>
  <c r="S50" i="3"/>
  <c r="S74" i="3"/>
  <c r="S68" i="3"/>
  <c r="S29" i="3"/>
  <c r="S61" i="3"/>
  <c r="S66" i="3"/>
  <c r="S60" i="3"/>
  <c r="S30" i="3"/>
  <c r="S62" i="3"/>
  <c r="S7" i="3"/>
  <c r="S39" i="3"/>
  <c r="S71" i="3"/>
  <c r="S11" i="3"/>
  <c r="S8" i="3"/>
  <c r="S40" i="3"/>
  <c r="S72" i="3"/>
  <c r="S36" i="3"/>
  <c r="S33" i="3"/>
  <c r="S65" i="3"/>
  <c r="S42" i="3"/>
  <c r="S67" i="3"/>
  <c r="S45" i="3"/>
  <c r="S51" i="3"/>
  <c r="S46" i="3"/>
  <c r="S23" i="3"/>
  <c r="S18" i="3"/>
  <c r="S24" i="3"/>
  <c r="S43" i="3"/>
  <c r="S49" i="3"/>
  <c r="S26" i="3"/>
  <c r="S21" i="3"/>
  <c r="S34" i="3"/>
  <c r="S22" i="3"/>
  <c r="S44" i="3"/>
  <c r="S63" i="3"/>
  <c r="S52" i="3"/>
  <c r="S64" i="3"/>
  <c r="S25" i="3"/>
  <c r="S77" i="3"/>
  <c r="S13" i="3"/>
  <c r="S14" i="3"/>
  <c r="S55" i="3"/>
  <c r="S56" i="3"/>
  <c r="S81" i="3"/>
  <c r="S10" i="3"/>
  <c r="S53" i="3"/>
  <c r="S54" i="3"/>
  <c r="S58" i="3"/>
  <c r="S75" i="3"/>
  <c r="S76" i="3"/>
  <c r="S78" i="3"/>
  <c r="S20" i="3"/>
  <c r="S17" i="3"/>
  <c r="S32" i="3"/>
  <c r="S28" i="3"/>
  <c r="S57" i="3"/>
  <c r="S12" i="3"/>
  <c r="S31" i="3"/>
  <c r="B14" i="2"/>
  <c r="P81" i="4"/>
  <c r="BD81" i="4"/>
  <c r="AX81" i="4"/>
  <c r="P80" i="4"/>
  <c r="AN81" i="4"/>
  <c r="AX80" i="4"/>
  <c r="AJ80" i="4"/>
  <c r="AH80" i="4"/>
  <c r="AD80" i="4"/>
  <c r="H80" i="4"/>
  <c r="AR81" i="4"/>
  <c r="AZ81" i="4"/>
  <c r="AF81" i="4"/>
  <c r="B81" i="4"/>
  <c r="T81" i="4"/>
  <c r="AV80" i="4"/>
  <c r="L80" i="4"/>
  <c r="F80" i="4"/>
  <c r="AL81" i="4"/>
  <c r="BH81" i="4"/>
  <c r="F81" i="4"/>
  <c r="T80" i="4"/>
  <c r="Z80" i="4"/>
  <c r="N81" i="4"/>
  <c r="AP81" i="4"/>
  <c r="BB81" i="4"/>
  <c r="R80" i="4"/>
  <c r="BF80" i="4"/>
  <c r="R81" i="4"/>
  <c r="AP80" i="4"/>
  <c r="AL80" i="4"/>
  <c r="BB80" i="4"/>
  <c r="BH80" i="4"/>
  <c r="AF80" i="4"/>
  <c r="Z81" i="4"/>
  <c r="AT80" i="4"/>
  <c r="X80" i="4"/>
  <c r="J80" i="4"/>
  <c r="BF81" i="4"/>
  <c r="V80" i="4"/>
  <c r="BJ80" i="4"/>
  <c r="B80" i="4"/>
  <c r="AB81" i="4"/>
  <c r="J81" i="4"/>
  <c r="V81" i="4"/>
  <c r="AH81" i="4"/>
  <c r="H81" i="4"/>
  <c r="AR80" i="4"/>
  <c r="AD81" i="4"/>
  <c r="AZ80" i="4"/>
  <c r="AV81" i="4"/>
  <c r="AJ81" i="4"/>
  <c r="AT81" i="4"/>
  <c r="L81" i="4"/>
  <c r="BD80" i="4"/>
  <c r="AN80" i="4"/>
  <c r="N80" i="4"/>
  <c r="X81" i="4"/>
  <c r="AB80" i="4"/>
  <c r="BJ81" i="4"/>
  <c r="BF79" i="4"/>
  <c r="AB79" i="4"/>
  <c r="T79" i="4"/>
  <c r="L79" i="4"/>
  <c r="P77" i="4"/>
  <c r="AF77" i="4"/>
  <c r="N77" i="4"/>
  <c r="AT78" i="4"/>
  <c r="BF77" i="4"/>
  <c r="BJ77" i="4"/>
  <c r="AJ78" i="4"/>
  <c r="AV79" i="4"/>
  <c r="AP79" i="4"/>
  <c r="P79" i="4"/>
  <c r="T78" i="4"/>
  <c r="BF78" i="4"/>
  <c r="J78" i="4"/>
  <c r="AD77" i="4"/>
  <c r="F78" i="4"/>
  <c r="V77" i="4"/>
  <c r="AX78" i="4"/>
  <c r="V78" i="4"/>
  <c r="H78" i="4"/>
  <c r="L77" i="4"/>
  <c r="R79" i="4"/>
  <c r="AR79" i="4"/>
  <c r="AL79" i="4"/>
  <c r="X78" i="4"/>
  <c r="BB78" i="4"/>
  <c r="AP78" i="4"/>
  <c r="T77" i="4"/>
  <c r="F77" i="4"/>
  <c r="AD78" i="4"/>
  <c r="BJ78" i="4"/>
  <c r="BH77" i="4"/>
  <c r="BB77" i="4"/>
  <c r="AJ79" i="4"/>
  <c r="AF79" i="4"/>
  <c r="AN79" i="4"/>
  <c r="X79" i="4"/>
  <c r="J77" i="4"/>
  <c r="L78" i="4"/>
  <c r="B78" i="4"/>
  <c r="AT77" i="4"/>
  <c r="BD77" i="4"/>
  <c r="AB77" i="4"/>
  <c r="AL77" i="4"/>
  <c r="F79" i="4"/>
  <c r="N79" i="4"/>
  <c r="AT79" i="4"/>
  <c r="V79" i="4"/>
  <c r="AL78" i="4"/>
  <c r="AZ78" i="4"/>
  <c r="Z77" i="4"/>
  <c r="AP77" i="4"/>
  <c r="BD78" i="4"/>
  <c r="AR78" i="4"/>
  <c r="AX77" i="4"/>
  <c r="BD79" i="4"/>
  <c r="AH79" i="4"/>
  <c r="H79" i="4"/>
  <c r="AD79" i="4"/>
  <c r="AB78" i="4"/>
  <c r="R78" i="4"/>
  <c r="AZ77" i="4"/>
  <c r="AF78" i="4"/>
  <c r="AH77" i="4"/>
  <c r="R77" i="4"/>
  <c r="J79" i="4"/>
  <c r="BB79" i="4"/>
  <c r="AX79" i="4"/>
  <c r="Z79" i="4"/>
  <c r="AV77" i="4"/>
  <c r="AN78" i="4"/>
  <c r="AR77" i="4"/>
  <c r="P78" i="4"/>
  <c r="AN77" i="4"/>
  <c r="N78" i="4"/>
  <c r="AV78" i="4"/>
  <c r="AJ77" i="4"/>
  <c r="Z78" i="4"/>
  <c r="BH79" i="4"/>
  <c r="AZ79" i="4"/>
  <c r="BJ79" i="4"/>
  <c r="B79" i="4"/>
  <c r="BH78" i="4"/>
  <c r="AH78" i="4"/>
  <c r="X77" i="4"/>
  <c r="B77" i="4"/>
  <c r="H77" i="4"/>
  <c r="P51" i="1"/>
  <c r="H51" i="1"/>
  <c r="AZ76" i="4"/>
  <c r="AR74" i="4"/>
  <c r="AP76" i="4"/>
  <c r="AR75" i="4"/>
  <c r="AD76" i="4"/>
  <c r="BD76" i="4"/>
  <c r="L76" i="4"/>
  <c r="AN74" i="4"/>
  <c r="BH75" i="4"/>
  <c r="BB74" i="4"/>
  <c r="P74" i="4"/>
  <c r="AX75" i="4"/>
  <c r="AV75" i="4"/>
  <c r="AJ74" i="4"/>
  <c r="BF74" i="4"/>
  <c r="N76" i="4"/>
  <c r="AD75" i="4"/>
  <c r="X75" i="4"/>
  <c r="B74" i="4"/>
  <c r="AT76" i="4"/>
  <c r="AT74" i="4"/>
  <c r="AV76" i="4"/>
  <c r="B76" i="4"/>
  <c r="AH76" i="4"/>
  <c r="AF76" i="4"/>
  <c r="AL74" i="4"/>
  <c r="F75" i="4"/>
  <c r="AH75" i="4"/>
  <c r="BJ75" i="4"/>
  <c r="BH74" i="4"/>
  <c r="L75" i="4"/>
  <c r="T75" i="4"/>
  <c r="BD75" i="4"/>
  <c r="L74" i="4"/>
  <c r="AP75" i="4"/>
  <c r="R76" i="4"/>
  <c r="H75" i="4"/>
  <c r="AZ75" i="4"/>
  <c r="AP74" i="4"/>
  <c r="J76" i="4"/>
  <c r="Z76" i="4"/>
  <c r="H76" i="4"/>
  <c r="BF76" i="4"/>
  <c r="X76" i="4"/>
  <c r="AB75" i="4"/>
  <c r="H74" i="4"/>
  <c r="AL75" i="4"/>
  <c r="AJ75" i="4"/>
  <c r="J75" i="4"/>
  <c r="J74" i="4"/>
  <c r="AB74" i="4"/>
  <c r="AF74" i="4"/>
  <c r="AN76" i="4"/>
  <c r="BJ74" i="4"/>
  <c r="F76" i="4"/>
  <c r="AB76" i="4"/>
  <c r="AZ74" i="4"/>
  <c r="N75" i="4"/>
  <c r="AH74" i="4"/>
  <c r="AD74" i="4"/>
  <c r="BD74" i="4"/>
  <c r="BF75" i="4"/>
  <c r="AX74" i="4"/>
  <c r="V75" i="4"/>
  <c r="P76" i="4"/>
  <c r="BH76" i="4"/>
  <c r="Z75" i="4"/>
  <c r="AV74" i="4"/>
  <c r="AF75" i="4"/>
  <c r="AL76" i="4"/>
  <c r="Z74" i="4"/>
  <c r="BJ76" i="4"/>
  <c r="AR76" i="4"/>
  <c r="AX76" i="4"/>
  <c r="V76" i="4"/>
  <c r="BB76" i="4"/>
  <c r="F74" i="4"/>
  <c r="P75" i="4"/>
  <c r="X74" i="4"/>
  <c r="V74" i="4"/>
  <c r="N74" i="4"/>
  <c r="R75" i="4"/>
  <c r="BB75" i="4"/>
  <c r="AT75" i="4"/>
  <c r="AJ76" i="4"/>
  <c r="R74" i="4"/>
  <c r="B75" i="4"/>
  <c r="AN75" i="4"/>
  <c r="T76" i="4"/>
  <c r="T74" i="4"/>
  <c r="S36" i="1" l="1"/>
  <c r="D36" i="1"/>
  <c r="M1" i="3"/>
  <c r="E80" i="3"/>
  <c r="P81" i="3"/>
  <c r="O80" i="3"/>
  <c r="F80" i="3"/>
  <c r="E81" i="3"/>
  <c r="D81" i="3"/>
  <c r="P80" i="3"/>
  <c r="Q81" i="3"/>
  <c r="Q80" i="3"/>
  <c r="D80" i="3"/>
  <c r="F81" i="3"/>
  <c r="G80" i="3"/>
  <c r="G81" i="3"/>
  <c r="E79" i="3"/>
  <c r="P79" i="3"/>
  <c r="D79" i="3"/>
  <c r="Q79" i="3"/>
  <c r="O79" i="3"/>
  <c r="F79" i="3"/>
  <c r="N79" i="3"/>
  <c r="G79" i="3"/>
  <c r="N78" i="3"/>
  <c r="E77" i="3"/>
  <c r="D78" i="3"/>
  <c r="F78" i="3"/>
  <c r="F77" i="3"/>
  <c r="Q78" i="3"/>
  <c r="O77" i="3"/>
  <c r="G77" i="3"/>
  <c r="G78" i="3"/>
  <c r="O78" i="3"/>
  <c r="Q77" i="3"/>
  <c r="N77" i="3"/>
  <c r="D77" i="3"/>
  <c r="P77" i="3"/>
  <c r="P78" i="3"/>
  <c r="E78" i="3"/>
  <c r="D76" i="3"/>
  <c r="O76" i="3"/>
  <c r="Q76" i="3"/>
  <c r="G76" i="3"/>
  <c r="E76" i="3"/>
  <c r="N76" i="3"/>
  <c r="P76" i="3"/>
  <c r="F76" i="3"/>
  <c r="N70" i="3"/>
  <c r="G47" i="3"/>
  <c r="E50" i="3"/>
  <c r="P64" i="3"/>
  <c r="O48" i="3"/>
  <c r="F56" i="3"/>
  <c r="Q70" i="3"/>
  <c r="P55" i="3"/>
  <c r="F39" i="3"/>
  <c r="G41" i="3"/>
  <c r="Q36" i="3"/>
  <c r="Q59" i="3"/>
  <c r="F67" i="3"/>
  <c r="O71" i="3"/>
  <c r="G31" i="3"/>
  <c r="D37" i="3"/>
  <c r="E20" i="3"/>
  <c r="D59" i="3"/>
  <c r="N21" i="3"/>
  <c r="P61" i="3"/>
  <c r="E47" i="3"/>
  <c r="Q34" i="3"/>
  <c r="N56" i="3"/>
  <c r="E45" i="3"/>
  <c r="F51" i="3"/>
  <c r="O58" i="3"/>
  <c r="O67" i="3"/>
  <c r="Q68" i="3"/>
  <c r="D44" i="3"/>
  <c r="Q22" i="3"/>
  <c r="G44" i="3"/>
  <c r="O41" i="3"/>
  <c r="G59" i="3"/>
  <c r="D27" i="3"/>
  <c r="G68" i="3"/>
  <c r="E25" i="3"/>
  <c r="O62" i="3"/>
  <c r="P27" i="3"/>
  <c r="P23" i="3"/>
  <c r="G22" i="3"/>
  <c r="G50" i="3"/>
  <c r="F66" i="3"/>
  <c r="D52" i="3"/>
  <c r="E65" i="3"/>
  <c r="D74" i="3"/>
  <c r="F32" i="3"/>
  <c r="P65" i="3"/>
  <c r="P62" i="3"/>
  <c r="F43" i="3"/>
  <c r="F71" i="3"/>
  <c r="N59" i="3"/>
  <c r="E74" i="3"/>
  <c r="D45" i="3"/>
  <c r="E64" i="3"/>
  <c r="D48" i="3"/>
  <c r="F7" i="3"/>
  <c r="E6" i="3"/>
  <c r="E9" i="3"/>
  <c r="P8" i="3"/>
  <c r="D9" i="3"/>
  <c r="E15" i="3"/>
  <c r="F18" i="3"/>
  <c r="O13" i="3"/>
  <c r="N16" i="3"/>
  <c r="Q17" i="3"/>
  <c r="Q15" i="3"/>
  <c r="Q16" i="3"/>
  <c r="F12" i="3"/>
  <c r="P14" i="3"/>
  <c r="F75" i="3"/>
  <c r="D75" i="3"/>
  <c r="Q74" i="3"/>
  <c r="P60" i="3"/>
  <c r="G24" i="3"/>
  <c r="D57" i="3"/>
  <c r="O63" i="3"/>
  <c r="P42" i="3"/>
  <c r="D68" i="3"/>
  <c r="E46" i="3"/>
  <c r="E21" i="3"/>
  <c r="N35" i="3"/>
  <c r="G37" i="3"/>
  <c r="O33" i="3"/>
  <c r="E29" i="3"/>
  <c r="G73" i="3"/>
  <c r="N62" i="3"/>
  <c r="Q57" i="3"/>
  <c r="Q32" i="3"/>
  <c r="O34" i="3"/>
  <c r="G58" i="3"/>
  <c r="F65" i="3"/>
  <c r="F35" i="3"/>
  <c r="P52" i="3"/>
  <c r="G62" i="3"/>
  <c r="G38" i="3"/>
  <c r="Q30" i="3"/>
  <c r="Q52" i="3"/>
  <c r="O36" i="3"/>
  <c r="D65" i="3"/>
  <c r="Q37" i="3"/>
  <c r="E66" i="3"/>
  <c r="O51" i="3"/>
  <c r="D38" i="3"/>
  <c r="F41" i="3"/>
  <c r="O35" i="3"/>
  <c r="F28" i="3"/>
  <c r="F54" i="3"/>
  <c r="P54" i="3"/>
  <c r="P37" i="3"/>
  <c r="Q39" i="3"/>
  <c r="Q31" i="3"/>
  <c r="N50" i="3"/>
  <c r="P26" i="3"/>
  <c r="G34" i="3"/>
  <c r="N63" i="3"/>
  <c r="D72" i="3"/>
  <c r="Q21" i="3"/>
  <c r="D34" i="3"/>
  <c r="E34" i="3"/>
  <c r="F38" i="3"/>
  <c r="Q69" i="3"/>
  <c r="F50" i="3"/>
  <c r="G71" i="3"/>
  <c r="P35" i="3"/>
  <c r="G72" i="3"/>
  <c r="E56" i="3"/>
  <c r="D13" i="3"/>
  <c r="E11" i="3"/>
  <c r="E17" i="3"/>
  <c r="O12" i="3"/>
  <c r="N8" i="3"/>
  <c r="P16" i="3"/>
  <c r="O8" i="3"/>
  <c r="N9" i="3"/>
  <c r="Q8" i="3"/>
  <c r="N14" i="3"/>
  <c r="Q7" i="3"/>
  <c r="N6" i="3"/>
  <c r="O17" i="3"/>
  <c r="N10" i="3"/>
  <c r="G75" i="3"/>
  <c r="P75" i="3"/>
  <c r="P68" i="3"/>
  <c r="F58" i="3"/>
  <c r="F55" i="3"/>
  <c r="D58" i="3"/>
  <c r="O38" i="3"/>
  <c r="Q26" i="3"/>
  <c r="O40" i="3"/>
  <c r="O39" i="3"/>
  <c r="N33" i="3"/>
  <c r="O49" i="3"/>
  <c r="P45" i="3"/>
  <c r="O61" i="3"/>
  <c r="N32" i="3"/>
  <c r="O68" i="3"/>
  <c r="E49" i="3"/>
  <c r="G61" i="3"/>
  <c r="G54" i="3"/>
  <c r="D35" i="3"/>
  <c r="O26" i="3"/>
  <c r="F45" i="3"/>
  <c r="E55" i="3"/>
  <c r="E42" i="3"/>
  <c r="P50" i="3"/>
  <c r="N58" i="3"/>
  <c r="D42" i="3"/>
  <c r="O55" i="3"/>
  <c r="F74" i="3"/>
  <c r="Q55" i="3"/>
  <c r="E63" i="3"/>
  <c r="E52" i="3"/>
  <c r="E51" i="3"/>
  <c r="D22" i="3"/>
  <c r="F42" i="3"/>
  <c r="F72" i="3"/>
  <c r="D28" i="3"/>
  <c r="F61" i="3"/>
  <c r="P31" i="3"/>
  <c r="O47" i="3"/>
  <c r="O43" i="3"/>
  <c r="F25" i="3"/>
  <c r="Q62" i="3"/>
  <c r="F27" i="3"/>
  <c r="N68" i="3"/>
  <c r="P43" i="3"/>
  <c r="F20" i="3"/>
  <c r="G60" i="3"/>
  <c r="D31" i="3"/>
  <c r="G70" i="3"/>
  <c r="Q66" i="3"/>
  <c r="Q35" i="3"/>
  <c r="F21" i="3"/>
  <c r="E24" i="3"/>
  <c r="G14" i="3"/>
  <c r="F8" i="3"/>
  <c r="F17" i="3"/>
  <c r="D18" i="3"/>
  <c r="G18" i="3"/>
  <c r="E7" i="3"/>
  <c r="G17" i="3"/>
  <c r="O72" i="3"/>
  <c r="G43" i="3"/>
  <c r="E43" i="3"/>
  <c r="D62" i="3"/>
  <c r="E22" i="3"/>
  <c r="E57" i="3"/>
  <c r="N34" i="3"/>
  <c r="F22" i="3"/>
  <c r="D56" i="3"/>
  <c r="O44" i="3"/>
  <c r="F47" i="3"/>
  <c r="D60" i="3"/>
  <c r="G66" i="3"/>
  <c r="G25" i="3"/>
  <c r="Q54" i="3"/>
  <c r="D47" i="3"/>
  <c r="P46" i="3"/>
  <c r="N71" i="3"/>
  <c r="N41" i="3"/>
  <c r="F52" i="3"/>
  <c r="E27" i="3"/>
  <c r="E61" i="3"/>
  <c r="O42" i="3"/>
  <c r="N53" i="3"/>
  <c r="D70" i="3"/>
  <c r="Q33" i="3"/>
  <c r="D32" i="3"/>
  <c r="E39" i="3"/>
  <c r="Q50" i="3"/>
  <c r="N44" i="3"/>
  <c r="E73" i="3"/>
  <c r="D50" i="3"/>
  <c r="D46" i="3"/>
  <c r="F34" i="3"/>
  <c r="D67" i="3"/>
  <c r="F60" i="3"/>
  <c r="Q63" i="3"/>
  <c r="E72" i="3"/>
  <c r="Q67" i="3"/>
  <c r="D69" i="3"/>
  <c r="Q48" i="3"/>
  <c r="G53" i="3"/>
  <c r="N52" i="3"/>
  <c r="N64" i="3"/>
  <c r="G69" i="3"/>
  <c r="D54" i="3"/>
  <c r="E23" i="3"/>
  <c r="N54" i="3"/>
  <c r="N37" i="3"/>
  <c r="E14" i="3"/>
  <c r="D16" i="3"/>
  <c r="G8" i="3"/>
  <c r="F19" i="3"/>
  <c r="F11" i="3"/>
  <c r="G19" i="3"/>
  <c r="E19" i="3"/>
  <c r="F16" i="3"/>
  <c r="D6" i="3"/>
  <c r="N75" i="3"/>
  <c r="P71" i="3"/>
  <c r="Q64" i="3"/>
  <c r="F62" i="3"/>
  <c r="G67" i="3"/>
  <c r="P47" i="3"/>
  <c r="E71" i="3"/>
  <c r="P56" i="3"/>
  <c r="G33" i="3"/>
  <c r="O45" i="3"/>
  <c r="D40" i="3"/>
  <c r="G26" i="3"/>
  <c r="P66" i="3"/>
  <c r="Q72" i="3"/>
  <c r="N65" i="3"/>
  <c r="G45" i="3"/>
  <c r="P44" i="3"/>
  <c r="P33" i="3"/>
  <c r="G36" i="3"/>
  <c r="O74" i="3"/>
  <c r="Q60" i="3"/>
  <c r="O52" i="3"/>
  <c r="O53" i="3"/>
  <c r="E32" i="3"/>
  <c r="Q71" i="3"/>
  <c r="Q53" i="3"/>
  <c r="G30" i="3"/>
  <c r="N55" i="3"/>
  <c r="E31" i="3"/>
  <c r="P38" i="3"/>
  <c r="G74" i="3"/>
  <c r="P49" i="3"/>
  <c r="N67" i="3"/>
  <c r="Q47" i="3"/>
  <c r="N45" i="3"/>
  <c r="D41" i="3"/>
  <c r="E69" i="3"/>
  <c r="N49" i="3"/>
  <c r="D73" i="3"/>
  <c r="G29" i="3"/>
  <c r="E48" i="3"/>
  <c r="D66" i="3"/>
  <c r="E60" i="3"/>
  <c r="Q65" i="3"/>
  <c r="D39" i="3"/>
  <c r="O54" i="3"/>
  <c r="Q49" i="3"/>
  <c r="O50" i="3"/>
  <c r="N57" i="3"/>
  <c r="E18" i="3"/>
  <c r="E13" i="3"/>
  <c r="E16" i="3"/>
  <c r="F10" i="3"/>
  <c r="D10" i="3"/>
  <c r="F13" i="3"/>
  <c r="D14" i="3"/>
  <c r="D7" i="3"/>
  <c r="D19" i="3"/>
  <c r="F14" i="3"/>
  <c r="O75" i="3"/>
  <c r="P69" i="3"/>
  <c r="F46" i="3"/>
  <c r="F49" i="3"/>
  <c r="G20" i="3"/>
  <c r="G49" i="3"/>
  <c r="E54" i="3"/>
  <c r="F69" i="3"/>
  <c r="F24" i="3"/>
  <c r="N47" i="3"/>
  <c r="E28" i="3"/>
  <c r="E41" i="3"/>
  <c r="P36" i="3"/>
  <c r="O70" i="3"/>
  <c r="G52" i="3"/>
  <c r="F26" i="3"/>
  <c r="E26" i="3"/>
  <c r="Q58" i="3"/>
  <c r="D36" i="3"/>
  <c r="P72" i="3"/>
  <c r="D30" i="3"/>
  <c r="D49" i="3"/>
  <c r="F37" i="3"/>
  <c r="Q46" i="3"/>
  <c r="G65" i="3"/>
  <c r="E70" i="3"/>
  <c r="E35" i="3"/>
  <c r="O46" i="3"/>
  <c r="P58" i="3"/>
  <c r="G42" i="3"/>
  <c r="P74" i="3"/>
  <c r="N42" i="3"/>
  <c r="Q56" i="3"/>
  <c r="G56" i="3"/>
  <c r="P39" i="3"/>
  <c r="F59" i="3"/>
  <c r="E36" i="3"/>
  <c r="N74" i="3"/>
  <c r="G28" i="3"/>
  <c r="G39" i="3"/>
  <c r="E59" i="3"/>
  <c r="O60" i="3"/>
  <c r="O59" i="3"/>
  <c r="F44" i="3"/>
  <c r="D20" i="3"/>
  <c r="G23" i="3"/>
  <c r="D64" i="3"/>
  <c r="F64" i="3"/>
  <c r="E53" i="3"/>
  <c r="D8" i="3"/>
  <c r="F6" i="3"/>
  <c r="D12" i="3"/>
  <c r="G16" i="3"/>
  <c r="D71" i="3"/>
  <c r="E30" i="3"/>
  <c r="D29" i="3"/>
  <c r="F23" i="3"/>
  <c r="Q43" i="3"/>
  <c r="P70" i="3"/>
  <c r="P53" i="3"/>
  <c r="F63" i="3"/>
  <c r="G57" i="3"/>
  <c r="F40" i="3"/>
  <c r="E37" i="3"/>
  <c r="P57" i="3"/>
  <c r="N73" i="3"/>
  <c r="D53" i="3"/>
  <c r="Q42" i="3"/>
  <c r="G55" i="3"/>
  <c r="O73" i="3"/>
  <c r="O64" i="3"/>
  <c r="E33" i="3"/>
  <c r="F36" i="3"/>
  <c r="Q51" i="3"/>
  <c r="G64" i="3"/>
  <c r="Q38" i="3"/>
  <c r="F73" i="3"/>
  <c r="P48" i="3"/>
  <c r="P34" i="3"/>
  <c r="D33" i="3"/>
  <c r="P41" i="3"/>
  <c r="D24" i="3"/>
  <c r="O69" i="3"/>
  <c r="P40" i="3"/>
  <c r="F31" i="3"/>
  <c r="E44" i="3"/>
  <c r="G63" i="3"/>
  <c r="D63" i="3"/>
  <c r="N39" i="3"/>
  <c r="D21" i="3"/>
  <c r="N66" i="3"/>
  <c r="D26" i="3"/>
  <c r="G13" i="3"/>
  <c r="G12" i="3"/>
  <c r="E10" i="3"/>
  <c r="E12" i="3"/>
  <c r="G10" i="3"/>
  <c r="F9" i="3"/>
  <c r="G15" i="3"/>
  <c r="G9" i="3"/>
  <c r="E8" i="3"/>
  <c r="D15" i="3"/>
  <c r="D11" i="3"/>
  <c r="Q75" i="3"/>
  <c r="E75" i="3"/>
  <c r="Q73" i="3"/>
  <c r="N43" i="3"/>
  <c r="G21" i="3"/>
  <c r="G40" i="3"/>
  <c r="N36" i="3"/>
  <c r="E38" i="3"/>
  <c r="N69" i="3"/>
  <c r="P59" i="3"/>
  <c r="N61" i="3"/>
  <c r="Q40" i="3"/>
  <c r="G51" i="3"/>
  <c r="E40" i="3"/>
  <c r="F70" i="3"/>
  <c r="G35" i="3"/>
  <c r="Q45" i="3"/>
  <c r="D61" i="3"/>
  <c r="E67" i="3"/>
  <c r="F48" i="3"/>
  <c r="F57" i="3"/>
  <c r="F68" i="3"/>
  <c r="F33" i="3"/>
  <c r="O56" i="3"/>
  <c r="Q44" i="3"/>
  <c r="F29" i="3"/>
  <c r="D51" i="3"/>
  <c r="D23" i="3"/>
  <c r="P73" i="3"/>
  <c r="O66" i="3"/>
  <c r="N40" i="3"/>
  <c r="G32" i="3"/>
  <c r="O65" i="3"/>
  <c r="E58" i="3"/>
  <c r="Q41" i="3"/>
  <c r="N72" i="3"/>
  <c r="N38" i="3"/>
  <c r="D43" i="3"/>
  <c r="G48" i="3"/>
  <c r="F53" i="3"/>
  <c r="E62" i="3"/>
  <c r="G27" i="3"/>
  <c r="D55" i="3"/>
  <c r="E68" i="3"/>
  <c r="P67" i="3"/>
  <c r="O57" i="3"/>
  <c r="F30" i="3"/>
  <c r="G46" i="3"/>
  <c r="N51" i="3"/>
  <c r="N60" i="3"/>
  <c r="D25" i="3"/>
  <c r="G11" i="3"/>
  <c r="G7" i="3"/>
  <c r="G6" i="3"/>
  <c r="F15" i="3"/>
  <c r="D17" i="3"/>
  <c r="P39" i="1"/>
  <c r="P40" i="1"/>
  <c r="P38" i="1"/>
  <c r="P37" i="1"/>
  <c r="D31" i="1"/>
  <c r="D34" i="1"/>
  <c r="D30" i="1"/>
  <c r="D33" i="1"/>
  <c r="D32" i="1"/>
  <c r="D29" i="1"/>
  <c r="O30" i="1"/>
  <c r="O31" i="1"/>
  <c r="O34" i="1"/>
  <c r="P47" i="1"/>
  <c r="P32" i="1"/>
  <c r="P34" i="1"/>
  <c r="O29" i="1"/>
  <c r="P30" i="1"/>
  <c r="P45" i="1"/>
  <c r="P43" i="1"/>
  <c r="O33" i="1"/>
  <c r="P33" i="1"/>
  <c r="P46" i="1"/>
  <c r="P31" i="1"/>
  <c r="O32" i="1"/>
  <c r="P44" i="1"/>
  <c r="P29" i="1"/>
  <c r="D20" i="1"/>
  <c r="D12" i="1"/>
  <c r="D15" i="1"/>
  <c r="D9" i="1"/>
  <c r="D6" i="1"/>
  <c r="D7" i="1"/>
  <c r="D19" i="1"/>
  <c r="D16" i="1"/>
  <c r="D24" i="1"/>
  <c r="D25" i="1"/>
  <c r="D11" i="1"/>
  <c r="D8" i="1"/>
  <c r="D17" i="1"/>
  <c r="D18" i="1"/>
  <c r="D23" i="1"/>
  <c r="D26" i="1"/>
  <c r="D27" i="1"/>
  <c r="D13" i="1"/>
  <c r="D28" i="1"/>
  <c r="D35" i="1"/>
  <c r="D22" i="1"/>
  <c r="D10" i="1"/>
  <c r="D21" i="1"/>
  <c r="D14" i="1"/>
  <c r="O14" i="1"/>
  <c r="P13" i="1"/>
  <c r="P11" i="1"/>
  <c r="O19" i="1"/>
  <c r="P7" i="1"/>
  <c r="O18" i="1"/>
  <c r="O23" i="1"/>
  <c r="P17" i="1"/>
  <c r="C20" i="1"/>
  <c r="C6" i="1"/>
  <c r="O27" i="1"/>
  <c r="P10" i="1"/>
  <c r="O22" i="1"/>
  <c r="C16" i="1"/>
  <c r="C30" i="1"/>
  <c r="O25" i="1"/>
  <c r="O26" i="1"/>
  <c r="O10" i="1"/>
  <c r="O35" i="1"/>
  <c r="P26" i="1"/>
  <c r="C27" i="1"/>
  <c r="P18" i="1"/>
  <c r="P22" i="1"/>
  <c r="O16" i="1"/>
  <c r="P8" i="1"/>
  <c r="C32" i="1"/>
  <c r="O21" i="1"/>
  <c r="P27" i="1"/>
  <c r="O11" i="1"/>
  <c r="O7" i="1"/>
  <c r="P9" i="1"/>
  <c r="P15" i="1"/>
  <c r="O12" i="1"/>
  <c r="O8" i="1"/>
  <c r="O24" i="1"/>
  <c r="C31" i="1"/>
  <c r="P35" i="1"/>
  <c r="P16" i="1"/>
  <c r="O17" i="1"/>
  <c r="O20" i="1"/>
  <c r="P14" i="1"/>
  <c r="P19" i="1"/>
  <c r="O9" i="1"/>
  <c r="P12" i="1"/>
  <c r="O15" i="1"/>
  <c r="P28" i="1"/>
  <c r="P25" i="1"/>
  <c r="C14" i="1"/>
  <c r="C33" i="1"/>
  <c r="C29" i="1"/>
  <c r="C18" i="1"/>
  <c r="P24" i="1"/>
  <c r="C23" i="1"/>
  <c r="C26" i="1"/>
  <c r="P20" i="1"/>
  <c r="C17" i="1"/>
  <c r="C22" i="1"/>
  <c r="O28" i="1"/>
  <c r="O13" i="1"/>
  <c r="C24" i="1"/>
  <c r="C19" i="1"/>
  <c r="C34" i="1"/>
  <c r="P21" i="1"/>
  <c r="C21" i="1"/>
  <c r="C25" i="1"/>
  <c r="P23" i="1"/>
  <c r="C35" i="1"/>
  <c r="C12" i="1"/>
  <c r="E5" i="3"/>
  <c r="C7" i="1"/>
  <c r="F5" i="3"/>
  <c r="C9" i="1"/>
  <c r="C28" i="1"/>
  <c r="C11" i="1"/>
  <c r="G5" i="3"/>
  <c r="C13" i="1"/>
  <c r="C15" i="1"/>
  <c r="C10" i="1"/>
  <c r="C8" i="1"/>
  <c r="P41" i="1"/>
  <c r="D5" i="3"/>
  <c r="BJ73" i="4"/>
  <c r="AV55" i="4"/>
  <c r="P54" i="4"/>
  <c r="AN29" i="4"/>
  <c r="T59" i="4"/>
  <c r="BD66" i="4"/>
  <c r="T40" i="4"/>
  <c r="AN72" i="4"/>
  <c r="AX58" i="4"/>
  <c r="Z25" i="4"/>
  <c r="AN48" i="4"/>
  <c r="AN65" i="4"/>
  <c r="AP36" i="4"/>
  <c r="H22" i="4"/>
  <c r="BB54" i="4"/>
  <c r="AZ61" i="4"/>
  <c r="AB64" i="4"/>
  <c r="T30" i="4"/>
  <c r="AF70" i="4"/>
  <c r="N44" i="4"/>
  <c r="AT72" i="4"/>
  <c r="J39" i="4"/>
  <c r="H49" i="4"/>
  <c r="AV45" i="4"/>
  <c r="AX54" i="4"/>
  <c r="H58" i="4"/>
  <c r="V26" i="4"/>
  <c r="BH71" i="4"/>
  <c r="P53" i="4"/>
  <c r="AB32" i="4"/>
  <c r="H68" i="4"/>
  <c r="AF41" i="4"/>
  <c r="AB43" i="4"/>
  <c r="J32" i="4"/>
  <c r="BF51" i="4"/>
  <c r="J72" i="4"/>
  <c r="R25" i="4"/>
  <c r="AZ59" i="4"/>
  <c r="V42" i="4"/>
  <c r="B65" i="4"/>
  <c r="N61" i="4"/>
  <c r="AN40" i="4"/>
  <c r="AL60" i="4"/>
  <c r="AZ71" i="4"/>
  <c r="BH43" i="4"/>
  <c r="AR44" i="4"/>
  <c r="AX55" i="4"/>
  <c r="BJ68" i="4"/>
  <c r="R71" i="4"/>
  <c r="AZ72" i="4"/>
  <c r="BH70" i="4"/>
  <c r="AT47" i="4"/>
  <c r="BF39" i="4"/>
  <c r="AV22" i="4"/>
  <c r="B37" i="4"/>
  <c r="AD24" i="4"/>
  <c r="AH73" i="4"/>
  <c r="AV36" i="4"/>
  <c r="AH42" i="4"/>
  <c r="R40" i="4"/>
  <c r="N40" i="4"/>
  <c r="N66" i="4"/>
  <c r="AX64" i="4"/>
  <c r="AZ57" i="4"/>
  <c r="J26" i="4"/>
  <c r="AJ57" i="4"/>
  <c r="AD59" i="4"/>
  <c r="BB63" i="4"/>
  <c r="AV69" i="4"/>
  <c r="BF46" i="4"/>
  <c r="AH62" i="4"/>
  <c r="V39" i="4"/>
  <c r="P46" i="4"/>
  <c r="Z62" i="4"/>
  <c r="AJ71" i="4"/>
  <c r="AZ36" i="4"/>
  <c r="Z50" i="4"/>
  <c r="L70" i="4"/>
  <c r="AF59" i="4"/>
  <c r="L67" i="4"/>
  <c r="AJ44" i="4"/>
  <c r="BF66" i="4"/>
  <c r="N20" i="4"/>
  <c r="AX34" i="4"/>
  <c r="J43" i="4"/>
  <c r="T69" i="4"/>
  <c r="AX65" i="4"/>
  <c r="J24" i="4"/>
  <c r="X43" i="4"/>
  <c r="T39" i="4"/>
  <c r="AP56" i="4"/>
  <c r="AJ49" i="4"/>
  <c r="AB40" i="4"/>
  <c r="BF47" i="4"/>
  <c r="BH56" i="4"/>
  <c r="R47" i="4"/>
  <c r="L44" i="4"/>
  <c r="BJ20" i="4"/>
  <c r="R37" i="4"/>
  <c r="AJ26" i="4"/>
  <c r="BB61" i="4"/>
  <c r="AV46" i="4"/>
  <c r="Z34" i="4"/>
  <c r="V51" i="4"/>
  <c r="AZ68" i="4"/>
  <c r="R56" i="4"/>
  <c r="AX66" i="4"/>
  <c r="B64" i="4"/>
  <c r="AX60" i="4"/>
  <c r="F64" i="4"/>
  <c r="AV73" i="4"/>
  <c r="BB46" i="4"/>
  <c r="R31" i="4"/>
  <c r="J46" i="4"/>
  <c r="AB69" i="4"/>
  <c r="Z70" i="4"/>
  <c r="AN30" i="4"/>
  <c r="BF44" i="4"/>
  <c r="Z38" i="4"/>
  <c r="BF65" i="4"/>
  <c r="BF27" i="4"/>
  <c r="BF73" i="4"/>
  <c r="BB23" i="4"/>
  <c r="BD27" i="4"/>
  <c r="AL32" i="4"/>
  <c r="N55" i="4"/>
  <c r="BD60" i="4"/>
  <c r="BH45" i="4"/>
  <c r="BJ71" i="4"/>
  <c r="AN38" i="4"/>
  <c r="Z28" i="4"/>
  <c r="X68" i="4"/>
  <c r="AD73" i="4"/>
  <c r="V53" i="4"/>
  <c r="AF27" i="4"/>
  <c r="R36" i="4"/>
  <c r="BD51" i="4"/>
  <c r="AF67" i="4"/>
  <c r="X70" i="4"/>
  <c r="B28" i="4"/>
  <c r="P26" i="4"/>
  <c r="R66" i="4"/>
  <c r="Z23" i="4"/>
  <c r="AN39" i="4"/>
  <c r="AJ24" i="4"/>
  <c r="AB71" i="4"/>
  <c r="L60" i="4"/>
  <c r="F43" i="4"/>
  <c r="AZ44" i="4"/>
  <c r="AL65" i="4"/>
  <c r="BJ56" i="4"/>
  <c r="BB41" i="4"/>
  <c r="T61" i="4"/>
  <c r="AJ21" i="4"/>
  <c r="AP29" i="4"/>
  <c r="AJ61" i="4"/>
  <c r="AN73" i="4"/>
  <c r="R49" i="4"/>
  <c r="N33" i="4"/>
  <c r="AP50" i="4"/>
  <c r="J47" i="4"/>
  <c r="AD40" i="4"/>
  <c r="AD42" i="4"/>
  <c r="AB28" i="4"/>
  <c r="B69" i="4"/>
  <c r="AX20" i="4"/>
  <c r="AJ55" i="4"/>
  <c r="AL53" i="4"/>
  <c r="AB25" i="4"/>
  <c r="Z71" i="4"/>
  <c r="BJ46" i="4"/>
  <c r="AB31" i="4"/>
  <c r="AP71" i="4"/>
  <c r="BH66" i="4"/>
  <c r="B46" i="4"/>
  <c r="T46" i="4"/>
  <c r="AH22" i="4"/>
  <c r="AJ41" i="4"/>
  <c r="AX51" i="4"/>
  <c r="AV49" i="4"/>
  <c r="AZ73" i="4"/>
  <c r="BH48" i="4"/>
  <c r="F32" i="4"/>
  <c r="AT37" i="4"/>
  <c r="AV25" i="4"/>
  <c r="AN22" i="4"/>
  <c r="AL54" i="4"/>
  <c r="AJ29" i="4"/>
  <c r="AZ33" i="4"/>
  <c r="B61" i="4"/>
  <c r="L53" i="4"/>
  <c r="BD28" i="4"/>
  <c r="BD34" i="4"/>
  <c r="AB26" i="4"/>
  <c r="J27" i="4"/>
  <c r="BD44" i="4"/>
  <c r="Z47" i="4"/>
  <c r="AZ42" i="4"/>
  <c r="T53" i="4"/>
  <c r="BH34" i="4"/>
  <c r="T20" i="4"/>
  <c r="R48" i="4"/>
  <c r="AV47" i="4"/>
  <c r="Z22" i="4"/>
  <c r="BD30" i="4"/>
  <c r="AR24" i="4"/>
  <c r="BH24" i="4"/>
  <c r="BF71" i="4"/>
  <c r="Z67" i="4"/>
  <c r="AB47" i="4"/>
  <c r="H72" i="4"/>
  <c r="BJ41" i="4"/>
  <c r="F69" i="4"/>
  <c r="AB29" i="4"/>
  <c r="BH44" i="4"/>
  <c r="V63" i="4"/>
  <c r="H57" i="4"/>
  <c r="AB52" i="4"/>
  <c r="BD57" i="4"/>
  <c r="BD36" i="4"/>
  <c r="AV50" i="4"/>
  <c r="R34" i="4"/>
  <c r="BH32" i="4"/>
  <c r="AD50" i="4"/>
  <c r="BJ72" i="4"/>
  <c r="AJ37" i="4"/>
  <c r="N68" i="4"/>
  <c r="H59" i="4"/>
  <c r="BD24" i="4"/>
  <c r="F59" i="4"/>
  <c r="B52" i="4"/>
  <c r="H53" i="4"/>
  <c r="X33" i="4"/>
  <c r="AL33" i="4"/>
  <c r="BJ38" i="4"/>
  <c r="V61" i="4"/>
  <c r="X31" i="4"/>
  <c r="AH51" i="4"/>
  <c r="X30" i="4"/>
  <c r="J20" i="4"/>
  <c r="AN66" i="4"/>
  <c r="H30" i="4"/>
  <c r="F47" i="4"/>
  <c r="AR70" i="4"/>
  <c r="BH20" i="4"/>
  <c r="AV35" i="4"/>
  <c r="BH27" i="4"/>
  <c r="N49" i="4"/>
  <c r="AB41" i="4"/>
  <c r="F57" i="4"/>
  <c r="AR69" i="4"/>
  <c r="AX56" i="4"/>
  <c r="H51" i="4"/>
  <c r="AB33" i="4"/>
  <c r="AH71" i="4"/>
  <c r="J52" i="4"/>
  <c r="B44" i="4"/>
  <c r="Z29" i="4"/>
  <c r="AT66" i="4"/>
  <c r="BD73" i="4"/>
  <c r="X32" i="4"/>
  <c r="Z55" i="4"/>
  <c r="T49" i="4"/>
  <c r="B38" i="4"/>
  <c r="AF20" i="4"/>
  <c r="AT41" i="4"/>
  <c r="P72" i="4"/>
  <c r="AN21" i="4"/>
  <c r="V38" i="4"/>
  <c r="F23" i="4"/>
  <c r="BD29" i="4"/>
  <c r="AF62" i="4"/>
  <c r="AN43" i="4"/>
  <c r="AZ38" i="4"/>
  <c r="J71" i="4"/>
  <c r="AN25" i="4"/>
  <c r="BB69" i="4"/>
  <c r="X59" i="4"/>
  <c r="T60" i="4"/>
  <c r="J56" i="4"/>
  <c r="AP26" i="4"/>
  <c r="BH28" i="4"/>
  <c r="H26" i="4"/>
  <c r="AJ70" i="4"/>
  <c r="AJ53" i="4"/>
  <c r="AZ40" i="4"/>
  <c r="AJ31" i="4"/>
  <c r="AX46" i="4"/>
  <c r="AV58" i="4"/>
  <c r="BF23" i="4"/>
  <c r="AR54" i="4"/>
  <c r="AP72" i="4"/>
  <c r="BB66" i="4"/>
  <c r="BB22" i="4"/>
  <c r="AD57" i="4"/>
  <c r="AP59" i="4"/>
  <c r="AH58" i="4"/>
  <c r="AV40" i="4"/>
  <c r="AH43" i="4"/>
  <c r="AD23" i="4"/>
  <c r="BF70" i="4"/>
  <c r="AB53" i="4"/>
  <c r="BD46" i="4"/>
  <c r="AR31" i="4"/>
  <c r="F65" i="4"/>
  <c r="AF21" i="4"/>
  <c r="BD45" i="4"/>
  <c r="BJ54" i="4"/>
  <c r="X64" i="4"/>
  <c r="AD65" i="4"/>
  <c r="X28" i="4"/>
  <c r="H40" i="4"/>
  <c r="AT21" i="4"/>
  <c r="AN52" i="4"/>
  <c r="AR71" i="4"/>
  <c r="T48" i="4"/>
  <c r="AV30" i="4"/>
  <c r="P59" i="4"/>
  <c r="AD51" i="4"/>
  <c r="N59" i="4"/>
  <c r="F67" i="4"/>
  <c r="BH47" i="4"/>
  <c r="AV65" i="4"/>
  <c r="B43" i="4"/>
  <c r="B31" i="4"/>
  <c r="BH40" i="4"/>
  <c r="AB55" i="4"/>
  <c r="BD40" i="4"/>
  <c r="BH25" i="4"/>
  <c r="R30" i="4"/>
  <c r="P31" i="4"/>
  <c r="AP28" i="4"/>
  <c r="AF50" i="4"/>
  <c r="Z32" i="4"/>
  <c r="AZ54" i="4"/>
  <c r="AB68" i="4"/>
  <c r="AX38" i="4"/>
  <c r="AD30" i="4"/>
  <c r="BF69" i="4"/>
  <c r="AP39" i="4"/>
  <c r="B30" i="4"/>
  <c r="N54" i="4"/>
  <c r="AX73" i="4"/>
  <c r="Z43" i="4"/>
  <c r="AP34" i="4"/>
  <c r="R70" i="4"/>
  <c r="AP32" i="4"/>
  <c r="BB38" i="4"/>
  <c r="AF34" i="4"/>
  <c r="BH67" i="4"/>
  <c r="R33" i="4"/>
  <c r="P68" i="4"/>
  <c r="AZ22" i="4"/>
  <c r="BH69" i="4"/>
  <c r="T52" i="4"/>
  <c r="AZ49" i="4"/>
  <c r="BH62" i="4"/>
  <c r="J73" i="4"/>
  <c r="T66" i="4"/>
  <c r="BF49" i="4"/>
  <c r="R42" i="4"/>
  <c r="AL69" i="4"/>
  <c r="B23" i="4"/>
  <c r="AV37" i="4"/>
  <c r="N63" i="4"/>
  <c r="T56" i="4"/>
  <c r="H60" i="4"/>
  <c r="AR58" i="4"/>
  <c r="AF29" i="4"/>
  <c r="AD34" i="4"/>
  <c r="Z69" i="4"/>
  <c r="AT56" i="4"/>
  <c r="AB37" i="4"/>
  <c r="BD47" i="4"/>
  <c r="AT46" i="4"/>
  <c r="B60" i="4"/>
  <c r="X69" i="4"/>
  <c r="BF29" i="4"/>
  <c r="R51" i="4"/>
  <c r="N32" i="4"/>
  <c r="X35" i="4"/>
  <c r="AJ69" i="4"/>
  <c r="BJ40" i="4"/>
  <c r="X60" i="4"/>
  <c r="AR57" i="4"/>
  <c r="J22" i="4"/>
  <c r="AT25" i="4"/>
  <c r="AN50" i="4"/>
  <c r="X61" i="4"/>
  <c r="BJ39" i="4"/>
  <c r="X34" i="4"/>
  <c r="AZ21" i="4"/>
  <c r="J33" i="4"/>
  <c r="V48" i="4"/>
  <c r="AT58" i="4"/>
  <c r="BJ47" i="4"/>
  <c r="J40" i="4"/>
  <c r="AL21" i="4"/>
  <c r="AX48" i="4"/>
  <c r="Z60" i="4"/>
  <c r="R65" i="4"/>
  <c r="AH69" i="4"/>
  <c r="AR66" i="4"/>
  <c r="AD47" i="4"/>
  <c r="T54" i="4"/>
  <c r="J70" i="4"/>
  <c r="BH37" i="4"/>
  <c r="Z57" i="4"/>
  <c r="P52" i="4"/>
  <c r="BB28" i="4"/>
  <c r="AL24" i="4"/>
  <c r="T43" i="4"/>
  <c r="AJ64" i="4"/>
  <c r="T71" i="4"/>
  <c r="F38" i="4"/>
  <c r="N48" i="4"/>
  <c r="F72" i="4"/>
  <c r="V59" i="4"/>
  <c r="R59" i="4"/>
  <c r="BD33" i="4"/>
  <c r="B20" i="4"/>
  <c r="V71" i="4"/>
  <c r="AL36" i="4"/>
  <c r="BD43" i="4"/>
  <c r="AN26" i="4"/>
  <c r="T42" i="4"/>
  <c r="V52" i="4"/>
  <c r="AX35" i="4"/>
  <c r="AB42" i="4"/>
  <c r="BJ52" i="4"/>
  <c r="AF64" i="4"/>
  <c r="AZ47" i="4"/>
  <c r="B57" i="4"/>
  <c r="AH49" i="4"/>
  <c r="AF57" i="4"/>
  <c r="AR67" i="4"/>
  <c r="AT31" i="4"/>
  <c r="J37" i="4"/>
  <c r="R72" i="4"/>
  <c r="AP53" i="4"/>
  <c r="V56" i="4"/>
  <c r="T25" i="4"/>
  <c r="BJ53" i="4"/>
  <c r="X26" i="4"/>
  <c r="AN64" i="4"/>
  <c r="F22" i="4"/>
  <c r="AR33" i="4"/>
  <c r="BF59" i="4"/>
  <c r="AP31" i="4"/>
  <c r="J41" i="4"/>
  <c r="AZ35" i="4"/>
  <c r="AZ43" i="4"/>
  <c r="AF48" i="4"/>
  <c r="H20" i="4"/>
  <c r="AH23" i="4"/>
  <c r="AJ23" i="4"/>
  <c r="N71" i="4"/>
  <c r="AP30" i="4"/>
  <c r="F54" i="4"/>
  <c r="N58" i="4"/>
  <c r="L49" i="4"/>
  <c r="T33" i="4"/>
  <c r="BB72" i="4"/>
  <c r="BJ70" i="4"/>
  <c r="H29" i="4"/>
  <c r="N26" i="4"/>
  <c r="AF38" i="4"/>
  <c r="R41" i="4"/>
  <c r="AN34" i="4"/>
  <c r="AX70" i="4"/>
  <c r="BF24" i="4"/>
  <c r="F20" i="4"/>
  <c r="BH33" i="4"/>
  <c r="F71" i="4"/>
  <c r="AD26" i="4"/>
  <c r="AP73" i="4"/>
  <c r="N30" i="4"/>
  <c r="BD42" i="4"/>
  <c r="AZ70" i="4"/>
  <c r="BH31" i="4"/>
  <c r="BF21" i="4"/>
  <c r="BD64" i="4"/>
  <c r="P70" i="4"/>
  <c r="H61" i="4"/>
  <c r="BJ69" i="4"/>
  <c r="AL71" i="4"/>
  <c r="T63" i="4"/>
  <c r="H56" i="4"/>
  <c r="BD21" i="4"/>
  <c r="AB73" i="4"/>
  <c r="AN62" i="4"/>
  <c r="AV24" i="4"/>
  <c r="B72" i="4"/>
  <c r="AJ45" i="4"/>
  <c r="BJ25" i="4"/>
  <c r="AD70" i="4"/>
  <c r="X66" i="4"/>
  <c r="F35" i="4"/>
  <c r="F24" i="4"/>
  <c r="R32" i="4"/>
  <c r="AH30" i="4"/>
  <c r="L71" i="4"/>
  <c r="AD33" i="4"/>
  <c r="AZ41" i="4"/>
  <c r="AP27" i="4"/>
  <c r="AZ69" i="4"/>
  <c r="F46" i="4"/>
  <c r="H69" i="4"/>
  <c r="X47" i="4"/>
  <c r="BD37" i="4"/>
  <c r="V31" i="4"/>
  <c r="R52" i="4"/>
  <c r="Z40" i="4"/>
  <c r="H35" i="4"/>
  <c r="BH61" i="4"/>
  <c r="AR49" i="4"/>
  <c r="T62" i="4"/>
  <c r="L61" i="4"/>
  <c r="AP61" i="4"/>
  <c r="P56" i="4"/>
  <c r="AV72" i="4"/>
  <c r="X40" i="4"/>
  <c r="H55" i="4"/>
  <c r="AD58" i="4"/>
  <c r="F29" i="4"/>
  <c r="AL62" i="4"/>
  <c r="P23" i="4"/>
  <c r="X24" i="4"/>
  <c r="BJ50" i="4"/>
  <c r="J31" i="4"/>
  <c r="AJ54" i="4"/>
  <c r="AL30" i="4"/>
  <c r="AB56" i="4"/>
  <c r="AL52" i="4"/>
  <c r="Z42" i="4"/>
  <c r="AD69" i="4"/>
  <c r="P29" i="4"/>
  <c r="T58" i="4"/>
  <c r="R23" i="4"/>
  <c r="R61" i="4"/>
  <c r="AH70" i="4"/>
  <c r="AD43" i="4"/>
  <c r="J57" i="4"/>
  <c r="P22" i="4"/>
  <c r="P50" i="4"/>
  <c r="BF54" i="4"/>
  <c r="BB59" i="4"/>
  <c r="AT67" i="4"/>
  <c r="P32" i="4"/>
  <c r="AX63" i="4"/>
  <c r="F55" i="4"/>
  <c r="BH58" i="4"/>
  <c r="AJ50" i="4"/>
  <c r="AX40" i="4"/>
  <c r="H66" i="4"/>
  <c r="AF47" i="4"/>
  <c r="AR45" i="4"/>
  <c r="N52" i="4"/>
  <c r="AP55" i="4"/>
  <c r="BF25" i="4"/>
  <c r="F37" i="4"/>
  <c r="BF37" i="4"/>
  <c r="AX61" i="4"/>
  <c r="AX53" i="4"/>
  <c r="AB59" i="4"/>
  <c r="T72" i="4"/>
  <c r="BF34" i="4"/>
  <c r="Z21" i="4"/>
  <c r="BJ37" i="4"/>
  <c r="AB20" i="4"/>
  <c r="AD20" i="4"/>
  <c r="AX29" i="4"/>
  <c r="AF32" i="4"/>
  <c r="Z27" i="4"/>
  <c r="AP54" i="4"/>
  <c r="P42" i="4"/>
  <c r="V46" i="4"/>
  <c r="BJ23" i="4"/>
  <c r="B25" i="4"/>
  <c r="N43" i="4"/>
  <c r="P40" i="4"/>
  <c r="N25" i="4"/>
  <c r="AX68" i="4"/>
  <c r="Z65" i="4"/>
  <c r="BB71" i="4"/>
  <c r="AX37" i="4"/>
  <c r="AH55" i="4"/>
  <c r="J69" i="4"/>
  <c r="T65" i="4"/>
  <c r="AZ46" i="4"/>
  <c r="Z45" i="4"/>
  <c r="AX52" i="4"/>
  <c r="B26" i="4"/>
  <c r="AD21" i="4"/>
  <c r="BF68" i="4"/>
  <c r="AT27" i="4"/>
  <c r="H48" i="4"/>
  <c r="AL41" i="4"/>
  <c r="L72" i="4"/>
  <c r="V45" i="4"/>
  <c r="BB45" i="4"/>
  <c r="AP58" i="4"/>
  <c r="AT73" i="4"/>
  <c r="BB52" i="4"/>
  <c r="AZ34" i="4"/>
  <c r="B36" i="4"/>
  <c r="AF40" i="4"/>
  <c r="AT48" i="4"/>
  <c r="AR35" i="4"/>
  <c r="N69" i="4"/>
  <c r="AL63" i="4"/>
  <c r="AX26" i="4"/>
  <c r="BD23" i="4"/>
  <c r="H24" i="4"/>
  <c r="H33" i="4"/>
  <c r="F68" i="4"/>
  <c r="AR36" i="4"/>
  <c r="AN47" i="4"/>
  <c r="R73" i="4"/>
  <c r="AJ25" i="4"/>
  <c r="AP69" i="4"/>
  <c r="L63" i="4"/>
  <c r="AB66" i="4"/>
  <c r="N22" i="4"/>
  <c r="V54" i="4"/>
  <c r="BJ33" i="4"/>
  <c r="P49" i="4"/>
  <c r="AL46" i="4"/>
  <c r="AJ46" i="4"/>
  <c r="T44" i="4"/>
  <c r="AR72" i="4"/>
  <c r="AH46" i="4"/>
  <c r="AR28" i="4"/>
  <c r="AH72" i="4"/>
  <c r="R20" i="4"/>
  <c r="F48" i="4"/>
  <c r="P73" i="4"/>
  <c r="T24" i="4"/>
  <c r="AR55" i="4"/>
  <c r="AZ60" i="4"/>
  <c r="AN37" i="4"/>
  <c r="Z53" i="4"/>
  <c r="N62" i="4"/>
  <c r="AX32" i="4"/>
  <c r="F36" i="4"/>
  <c r="AJ68" i="4"/>
  <c r="BF40" i="4"/>
  <c r="AX47" i="4"/>
  <c r="AJ39" i="4"/>
  <c r="BD49" i="4"/>
  <c r="J64" i="4"/>
  <c r="F51" i="4"/>
  <c r="P48" i="4"/>
  <c r="AD72" i="4"/>
  <c r="BH29" i="4"/>
  <c r="AT71" i="4"/>
  <c r="N31" i="4"/>
  <c r="AP65" i="4"/>
  <c r="N39" i="4"/>
  <c r="AB36" i="4"/>
  <c r="AR42" i="4"/>
  <c r="AL67" i="4"/>
  <c r="AL43" i="4"/>
  <c r="J63" i="4"/>
  <c r="AT60" i="4"/>
  <c r="AX72" i="4"/>
  <c r="Z66" i="4"/>
  <c r="BB70" i="4"/>
  <c r="AB35" i="4"/>
  <c r="X39" i="4"/>
  <c r="AL28" i="4"/>
  <c r="V70" i="4"/>
  <c r="T73" i="4"/>
  <c r="L47" i="4"/>
  <c r="B29" i="4"/>
  <c r="AX36" i="4"/>
  <c r="BH59" i="4"/>
  <c r="AV67" i="4"/>
  <c r="F25" i="4"/>
  <c r="BJ49" i="4"/>
  <c r="V23" i="4"/>
  <c r="AZ64" i="4"/>
  <c r="N60" i="4"/>
  <c r="BH21" i="4"/>
  <c r="B68" i="4"/>
  <c r="AF28" i="4"/>
  <c r="AH61" i="4"/>
  <c r="AX23" i="4"/>
  <c r="Z51" i="4"/>
  <c r="AZ26" i="4"/>
  <c r="T35" i="4"/>
  <c r="AP38" i="4"/>
  <c r="AR51" i="4"/>
  <c r="X46" i="4"/>
  <c r="AF44" i="4"/>
  <c r="BB58" i="4"/>
  <c r="J54" i="4"/>
  <c r="AL35" i="4"/>
  <c r="AF63" i="4"/>
  <c r="AV70" i="4"/>
  <c r="BJ66" i="4"/>
  <c r="N24" i="4"/>
  <c r="AH57" i="4"/>
  <c r="B49" i="4"/>
  <c r="B45" i="4"/>
  <c r="V58" i="4"/>
  <c r="AF73" i="4"/>
  <c r="V47" i="4"/>
  <c r="AN24" i="4"/>
  <c r="B71" i="4"/>
  <c r="B70" i="4"/>
  <c r="AB57" i="4"/>
  <c r="BJ51" i="4"/>
  <c r="BB62" i="4"/>
  <c r="V36" i="4"/>
  <c r="BB53" i="4"/>
  <c r="BD69" i="4"/>
  <c r="AL73" i="4"/>
  <c r="AH20" i="4"/>
  <c r="AD44" i="4"/>
  <c r="X45" i="4"/>
  <c r="AN23" i="4"/>
  <c r="X71" i="4"/>
  <c r="Z46" i="4"/>
  <c r="AF71" i="4"/>
  <c r="BB47" i="4"/>
  <c r="AB27" i="4"/>
  <c r="X72" i="4"/>
  <c r="BB64" i="4"/>
  <c r="X62" i="4"/>
  <c r="AZ56" i="4"/>
  <c r="N42" i="4"/>
  <c r="H28" i="4"/>
  <c r="AL47" i="4"/>
  <c r="V22" i="4"/>
  <c r="P65" i="4"/>
  <c r="AV64" i="4"/>
  <c r="L51" i="4"/>
  <c r="AD48" i="4"/>
  <c r="AP67" i="4"/>
  <c r="BF30" i="4"/>
  <c r="AZ29" i="4"/>
  <c r="AR46" i="4"/>
  <c r="N50" i="4"/>
  <c r="H67" i="4"/>
  <c r="AN45" i="4"/>
  <c r="V72" i="4"/>
  <c r="P35" i="4"/>
  <c r="BF62" i="4"/>
  <c r="AT38" i="4"/>
  <c r="AB54" i="4"/>
  <c r="AP44" i="4"/>
  <c r="AL27" i="4"/>
  <c r="AP60" i="4"/>
  <c r="V69" i="4"/>
  <c r="R29" i="4"/>
  <c r="AB58" i="4"/>
  <c r="AZ23" i="4"/>
  <c r="Z30" i="4"/>
  <c r="X25" i="4"/>
  <c r="H52" i="4"/>
  <c r="AN35" i="4"/>
  <c r="AJ48" i="4"/>
  <c r="J53" i="4"/>
  <c r="V21" i="4"/>
  <c r="H63" i="4"/>
  <c r="T21" i="4"/>
  <c r="AT61" i="4"/>
  <c r="B24" i="4"/>
  <c r="P34" i="4"/>
  <c r="J62" i="4"/>
  <c r="BF42" i="4"/>
  <c r="Z72" i="4"/>
  <c r="R57" i="4"/>
  <c r="AN46" i="4"/>
  <c r="AN67" i="4"/>
  <c r="AF43" i="4"/>
  <c r="X73" i="4"/>
  <c r="AZ67" i="4"/>
  <c r="AF53" i="4"/>
  <c r="R50" i="4"/>
  <c r="BH42" i="4"/>
  <c r="J45" i="4"/>
  <c r="AZ32" i="4"/>
  <c r="AN61" i="4"/>
  <c r="BD62" i="4"/>
  <c r="AN58" i="4"/>
  <c r="AF35" i="4"/>
  <c r="X65" i="4"/>
  <c r="AL58" i="4"/>
  <c r="BJ63" i="4"/>
  <c r="L54" i="4"/>
  <c r="BJ57" i="4"/>
  <c r="N70" i="4"/>
  <c r="BJ43" i="4"/>
  <c r="P63" i="4"/>
  <c r="AB48" i="4"/>
  <c r="N45" i="4"/>
  <c r="BB27" i="4"/>
  <c r="AR68" i="4"/>
  <c r="H70" i="4"/>
  <c r="AT39" i="4"/>
  <c r="BH39" i="4"/>
  <c r="B73" i="4"/>
  <c r="BF35" i="4"/>
  <c r="R24" i="4"/>
  <c r="X54" i="4"/>
  <c r="F26" i="4"/>
  <c r="AV57" i="4"/>
  <c r="BJ67" i="4"/>
  <c r="AJ56" i="4"/>
  <c r="V65" i="4"/>
  <c r="BJ35" i="4"/>
  <c r="AP57" i="4"/>
  <c r="AN57" i="4"/>
  <c r="AR62" i="4"/>
  <c r="AN49" i="4"/>
  <c r="V40" i="4"/>
  <c r="F60" i="4"/>
  <c r="T37" i="4"/>
  <c r="BB48" i="4"/>
  <c r="X48" i="4"/>
  <c r="AT29" i="4"/>
  <c r="AF69" i="4"/>
  <c r="AT49" i="4"/>
  <c r="R69" i="4"/>
  <c r="P21" i="4"/>
  <c r="X51" i="4"/>
  <c r="AX71" i="4"/>
  <c r="Z73" i="4"/>
  <c r="H37" i="4"/>
  <c r="B58" i="4"/>
  <c r="BD68" i="4"/>
  <c r="AJ51" i="4"/>
  <c r="AD66" i="4"/>
  <c r="AN70" i="4"/>
  <c r="BB39" i="4"/>
  <c r="AJ72" i="4"/>
  <c r="R21" i="4"/>
  <c r="AP62" i="4"/>
  <c r="AL48" i="4"/>
  <c r="AT51" i="4"/>
  <c r="J51" i="4"/>
  <c r="AN41" i="4"/>
  <c r="J55" i="4"/>
  <c r="V73" i="4"/>
  <c r="T22" i="4"/>
  <c r="AD41" i="4"/>
  <c r="P71" i="4"/>
  <c r="AL66" i="4"/>
  <c r="BF20" i="4"/>
  <c r="B35" i="4"/>
  <c r="R63" i="4"/>
  <c r="AV41" i="4"/>
  <c r="N27" i="4"/>
  <c r="X49" i="4"/>
  <c r="BH73" i="4"/>
  <c r="N73" i="4"/>
  <c r="BH22" i="4"/>
  <c r="AL37" i="4"/>
  <c r="AN69" i="4"/>
  <c r="R58" i="4"/>
  <c r="AV63" i="4"/>
  <c r="AL31" i="4"/>
  <c r="AN27" i="4"/>
  <c r="J35" i="4"/>
  <c r="AX57" i="4"/>
  <c r="AV51" i="4"/>
  <c r="Z58" i="4"/>
  <c r="BJ44" i="4"/>
  <c r="AP41" i="4"/>
  <c r="AD68" i="4"/>
  <c r="BF41" i="4"/>
  <c r="AL59" i="4"/>
  <c r="H36" i="4"/>
  <c r="BB57" i="4"/>
  <c r="AL51" i="4"/>
  <c r="AX42" i="4"/>
  <c r="AV28" i="4"/>
  <c r="AB62" i="4"/>
  <c r="AD52" i="4"/>
  <c r="AD27" i="4"/>
  <c r="BF61" i="4"/>
  <c r="X52" i="4"/>
  <c r="AV31" i="4"/>
  <c r="AH47" i="4"/>
  <c r="AP22" i="4"/>
  <c r="P61" i="4"/>
  <c r="B54" i="4"/>
  <c r="AB50" i="4"/>
  <c r="H45" i="4"/>
  <c r="P37" i="4"/>
  <c r="P27" i="4"/>
  <c r="L55" i="4"/>
  <c r="AT64" i="4"/>
  <c r="T57" i="4"/>
  <c r="AL39" i="4"/>
  <c r="AD54" i="4"/>
  <c r="AD67" i="4"/>
  <c r="AX69" i="4"/>
  <c r="N38" i="4"/>
  <c r="AJ60" i="4"/>
  <c r="BH30" i="4"/>
  <c r="V67" i="4"/>
  <c r="N72" i="4"/>
  <c r="F50" i="4"/>
  <c r="BJ58" i="4"/>
  <c r="AF66" i="4"/>
  <c r="AD71" i="4"/>
  <c r="R35" i="4"/>
  <c r="AR22" i="4"/>
  <c r="R39" i="4"/>
  <c r="AR65" i="4"/>
  <c r="F33" i="4"/>
  <c r="AD45" i="4"/>
  <c r="B48" i="4"/>
  <c r="V44" i="4"/>
  <c r="AX25" i="4"/>
  <c r="AN60" i="4"/>
  <c r="BJ48" i="4"/>
  <c r="AV60" i="4"/>
  <c r="H73" i="4"/>
  <c r="BJ42" i="4"/>
  <c r="BF28" i="4"/>
  <c r="L50" i="4"/>
  <c r="AH28" i="4"/>
  <c r="AV34" i="4"/>
  <c r="V64" i="4"/>
  <c r="AB38" i="4"/>
  <c r="V37" i="4"/>
  <c r="B21" i="4"/>
  <c r="B41" i="4"/>
  <c r="BD70" i="4"/>
  <c r="AH60" i="4"/>
  <c r="P20" i="4"/>
  <c r="AP51" i="4"/>
  <c r="AP48" i="4"/>
  <c r="AH66" i="4"/>
  <c r="P47" i="4"/>
  <c r="J49" i="4"/>
  <c r="T55" i="4"/>
  <c r="Z24" i="4"/>
  <c r="B32" i="4"/>
  <c r="BJ62" i="4"/>
  <c r="AR23" i="4"/>
  <c r="AJ67" i="4"/>
  <c r="BB68" i="4"/>
  <c r="AL50" i="4"/>
  <c r="L45" i="4"/>
  <c r="AL64" i="4"/>
  <c r="F42" i="4"/>
  <c r="BH60" i="4"/>
  <c r="AJ35" i="4"/>
  <c r="R22" i="4"/>
  <c r="AT45" i="4"/>
  <c r="BJ45" i="4"/>
  <c r="Z39" i="4"/>
  <c r="R44" i="4"/>
  <c r="L52" i="4"/>
  <c r="P44" i="4"/>
  <c r="F66" i="4"/>
  <c r="AZ58" i="4"/>
  <c r="AD32" i="4"/>
  <c r="AF39" i="4"/>
  <c r="B66" i="4"/>
  <c r="AV61" i="4"/>
  <c r="AZ45" i="4"/>
  <c r="AX28" i="4"/>
  <c r="AV44" i="4"/>
  <c r="AJ63" i="4"/>
  <c r="AX33" i="4"/>
  <c r="AN32" i="4"/>
  <c r="V43" i="4"/>
  <c r="AB34" i="4"/>
  <c r="BD50" i="4"/>
  <c r="H42" i="4"/>
  <c r="BF50" i="4"/>
  <c r="AD63" i="4"/>
  <c r="F40" i="4"/>
  <c r="AZ20" i="4"/>
  <c r="R62" i="4"/>
  <c r="V33" i="4"/>
  <c r="AR37" i="4"/>
  <c r="AJ43" i="4"/>
  <c r="BH46" i="4"/>
  <c r="AT30" i="4"/>
  <c r="AD55" i="4"/>
  <c r="B62" i="4"/>
  <c r="BB19" i="4"/>
  <c r="BH6" i="4"/>
  <c r="F18" i="4"/>
  <c r="AV13" i="4"/>
  <c r="R13" i="4"/>
  <c r="T8" i="4"/>
  <c r="R5" i="4"/>
  <c r="H18" i="4"/>
  <c r="BB44" i="4"/>
  <c r="L65" i="4"/>
  <c r="AZ66" i="4"/>
  <c r="R53" i="4"/>
  <c r="AJ20" i="4"/>
  <c r="AR43" i="4"/>
  <c r="P8" i="4"/>
  <c r="AR15" i="4"/>
  <c r="AB12" i="4"/>
  <c r="R10" i="4"/>
  <c r="AH14" i="4"/>
  <c r="R19" i="4"/>
  <c r="BB15" i="4"/>
  <c r="AB45" i="4"/>
  <c r="AN63" i="4"/>
  <c r="AL44" i="4"/>
  <c r="AN33" i="4"/>
  <c r="AT43" i="4"/>
  <c r="AF54" i="4"/>
  <c r="AF6" i="4"/>
  <c r="N9" i="4"/>
  <c r="AT15" i="4"/>
  <c r="R8" i="4"/>
  <c r="AP10" i="4"/>
  <c r="Z5" i="4"/>
  <c r="AH50" i="4"/>
  <c r="B39" i="4"/>
  <c r="AX45" i="4"/>
  <c r="AH64" i="4"/>
  <c r="B34" i="4"/>
  <c r="R64" i="4"/>
  <c r="H16" i="4"/>
  <c r="BD16" i="4"/>
  <c r="AT16" i="4"/>
  <c r="AZ15" i="4"/>
  <c r="N17" i="4"/>
  <c r="AR11" i="4"/>
  <c r="AP4" i="4"/>
  <c r="X6" i="4"/>
  <c r="BB9" i="4"/>
  <c r="N13" i="4"/>
  <c r="AL68" i="4"/>
  <c r="AF61" i="4"/>
  <c r="AD31" i="4"/>
  <c r="BF57" i="4"/>
  <c r="AB46" i="4"/>
  <c r="H62" i="4"/>
  <c r="BH23" i="4"/>
  <c r="AJ36" i="4"/>
  <c r="F73" i="4"/>
  <c r="AX41" i="4"/>
  <c r="J50" i="4"/>
  <c r="H54" i="4"/>
  <c r="P24" i="4"/>
  <c r="L73" i="4"/>
  <c r="BF67" i="4"/>
  <c r="AN55" i="4"/>
  <c r="X38" i="4"/>
  <c r="T70" i="4"/>
  <c r="AL56" i="4"/>
  <c r="BD35" i="4"/>
  <c r="J42" i="4"/>
  <c r="B27" i="4"/>
  <c r="AL25" i="4"/>
  <c r="B42" i="4"/>
  <c r="N57" i="4"/>
  <c r="AV43" i="4"/>
  <c r="AB49" i="4"/>
  <c r="T26" i="4"/>
  <c r="AV39" i="4"/>
  <c r="AJ58" i="4"/>
  <c r="X67" i="4"/>
  <c r="AV26" i="4"/>
  <c r="P30" i="4"/>
  <c r="P55" i="4"/>
  <c r="BD63" i="4"/>
  <c r="AT33" i="4"/>
  <c r="AL26" i="4"/>
  <c r="BB24" i="4"/>
  <c r="AH54" i="4"/>
  <c r="AH36" i="4"/>
  <c r="V35" i="4"/>
  <c r="AJ32" i="4"/>
  <c r="AN19" i="4"/>
  <c r="T6" i="4"/>
  <c r="R17" i="4"/>
  <c r="AL10" i="4"/>
  <c r="AV7" i="4"/>
  <c r="AP17" i="4"/>
  <c r="AJ62" i="4"/>
  <c r="N28" i="4"/>
  <c r="AP40" i="4"/>
  <c r="AV68" i="4"/>
  <c r="AT54" i="4"/>
  <c r="AR39" i="4"/>
  <c r="AZ18" i="4"/>
  <c r="BH17" i="4"/>
  <c r="X10" i="4"/>
  <c r="AV14" i="4"/>
  <c r="AJ15" i="4"/>
  <c r="J18" i="4"/>
  <c r="BJ26" i="4"/>
  <c r="BJ55" i="4"/>
  <c r="P57" i="4"/>
  <c r="V66" i="4"/>
  <c r="L56" i="4"/>
  <c r="BF64" i="4"/>
  <c r="AV11" i="4"/>
  <c r="P13" i="4"/>
  <c r="AR18" i="4"/>
  <c r="AJ10" i="4"/>
  <c r="B17" i="4"/>
  <c r="N65" i="4"/>
  <c r="AP66" i="4"/>
  <c r="AT59" i="4"/>
  <c r="H21" i="4"/>
  <c r="AJ40" i="4"/>
  <c r="AP20" i="4"/>
  <c r="AH38" i="4"/>
  <c r="J19" i="4"/>
  <c r="AV15" i="4"/>
  <c r="AH16" i="4"/>
  <c r="AF18" i="4"/>
  <c r="AR10" i="4"/>
  <c r="AT10" i="4"/>
  <c r="L4" i="4"/>
  <c r="BF19" i="4"/>
  <c r="P10" i="4"/>
  <c r="AH6" i="4"/>
  <c r="AR38" i="4"/>
  <c r="AT28" i="4"/>
  <c r="BB31" i="4"/>
  <c r="B59" i="4"/>
  <c r="AH63" i="4"/>
  <c r="AH31" i="4"/>
  <c r="R12" i="4"/>
  <c r="F13" i="4"/>
  <c r="AD13" i="4"/>
  <c r="BJ21" i="4"/>
  <c r="AX49" i="4"/>
  <c r="Z49" i="4"/>
  <c r="P45" i="4"/>
  <c r="AB63" i="4"/>
  <c r="AD61" i="4"/>
  <c r="P7" i="4"/>
  <c r="AF16" i="4"/>
  <c r="F11" i="4"/>
  <c r="BF7" i="4"/>
  <c r="B18" i="4"/>
  <c r="X12" i="4"/>
  <c r="J5" i="4"/>
  <c r="BJ65" i="4"/>
  <c r="AP35" i="4"/>
  <c r="AT65" i="4"/>
  <c r="Z68" i="4"/>
  <c r="BD41" i="4"/>
  <c r="BB37" i="4"/>
  <c r="R14" i="4"/>
  <c r="N6" i="4"/>
  <c r="AB18" i="4"/>
  <c r="X15" i="4"/>
  <c r="X9" i="4"/>
  <c r="J15" i="4"/>
  <c r="BF13" i="4"/>
  <c r="AD4" i="4"/>
  <c r="BB13" i="4"/>
  <c r="AJ4" i="4"/>
  <c r="AD36" i="4"/>
  <c r="BD20" i="4"/>
  <c r="AB21" i="4"/>
  <c r="AD29" i="4"/>
  <c r="AT69" i="4"/>
  <c r="X56" i="4"/>
  <c r="AR32" i="4"/>
  <c r="AR60" i="4"/>
  <c r="L58" i="4"/>
  <c r="AN54" i="4"/>
  <c r="AH45" i="4"/>
  <c r="J44" i="4"/>
  <c r="V29" i="4"/>
  <c r="BF55" i="4"/>
  <c r="BD53" i="4"/>
  <c r="H32" i="4"/>
  <c r="J34" i="4"/>
  <c r="V55" i="4"/>
  <c r="J25" i="4"/>
  <c r="N34" i="4"/>
  <c r="BB29" i="4"/>
  <c r="AR50" i="4"/>
  <c r="L64" i="4"/>
  <c r="BB25" i="4"/>
  <c r="AH37" i="4"/>
  <c r="T47" i="4"/>
  <c r="AN44" i="4"/>
  <c r="BH72" i="4"/>
  <c r="J68" i="4"/>
  <c r="AP21" i="4"/>
  <c r="AN71" i="4"/>
  <c r="BF58" i="4"/>
  <c r="F41" i="4"/>
  <c r="BF72" i="4"/>
  <c r="AF24" i="4"/>
  <c r="T67" i="4"/>
  <c r="N29" i="4"/>
  <c r="H44" i="4"/>
  <c r="AB23" i="4"/>
  <c r="V20" i="4"/>
  <c r="BH63" i="4"/>
  <c r="AF31" i="4"/>
  <c r="J38" i="4"/>
  <c r="AF17" i="4"/>
  <c r="AT17" i="4"/>
  <c r="AB7" i="4"/>
  <c r="AN17" i="4"/>
  <c r="N18" i="4"/>
  <c r="BJ9" i="4"/>
  <c r="AR4" i="4"/>
  <c r="BF4" i="4"/>
  <c r="AJ42" i="4"/>
  <c r="AR53" i="4"/>
  <c r="T64" i="4"/>
  <c r="N56" i="4"/>
  <c r="AF49" i="4"/>
  <c r="H50" i="4"/>
  <c r="AB15" i="4"/>
  <c r="AF19" i="4"/>
  <c r="AX19" i="4"/>
  <c r="AV19" i="4"/>
  <c r="V15" i="4"/>
  <c r="AX18" i="4"/>
  <c r="BH5" i="4"/>
  <c r="AD60" i="4"/>
  <c r="AZ39" i="4"/>
  <c r="AH59" i="4"/>
  <c r="N23" i="4"/>
  <c r="AV48" i="4"/>
  <c r="BF43" i="4"/>
  <c r="Z8" i="4"/>
  <c r="AV16" i="4"/>
  <c r="AB11" i="4"/>
  <c r="AL19" i="4"/>
  <c r="AV12" i="4"/>
  <c r="BD32" i="4"/>
  <c r="AH32" i="4"/>
  <c r="AL70" i="4"/>
  <c r="AL38" i="4"/>
  <c r="AT22" i="4"/>
  <c r="AZ24" i="4"/>
  <c r="AJ7" i="4"/>
  <c r="H6" i="4"/>
  <c r="H8" i="4"/>
  <c r="AH65" i="4"/>
  <c r="AV27" i="4"/>
  <c r="BH49" i="4"/>
  <c r="AF22" i="4"/>
  <c r="AH34" i="4"/>
  <c r="R68" i="4"/>
  <c r="AJ59" i="4"/>
  <c r="AN42" i="4"/>
  <c r="BH41" i="4"/>
  <c r="AB39" i="4"/>
  <c r="AV59" i="4"/>
  <c r="BD38" i="4"/>
  <c r="J59" i="4"/>
  <c r="AX30" i="4"/>
  <c r="X21" i="4"/>
  <c r="AZ62" i="4"/>
  <c r="T51" i="4"/>
  <c r="T27" i="4"/>
  <c r="BD65" i="4"/>
  <c r="F45" i="4"/>
  <c r="F53" i="4"/>
  <c r="AR40" i="4"/>
  <c r="J28" i="4"/>
  <c r="AF45" i="4"/>
  <c r="X41" i="4"/>
  <c r="N51" i="4"/>
  <c r="AP64" i="4"/>
  <c r="Z35" i="4"/>
  <c r="AH26" i="4"/>
  <c r="AP46" i="4"/>
  <c r="BB60" i="4"/>
  <c r="R55" i="4"/>
  <c r="BJ27" i="4"/>
  <c r="AT44" i="4"/>
  <c r="B47" i="4"/>
  <c r="BF26" i="4"/>
  <c r="P39" i="4"/>
  <c r="AH21" i="4"/>
  <c r="F30" i="4"/>
  <c r="AZ14" i="4"/>
  <c r="AV8" i="4"/>
  <c r="H19" i="4"/>
  <c r="BB10" i="4"/>
  <c r="BD19" i="4"/>
  <c r="B19" i="4"/>
  <c r="AT4" i="4"/>
  <c r="B53" i="4"/>
  <c r="AV38" i="4"/>
  <c r="L62" i="4"/>
  <c r="AH24" i="4"/>
  <c r="AB22" i="4"/>
  <c r="N46" i="4"/>
  <c r="B55" i="4"/>
  <c r="V17" i="4"/>
  <c r="T9" i="4"/>
  <c r="Z12" i="4"/>
  <c r="AP7" i="4"/>
  <c r="AN9" i="4"/>
  <c r="BF10" i="4"/>
  <c r="AF51" i="4"/>
  <c r="AR52" i="4"/>
  <c r="AL22" i="4"/>
  <c r="BD67" i="4"/>
  <c r="J67" i="4"/>
  <c r="BD59" i="4"/>
  <c r="BJ36" i="4"/>
  <c r="BB16" i="4"/>
  <c r="R18" i="4"/>
  <c r="AJ13" i="4"/>
  <c r="N15" i="4"/>
  <c r="AN18" i="4"/>
  <c r="BB73" i="4"/>
  <c r="L68" i="4"/>
  <c r="R54" i="4"/>
  <c r="V34" i="4"/>
  <c r="AZ30" i="4"/>
  <c r="AF56" i="4"/>
  <c r="AV17" i="4"/>
  <c r="J16" i="4"/>
  <c r="AL18" i="4"/>
  <c r="BF16" i="4"/>
  <c r="Z14" i="4"/>
  <c r="BD11" i="4"/>
  <c r="AR5" i="4"/>
  <c r="AZ12" i="4"/>
  <c r="AD6" i="4"/>
  <c r="BD6" i="4"/>
  <c r="AJ5" i="4"/>
  <c r="F21" i="4"/>
  <c r="X27" i="4"/>
  <c r="BB40" i="4"/>
  <c r="BB30" i="4"/>
  <c r="AX62" i="4"/>
  <c r="P60" i="4"/>
  <c r="AT13" i="4"/>
  <c r="BH16" i="4"/>
  <c r="BB17" i="4"/>
  <c r="BB35" i="4"/>
  <c r="AH44" i="4"/>
  <c r="AN31" i="4"/>
  <c r="AT52" i="4"/>
  <c r="Z33" i="4"/>
  <c r="AX22" i="4"/>
  <c r="V12" i="4"/>
  <c r="BJ19" i="4"/>
  <c r="AP14" i="4"/>
  <c r="X7" i="4"/>
  <c r="AT8" i="4"/>
  <c r="BD18" i="4"/>
  <c r="AB4" i="4"/>
  <c r="BB34" i="4"/>
  <c r="AR25" i="4"/>
  <c r="AF30" i="4"/>
  <c r="AR41" i="4"/>
  <c r="BF63" i="4"/>
  <c r="AB30" i="4"/>
  <c r="F12" i="4"/>
  <c r="Z31" i="4"/>
  <c r="BF31" i="4"/>
  <c r="AL72" i="4"/>
  <c r="AT40" i="4"/>
  <c r="AH48" i="4"/>
  <c r="R43" i="4"/>
  <c r="AF68" i="4"/>
  <c r="AJ22" i="4"/>
  <c r="BB32" i="4"/>
  <c r="J58" i="4"/>
  <c r="AL40" i="4"/>
  <c r="F70" i="4"/>
  <c r="BH35" i="4"/>
  <c r="AP23" i="4"/>
  <c r="X22" i="4"/>
  <c r="AT53" i="4"/>
  <c r="L59" i="4"/>
  <c r="F44" i="4"/>
  <c r="Z26" i="4"/>
  <c r="AV62" i="4"/>
  <c r="AB65" i="4"/>
  <c r="F63" i="4"/>
  <c r="AV33" i="4"/>
  <c r="AT36" i="4"/>
  <c r="AH40" i="4"/>
  <c r="Z52" i="4"/>
  <c r="BD54" i="4"/>
  <c r="L46" i="4"/>
  <c r="AT42" i="4"/>
  <c r="AP43" i="4"/>
  <c r="AH33" i="4"/>
  <c r="N35" i="4"/>
  <c r="AV20" i="4"/>
  <c r="Z41" i="4"/>
  <c r="BJ22" i="4"/>
  <c r="F34" i="4"/>
  <c r="AN59" i="4"/>
  <c r="AD22" i="4"/>
  <c r="AT68" i="4"/>
  <c r="AT23" i="4"/>
  <c r="AL20" i="4"/>
  <c r="AH39" i="4"/>
  <c r="X37" i="4"/>
  <c r="BF33" i="4"/>
  <c r="AR30" i="4"/>
  <c r="AJ34" i="4"/>
  <c r="AZ25" i="4"/>
  <c r="AP70" i="4"/>
  <c r="AP47" i="4"/>
  <c r="AL57" i="4"/>
  <c r="BH26" i="4"/>
  <c r="F58" i="4"/>
  <c r="X44" i="4"/>
  <c r="AB67" i="4"/>
  <c r="AZ65" i="4"/>
  <c r="T34" i="4"/>
  <c r="BD72" i="4"/>
  <c r="AJ16" i="4"/>
  <c r="AZ9" i="4"/>
  <c r="AN12" i="4"/>
  <c r="R16" i="4"/>
  <c r="BD10" i="4"/>
  <c r="AT11" i="4"/>
  <c r="X5" i="4"/>
  <c r="N5" i="4"/>
  <c r="AR20" i="4"/>
  <c r="H41" i="4"/>
  <c r="V68" i="4"/>
  <c r="AR26" i="4"/>
  <c r="X53" i="4"/>
  <c r="AX24" i="4"/>
  <c r="AJ19" i="4"/>
  <c r="P16" i="4"/>
  <c r="L6" i="4"/>
  <c r="Z15" i="4"/>
  <c r="V16" i="4"/>
  <c r="AV10" i="4"/>
  <c r="AL49" i="4"/>
  <c r="T68" i="4"/>
  <c r="AR47" i="4"/>
  <c r="X50" i="4"/>
  <c r="T41" i="4"/>
  <c r="AR48" i="4"/>
  <c r="Z16" i="4"/>
  <c r="R9" i="4"/>
  <c r="AB16" i="4"/>
  <c r="AN15" i="4"/>
  <c r="B13" i="4"/>
  <c r="BJ6" i="4"/>
  <c r="Z61" i="4"/>
  <c r="H46" i="4"/>
  <c r="BB42" i="4"/>
  <c r="AB24" i="4"/>
  <c r="AT24" i="4"/>
  <c r="AH56" i="4"/>
  <c r="AH7" i="4"/>
  <c r="BF17" i="4"/>
  <c r="N19" i="4"/>
  <c r="AH18" i="4"/>
  <c r="X19" i="4"/>
  <c r="AJ14" i="4"/>
  <c r="F5" i="4"/>
  <c r="T14" i="4"/>
  <c r="BD17" i="4"/>
  <c r="BH15" i="4"/>
  <c r="N67" i="4"/>
  <c r="X57" i="4"/>
  <c r="BF52" i="4"/>
  <c r="L66" i="4"/>
  <c r="R46" i="4"/>
  <c r="BH55" i="4"/>
  <c r="Z6" i="4"/>
  <c r="AH9" i="4"/>
  <c r="BJ10" i="4"/>
  <c r="AR21" i="4"/>
  <c r="AR27" i="4"/>
  <c r="AT26" i="4"/>
  <c r="AV32" i="4"/>
  <c r="AX31" i="4"/>
  <c r="P38" i="4"/>
  <c r="AJ9" i="4"/>
  <c r="V14" i="4"/>
  <c r="Z9" i="4"/>
  <c r="BB7" i="4"/>
  <c r="AP11" i="4"/>
  <c r="AP15" i="4"/>
  <c r="BH19" i="4"/>
  <c r="V4" i="4"/>
  <c r="AN20" i="4"/>
  <c r="BB50" i="4"/>
  <c r="AD35" i="4"/>
  <c r="AJ52" i="4"/>
  <c r="AV42" i="4"/>
  <c r="V60" i="4"/>
  <c r="R7" i="4"/>
  <c r="AX8" i="4"/>
  <c r="AT70" i="4"/>
  <c r="AJ30" i="4"/>
  <c r="AD62" i="4"/>
  <c r="AL55" i="4"/>
  <c r="BH53" i="4"/>
  <c r="B40" i="4"/>
  <c r="AV71" i="4"/>
  <c r="AF60" i="4"/>
  <c r="BJ32" i="4"/>
  <c r="BF56" i="4"/>
  <c r="V50" i="4"/>
  <c r="AN36" i="4"/>
  <c r="V32" i="4"/>
  <c r="F31" i="4"/>
  <c r="AP33" i="4"/>
  <c r="B67" i="4"/>
  <c r="AT50" i="4"/>
  <c r="AJ66" i="4"/>
  <c r="BJ60" i="4"/>
  <c r="AT55" i="4"/>
  <c r="J30" i="4"/>
  <c r="AV52" i="4"/>
  <c r="P25" i="4"/>
  <c r="P36" i="4"/>
  <c r="T36" i="4"/>
  <c r="AT34" i="4"/>
  <c r="BD48" i="4"/>
  <c r="P58" i="4"/>
  <c r="H39" i="4"/>
  <c r="AR34" i="4"/>
  <c r="B56" i="4"/>
  <c r="AP25" i="4"/>
  <c r="BH36" i="4"/>
  <c r="BJ24" i="4"/>
  <c r="AX39" i="4"/>
  <c r="P62" i="4"/>
  <c r="V30" i="4"/>
  <c r="J48" i="4"/>
  <c r="AZ16" i="4"/>
  <c r="AZ7" i="4"/>
  <c r="BH7" i="4"/>
  <c r="AD10" i="4"/>
  <c r="AX17" i="4"/>
  <c r="AR8" i="4"/>
  <c r="BD5" i="4"/>
  <c r="AD28" i="4"/>
  <c r="X23" i="4"/>
  <c r="AJ65" i="4"/>
  <c r="R45" i="4"/>
  <c r="H23" i="4"/>
  <c r="B33" i="4"/>
  <c r="AT18" i="4"/>
  <c r="Z10" i="4"/>
  <c r="AJ8" i="4"/>
  <c r="AH13" i="4"/>
  <c r="BJ7" i="4"/>
  <c r="AL9" i="4"/>
  <c r="AZ5" i="4"/>
  <c r="BB21" i="4"/>
  <c r="AB60" i="4"/>
  <c r="AX59" i="4"/>
  <c r="BB56" i="4"/>
  <c r="AF65" i="4"/>
  <c r="AP42" i="4"/>
  <c r="AL7" i="4"/>
  <c r="BF11" i="4"/>
  <c r="AN10" i="4"/>
  <c r="BH11" i="4"/>
  <c r="P11" i="4"/>
  <c r="AV5" i="4"/>
  <c r="AH52" i="4"/>
  <c r="AD49" i="4"/>
  <c r="R67" i="4"/>
  <c r="AR63" i="4"/>
  <c r="BB33" i="4"/>
  <c r="BJ31" i="4"/>
  <c r="BJ8" i="4"/>
  <c r="BD15" i="4"/>
  <c r="AF7" i="4"/>
  <c r="AH8" i="4"/>
  <c r="AT7" i="4"/>
  <c r="Z11" i="4"/>
  <c r="BJ5" i="4"/>
  <c r="V18" i="4"/>
  <c r="AN6" i="4"/>
  <c r="B15" i="4"/>
  <c r="AN68" i="4"/>
  <c r="P69" i="4"/>
  <c r="AV66" i="4"/>
  <c r="T23" i="4"/>
  <c r="BB26" i="4"/>
  <c r="BB67" i="4"/>
  <c r="F15" i="4"/>
  <c r="AL17" i="4"/>
  <c r="AD8" i="4"/>
  <c r="H43" i="4"/>
  <c r="AP24" i="4"/>
  <c r="X36" i="4"/>
  <c r="Z36" i="4"/>
  <c r="Z63" i="4"/>
  <c r="BB55" i="4"/>
  <c r="X13" i="4"/>
  <c r="AR13" i="4"/>
  <c r="BH18" i="4"/>
  <c r="AL14" i="4"/>
  <c r="AN14" i="4"/>
  <c r="BB11" i="4"/>
  <c r="AX5" i="4"/>
  <c r="H4" i="4"/>
  <c r="BB36" i="4"/>
  <c r="X42" i="4"/>
  <c r="AR73" i="4"/>
  <c r="BH65" i="4"/>
  <c r="P51" i="4"/>
  <c r="J36" i="4"/>
  <c r="AN28" i="4"/>
  <c r="AH68" i="4"/>
  <c r="AF52" i="4"/>
  <c r="AZ63" i="4"/>
  <c r="BJ34" i="4"/>
  <c r="BJ30" i="4"/>
  <c r="AV21" i="4"/>
  <c r="BD26" i="4"/>
  <c r="AZ10" i="4"/>
  <c r="J4" i="4"/>
  <c r="V62" i="4"/>
  <c r="T19" i="4"/>
  <c r="BJ15" i="4"/>
  <c r="AZ31" i="4"/>
  <c r="AL23" i="4"/>
  <c r="AX15" i="4"/>
  <c r="Z20" i="4"/>
  <c r="B50" i="4"/>
  <c r="AD7" i="4"/>
  <c r="AX13" i="4"/>
  <c r="AL6" i="4"/>
  <c r="F56" i="4"/>
  <c r="BD52" i="4"/>
  <c r="AP49" i="4"/>
  <c r="AP6" i="4"/>
  <c r="AH19" i="4"/>
  <c r="BH38" i="4"/>
  <c r="AN51" i="4"/>
  <c r="T7" i="4"/>
  <c r="AZ19" i="4"/>
  <c r="T31" i="4"/>
  <c r="BH9" i="4"/>
  <c r="L13" i="4"/>
  <c r="R28" i="4"/>
  <c r="AD17" i="4"/>
  <c r="AX27" i="4"/>
  <c r="R26" i="4"/>
  <c r="P33" i="4"/>
  <c r="BH68" i="4"/>
  <c r="P64" i="4"/>
  <c r="H34" i="4"/>
  <c r="BJ59" i="4"/>
  <c r="BB20" i="4"/>
  <c r="AP19" i="4"/>
  <c r="Z13" i="4"/>
  <c r="H64" i="4"/>
  <c r="AN8" i="4"/>
  <c r="AN11" i="4"/>
  <c r="BH51" i="4"/>
  <c r="L57" i="4"/>
  <c r="BD8" i="4"/>
  <c r="AL29" i="4"/>
  <c r="J61" i="4"/>
  <c r="AZ17" i="4"/>
  <c r="BJ12" i="4"/>
  <c r="AT9" i="4"/>
  <c r="V57" i="4"/>
  <c r="B63" i="4"/>
  <c r="BB51" i="4"/>
  <c r="N7" i="4"/>
  <c r="Z56" i="4"/>
  <c r="J60" i="4"/>
  <c r="AP37" i="4"/>
  <c r="B12" i="4"/>
  <c r="V11" i="4"/>
  <c r="P6" i="4"/>
  <c r="AZ50" i="4"/>
  <c r="F28" i="4"/>
  <c r="BH54" i="4"/>
  <c r="AX11" i="4"/>
  <c r="V8" i="4"/>
  <c r="AB17" i="4"/>
  <c r="P19" i="4"/>
  <c r="B11" i="4"/>
  <c r="AT5" i="4"/>
  <c r="BH10" i="4"/>
  <c r="R6" i="4"/>
  <c r="AZ4" i="4"/>
  <c r="AX50" i="4"/>
  <c r="R38" i="4"/>
  <c r="AZ52" i="4"/>
  <c r="AF26" i="4"/>
  <c r="AD56" i="4"/>
  <c r="AB13" i="4"/>
  <c r="F19" i="4"/>
  <c r="AL13" i="4"/>
  <c r="BH13" i="4"/>
  <c r="T12" i="4"/>
  <c r="AH15" i="4"/>
  <c r="F4" i="4"/>
  <c r="AV23" i="4"/>
  <c r="X29" i="4"/>
  <c r="R11" i="4"/>
  <c r="BD14" i="4"/>
  <c r="BJ11" i="4"/>
  <c r="AJ17" i="4"/>
  <c r="N10" i="4"/>
  <c r="F52" i="4"/>
  <c r="J21" i="4"/>
  <c r="F62" i="4"/>
  <c r="AF72" i="4"/>
  <c r="AJ47" i="4"/>
  <c r="Z54" i="4"/>
  <c r="F39" i="4"/>
  <c r="AX44" i="4"/>
  <c r="V19" i="4"/>
  <c r="AJ18" i="4"/>
  <c r="R4" i="4"/>
  <c r="AJ28" i="4"/>
  <c r="AD11" i="4"/>
  <c r="AP12" i="4"/>
  <c r="AD39" i="4"/>
  <c r="BD56" i="4"/>
  <c r="AN13" i="4"/>
  <c r="H38" i="4"/>
  <c r="Z48" i="4"/>
  <c r="BB14" i="4"/>
  <c r="X14" i="4"/>
  <c r="BF12" i="4"/>
  <c r="AD64" i="4"/>
  <c r="AL61" i="4"/>
  <c r="H25" i="4"/>
  <c r="B16" i="4"/>
  <c r="AP63" i="4"/>
  <c r="N37" i="4"/>
  <c r="AR56" i="4"/>
  <c r="BB18" i="4"/>
  <c r="AJ12" i="4"/>
  <c r="AP13" i="4"/>
  <c r="BB5" i="4"/>
  <c r="T38" i="4"/>
  <c r="AX43" i="4"/>
  <c r="BB43" i="4"/>
  <c r="N14" i="4"/>
  <c r="AR9" i="4"/>
  <c r="B6" i="4"/>
  <c r="AD18" i="4"/>
  <c r="BJ16" i="4"/>
  <c r="H5" i="4"/>
  <c r="AV18" i="4"/>
  <c r="AP5" i="4"/>
  <c r="AT35" i="4"/>
  <c r="AZ53" i="4"/>
  <c r="BH50" i="4"/>
  <c r="T45" i="4"/>
  <c r="AB10" i="4"/>
  <c r="AR12" i="4"/>
  <c r="AD19" i="4"/>
  <c r="L48" i="4"/>
  <c r="AH25" i="4"/>
  <c r="BD31" i="4"/>
  <c r="AB44" i="4"/>
  <c r="H71" i="4"/>
  <c r="BF22" i="4"/>
  <c r="AH35" i="4"/>
  <c r="AZ48" i="4"/>
  <c r="BJ14" i="4"/>
  <c r="AT14" i="4"/>
  <c r="AB61" i="4"/>
  <c r="Z17" i="4"/>
  <c r="AN16" i="4"/>
  <c r="V27" i="4"/>
  <c r="AL42" i="4"/>
  <c r="F6" i="4"/>
  <c r="N36" i="4"/>
  <c r="AF42" i="4"/>
  <c r="AF9" i="4"/>
  <c r="BF5" i="4"/>
  <c r="N12" i="4"/>
  <c r="AV53" i="4"/>
  <c r="AV54" i="4"/>
  <c r="AF37" i="4"/>
  <c r="BJ18" i="4"/>
  <c r="T50" i="4"/>
  <c r="X63" i="4"/>
  <c r="AB72" i="4"/>
  <c r="AR19" i="4"/>
  <c r="AD15" i="4"/>
  <c r="X17" i="4"/>
  <c r="T32" i="4"/>
  <c r="AD25" i="4"/>
  <c r="AH29" i="4"/>
  <c r="H15" i="4"/>
  <c r="BB6" i="4"/>
  <c r="AB19" i="4"/>
  <c r="BF15" i="4"/>
  <c r="V28" i="4"/>
  <c r="BJ17" i="4"/>
  <c r="F49" i="4"/>
  <c r="AR59" i="4"/>
  <c r="H27" i="4"/>
  <c r="AT32" i="4"/>
  <c r="Z64" i="4"/>
  <c r="F27" i="4"/>
  <c r="AV56" i="4"/>
  <c r="H17" i="4"/>
  <c r="BD12" i="4"/>
  <c r="AT62" i="4"/>
  <c r="P28" i="4"/>
  <c r="AF12" i="4"/>
  <c r="AF58" i="4"/>
  <c r="AF15" i="4"/>
  <c r="AT12" i="4"/>
  <c r="AJ38" i="4"/>
  <c r="AP16" i="4"/>
  <c r="T17" i="4"/>
  <c r="V6" i="4"/>
  <c r="AH53" i="4"/>
  <c r="BF45" i="4"/>
  <c r="AN56" i="4"/>
  <c r="T10" i="4"/>
  <c r="AP45" i="4"/>
  <c r="BD55" i="4"/>
  <c r="J29" i="4"/>
  <c r="AT6" i="4"/>
  <c r="L11" i="4"/>
  <c r="T16" i="4"/>
  <c r="BH52" i="4"/>
  <c r="AR29" i="4"/>
  <c r="AL34" i="4"/>
  <c r="X18" i="4"/>
  <c r="AX14" i="4"/>
  <c r="AD9" i="4"/>
  <c r="BB8" i="4"/>
  <c r="AX6" i="4"/>
  <c r="AP9" i="4"/>
  <c r="AN4" i="4"/>
  <c r="BF48" i="4"/>
  <c r="AT57" i="4"/>
  <c r="P41" i="4"/>
  <c r="AZ51" i="4"/>
  <c r="N21" i="4"/>
  <c r="AT63" i="4"/>
  <c r="T13" i="4"/>
  <c r="AX10" i="4"/>
  <c r="BH12" i="4"/>
  <c r="AR14" i="4"/>
  <c r="AH5" i="4"/>
  <c r="AX4" i="4"/>
  <c r="AD5" i="4"/>
  <c r="R27" i="4"/>
  <c r="AX16" i="4"/>
  <c r="BJ29" i="4"/>
  <c r="P18" i="4"/>
  <c r="L69" i="4"/>
  <c r="AP52" i="4"/>
  <c r="AR64" i="4"/>
  <c r="BJ64" i="4"/>
  <c r="AF25" i="4"/>
  <c r="V49" i="4"/>
  <c r="AF55" i="4"/>
  <c r="AP8" i="4"/>
  <c r="BB49" i="4"/>
  <c r="AB51" i="4"/>
  <c r="Z19" i="4"/>
  <c r="V24" i="4"/>
  <c r="AR6" i="4"/>
  <c r="Z7" i="4"/>
  <c r="AJ27" i="4"/>
  <c r="AT19" i="4"/>
  <c r="AL12" i="4"/>
  <c r="X4" i="4"/>
  <c r="AH10" i="4"/>
  <c r="AL45" i="4"/>
  <c r="V25" i="4"/>
  <c r="BB12" i="4"/>
  <c r="AL11" i="4"/>
  <c r="V41" i="4"/>
  <c r="AV29" i="4"/>
  <c r="BB65" i="4"/>
  <c r="BF6" i="4"/>
  <c r="H13" i="4"/>
  <c r="T15" i="4"/>
  <c r="P4" i="4"/>
  <c r="BD71" i="4"/>
  <c r="J66" i="4"/>
  <c r="P67" i="4"/>
  <c r="AD16" i="4"/>
  <c r="AL8" i="4"/>
  <c r="AX7" i="4"/>
  <c r="AZ11" i="4"/>
  <c r="AR7" i="4"/>
  <c r="T4" i="4"/>
  <c r="AF14" i="4"/>
  <c r="B4" i="4"/>
  <c r="AF46" i="4"/>
  <c r="BD58" i="4"/>
  <c r="T28" i="4"/>
  <c r="H31" i="4"/>
  <c r="AD46" i="4"/>
  <c r="N41" i="4"/>
  <c r="P15" i="4"/>
  <c r="AZ13" i="4"/>
  <c r="J8" i="4"/>
  <c r="AJ11" i="4"/>
  <c r="AB5" i="4"/>
  <c r="AF5" i="4"/>
  <c r="AL16" i="4"/>
  <c r="AZ28" i="4"/>
  <c r="AP18" i="4"/>
  <c r="Z37" i="4"/>
  <c r="N8" i="4"/>
  <c r="Z59" i="4"/>
  <c r="AN53" i="4"/>
  <c r="T29" i="4"/>
  <c r="X58" i="4"/>
  <c r="AF33" i="4"/>
  <c r="N47" i="4"/>
  <c r="BD22" i="4"/>
  <c r="AH17" i="4"/>
  <c r="AL5" i="4"/>
  <c r="BH64" i="4"/>
  <c r="AD38" i="4"/>
  <c r="AF11" i="4"/>
  <c r="Z4" i="4"/>
  <c r="AD53" i="4"/>
  <c r="BD9" i="4"/>
  <c r="BH14" i="4"/>
  <c r="N53" i="4"/>
  <c r="R15" i="4"/>
  <c r="F16" i="4"/>
  <c r="AV4" i="4"/>
  <c r="BF8" i="4"/>
  <c r="BD61" i="4"/>
  <c r="Z44" i="4"/>
  <c r="AR16" i="4"/>
  <c r="V10" i="4"/>
  <c r="BF38" i="4"/>
  <c r="AX67" i="4"/>
  <c r="AH41" i="4"/>
  <c r="AF13" i="4"/>
  <c r="AB14" i="4"/>
  <c r="X16" i="4"/>
  <c r="V5" i="4"/>
  <c r="AF36" i="4"/>
  <c r="AJ33" i="4"/>
  <c r="BF32" i="4"/>
  <c r="P9" i="4"/>
  <c r="F17" i="4"/>
  <c r="AJ6" i="4"/>
  <c r="AR17" i="4"/>
  <c r="AN7" i="4"/>
  <c r="AH4" i="4"/>
  <c r="X11" i="4"/>
  <c r="T11" i="4"/>
  <c r="AP68" i="4"/>
  <c r="P66" i="4"/>
  <c r="B22" i="4"/>
  <c r="J23" i="4"/>
  <c r="P43" i="4"/>
  <c r="N11" i="4"/>
  <c r="N16" i="4"/>
  <c r="P12" i="4"/>
  <c r="AD14" i="4"/>
  <c r="AB6" i="4"/>
  <c r="N4" i="4"/>
  <c r="BJ61" i="4"/>
  <c r="BF53" i="4"/>
  <c r="BF14" i="4"/>
  <c r="AZ6" i="4"/>
  <c r="B5" i="4"/>
  <c r="BJ28" i="4"/>
  <c r="AL15" i="4"/>
  <c r="P5" i="4"/>
  <c r="BH8" i="4"/>
  <c r="F61" i="4"/>
  <c r="X55" i="4"/>
  <c r="AT20" i="4"/>
  <c r="BD39" i="4"/>
  <c r="AZ27" i="4"/>
  <c r="H47" i="4"/>
  <c r="BF60" i="4"/>
  <c r="P14" i="4"/>
  <c r="BD25" i="4"/>
  <c r="AR61" i="4"/>
  <c r="J17" i="4"/>
  <c r="J65" i="4"/>
  <c r="AZ8" i="4"/>
  <c r="BJ4" i="4"/>
  <c r="R60" i="4"/>
  <c r="BF18" i="4"/>
  <c r="L12" i="4"/>
  <c r="V7" i="4"/>
  <c r="AH11" i="4"/>
  <c r="AF23" i="4"/>
  <c r="BF36" i="4"/>
  <c r="T18" i="4"/>
  <c r="BF9" i="4"/>
  <c r="AH67" i="4"/>
  <c r="AD37" i="4"/>
  <c r="AH27" i="4"/>
  <c r="BD7" i="4"/>
  <c r="AF10" i="4"/>
  <c r="X8" i="4"/>
  <c r="P17" i="4"/>
  <c r="AZ37" i="4"/>
  <c r="N64" i="4"/>
  <c r="X20" i="4"/>
  <c r="AB8" i="4"/>
  <c r="F14" i="4"/>
  <c r="BD13" i="4"/>
  <c r="B14" i="4"/>
  <c r="T5" i="4"/>
  <c r="BD4" i="4"/>
  <c r="AV6" i="4"/>
  <c r="BJ13" i="4"/>
  <c r="H65" i="4"/>
  <c r="BH57" i="4"/>
  <c r="AZ55" i="4"/>
  <c r="B51" i="4"/>
  <c r="AJ73" i="4"/>
  <c r="V13" i="4"/>
  <c r="V9" i="4"/>
  <c r="Z18" i="4"/>
  <c r="AF8" i="4"/>
  <c r="AH12" i="4"/>
  <c r="BH4" i="4"/>
  <c r="BB4" i="4"/>
  <c r="AD12" i="4"/>
  <c r="AX21" i="4"/>
  <c r="AB9" i="4"/>
  <c r="AX12" i="4"/>
  <c r="AB70" i="4"/>
  <c r="AX9" i="4"/>
  <c r="AL4" i="4"/>
  <c r="AV9" i="4"/>
  <c r="AN5" i="4"/>
  <c r="N48" i="3" l="1"/>
  <c r="P51" i="3"/>
  <c r="P63" i="3"/>
  <c r="Q61" i="3"/>
  <c r="O37" i="3"/>
  <c r="N46" i="3"/>
  <c r="N80" i="3"/>
  <c r="O25" i="3"/>
  <c r="N25" i="3"/>
  <c r="O16" i="3"/>
  <c r="N11" i="3"/>
  <c r="Q19" i="3"/>
  <c r="N18" i="3"/>
  <c r="Q14" i="3"/>
  <c r="P13" i="3"/>
  <c r="O18" i="3"/>
  <c r="N26" i="3"/>
  <c r="P20" i="3"/>
  <c r="O21" i="3"/>
  <c r="N22" i="3"/>
  <c r="N24" i="3"/>
  <c r="N31" i="3"/>
  <c r="N15" i="3"/>
  <c r="N19" i="3"/>
  <c r="P7" i="3"/>
  <c r="O15" i="3"/>
  <c r="P10" i="3"/>
  <c r="Q20" i="3"/>
  <c r="O31" i="3"/>
  <c r="O29" i="3"/>
  <c r="P30" i="3"/>
  <c r="O20" i="3"/>
  <c r="N28" i="3"/>
  <c r="O23" i="3"/>
  <c r="P6" i="3"/>
  <c r="O19" i="3"/>
  <c r="N12" i="3"/>
  <c r="Q13" i="3"/>
  <c r="P29" i="3"/>
  <c r="N23" i="3"/>
  <c r="Q28" i="3"/>
  <c r="Q25" i="3"/>
  <c r="N27" i="3"/>
  <c r="O32" i="3"/>
  <c r="N29" i="3"/>
  <c r="P18" i="3"/>
  <c r="Q12" i="3"/>
  <c r="N13" i="3"/>
  <c r="P9" i="3"/>
  <c r="Q18" i="3"/>
  <c r="O10" i="3"/>
  <c r="O7" i="3"/>
  <c r="Q10" i="3"/>
  <c r="Q6" i="3"/>
  <c r="O14" i="3"/>
  <c r="O27" i="3"/>
  <c r="Q24" i="3"/>
  <c r="P32" i="3"/>
  <c r="N30" i="3"/>
  <c r="Q29" i="3"/>
  <c r="O24" i="3"/>
  <c r="O22" i="3"/>
  <c r="P25" i="3"/>
  <c r="P22" i="3"/>
  <c r="O30" i="3"/>
  <c r="O28" i="3"/>
  <c r="P12" i="3"/>
  <c r="Q9" i="3"/>
  <c r="N7" i="3"/>
  <c r="P28" i="3"/>
  <c r="P21" i="3"/>
  <c r="N20" i="3"/>
  <c r="Q27" i="3"/>
  <c r="P24" i="3"/>
  <c r="Q23" i="3"/>
  <c r="O9" i="3"/>
  <c r="O11" i="3"/>
  <c r="P19" i="3"/>
  <c r="N17" i="3"/>
  <c r="P11" i="3"/>
  <c r="O6" i="3"/>
  <c r="P15" i="3"/>
  <c r="P17" i="3"/>
  <c r="Q11" i="3"/>
  <c r="Q5" i="3"/>
  <c r="O5" i="3"/>
  <c r="P5" i="3"/>
  <c r="N5" i="3"/>
  <c r="O4" i="3"/>
  <c r="Q4" i="3"/>
  <c r="P4" i="3"/>
  <c r="N4" i="3"/>
  <c r="AD4" i="5" a="1"/>
  <c r="V4" i="5" a="1"/>
  <c r="N4" i="5" a="1"/>
  <c r="F4" i="5" a="1"/>
  <c r="O81" i="3"/>
  <c r="N81" i="3"/>
  <c r="C81" i="3"/>
  <c r="B81" i="3"/>
  <c r="C80" i="3"/>
  <c r="B80" i="3"/>
  <c r="C79" i="3"/>
  <c r="B79" i="3"/>
  <c r="C78" i="3"/>
  <c r="B78" i="3"/>
  <c r="C77" i="3"/>
  <c r="B77" i="3"/>
  <c r="C76" i="3"/>
  <c r="B76" i="3"/>
  <c r="C75" i="3"/>
  <c r="B75" i="3"/>
  <c r="C74" i="3"/>
  <c r="B74" i="3"/>
  <c r="C73" i="3"/>
  <c r="B73" i="3"/>
  <c r="C72" i="3"/>
  <c r="B72" i="3"/>
  <c r="C71" i="3"/>
  <c r="B71" i="3"/>
  <c r="C70" i="3"/>
  <c r="B70" i="3"/>
  <c r="C69" i="3"/>
  <c r="B69" i="3"/>
  <c r="C68" i="3"/>
  <c r="B68" i="3"/>
  <c r="C67" i="3"/>
  <c r="B67" i="3"/>
  <c r="C66" i="3"/>
  <c r="B66" i="3"/>
  <c r="C65" i="3"/>
  <c r="B65" i="3"/>
  <c r="C64" i="3"/>
  <c r="B64" i="3"/>
  <c r="C63" i="3"/>
  <c r="B63" i="3"/>
  <c r="C62" i="3"/>
  <c r="B62" i="3"/>
  <c r="C61" i="3"/>
  <c r="B61" i="3"/>
  <c r="C60" i="3"/>
  <c r="B60" i="3"/>
  <c r="C59" i="3"/>
  <c r="B59" i="3"/>
  <c r="C58" i="3"/>
  <c r="B58" i="3"/>
  <c r="C57" i="3"/>
  <c r="B57" i="3"/>
  <c r="C56" i="3"/>
  <c r="B56" i="3"/>
  <c r="C55" i="3"/>
  <c r="B55" i="3"/>
  <c r="C54" i="3"/>
  <c r="B54" i="3"/>
  <c r="C53" i="3"/>
  <c r="B53" i="3"/>
  <c r="C52" i="3"/>
  <c r="B52" i="3"/>
  <c r="C51" i="3"/>
  <c r="B51" i="3"/>
  <c r="C50" i="3"/>
  <c r="B50" i="3"/>
  <c r="C49" i="3"/>
  <c r="B49" i="3"/>
  <c r="C48" i="3"/>
  <c r="B48" i="3"/>
  <c r="C47" i="3"/>
  <c r="B47" i="3"/>
  <c r="C46" i="3"/>
  <c r="B46" i="3"/>
  <c r="C45" i="3"/>
  <c r="B45" i="3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4" i="3"/>
  <c r="B14" i="3"/>
  <c r="C13" i="3"/>
  <c r="B13" i="3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C5" i="3"/>
  <c r="B5" i="3"/>
  <c r="C4" i="3"/>
  <c r="B4" i="3"/>
  <c r="J1" i="3"/>
  <c r="I1" i="3"/>
  <c r="H1" i="3"/>
  <c r="Z5" i="5" l="1"/>
  <c r="Z6" i="5"/>
  <c r="Z7" i="5"/>
  <c r="Z8" i="5"/>
  <c r="AD4" i="5"/>
  <c r="Z4" i="5" s="1"/>
  <c r="R5" i="5"/>
  <c r="R6" i="5"/>
  <c r="R7" i="5"/>
  <c r="R8" i="5"/>
  <c r="V4" i="5"/>
  <c r="R4" i="5" s="1"/>
  <c r="N4" i="5"/>
  <c r="J4" i="5" s="1"/>
  <c r="J5" i="5"/>
  <c r="J6" i="5"/>
  <c r="J7" i="5"/>
  <c r="J8" i="5"/>
  <c r="F4" i="5"/>
  <c r="B4" i="5" s="1"/>
  <c r="B6" i="5"/>
  <c r="B5" i="5"/>
  <c r="B7" i="5"/>
  <c r="B8" i="5"/>
  <c r="F7" i="2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B35" i="2" l="1"/>
  <c r="E35" i="2" s="1"/>
  <c r="B34" i="2"/>
  <c r="E34" i="2" s="1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B15" i="2"/>
  <c r="E15" i="2" s="1"/>
  <c r="E14" i="2"/>
  <c r="B13" i="2"/>
  <c r="E13" i="2" s="1"/>
  <c r="B12" i="2"/>
  <c r="E12" i="2" s="1"/>
  <c r="B11" i="2"/>
  <c r="E11" i="2" s="1"/>
  <c r="B10" i="2"/>
  <c r="E10" i="2" s="1"/>
  <c r="B9" i="2"/>
  <c r="E9" i="2" s="1"/>
  <c r="B8" i="2"/>
  <c r="E8" i="2" s="1"/>
  <c r="B7" i="2"/>
  <c r="E7" i="2" s="1"/>
  <c r="B6" i="2"/>
  <c r="E6" i="2" l="1"/>
  <c r="J31" i="1"/>
  <c r="M32" i="1"/>
  <c r="N32" i="1"/>
  <c r="N31" i="1"/>
  <c r="H33" i="1"/>
  <c r="I33" i="1" s="1"/>
  <c r="M31" i="1"/>
  <c r="J32" i="1"/>
  <c r="N29" i="1"/>
  <c r="N34" i="1"/>
  <c r="J30" i="1"/>
  <c r="M29" i="1"/>
  <c r="J33" i="1"/>
  <c r="H32" i="1"/>
  <c r="I32" i="1" s="1"/>
  <c r="M33" i="1"/>
  <c r="H29" i="1"/>
  <c r="I29" i="1" s="1"/>
  <c r="H31" i="1"/>
  <c r="I31" i="1" s="1"/>
  <c r="H34" i="1"/>
  <c r="I34" i="1" s="1"/>
  <c r="J29" i="1"/>
  <c r="N30" i="1"/>
  <c r="N33" i="1"/>
  <c r="H30" i="1"/>
  <c r="I30" i="1" s="1"/>
  <c r="M34" i="1"/>
  <c r="M30" i="1"/>
  <c r="J34" i="1"/>
  <c r="L34" i="1"/>
  <c r="L29" i="1"/>
  <c r="K31" i="1"/>
  <c r="L32" i="1"/>
  <c r="L30" i="1"/>
  <c r="K30" i="1"/>
  <c r="L31" i="1"/>
  <c r="L33" i="1"/>
  <c r="K33" i="1"/>
  <c r="K32" i="1"/>
  <c r="K34" i="1"/>
  <c r="K29" i="1"/>
  <c r="N16" i="1"/>
  <c r="M24" i="1"/>
  <c r="M17" i="1"/>
  <c r="H15" i="1"/>
  <c r="I15" i="1" s="1"/>
  <c r="M6" i="1"/>
  <c r="N17" i="1"/>
  <c r="H13" i="1"/>
  <c r="I13" i="1" s="1"/>
  <c r="N23" i="1"/>
  <c r="J10" i="1"/>
  <c r="M12" i="1"/>
  <c r="J17" i="1"/>
  <c r="J15" i="1"/>
  <c r="J11" i="1"/>
  <c r="N28" i="1"/>
  <c r="M35" i="1"/>
  <c r="M8" i="1"/>
  <c r="J16" i="1"/>
  <c r="J28" i="1"/>
  <c r="H35" i="1"/>
  <c r="N7" i="1"/>
  <c r="H6" i="1"/>
  <c r="I6" i="1" s="1"/>
  <c r="J14" i="1"/>
  <c r="J21" i="1"/>
  <c r="M15" i="1"/>
  <c r="N9" i="1"/>
  <c r="N8" i="1"/>
  <c r="J27" i="1"/>
  <c r="H26" i="1"/>
  <c r="I26" i="1" s="1"/>
  <c r="N24" i="1"/>
  <c r="H10" i="1"/>
  <c r="I10" i="1" s="1"/>
  <c r="N11" i="1"/>
  <c r="M27" i="1"/>
  <c r="N14" i="1"/>
  <c r="J26" i="1"/>
  <c r="J19" i="1"/>
  <c r="N21" i="1"/>
  <c r="H28" i="1"/>
  <c r="I28" i="1" s="1"/>
  <c r="N10" i="1"/>
  <c r="N18" i="1"/>
  <c r="J22" i="1"/>
  <c r="J12" i="1"/>
  <c r="J24" i="1"/>
  <c r="H27" i="1"/>
  <c r="I27" i="1" s="1"/>
  <c r="M18" i="1"/>
  <c r="H11" i="1"/>
  <c r="I11" i="1" s="1"/>
  <c r="M11" i="1"/>
  <c r="M22" i="1"/>
  <c r="N15" i="1"/>
  <c r="H7" i="1"/>
  <c r="I7" i="1" s="1"/>
  <c r="J25" i="1"/>
  <c r="H24" i="1"/>
  <c r="I24" i="1" s="1"/>
  <c r="H22" i="1"/>
  <c r="I22" i="1" s="1"/>
  <c r="M9" i="1"/>
  <c r="H12" i="1"/>
  <c r="J13" i="1"/>
  <c r="J6" i="1"/>
  <c r="M14" i="1"/>
  <c r="H17" i="1"/>
  <c r="I17" i="1" s="1"/>
  <c r="N13" i="1"/>
  <c r="M19" i="1"/>
  <c r="N35" i="1"/>
  <c r="M10" i="1"/>
  <c r="H19" i="1"/>
  <c r="I19" i="1" s="1"/>
  <c r="J35" i="1"/>
  <c r="J20" i="1"/>
  <c r="N22" i="1"/>
  <c r="H25" i="1"/>
  <c r="I25" i="1" s="1"/>
  <c r="M13" i="1"/>
  <c r="N12" i="1"/>
  <c r="H16" i="1"/>
  <c r="I16" i="1" s="1"/>
  <c r="N6" i="1"/>
  <c r="M25" i="1"/>
  <c r="M21" i="1"/>
  <c r="M23" i="1"/>
  <c r="N27" i="1"/>
  <c r="H20" i="1"/>
  <c r="I20" i="1" s="1"/>
  <c r="M28" i="1"/>
  <c r="J8" i="1"/>
  <c r="J7" i="1"/>
  <c r="N19" i="1"/>
  <c r="J23" i="1"/>
  <c r="H14" i="1"/>
  <c r="I14" i="1" s="1"/>
  <c r="H21" i="1"/>
  <c r="I21" i="1" s="1"/>
  <c r="M16" i="1"/>
  <c r="M20" i="1"/>
  <c r="J18" i="1"/>
  <c r="J9" i="1"/>
  <c r="N25" i="1"/>
  <c r="H23" i="1"/>
  <c r="I23" i="1" s="1"/>
  <c r="H18" i="1"/>
  <c r="I18" i="1" s="1"/>
  <c r="H9" i="1"/>
  <c r="I9" i="1" s="1"/>
  <c r="N26" i="1"/>
  <c r="N20" i="1"/>
  <c r="M26" i="1"/>
  <c r="M7" i="1"/>
  <c r="H8" i="1"/>
  <c r="I8" i="1" s="1"/>
  <c r="L7" i="1"/>
  <c r="L6" i="1"/>
  <c r="K8" i="1"/>
  <c r="L24" i="1"/>
  <c r="K18" i="1"/>
  <c r="K19" i="1"/>
  <c r="K9" i="1"/>
  <c r="L12" i="1"/>
  <c r="P6" i="1"/>
  <c r="L21" i="1"/>
  <c r="L10" i="1"/>
  <c r="K21" i="1"/>
  <c r="K27" i="1"/>
  <c r="K20" i="1"/>
  <c r="L20" i="1"/>
  <c r="L8" i="1"/>
  <c r="K17" i="1"/>
  <c r="K10" i="1"/>
  <c r="K6" i="1"/>
  <c r="L26" i="1"/>
  <c r="L15" i="1"/>
  <c r="L25" i="1"/>
  <c r="K16" i="1"/>
  <c r="L35" i="1"/>
  <c r="L19" i="1"/>
  <c r="K24" i="1"/>
  <c r="K12" i="1"/>
  <c r="O6" i="1"/>
  <c r="K28" i="1"/>
  <c r="K22" i="1"/>
  <c r="L16" i="1"/>
  <c r="K23" i="1"/>
  <c r="L28" i="1"/>
  <c r="L27" i="1"/>
  <c r="K25" i="1"/>
  <c r="L22" i="1"/>
  <c r="L17" i="1"/>
  <c r="K11" i="1"/>
  <c r="K13" i="1"/>
  <c r="L14" i="1"/>
  <c r="K7" i="1"/>
  <c r="L13" i="1"/>
  <c r="K35" i="1"/>
  <c r="L9" i="1"/>
  <c r="K14" i="1"/>
  <c r="L23" i="1"/>
  <c r="K15" i="1"/>
  <c r="L18" i="1"/>
  <c r="K26" i="1"/>
  <c r="L11" i="1"/>
  <c r="I12" i="1" l="1"/>
  <c r="N13" i="5" a="1"/>
  <c r="F13" i="5" a="1"/>
  <c r="I35" i="1"/>
  <c r="C8" i="2"/>
  <c r="G8" i="1"/>
  <c r="G11" i="1"/>
  <c r="C11" i="2"/>
  <c r="G6" i="1"/>
  <c r="C6" i="2"/>
  <c r="C33" i="2"/>
  <c r="G33" i="1"/>
  <c r="C28" i="2"/>
  <c r="G28" i="1"/>
  <c r="C16" i="2"/>
  <c r="G16" i="1"/>
  <c r="C13" i="2"/>
  <c r="G13" i="1"/>
  <c r="C26" i="2"/>
  <c r="G26" i="1"/>
  <c r="C14" i="2"/>
  <c r="G14" i="1"/>
  <c r="G9" i="1"/>
  <c r="C9" i="2"/>
  <c r="G20" i="1"/>
  <c r="C20" i="2"/>
  <c r="G29" i="1"/>
  <c r="C29" i="2"/>
  <c r="C27" i="2"/>
  <c r="G27" i="1"/>
  <c r="C15" i="2"/>
  <c r="G15" i="1"/>
  <c r="C18" i="2"/>
  <c r="G18" i="1"/>
  <c r="G31" i="1"/>
  <c r="C31" i="2"/>
  <c r="C19" i="2"/>
  <c r="G19" i="1"/>
  <c r="C21" i="2"/>
  <c r="G21" i="1"/>
  <c r="G23" i="1"/>
  <c r="C23" i="2"/>
  <c r="C35" i="2"/>
  <c r="G35" i="1"/>
  <c r="G25" i="1"/>
  <c r="C25" i="2"/>
  <c r="G12" i="1"/>
  <c r="C12" i="2"/>
  <c r="G7" i="1"/>
  <c r="C7" i="2"/>
  <c r="G10" i="1"/>
  <c r="C10" i="2"/>
  <c r="G32" i="1"/>
  <c r="C32" i="2"/>
  <c r="C17" i="2"/>
  <c r="G17" i="1"/>
  <c r="C24" i="2"/>
  <c r="G24" i="1"/>
  <c r="C30" i="2"/>
  <c r="G30" i="1"/>
  <c r="C22" i="2"/>
  <c r="G22" i="1"/>
  <c r="C34" i="2"/>
  <c r="G34" i="1"/>
  <c r="D6" i="2" l="1"/>
  <c r="D8" i="2"/>
  <c r="D9" i="2"/>
  <c r="D13" i="2"/>
  <c r="D14" i="2"/>
  <c r="D10" i="2"/>
  <c r="D7" i="2"/>
  <c r="D18" i="2"/>
  <c r="D12" i="2"/>
  <c r="D29" i="2"/>
  <c r="D33" i="2"/>
  <c r="D11" i="2"/>
  <c r="D28" i="2"/>
  <c r="D26" i="2"/>
  <c r="D20" i="2"/>
  <c r="D27" i="2"/>
  <c r="D15" i="2"/>
  <c r="D31" i="2"/>
  <c r="D19" i="2"/>
  <c r="D35" i="2"/>
  <c r="D21" i="2"/>
  <c r="D23" i="2"/>
  <c r="D25" i="2"/>
  <c r="D30" i="2"/>
  <c r="D32" i="2"/>
  <c r="D24" i="2"/>
  <c r="D17" i="2"/>
  <c r="D22" i="2"/>
  <c r="D34" i="2"/>
  <c r="D16" i="2"/>
  <c r="V13" i="5" a="1"/>
  <c r="AD13" i="5" a="1"/>
  <c r="O16" i="5"/>
  <c r="J17" i="5"/>
  <c r="J16" i="5"/>
  <c r="J14" i="5"/>
  <c r="J15" i="5"/>
  <c r="O14" i="5"/>
  <c r="O15" i="5"/>
  <c r="O17" i="5"/>
  <c r="N13" i="5"/>
  <c r="G16" i="5"/>
  <c r="G15" i="5"/>
  <c r="G17" i="5"/>
  <c r="G14" i="5"/>
  <c r="B14" i="5"/>
  <c r="B15" i="5"/>
  <c r="B16" i="5"/>
  <c r="B17" i="5"/>
  <c r="F13" i="5"/>
  <c r="G13" i="5" s="1"/>
  <c r="G13" i="2" l="1"/>
  <c r="H13" i="2" s="1"/>
  <c r="G20" i="2"/>
  <c r="H20" i="2" s="1"/>
  <c r="G8" i="2"/>
  <c r="H8" i="2" s="1"/>
  <c r="G6" i="2"/>
  <c r="H6" i="2" s="1"/>
  <c r="G32" i="2"/>
  <c r="H32" i="2" s="1"/>
  <c r="G23" i="2"/>
  <c r="H23" i="2" s="1"/>
  <c r="G31" i="2"/>
  <c r="H31" i="2" s="1"/>
  <c r="G9" i="2"/>
  <c r="H9" i="2" s="1"/>
  <c r="G15" i="2"/>
  <c r="H15" i="2" s="1"/>
  <c r="G25" i="2"/>
  <c r="H25" i="2" s="1"/>
  <c r="G7" i="2"/>
  <c r="H7" i="2" s="1"/>
  <c r="G11" i="2"/>
  <c r="H11" i="2" s="1"/>
  <c r="G12" i="2"/>
  <c r="H12" i="2" s="1"/>
  <c r="G21" i="2"/>
  <c r="H21" i="2" s="1"/>
  <c r="G24" i="2"/>
  <c r="H24" i="2" s="1"/>
  <c r="G26" i="2"/>
  <c r="H26" i="2" s="1"/>
  <c r="G29" i="2"/>
  <c r="H29" i="2" s="1"/>
  <c r="G16" i="2"/>
  <c r="H16" i="2" s="1"/>
  <c r="G18" i="2"/>
  <c r="H18" i="2" s="1"/>
  <c r="G19" i="2"/>
  <c r="H19" i="2" s="1"/>
  <c r="G27" i="2"/>
  <c r="H27" i="2" s="1"/>
  <c r="G10" i="2"/>
  <c r="H10" i="2" s="1"/>
  <c r="G14" i="2"/>
  <c r="H14" i="2" s="1"/>
  <c r="G28" i="2"/>
  <c r="H28" i="2" s="1"/>
  <c r="G30" i="2"/>
  <c r="H30" i="2" s="1"/>
  <c r="G34" i="2"/>
  <c r="H34" i="2" s="1"/>
  <c r="G35" i="2"/>
  <c r="H35" i="2" s="1"/>
  <c r="G17" i="2"/>
  <c r="H17" i="2" s="1"/>
  <c r="G22" i="2"/>
  <c r="H22" i="2" s="1"/>
  <c r="G33" i="2"/>
  <c r="H33" i="2" s="1"/>
  <c r="R14" i="5"/>
  <c r="R16" i="5"/>
  <c r="R17" i="5"/>
  <c r="R15" i="5"/>
  <c r="V13" i="5"/>
  <c r="R13" i="5" s="1"/>
  <c r="Z14" i="5"/>
  <c r="Z15" i="5"/>
  <c r="Z16" i="5"/>
  <c r="Z17" i="5"/>
  <c r="AD13" i="5"/>
  <c r="Z13" i="5" s="1"/>
  <c r="O13" i="5"/>
  <c r="J13" i="5"/>
  <c r="B13" i="5"/>
  <c r="I24" i="2" l="1"/>
  <c r="I19" i="2"/>
  <c r="I35" i="2"/>
  <c r="I32" i="2"/>
  <c r="I23" i="2"/>
  <c r="I31" i="2"/>
  <c r="I15" i="2"/>
  <c r="I16" i="2"/>
  <c r="I7" i="2"/>
  <c r="I6" i="2"/>
  <c r="I30" i="2"/>
  <c r="I17" i="2"/>
  <c r="I11" i="2"/>
  <c r="I26" i="2"/>
  <c r="I14" i="2"/>
  <c r="I20" i="2"/>
  <c r="I25" i="2"/>
  <c r="I8" i="2"/>
  <c r="I12" i="2"/>
  <c r="I34" i="2"/>
  <c r="I22" i="2"/>
  <c r="I33" i="2"/>
  <c r="I27" i="2"/>
  <c r="I18" i="2"/>
  <c r="I10" i="2"/>
  <c r="I28" i="2"/>
  <c r="I29" i="2"/>
  <c r="I13" i="2"/>
  <c r="I21" i="2"/>
  <c r="I9" i="2"/>
  <c r="J35" i="2"/>
  <c r="K35" i="2" s="1"/>
  <c r="J23" i="2"/>
  <c r="K23" i="2" s="1"/>
  <c r="J15" i="2"/>
  <c r="K15" i="2" s="1"/>
  <c r="J7" i="2"/>
  <c r="K7" i="2" s="1"/>
  <c r="J30" i="2"/>
  <c r="K30" i="2" s="1"/>
  <c r="J26" i="2"/>
  <c r="K26" i="2" s="1"/>
  <c r="J20" i="2"/>
  <c r="K20" i="2" s="1"/>
  <c r="J25" i="2"/>
  <c r="K25" i="2" s="1"/>
  <c r="J8" i="2"/>
  <c r="K8" i="2" s="1"/>
  <c r="J12" i="2"/>
  <c r="K12" i="2" s="1"/>
  <c r="J34" i="2"/>
  <c r="K34" i="2" s="1"/>
  <c r="J22" i="2"/>
  <c r="K22" i="2" s="1"/>
  <c r="J33" i="2"/>
  <c r="K33" i="2" s="1"/>
  <c r="J27" i="2"/>
  <c r="K27" i="2" s="1"/>
  <c r="J18" i="2"/>
  <c r="K18" i="2" s="1"/>
  <c r="J32" i="2"/>
  <c r="K32" i="2" s="1"/>
  <c r="J31" i="2"/>
  <c r="K31" i="2" s="1"/>
  <c r="J16" i="2"/>
  <c r="K16" i="2" s="1"/>
  <c r="J6" i="2"/>
  <c r="K6" i="2" s="1"/>
  <c r="J17" i="2"/>
  <c r="K17" i="2" s="1"/>
  <c r="J11" i="2"/>
  <c r="K11" i="2" s="1"/>
  <c r="J14" i="2"/>
  <c r="K14" i="2" s="1"/>
  <c r="J24" i="2"/>
  <c r="K24" i="2" s="1"/>
  <c r="J19" i="2"/>
  <c r="K19" i="2" s="1"/>
  <c r="J10" i="2"/>
  <c r="K10" i="2" s="1"/>
  <c r="J28" i="2"/>
  <c r="K28" i="2" s="1"/>
  <c r="J29" i="2"/>
  <c r="K29" i="2" s="1"/>
  <c r="J13" i="2"/>
  <c r="K13" i="2" s="1"/>
  <c r="J21" i="2"/>
  <c r="K21" i="2" s="1"/>
  <c r="J9" i="2"/>
  <c r="K9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<sst xmlns="http://schemas.openxmlformats.org/spreadsheetml/2006/main" count="178" uniqueCount="91">
  <si>
    <t>Last</t>
  </si>
  <si>
    <t>NC</t>
  </si>
  <si>
    <t>%NC</t>
  </si>
  <si>
    <t>S.AAPL</t>
  </si>
  <si>
    <t>Open</t>
  </si>
  <si>
    <t>High</t>
  </si>
  <si>
    <t>Low</t>
  </si>
  <si>
    <t>Bid Vol</t>
  </si>
  <si>
    <t>Bid</t>
  </si>
  <si>
    <t>Ask</t>
  </si>
  <si>
    <t>Ask Vol</t>
  </si>
  <si>
    <t>Long Description</t>
  </si>
  <si>
    <t>Total Volume</t>
  </si>
  <si>
    <t>S.AXP</t>
  </si>
  <si>
    <t>S.BA</t>
  </si>
  <si>
    <t>S.CAT</t>
  </si>
  <si>
    <t>S.CSCO</t>
  </si>
  <si>
    <t>S.CVX</t>
  </si>
  <si>
    <t>S.DIS</t>
  </si>
  <si>
    <t>S.GS</t>
  </si>
  <si>
    <t>S.HD</t>
  </si>
  <si>
    <t>S.IBM</t>
  </si>
  <si>
    <t>S.JNJ</t>
  </si>
  <si>
    <t>S.JPM</t>
  </si>
  <si>
    <t>S.KO</t>
  </si>
  <si>
    <t>S.MCD</t>
  </si>
  <si>
    <t>S.MMM</t>
  </si>
  <si>
    <t>S.MRK</t>
  </si>
  <si>
    <t>S.NKE</t>
  </si>
  <si>
    <t>S.PG</t>
  </si>
  <si>
    <t>S.TRV</t>
  </si>
  <si>
    <t>S.UNH</t>
  </si>
  <si>
    <t>S.V</t>
  </si>
  <si>
    <t>S.WMT</t>
  </si>
  <si>
    <t>S.MSFT</t>
  </si>
  <si>
    <t>Symbol</t>
  </si>
  <si>
    <t>Designed by Thom Hartle</t>
  </si>
  <si>
    <t>T</t>
  </si>
  <si>
    <t>All</t>
  </si>
  <si>
    <t>DJI</t>
  </si>
  <si>
    <t>Chart</t>
  </si>
  <si>
    <t>Continuation</t>
  </si>
  <si>
    <t>Decimal=T, Tick=D</t>
  </si>
  <si>
    <t>CustomSessionName</t>
  </si>
  <si>
    <t>Type All or PrimaryOnly</t>
  </si>
  <si>
    <t>Time Frame</t>
  </si>
  <si>
    <t>Close</t>
  </si>
  <si>
    <t>DJIA and Dow Jones Industrial Average are registered trademarks of Dow Jones Trademark Holdings LLC (“Dow Jones”).</t>
  </si>
  <si>
    <t>News</t>
  </si>
  <si>
    <t>DJIA</t>
  </si>
  <si>
    <t xml:space="preserve">Open: </t>
  </si>
  <si>
    <t xml:space="preserve">High: </t>
  </si>
  <si>
    <t xml:space="preserve">NC: </t>
  </si>
  <si>
    <t xml:space="preserve">Low: </t>
  </si>
  <si>
    <t xml:space="preserve">Last: </t>
  </si>
  <si>
    <t>S.HON</t>
  </si>
  <si>
    <t>S.AMGN</t>
  </si>
  <si>
    <t>S.CRM</t>
  </si>
  <si>
    <t>5-minute</t>
  </si>
  <si>
    <t>S.AMZN</t>
  </si>
  <si>
    <t>S.NVDA</t>
  </si>
  <si>
    <t>S.SHW</t>
  </si>
  <si>
    <t>Vol/20 MA</t>
  </si>
  <si>
    <t xml:space="preserve">Nominal Net Change </t>
  </si>
  <si>
    <t xml:space="preserve"> </t>
  </si>
  <si>
    <t>Top Five Companies</t>
  </si>
  <si>
    <t>Bottom Five Companies</t>
  </si>
  <si>
    <t>% NC</t>
  </si>
  <si>
    <t>Today's Volume</t>
  </si>
  <si>
    <t>Today's Ratio</t>
  </si>
  <si>
    <t>W</t>
  </si>
  <si>
    <t>M</t>
  </si>
  <si>
    <t>A</t>
  </si>
  <si>
    <t>Top Five Companies Weekly %NC</t>
  </si>
  <si>
    <t>Top Five Companies Monthly %NC</t>
  </si>
  <si>
    <t>Top Five Companies Annual %NC</t>
  </si>
  <si>
    <t>Bottom Five Companies Weekly %NC</t>
  </si>
  <si>
    <t>Bottom Five Companies Annual %NC</t>
  </si>
  <si>
    <t>Bottom Five Companies Monthly %NC</t>
  </si>
  <si>
    <t>ATR</t>
  </si>
  <si>
    <t>Ratio</t>
  </si>
  <si>
    <t>Today's Net Change/Average True Range Ratio (10)</t>
  </si>
  <si>
    <t>Weekly Net Change/Average True Range Ratio (10)</t>
  </si>
  <si>
    <t xml:space="preserve">Volume </t>
  </si>
  <si>
    <t>Today's Volume Ratio to Previous 20-Day Volume Average</t>
  </si>
  <si>
    <t>CQG Inc.,   Copyright © 2026</t>
  </si>
  <si>
    <t xml:space="preserve">Today's Percentage Net Change </t>
  </si>
  <si>
    <t>Weekly, Monthly and Annual Percentage Net Change</t>
  </si>
  <si>
    <t>Ranked Daily Percent Net Change</t>
  </si>
  <si>
    <t>Dow Jones Industrial Average®  Performance</t>
  </si>
  <si>
    <t>S.GOOGL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</si>
</sst>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400]h:mm:ss\ AM/PM"/>
    <numFmt numFmtId="165" formatCode="h:mm;@"/>
    <numFmt numFmtId="166" formatCode="m/d/yy\ hh:mm"/>
    <numFmt numFmtId="167" formatCode="h:mm:ss;@"/>
    <numFmt numFmtId="168" formatCode="&quot;$&quot;#,##0.00"/>
  </numFmts>
  <fonts count="10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u/>
      <sz val="10"/>
      <color theme="10"/>
      <name val="Arial"/>
      <family val="2"/>
    </font>
    <font>
      <sz val="11"/>
      <color theme="4"/>
      <name val="Century Gothic"/>
      <family val="2"/>
    </font>
    <font>
      <sz val="11"/>
      <color rgb="FF00000F"/>
      <name val="Century Gothic"/>
      <family val="2"/>
    </font>
    <font>
      <sz val="11"/>
      <color rgb="FF002060"/>
      <name val="Century Gothic"/>
      <family val="2"/>
    </font>
    <font>
      <sz val="11"/>
      <color rgb="FF333333"/>
      <name val="Century Gothic"/>
      <family val="2"/>
    </font>
    <font>
      <sz val="24"/>
      <color theme="0"/>
      <name val="Century Gothic"/>
      <family val="2"/>
    </font>
    <font>
      <sz val="24"/>
      <color theme="1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2060"/>
        </stop>
        <stop position="0.5">
          <color theme="0"/>
        </stop>
        <stop position="1">
          <color rgb="FF002060"/>
        </stop>
      </gradientFill>
    </fill>
    <fill>
      <patternFill patternType="solid">
        <fgColor theme="1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</fills>
  <borders count="52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/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theme="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theme="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theme="4"/>
      </bottom>
      <diagonal/>
    </border>
    <border>
      <left/>
      <right style="thin">
        <color rgb="FF002060"/>
      </right>
      <top style="thin">
        <color rgb="FF002060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rgb="FF00B0F0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B0F0"/>
      </left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B0F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theme="4"/>
      </right>
      <top style="thin">
        <color theme="4"/>
      </top>
      <bottom style="thin">
        <color rgb="FF002060"/>
      </bottom>
      <diagonal/>
    </border>
    <border>
      <left/>
      <right style="thin">
        <color theme="4"/>
      </right>
      <top style="thin">
        <color rgb="FF002060"/>
      </top>
      <bottom style="thin">
        <color rgb="FF002060"/>
      </bottom>
      <diagonal/>
    </border>
    <border>
      <left/>
      <right style="thin">
        <color theme="4"/>
      </right>
      <top style="thin">
        <color rgb="FF002060"/>
      </top>
      <bottom style="thin">
        <color theme="4"/>
      </bottom>
      <diagonal/>
    </border>
    <border>
      <left style="thin">
        <color theme="4"/>
      </left>
      <right style="thin">
        <color rgb="FF00206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B0F0"/>
      </right>
      <top/>
      <bottom style="thin">
        <color rgb="FF002060"/>
      </bottom>
      <diagonal/>
    </border>
    <border>
      <left style="thin">
        <color rgb="FF002060"/>
      </left>
      <right style="thin">
        <color rgb="FF00B0F0"/>
      </right>
      <top style="thin">
        <color rgb="FF002060"/>
      </top>
      <bottom style="thin">
        <color rgb="FF00B0F0"/>
      </bottom>
      <diagonal/>
    </border>
    <border>
      <left style="thin">
        <color rgb="FF002060"/>
      </left>
      <right/>
      <top style="thin">
        <color theme="4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2060"/>
      </left>
      <right style="thin">
        <color rgb="FF00B050"/>
      </right>
      <top style="thin">
        <color rgb="FF002060"/>
      </top>
      <bottom style="thin">
        <color rgb="FF00B0F0"/>
      </bottom>
      <diagonal/>
    </border>
    <border>
      <left style="thin">
        <color rgb="FF00B050"/>
      </left>
      <right style="thin">
        <color rgb="FFFF0000"/>
      </right>
      <top style="thin">
        <color rgb="FF00B05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/>
      <bottom/>
      <diagonal/>
    </border>
    <border>
      <left style="thin">
        <color rgb="FF00B0F0"/>
      </left>
      <right/>
      <top style="thin">
        <color theme="4"/>
      </top>
      <bottom/>
      <diagonal/>
    </border>
    <border>
      <left/>
      <right style="thin">
        <color rgb="FF002060"/>
      </right>
      <top/>
      <bottom style="thin">
        <color rgb="FF00B0F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1">
    <xf numFmtId="0" fontId="0" fillId="0" borderId="0" xfId="0"/>
    <xf numFmtId="0" fontId="1" fillId="2" borderId="0" xfId="0" applyFont="1" applyFill="1"/>
    <xf numFmtId="2" fontId="1" fillId="2" borderId="0" xfId="0" applyNumberFormat="1" applyFont="1" applyFill="1"/>
    <xf numFmtId="2" fontId="1" fillId="2" borderId="1" xfId="0" applyNumberFormat="1" applyFont="1" applyFill="1" applyBorder="1" applyAlignment="1">
      <alignment horizontal="center" shrinkToFit="1"/>
    </xf>
    <xf numFmtId="2" fontId="1" fillId="2" borderId="1" xfId="0" applyNumberFormat="1" applyFont="1" applyFill="1" applyBorder="1" applyAlignment="1">
      <alignment shrinkToFit="1"/>
    </xf>
    <xf numFmtId="10" fontId="1" fillId="2" borderId="1" xfId="0" applyNumberFormat="1" applyFont="1" applyFill="1" applyBorder="1" applyAlignment="1">
      <alignment shrinkToFit="1"/>
    </xf>
    <xf numFmtId="3" fontId="1" fillId="2" borderId="1" xfId="0" applyNumberFormat="1" applyFont="1" applyFill="1" applyBorder="1" applyAlignment="1">
      <alignment shrinkToFit="1"/>
    </xf>
    <xf numFmtId="0" fontId="1" fillId="2" borderId="2" xfId="0" applyFont="1" applyFill="1" applyBorder="1" applyAlignment="1">
      <alignment shrinkToFit="1"/>
    </xf>
    <xf numFmtId="0" fontId="1" fillId="2" borderId="3" xfId="0" applyFont="1" applyFill="1" applyBorder="1" applyAlignment="1">
      <alignment horizontal="left" shrinkToFit="1"/>
    </xf>
    <xf numFmtId="0" fontId="2" fillId="4" borderId="11" xfId="0" applyFont="1" applyFill="1" applyBorder="1" applyAlignment="1">
      <alignment vertical="center"/>
    </xf>
    <xf numFmtId="0" fontId="1" fillId="2" borderId="11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2" fontId="1" fillId="2" borderId="17" xfId="0" applyNumberFormat="1" applyFont="1" applyFill="1" applyBorder="1" applyAlignment="1">
      <alignment shrinkToFit="1"/>
    </xf>
    <xf numFmtId="10" fontId="1" fillId="2" borderId="17" xfId="0" applyNumberFormat="1" applyFont="1" applyFill="1" applyBorder="1" applyAlignment="1">
      <alignment shrinkToFit="1"/>
    </xf>
    <xf numFmtId="0" fontId="1" fillId="2" borderId="19" xfId="0" applyFont="1" applyFill="1" applyBorder="1" applyAlignment="1">
      <alignment horizontal="left" shrinkToFit="1"/>
    </xf>
    <xf numFmtId="0" fontId="1" fillId="2" borderId="20" xfId="0" applyFont="1" applyFill="1" applyBorder="1"/>
    <xf numFmtId="0" fontId="1" fillId="2" borderId="21" xfId="0" applyFont="1" applyFill="1" applyBorder="1"/>
    <xf numFmtId="0" fontId="1" fillId="5" borderId="15" xfId="0" applyFont="1" applyFill="1" applyBorder="1" applyAlignment="1">
      <alignment horizontal="center" shrinkToFit="1"/>
    </xf>
    <xf numFmtId="0" fontId="1" fillId="3" borderId="15" xfId="0" applyFont="1" applyFill="1" applyBorder="1" applyAlignment="1">
      <alignment horizontal="center" shrinkToFit="1"/>
    </xf>
    <xf numFmtId="0" fontId="1" fillId="5" borderId="22" xfId="0" applyFont="1" applyFill="1" applyBorder="1"/>
    <xf numFmtId="0" fontId="4" fillId="5" borderId="20" xfId="0" applyFont="1" applyFill="1" applyBorder="1"/>
    <xf numFmtId="2" fontId="1" fillId="2" borderId="9" xfId="0" applyNumberFormat="1" applyFont="1" applyFill="1" applyBorder="1"/>
    <xf numFmtId="0" fontId="1" fillId="2" borderId="0" xfId="0" applyFont="1" applyFill="1" applyAlignment="1">
      <alignment horizontal="center"/>
    </xf>
    <xf numFmtId="2" fontId="1" fillId="2" borderId="5" xfId="0" applyNumberFormat="1" applyFont="1" applyFill="1" applyBorder="1" applyAlignment="1">
      <alignment horizontal="center" shrinkToFit="1"/>
    </xf>
    <xf numFmtId="2" fontId="1" fillId="2" borderId="4" xfId="0" applyNumberFormat="1" applyFont="1" applyFill="1" applyBorder="1" applyAlignment="1">
      <alignment horizontal="center" shrinkToFit="1"/>
    </xf>
    <xf numFmtId="2" fontId="1" fillId="2" borderId="18" xfId="0" applyNumberFormat="1" applyFont="1" applyFill="1" applyBorder="1" applyAlignment="1">
      <alignment horizontal="center" shrinkToFit="1"/>
    </xf>
    <xf numFmtId="0" fontId="4" fillId="5" borderId="20" xfId="0" applyFont="1" applyFill="1" applyBorder="1" applyAlignment="1">
      <alignment shrinkToFit="1"/>
    </xf>
    <xf numFmtId="0" fontId="1" fillId="3" borderId="12" xfId="0" applyFont="1" applyFill="1" applyBorder="1" applyAlignment="1">
      <alignment horizontal="center" shrinkToFit="1"/>
    </xf>
    <xf numFmtId="2" fontId="1" fillId="3" borderId="13" xfId="0" applyNumberFormat="1" applyFont="1" applyFill="1" applyBorder="1" applyAlignment="1">
      <alignment horizontal="center" shrinkToFit="1"/>
    </xf>
    <xf numFmtId="0" fontId="1" fillId="3" borderId="13" xfId="0" applyFont="1" applyFill="1" applyBorder="1" applyAlignment="1">
      <alignment horizontal="center" shrinkToFit="1"/>
    </xf>
    <xf numFmtId="0" fontId="1" fillId="3" borderId="14" xfId="0" applyFont="1" applyFill="1" applyBorder="1" applyAlignment="1">
      <alignment horizontal="center" shrinkToFit="1"/>
    </xf>
    <xf numFmtId="2" fontId="1" fillId="3" borderId="14" xfId="0" applyNumberFormat="1" applyFont="1" applyFill="1" applyBorder="1" applyAlignment="1">
      <alignment horizontal="center" shrinkToFit="1"/>
    </xf>
    <xf numFmtId="0" fontId="1" fillId="2" borderId="0" xfId="0" applyFont="1" applyFill="1" applyAlignment="1">
      <alignment shrinkToFit="1"/>
    </xf>
    <xf numFmtId="0" fontId="1" fillId="2" borderId="9" xfId="0" applyFont="1" applyFill="1" applyBorder="1" applyAlignment="1">
      <alignment shrinkToFit="1"/>
    </xf>
    <xf numFmtId="0" fontId="5" fillId="2" borderId="0" xfId="0" applyFont="1" applyFill="1" applyAlignment="1">
      <alignment shrinkToFit="1"/>
    </xf>
    <xf numFmtId="0" fontId="1" fillId="2" borderId="25" xfId="0" applyFont="1" applyFill="1" applyBorder="1"/>
    <xf numFmtId="0" fontId="5" fillId="2" borderId="0" xfId="0" applyFont="1" applyFill="1"/>
    <xf numFmtId="2" fontId="1" fillId="2" borderId="26" xfId="0" applyNumberFormat="1" applyFont="1" applyFill="1" applyBorder="1" applyAlignment="1">
      <alignment horizontal="center" shrinkToFit="1"/>
    </xf>
    <xf numFmtId="0" fontId="0" fillId="4" borderId="11" xfId="0" applyFill="1" applyBorder="1" applyAlignment="1">
      <alignment shrinkToFit="1"/>
    </xf>
    <xf numFmtId="0" fontId="0" fillId="4" borderId="0" xfId="0" applyFill="1" applyAlignment="1">
      <alignment shrinkToFit="1"/>
    </xf>
    <xf numFmtId="0" fontId="0" fillId="4" borderId="6" xfId="0" applyFill="1" applyBorder="1" applyAlignment="1">
      <alignment shrinkToFit="1"/>
    </xf>
    <xf numFmtId="0" fontId="0" fillId="4" borderId="6" xfId="0" applyFill="1" applyBorder="1" applyAlignment="1">
      <alignment vertical="center" shrinkToFit="1"/>
    </xf>
    <xf numFmtId="2" fontId="1" fillId="2" borderId="31" xfId="0" applyNumberFormat="1" applyFont="1" applyFill="1" applyBorder="1" applyAlignment="1">
      <alignment horizontal="center"/>
    </xf>
    <xf numFmtId="2" fontId="1" fillId="2" borderId="32" xfId="0" applyNumberFormat="1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>
      <alignment horizontal="right"/>
    </xf>
    <xf numFmtId="0" fontId="1" fillId="3" borderId="30" xfId="0" applyFont="1" applyFill="1" applyBorder="1"/>
    <xf numFmtId="2" fontId="1" fillId="3" borderId="30" xfId="0" applyNumberFormat="1" applyFont="1" applyFill="1" applyBorder="1" applyAlignment="1">
      <alignment horizontal="center"/>
    </xf>
    <xf numFmtId="0" fontId="3" fillId="5" borderId="34" xfId="1" applyFill="1" applyBorder="1" applyAlignment="1" applyProtection="1">
      <alignment horizontal="center"/>
      <protection locked="0"/>
    </xf>
    <xf numFmtId="0" fontId="3" fillId="3" borderId="34" xfId="1" applyFill="1" applyBorder="1" applyAlignment="1" applyProtection="1">
      <alignment horizontal="center"/>
      <protection locked="0"/>
    </xf>
    <xf numFmtId="0" fontId="3" fillId="3" borderId="35" xfId="1" applyFill="1" applyBorder="1" applyAlignment="1" applyProtection="1">
      <alignment horizontal="center"/>
      <protection locked="0"/>
    </xf>
    <xf numFmtId="0" fontId="1" fillId="3" borderId="0" xfId="0" applyFont="1" applyFill="1"/>
    <xf numFmtId="2" fontId="1" fillId="3" borderId="0" xfId="0" applyNumberFormat="1" applyFont="1" applyFill="1" applyAlignment="1">
      <alignment horizontal="center"/>
    </xf>
    <xf numFmtId="0" fontId="1" fillId="3" borderId="9" xfId="0" applyFont="1" applyFill="1" applyBorder="1"/>
    <xf numFmtId="0" fontId="1" fillId="3" borderId="36" xfId="0" applyFont="1" applyFill="1" applyBorder="1" applyAlignment="1">
      <alignment horizontal="center" shrinkToFit="1"/>
    </xf>
    <xf numFmtId="2" fontId="1" fillId="2" borderId="2" xfId="0" applyNumberFormat="1" applyFont="1" applyFill="1" applyBorder="1" applyAlignment="1">
      <alignment horizontal="center" shrinkToFit="1"/>
    </xf>
    <xf numFmtId="2" fontId="1" fillId="2" borderId="37" xfId="0" applyNumberFormat="1" applyFont="1" applyFill="1" applyBorder="1" applyAlignment="1">
      <alignment horizontal="center" shrinkToFit="1"/>
    </xf>
    <xf numFmtId="2" fontId="1" fillId="7" borderId="1" xfId="0" applyNumberFormat="1" applyFont="1" applyFill="1" applyBorder="1" applyAlignment="1">
      <alignment shrinkToFit="1"/>
    </xf>
    <xf numFmtId="0" fontId="1" fillId="2" borderId="6" xfId="0" applyFont="1" applyFill="1" applyBorder="1"/>
    <xf numFmtId="0" fontId="1" fillId="5" borderId="16" xfId="0" applyFont="1" applyFill="1" applyBorder="1" applyAlignment="1">
      <alignment horizontal="center" shrinkToFit="1"/>
    </xf>
    <xf numFmtId="10" fontId="1" fillId="2" borderId="2" xfId="0" applyNumberFormat="1" applyFont="1" applyFill="1" applyBorder="1" applyAlignment="1">
      <alignment shrinkToFit="1"/>
    </xf>
    <xf numFmtId="2" fontId="1" fillId="7" borderId="17" xfId="0" applyNumberFormat="1" applyFont="1" applyFill="1" applyBorder="1" applyAlignment="1">
      <alignment shrinkToFit="1"/>
    </xf>
    <xf numFmtId="3" fontId="1" fillId="2" borderId="26" xfId="0" applyNumberFormat="1" applyFont="1" applyFill="1" applyBorder="1" applyAlignment="1">
      <alignment shrinkToFit="1"/>
    </xf>
    <xf numFmtId="10" fontId="1" fillId="2" borderId="37" xfId="0" applyNumberFormat="1" applyFont="1" applyFill="1" applyBorder="1" applyAlignment="1">
      <alignment shrinkToFit="1"/>
    </xf>
    <xf numFmtId="0" fontId="1" fillId="2" borderId="42" xfId="0" applyFont="1" applyFill="1" applyBorder="1" applyAlignment="1">
      <alignment shrinkToFit="1"/>
    </xf>
    <xf numFmtId="2" fontId="1" fillId="2" borderId="43" xfId="0" applyNumberFormat="1" applyFont="1" applyFill="1" applyBorder="1" applyAlignment="1">
      <alignment horizontal="center" shrinkToFit="1"/>
    </xf>
    <xf numFmtId="2" fontId="1" fillId="2" borderId="0" xfId="0" applyNumberFormat="1" applyFont="1" applyFill="1" applyAlignment="1">
      <alignment shrinkToFit="1"/>
    </xf>
    <xf numFmtId="0" fontId="0" fillId="8" borderId="45" xfId="0" applyFill="1" applyBorder="1" applyAlignment="1">
      <alignment horizontal="center" shrinkToFit="1"/>
    </xf>
    <xf numFmtId="0" fontId="0" fillId="8" borderId="47" xfId="0" applyFill="1" applyBorder="1" applyAlignment="1">
      <alignment horizontal="center" shrinkToFit="1"/>
    </xf>
    <xf numFmtId="4" fontId="1" fillId="2" borderId="44" xfId="0" quotePrefix="1" applyNumberFormat="1" applyFont="1" applyFill="1" applyBorder="1" applyAlignment="1">
      <alignment horizontal="center" shrinkToFit="1"/>
    </xf>
    <xf numFmtId="168" fontId="1" fillId="2" borderId="44" xfId="0" applyNumberFormat="1" applyFont="1" applyFill="1" applyBorder="1" applyAlignment="1">
      <alignment horizontal="center" shrinkToFit="1"/>
    </xf>
    <xf numFmtId="168" fontId="1" fillId="2" borderId="48" xfId="0" applyNumberFormat="1" applyFont="1" applyFill="1" applyBorder="1" applyAlignment="1">
      <alignment horizontal="center" shrinkToFit="1"/>
    </xf>
    <xf numFmtId="4" fontId="1" fillId="2" borderId="44" xfId="0" applyNumberFormat="1" applyFont="1" applyFill="1" applyBorder="1" applyAlignment="1">
      <alignment horizontal="center" shrinkToFit="1"/>
    </xf>
    <xf numFmtId="168" fontId="1" fillId="2" borderId="49" xfId="0" applyNumberFormat="1" applyFont="1" applyFill="1" applyBorder="1" applyAlignment="1">
      <alignment horizontal="center" shrinkToFit="1"/>
    </xf>
    <xf numFmtId="10" fontId="1" fillId="2" borderId="0" xfId="0" applyNumberFormat="1" applyFont="1" applyFill="1" applyAlignment="1">
      <alignment shrinkToFit="1"/>
    </xf>
    <xf numFmtId="168" fontId="1" fillId="2" borderId="0" xfId="0" applyNumberFormat="1" applyFont="1" applyFill="1" applyAlignment="1">
      <alignment shrinkToFit="1"/>
    </xf>
    <xf numFmtId="0" fontId="0" fillId="8" borderId="44" xfId="0" applyFill="1" applyBorder="1" applyAlignment="1">
      <alignment horizontal="center" shrinkToFit="1"/>
    </xf>
    <xf numFmtId="0" fontId="1" fillId="8" borderId="44" xfId="0" applyFont="1" applyFill="1" applyBorder="1" applyAlignment="1">
      <alignment horizontal="center" shrinkToFit="1"/>
    </xf>
    <xf numFmtId="0" fontId="6" fillId="8" borderId="44" xfId="0" applyFont="1" applyFill="1" applyBorder="1" applyAlignment="1">
      <alignment horizontal="center" shrinkToFit="1"/>
    </xf>
    <xf numFmtId="0" fontId="1" fillId="2" borderId="44" xfId="0" applyFont="1" applyFill="1" applyBorder="1" applyAlignment="1">
      <alignment horizontal="center" shrinkToFit="1"/>
    </xf>
    <xf numFmtId="0" fontId="1" fillId="2" borderId="44" xfId="0" applyFont="1" applyFill="1" applyBorder="1" applyAlignment="1">
      <alignment shrinkToFit="1"/>
    </xf>
    <xf numFmtId="10" fontId="1" fillId="2" borderId="44" xfId="0" applyNumberFormat="1" applyFont="1" applyFill="1" applyBorder="1" applyAlignment="1">
      <alignment shrinkToFit="1"/>
    </xf>
    <xf numFmtId="10" fontId="1" fillId="2" borderId="44" xfId="0" applyNumberFormat="1" applyFont="1" applyFill="1" applyBorder="1" applyAlignment="1">
      <alignment horizontal="center" shrinkToFit="1"/>
    </xf>
    <xf numFmtId="0" fontId="1" fillId="2" borderId="48" xfId="0" applyFont="1" applyFill="1" applyBorder="1" applyAlignment="1">
      <alignment horizontal="center" shrinkToFit="1"/>
    </xf>
    <xf numFmtId="0" fontId="1" fillId="2" borderId="49" xfId="0" applyFont="1" applyFill="1" applyBorder="1" applyAlignment="1">
      <alignment horizontal="center" shrinkToFit="1"/>
    </xf>
    <xf numFmtId="0" fontId="1" fillId="2" borderId="48" xfId="0" applyFont="1" applyFill="1" applyBorder="1" applyAlignment="1">
      <alignment shrinkToFit="1"/>
    </xf>
    <xf numFmtId="0" fontId="1" fillId="2" borderId="49" xfId="0" applyFont="1" applyFill="1" applyBorder="1" applyAlignment="1">
      <alignment shrinkToFit="1"/>
    </xf>
    <xf numFmtId="10" fontId="1" fillId="2" borderId="44" xfId="0" applyNumberFormat="1" applyFont="1" applyFill="1" applyBorder="1" applyAlignment="1">
      <alignment horizontal="centerContinuous" shrinkToFit="1"/>
    </xf>
    <xf numFmtId="0" fontId="1" fillId="2" borderId="44" xfId="0" applyFont="1" applyFill="1" applyBorder="1" applyAlignment="1">
      <alignment horizontal="centerContinuous" shrinkToFit="1"/>
    </xf>
    <xf numFmtId="0" fontId="1" fillId="2" borderId="0" xfId="0" applyFont="1" applyFill="1" applyAlignment="1">
      <alignment horizontal="center" shrinkToFit="1"/>
    </xf>
    <xf numFmtId="4" fontId="1" fillId="2" borderId="0" xfId="0" applyNumberFormat="1" applyFont="1" applyFill="1" applyAlignment="1">
      <alignment horizontal="center" shrinkToFit="1"/>
    </xf>
    <xf numFmtId="168" fontId="1" fillId="2" borderId="0" xfId="0" applyNumberFormat="1" applyFont="1" applyFill="1" applyAlignment="1">
      <alignment horizontal="center" shrinkToFit="1"/>
    </xf>
    <xf numFmtId="10" fontId="1" fillId="2" borderId="0" xfId="0" applyNumberFormat="1" applyFont="1" applyFill="1" applyAlignment="1">
      <alignment horizontal="center" shrinkToFit="1"/>
    </xf>
    <xf numFmtId="3" fontId="1" fillId="2" borderId="0" xfId="0" applyNumberFormat="1" applyFont="1" applyFill="1" applyAlignment="1">
      <alignment horizontal="center" shrinkToFit="1"/>
    </xf>
    <xf numFmtId="10" fontId="1" fillId="2" borderId="0" xfId="0" applyNumberFormat="1" applyFont="1" applyFill="1" applyAlignment="1">
      <alignment horizontal="centerContinuous" shrinkToFit="1"/>
    </xf>
    <xf numFmtId="0" fontId="1" fillId="2" borderId="0" xfId="0" applyFont="1" applyFill="1" applyAlignment="1">
      <alignment horizontal="centerContinuous" shrinkToFit="1"/>
    </xf>
    <xf numFmtId="10" fontId="1" fillId="2" borderId="45" xfId="0" applyNumberFormat="1" applyFont="1" applyFill="1" applyBorder="1" applyAlignment="1">
      <alignment horizontal="center" shrinkToFit="1"/>
    </xf>
    <xf numFmtId="0" fontId="0" fillId="0" borderId="46" xfId="0" applyBorder="1" applyAlignment="1">
      <alignment horizontal="center" shrinkToFit="1"/>
    </xf>
    <xf numFmtId="2" fontId="1" fillId="2" borderId="44" xfId="0" applyNumberFormat="1" applyFont="1" applyFill="1" applyBorder="1" applyAlignment="1">
      <alignment horizontal="center" shrinkToFit="1"/>
    </xf>
    <xf numFmtId="0" fontId="1" fillId="3" borderId="38" xfId="0" applyFont="1" applyFill="1" applyBorder="1" applyAlignment="1">
      <alignment horizontal="center" shrinkToFit="1"/>
    </xf>
    <xf numFmtId="0" fontId="1" fillId="3" borderId="23" xfId="0" applyFont="1" applyFill="1" applyBorder="1" applyAlignment="1">
      <alignment horizontal="center" shrinkToFit="1"/>
    </xf>
    <xf numFmtId="0" fontId="1" fillId="3" borderId="41" xfId="0" applyFont="1" applyFill="1" applyBorder="1" applyAlignment="1">
      <alignment horizontal="center" shrinkToFit="1"/>
    </xf>
    <xf numFmtId="2" fontId="1" fillId="5" borderId="25" xfId="0" applyNumberFormat="1" applyFont="1" applyFill="1" applyBorder="1" applyAlignment="1">
      <alignment horizontal="center" shrinkToFit="1"/>
    </xf>
    <xf numFmtId="2" fontId="1" fillId="5" borderId="0" xfId="0" applyNumberFormat="1" applyFont="1" applyFill="1" applyAlignment="1">
      <alignment horizontal="center" shrinkToFit="1"/>
    </xf>
    <xf numFmtId="2" fontId="1" fillId="5" borderId="24" xfId="0" applyNumberFormat="1" applyFont="1" applyFill="1" applyBorder="1" applyAlignment="1">
      <alignment horizontal="center" shrinkToFit="1"/>
    </xf>
    <xf numFmtId="2" fontId="1" fillId="3" borderId="25" xfId="0" applyNumberFormat="1" applyFont="1" applyFill="1" applyBorder="1" applyAlignment="1">
      <alignment horizontal="center" shrinkToFit="1"/>
    </xf>
    <xf numFmtId="2" fontId="1" fillId="3" borderId="0" xfId="0" applyNumberFormat="1" applyFont="1" applyFill="1" applyAlignment="1">
      <alignment horizontal="center" shrinkToFit="1"/>
    </xf>
    <xf numFmtId="2" fontId="1" fillId="3" borderId="24" xfId="0" applyNumberFormat="1" applyFont="1" applyFill="1" applyBorder="1" applyAlignment="1">
      <alignment horizontal="center" shrinkToFit="1"/>
    </xf>
    <xf numFmtId="0" fontId="0" fillId="3" borderId="38" xfId="0" applyFill="1" applyBorder="1"/>
    <xf numFmtId="0" fontId="0" fillId="3" borderId="23" xfId="0" applyFill="1" applyBorder="1"/>
    <xf numFmtId="0" fontId="0" fillId="3" borderId="39" xfId="0" applyFill="1" applyBorder="1"/>
    <xf numFmtId="0" fontId="0" fillId="3" borderId="40" xfId="0" applyFill="1" applyBorder="1"/>
    <xf numFmtId="164" fontId="2" fillId="3" borderId="6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3" borderId="50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4" fillId="5" borderId="20" xfId="0" applyFont="1" applyFill="1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9" xfId="0" applyBorder="1" applyAlignment="1">
      <alignment shrinkToFit="1"/>
    </xf>
    <xf numFmtId="2" fontId="1" fillId="3" borderId="39" xfId="0" applyNumberFormat="1" applyFont="1" applyFill="1" applyBorder="1" applyAlignment="1">
      <alignment horizontal="center" shrinkToFit="1"/>
    </xf>
    <xf numFmtId="2" fontId="1" fillId="3" borderId="40" xfId="0" applyNumberFormat="1" applyFont="1" applyFill="1" applyBorder="1" applyAlignment="1">
      <alignment horizontal="center" shrinkToFit="1"/>
    </xf>
    <xf numFmtId="2" fontId="1" fillId="3" borderId="51" xfId="0" applyNumberFormat="1" applyFont="1" applyFill="1" applyBorder="1" applyAlignment="1">
      <alignment horizontal="center" shrinkToFit="1"/>
    </xf>
    <xf numFmtId="0" fontId="0" fillId="6" borderId="27" xfId="0" applyFill="1" applyBorder="1" applyAlignment="1">
      <alignment horizontal="center" vertical="center" shrinkToFit="1"/>
    </xf>
    <xf numFmtId="0" fontId="0" fillId="6" borderId="28" xfId="0" applyFill="1" applyBorder="1" applyAlignment="1">
      <alignment horizontal="center" vertical="center" shrinkToFit="1"/>
    </xf>
    <xf numFmtId="0" fontId="0" fillId="6" borderId="29" xfId="0" applyFill="1" applyBorder="1" applyAlignment="1">
      <alignment horizontal="center" vertical="center" shrinkToFit="1"/>
    </xf>
    <xf numFmtId="0" fontId="0" fillId="8" borderId="45" xfId="0" applyFill="1" applyBorder="1" applyAlignment="1">
      <alignment horizontal="center" shrinkToFit="1"/>
    </xf>
    <xf numFmtId="0" fontId="0" fillId="8" borderId="47" xfId="0" applyFill="1" applyBorder="1" applyAlignment="1">
      <alignment horizontal="center" shrinkToFit="1"/>
    </xf>
    <xf numFmtId="0" fontId="1" fillId="2" borderId="44" xfId="0" applyFont="1" applyFill="1" applyBorder="1" applyAlignment="1">
      <alignment horizontal="center" shrinkToFit="1"/>
    </xf>
    <xf numFmtId="3" fontId="1" fillId="2" borderId="44" xfId="0" applyNumberFormat="1" applyFont="1" applyFill="1" applyBorder="1" applyAlignment="1">
      <alignment horizontal="center" shrinkToFit="1"/>
    </xf>
    <xf numFmtId="164" fontId="8" fillId="2" borderId="0" xfId="0" applyNumberFormat="1" applyFont="1" applyFill="1" applyAlignment="1">
      <alignment horizontal="center" shrinkToFit="1"/>
    </xf>
    <xf numFmtId="164" fontId="9" fillId="0" borderId="0" xfId="0" applyNumberFormat="1" applyFont="1" applyAlignment="1">
      <alignment horizontal="center" shrinkToFit="1"/>
    </xf>
    <xf numFmtId="0" fontId="1" fillId="2" borderId="45" xfId="0" applyFont="1" applyFill="1" applyBorder="1" applyAlignment="1">
      <alignment horizontal="center" shrinkToFit="1"/>
    </xf>
    <xf numFmtId="0" fontId="1" fillId="2" borderId="46" xfId="0" applyFont="1" applyFill="1" applyBorder="1" applyAlignment="1">
      <alignment horizontal="center" shrinkToFit="1"/>
    </xf>
    <xf numFmtId="0" fontId="1" fillId="2" borderId="47" xfId="0" applyFont="1" applyFill="1" applyBorder="1" applyAlignment="1">
      <alignment horizontal="center" shrinkToFit="1"/>
    </xf>
    <xf numFmtId="0" fontId="0" fillId="8" borderId="46" xfId="0" applyFill="1" applyBorder="1" applyAlignment="1">
      <alignment horizontal="center" shrinkToFit="1"/>
    </xf>
    <xf numFmtId="0" fontId="0" fillId="8" borderId="44" xfId="0" applyFill="1" applyBorder="1" applyAlignment="1">
      <alignment horizontal="center" shrinkToFit="1"/>
    </xf>
    <xf numFmtId="0" fontId="0" fillId="9" borderId="46" xfId="0" applyFill="1" applyBorder="1" applyAlignment="1">
      <alignment horizontal="center" shrinkToFit="1"/>
    </xf>
    <xf numFmtId="0" fontId="0" fillId="9" borderId="44" xfId="0" applyFill="1" applyBorder="1" applyAlignment="1">
      <alignment horizontal="center" shrinkToFit="1"/>
    </xf>
    <xf numFmtId="168" fontId="1" fillId="2" borderId="45" xfId="0" applyNumberFormat="1" applyFont="1" applyFill="1" applyBorder="1" applyAlignment="1">
      <alignment horizontal="center" shrinkToFit="1"/>
    </xf>
    <xf numFmtId="168" fontId="1" fillId="2" borderId="46" xfId="0" applyNumberFormat="1" applyFont="1" applyFill="1" applyBorder="1" applyAlignment="1">
      <alignment horizontal="center" shrinkToFit="1"/>
    </xf>
    <xf numFmtId="168" fontId="1" fillId="2" borderId="47" xfId="0" applyNumberFormat="1" applyFont="1" applyFill="1" applyBorder="1" applyAlignment="1">
      <alignment horizontal="center" shrinkToFit="1"/>
    </xf>
    <xf numFmtId="10" fontId="1" fillId="2" borderId="45" xfId="0" applyNumberFormat="1" applyFont="1" applyFill="1" applyBorder="1" applyAlignment="1">
      <alignment horizontal="center" shrinkToFit="1"/>
    </xf>
    <xf numFmtId="10" fontId="1" fillId="2" borderId="46" xfId="0" applyNumberFormat="1" applyFont="1" applyFill="1" applyBorder="1" applyAlignment="1">
      <alignment horizontal="center" shrinkToFit="1"/>
    </xf>
    <xf numFmtId="10" fontId="1" fillId="2" borderId="47" xfId="0" applyNumberFormat="1" applyFont="1" applyFill="1" applyBorder="1" applyAlignment="1">
      <alignment horizontal="center" shrinkToFit="1"/>
    </xf>
    <xf numFmtId="0" fontId="0" fillId="0" borderId="46" xfId="0" applyBorder="1" applyAlignment="1">
      <alignment horizontal="center" shrinkToFit="1"/>
    </xf>
    <xf numFmtId="0" fontId="0" fillId="0" borderId="47" xfId="0" applyBorder="1" applyAlignment="1">
      <alignment horizontal="center" shrinkToFit="1"/>
    </xf>
    <xf numFmtId="0" fontId="0" fillId="7" borderId="0" xfId="0" applyFill="1" applyAlignment="1">
      <alignment horizontal="center"/>
    </xf>
    <xf numFmtId="1" fontId="0" fillId="7" borderId="0" xfId="0" applyNumberFormat="1" applyFill="1" applyAlignment="1">
      <alignment horizontal="center"/>
    </xf>
    <xf numFmtId="0" fontId="0" fillId="7" borderId="0" xfId="0" applyFill="1"/>
    <xf numFmtId="0" fontId="1" fillId="7" borderId="15" xfId="0" applyFont="1" applyFill="1" applyBorder="1" applyAlignment="1">
      <alignment horizontal="center" shrinkToFit="1"/>
    </xf>
    <xf numFmtId="0" fontId="1" fillId="7" borderId="16" xfId="0" applyFont="1" applyFill="1" applyBorder="1" applyAlignment="1">
      <alignment horizontal="center" shrinkToFit="1"/>
    </xf>
    <xf numFmtId="167" fontId="0" fillId="7" borderId="0" xfId="0" applyNumberFormat="1" applyFill="1" applyAlignment="1">
      <alignment horizontal="center"/>
    </xf>
    <xf numFmtId="2" fontId="0" fillId="7" borderId="0" xfId="0" applyNumberFormat="1" applyFill="1" applyAlignment="1">
      <alignment horizontal="center"/>
    </xf>
    <xf numFmtId="20" fontId="0" fillId="7" borderId="0" xfId="0" applyNumberFormat="1" applyFill="1"/>
    <xf numFmtId="14" fontId="0" fillId="7" borderId="0" xfId="0" applyNumberFormat="1" applyFill="1"/>
    <xf numFmtId="164" fontId="0" fillId="7" borderId="0" xfId="0" applyNumberFormat="1" applyFill="1"/>
    <xf numFmtId="2" fontId="0" fillId="7" borderId="0" xfId="0" applyNumberFormat="1" applyFill="1"/>
    <xf numFmtId="166" fontId="0" fillId="7" borderId="0" xfId="0" applyNumberFormat="1" applyFill="1"/>
    <xf numFmtId="22" fontId="0" fillId="7" borderId="0" xfId="0" applyNumberFormat="1" applyFill="1"/>
    <xf numFmtId="165" fontId="0" fillId="7" borderId="0" xfId="0" applyNumberFormat="1" applyFill="1"/>
    <xf numFmtId="10" fontId="0" fillId="7" borderId="0" xfId="0" applyNumberFormat="1" applyFill="1"/>
    <xf numFmtId="1" fontId="0" fillId="7" borderId="0" xfId="0" applyNumberFormat="1" applyFill="1"/>
    <xf numFmtId="10" fontId="7" fillId="7" borderId="0" xfId="0" applyNumberFormat="1" applyFont="1" applyFill="1" applyAlignment="1">
      <alignment vertical="center"/>
    </xf>
  </cellXfs>
  <cellStyles count="2">
    <cellStyle name="Hyperlink" xfId="1" builtinId="8"/>
    <cellStyle name="Normal" xfId="0" builtinId="0"/>
  </cellStyles>
  <dxfs count="2"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160</v>
        <stp/>
        <stp>ContractData</stp>
        <stp>S.UNH</stp>
        <stp>MT_LastBidVolume</stp>
        <stp/>
        <stp>T</stp>
        <tr r="J33" s="1"/>
      </tp>
      <tp>
        <v>1055.44</v>
        <stp/>
        <stp>StudyData</stp>
        <stp>S.CAT</stp>
        <stp>Bar</stp>
        <stp/>
        <stp>Close</stp>
        <stp>W</stp>
        <stp>0</stp>
        <stp/>
        <stp/>
        <stp/>
        <stp/>
        <stp>T</stp>
        <tr r="C74" s="2"/>
      </tp>
      <tp>
        <v>400</v>
        <stp/>
        <stp>ContractData</stp>
        <stp>S.NKE</stp>
        <stp>MT_LastAskVolume</stp>
        <stp/>
        <stp>T</stp>
        <tr r="M28" s="1"/>
      </tp>
      <tp>
        <v>160</v>
        <stp/>
        <stp>ContractData</stp>
        <stp>S.TRV</stp>
        <stp>MT_LastBidVolume</stp>
        <stp/>
        <stp>T</stp>
        <tr r="J32" s="1"/>
      </tp>
      <tp t="s">
        <v>NIKE Inc ClsB</v>
        <stp/>
        <stp>ContractData</stp>
        <stp>S.NKE</stp>
        <stp>LongDescription</stp>
        <stp/>
        <stp>T</stp>
        <tr r="Y41" s="2"/>
        <tr r="W41" s="2"/>
        <tr r="R14" s="5"/>
        <tr r="Q28" s="1"/>
      </tp>
      <tp t="s">
        <v>3M Company</v>
        <stp/>
        <stp>ContractData</stp>
        <stp>S.MMM</stp>
        <stp>LongDescription</stp>
        <stp/>
        <stp>T</stp>
        <tr r="Q6" s="1"/>
      </tp>
      <tp t="s">
        <v>McDonald's Corporation</v>
        <stp/>
        <stp>ContractData</stp>
        <stp>S.MCD</stp>
        <stp>LongDescription</stp>
        <stp/>
        <stp>T</stp>
        <tr r="Q25" s="1"/>
      </tp>
      <tp t="s">
        <v>Merck &amp; Co Inc</v>
        <stp/>
        <stp>ContractData</stp>
        <stp>S.MRK</stp>
        <stp>LongDescription</stp>
        <stp/>
        <stp>T</stp>
        <tr r="S41" s="2"/>
        <tr r="Z8" s="5"/>
        <tr r="J26" s="5"/>
        <tr r="Q26" s="1"/>
      </tp>
      <tp t="s">
        <v>Johnson &amp; Johnson</v>
        <stp/>
        <stp>ContractData</stp>
        <stp>S.JNJ</stp>
        <stp>LongDescription</stp>
        <stp/>
        <stp>T</stp>
        <tr r="Q39" s="2"/>
        <tr r="S40" s="2"/>
        <tr r="Q22" s="1"/>
      </tp>
      <tp t="s">
        <v>JPMorgan Chase &amp; Co.</v>
        <stp/>
        <stp>ContractData</stp>
        <stp>S.JPM</stp>
        <stp>LongDescription</stp>
        <stp/>
        <stp>T</stp>
        <tr r="Z16" s="5"/>
        <tr r="Q23" s="1"/>
      </tp>
      <tp t="s">
        <v>HONEYWELL INTL INC</v>
        <stp/>
        <stp>ContractData</stp>
        <stp>S.HON</stp>
        <stp>LongDescription</stp>
        <stp/>
        <stp>T</stp>
        <tr r="R13" s="5"/>
        <tr r="Y37" s="2"/>
        <tr r="U37" s="2"/>
        <tr r="W37" s="2"/>
        <tr r="Z22" s="5"/>
        <tr r="Q20" s="1"/>
      </tp>
      <tp t="s">
        <v>International Business Machines</v>
        <stp/>
        <stp>ContractData</stp>
        <stp>S.IBM</stp>
        <stp>LongDescription</stp>
        <stp/>
        <stp>T</stp>
        <tr r="J7" s="5"/>
        <tr r="Q21" s="1"/>
      </tp>
      <tp t="s">
        <v>The Walt Disney Company</v>
        <stp/>
        <stp>ContractData</stp>
        <stp>S.DIS</stp>
        <stp>LongDescription</stp>
        <stp/>
        <stp>T</stp>
        <tr r="U41" s="2"/>
        <tr r="Z25" s="5"/>
        <tr r="Z5" s="5"/>
        <tr r="J24" s="5"/>
        <tr r="Q16" s="1"/>
      </tp>
      <tp t="s">
        <v>Caterpillar Inc</v>
        <stp/>
        <stp>ContractData</stp>
        <stp>S.CAT</stp>
        <stp>LongDescription</stp>
        <stp/>
        <stp>T</stp>
        <tr r="O37" s="2"/>
        <tr r="Q37" s="2"/>
        <tr r="S37" s="2"/>
        <tr r="R22" s="5"/>
        <tr r="R4" s="5"/>
        <tr r="B4" s="5"/>
        <tr r="B22" s="5"/>
        <tr r="Q12" s="1"/>
      </tp>
      <tp t="s">
        <v>Chevron Corp</v>
        <stp/>
        <stp>ContractData</stp>
        <stp>S.CVX</stp>
        <stp>LongDescription</stp>
        <stp/>
        <stp>T</stp>
        <tr r="Z26" s="5"/>
        <tr r="U40" s="2"/>
        <tr r="Q15" s="1"/>
      </tp>
      <tp t="s">
        <v>Salesforce, Inc.</v>
        <stp/>
        <stp>ContractData</stp>
        <stp>S.CRM</stp>
        <stp>LongDescription</stp>
        <stp/>
        <stp>T</stp>
        <tr r="Z15" s="5"/>
        <tr r="Y38" s="2"/>
        <tr r="W38" s="2"/>
        <tr r="Q13" s="1"/>
      </tp>
      <tp t="s">
        <v>American Express Co</v>
        <stp/>
        <stp>ContractData</stp>
        <stp>S.AXP</stp>
        <stp>LongDescription</stp>
        <stp/>
        <stp>T</stp>
        <tr r="B8" s="5"/>
        <tr r="Z17" s="5"/>
        <tr r="J15" s="5"/>
        <tr r="B25" s="5"/>
        <tr r="Q10" s="1"/>
      </tp>
      <tp t="s">
        <v>WALMART INC CMN</v>
        <stp/>
        <stp>ContractData</stp>
        <stp>S.WMT</stp>
        <stp>LongDescription</stp>
        <stp/>
        <stp>T</stp>
        <tr r="Q35" s="1"/>
      </tp>
      <tp t="s">
        <v>Travelers Companies, Inc</v>
        <stp/>
        <stp>ContractData</stp>
        <stp>S.TRV</stp>
        <stp>LongDescription</stp>
        <stp/>
        <stp>T</stp>
        <tr r="J13" s="5"/>
        <tr r="Q38" s="2"/>
        <tr r="Z13" s="5"/>
        <tr r="R26" s="5"/>
        <tr r="Q32" s="1"/>
      </tp>
      <tp t="s">
        <v>United Health Group Inc</v>
        <stp/>
        <stp>ContractData</stp>
        <stp>S.UNH</stp>
        <stp>LongDescription</stp>
        <stp/>
        <stp>T</stp>
        <tr r="S39" s="2"/>
        <tr r="Z23" s="5"/>
        <tr r="J4" s="5"/>
        <tr r="Z6" s="5"/>
        <tr r="U38" s="2"/>
        <tr r="J25" s="5"/>
        <tr r="Q33" s="1"/>
      </tp>
      <tp t="s">
        <v>Sherwin-Williams Co</v>
        <stp/>
        <stp>ContractData</stp>
        <stp>S.SHW</stp>
        <stp>LongDescription</stp>
        <stp/>
        <stp>T</stp>
        <tr r="J14" s="5"/>
        <tr r="Z14" s="5"/>
        <tr r="Q40" s="2"/>
        <tr r="J6" s="5"/>
        <tr r="Q31" s="1"/>
      </tp>
      <tp>
        <v>100</v>
        <stp/>
        <stp>ContractData</stp>
        <stp>S.MMM</stp>
        <stp>MT_LastAskVolume</stp>
        <stp/>
        <stp>T</stp>
        <tr r="M6" s="1"/>
      </tp>
      <tp>
        <v>40</v>
        <stp/>
        <stp>ContractData</stp>
        <stp>S.MCD</stp>
        <stp>MT_LastAskVolume</stp>
        <stp/>
        <stp>T</stp>
        <tr r="M25" s="1"/>
      </tp>
      <tp>
        <v>300</v>
        <stp/>
        <stp>ContractData</stp>
        <stp>S.WMT</stp>
        <stp>MT_LastBidVolume</stp>
        <stp/>
        <stp>T</stp>
        <tr r="J35" s="1"/>
      </tp>
      <tp>
        <v>100</v>
        <stp/>
        <stp>ContractData</stp>
        <stp>S.MRK</stp>
        <stp>MT_LastAskVolume</stp>
        <stp/>
        <stp>T</stp>
        <tr r="M26" s="1"/>
      </tp>
      <tp>
        <v>91.7</v>
        <stp/>
        <stp>ContractData</stp>
        <stp>DJI</stp>
        <stp>NetLastTradeToday</stp>
        <stp/>
        <stp>T</stp>
        <tr r="H51" s="1"/>
      </tp>
      <tp>
        <v>268.38</v>
        <stp/>
        <stp>StudyData</stp>
        <stp>S.MCD</stp>
        <stp>Bar</stp>
        <stp/>
        <stp>Close</stp>
        <stp>W</stp>
        <stp>0</stp>
        <stp/>
        <stp/>
        <stp/>
        <stp/>
        <stp>T</stp>
        <tr r="C87" s="2"/>
      </tp>
      <tp>
        <v>275.77999999999997</v>
        <stp/>
        <stp>StudyData</stp>
        <stp>S.IBM</stp>
        <stp>Bar</stp>
        <stp/>
        <stp>Close</stp>
        <stp>W</stp>
        <stp>0</stp>
        <stp/>
        <stp/>
        <stp/>
        <stp/>
        <stp>T</stp>
        <tr r="C83" s="2"/>
      </tp>
      <tp>
        <v>1010.83</v>
        <stp/>
        <stp>StudyData</stp>
        <stp>Close(S.GS) When Barix(S.GS,reference:=StartOfSession)=0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Z4" s="4"/>
      </tp>
      <tp>
        <v>1008.51</v>
        <stp/>
        <stp>StudyData</stp>
        <stp>Close(S.GS) When Barix(S.GS,reference:=StartOfSession)=1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Z5" s="4"/>
      </tp>
      <tp>
        <v>1014.98</v>
        <stp/>
        <stp>StudyData</stp>
        <stp>Close(S.GS) When Barix(S.GS,reference:=StartOfSession)=2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Z6" s="4"/>
      </tp>
      <tp>
        <v>1013.81</v>
        <stp/>
        <stp>StudyData</stp>
        <stp>Close(S.GS) When Barix(S.GS,reference:=StartOfSession)=3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Z7" s="4"/>
      </tp>
      <tp>
        <v>1018.5</v>
        <stp/>
        <stp>StudyData</stp>
        <stp>Close(S.GS) When Barix(S.GS,reference:=StartOfSession)=4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Z8" s="4"/>
      </tp>
      <tp>
        <v>1020.5</v>
        <stp/>
        <stp>StudyData</stp>
        <stp>Close(S.GS) When Barix(S.GS,reference:=StartOfSession)=5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Z9" s="4"/>
      </tp>
      <tp>
        <v>269.76</v>
        <stp/>
        <stp>StudyData</stp>
        <stp>S.MCD</stp>
        <stp>Bar</stp>
        <stp/>
        <stp>Close</stp>
        <stp>W</stp>
        <stp>-1</stp>
        <stp/>
        <stp/>
        <stp/>
        <stp/>
        <stp>T</stp>
        <tr r="C87" s="2"/>
      </tp>
      <tp>
        <v>26</v>
        <stp/>
        <stp>ContractData</stp>
        <stp>S.AAPL</stp>
        <stp>MT_LastAskVolume</stp>
        <stp/>
        <stp>T</stp>
        <tr r="M7" s="1"/>
      </tp>
      <tp>
        <v>200</v>
        <stp/>
        <stp>ContractData</stp>
        <stp>S.JNJ</stp>
        <stp>MT_LastAskVolume</stp>
        <stp/>
        <stp>T</stp>
        <tr r="M22" s="1"/>
      </tp>
      <tp>
        <v>40.75</v>
        <stp/>
        <stp>StudyData</stp>
        <stp>S.NKE</stp>
        <stp>Bar</stp>
        <stp/>
        <stp>Close</stp>
        <stp>W</stp>
        <stp>-1</stp>
        <stp/>
        <stp/>
        <stp/>
        <stp/>
        <stp>T</stp>
        <tr r="C90" s="2"/>
      </tp>
      <tp>
        <v>320</v>
        <stp/>
        <stp>ContractData</stp>
        <stp>S.JPM</stp>
        <stp>MT_LastAskVolume</stp>
        <stp/>
        <stp>T</stp>
        <tr r="M23" s="1"/>
      </tp>
      <tp>
        <v>-1.1497034975190472</v>
        <stp/>
        <stp>StudyData</stp>
        <stp>S.KO</stp>
        <stp>PCB</stp>
        <stp>BaseType=Index,Index=1</stp>
        <stp>Close</stp>
        <stp>W</stp>
        <stp>0</stp>
        <stp>all</stp>
        <stp/>
        <stp/>
        <stp/>
        <stp>T</stp>
        <tr r="P24" s="2"/>
      </tp>
      <tp>
        <v>16.835931912458893</v>
        <stp/>
        <stp>StudyData</stp>
        <stp>S.KO</stp>
        <stp>PCB</stp>
        <stp>BaseType=Index,Index=1</stp>
        <stp>Close</stp>
        <stp>A</stp>
        <stp>0</stp>
        <stp>all</stp>
        <stp/>
        <stp/>
        <stp/>
        <stp>T</stp>
        <tr r="R24" s="2"/>
      </tp>
      <tp>
        <v>3.3793190735349974</v>
        <stp/>
        <stp>StudyData</stp>
        <stp>S.KO</stp>
        <stp>PCB</stp>
        <stp>BaseType=Index,Index=1</stp>
        <stp>Close</stp>
        <stp>M</stp>
        <stp>0</stp>
        <stp>all</stp>
        <stp/>
        <stp/>
        <stp/>
        <stp>T</stp>
        <tr r="Q24" s="2"/>
      </tp>
      <tp>
        <v>268.38</v>
        <stp/>
        <stp>ContractData</stp>
        <stp>S.MCD</stp>
        <stp>LastTradeToday</stp>
        <stp/>
        <stp>T</stp>
        <tr r="C25" s="1"/>
      </tp>
      <tp>
        <v>1</v>
        <stp/>
        <stp>ContractData</stp>
        <stp>S.SHW</stp>
        <stp>MT_LastBidVolume</stp>
        <stp/>
        <stp>T</stp>
        <tr r="J31" s="1"/>
      </tp>
      <tp>
        <v>100</v>
        <stp/>
        <stp>ContractData</stp>
        <stp>S.IBM</stp>
        <stp>MT_LastAskVolume</stp>
        <stp/>
        <stp>T</stp>
        <tr r="M21" s="1"/>
      </tp>
      <tp>
        <v>216.68</v>
        <stp/>
        <stp>StudyData</stp>
        <stp>Close(S.BA) When Barix(S.BA,reference:=StartOfSession)=0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N4" s="4"/>
      </tp>
      <tp>
        <v>217.51</v>
        <stp/>
        <stp>StudyData</stp>
        <stp>Close(S.BA) When Barix(S.BA,reference:=StartOfSession)=1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N5" s="4"/>
      </tp>
      <tp>
        <v>217.15</v>
        <stp/>
        <stp>StudyData</stp>
        <stp>Close(S.BA) When Barix(S.BA,reference:=StartOfSession)=2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N6" s="4"/>
      </tp>
      <tp>
        <v>217.24</v>
        <stp/>
        <stp>StudyData</stp>
        <stp>Close(S.BA) When Barix(S.BA,reference:=StartOfSession)=3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N7" s="4"/>
      </tp>
      <tp>
        <v>216.7</v>
        <stp/>
        <stp>StudyData</stp>
        <stp>Close(S.BA) When Barix(S.BA,reference:=StartOfSession)=4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N8" s="4"/>
      </tp>
      <tp>
        <v>217.24</v>
        <stp/>
        <stp>StudyData</stp>
        <stp>Close(S.BA) When Barix(S.BA,reference:=StartOfSession)=5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N9" s="4"/>
      </tp>
      <tp>
        <v>200</v>
        <stp/>
        <stp>ContractData</stp>
        <stp>S.HON</stp>
        <stp>MT_LastAskVolume</stp>
        <stp/>
        <stp>T</stp>
        <tr r="M20" s="1"/>
      </tp>
      <tp>
        <v>41.22</v>
        <stp/>
        <stp>ContractData</stp>
        <stp>S.NKE</stp>
        <stp>LastTradeToday</stp>
        <stp/>
        <stp>T</stp>
        <tr r="C28" s="1"/>
      </tp>
      <tp>
        <v>256.55</v>
        <stp/>
        <stp>ContractData</stp>
        <stp>S.JNJ</stp>
        <stp>LastTradeToday</stp>
        <stp/>
        <stp>T</stp>
        <tr r="C22" s="1"/>
      </tp>
      <tp>
        <v>427.89</v>
        <stp/>
        <stp>StudyData</stp>
        <stp>S.UNH</stp>
        <stp>Bar</stp>
        <stp/>
        <stp>Close</stp>
        <stp>W</stp>
        <stp>-1</stp>
        <stp/>
        <stp/>
        <stp/>
        <stp/>
        <stp>T</stp>
        <tr r="C95" s="2"/>
      </tp>
      <tp>
        <v>97.23</v>
        <stp/>
        <stp>StudyData</stp>
        <stp>S.DIS</stp>
        <stp>Bar</stp>
        <stp/>
        <stp>Close</stp>
        <stp>W</stp>
        <stp>0</stp>
        <stp/>
        <stp/>
        <stp/>
        <stp/>
        <stp>T</stp>
        <tr r="C78" s="2"/>
      </tp>
      <tp>
        <v>40</v>
        <stp/>
        <stp>ContractData</stp>
        <stp>S.AMGN</stp>
        <stp>MT_LastAskVolume</stp>
        <stp/>
        <stp>T</stp>
        <tr r="M8" s="1"/>
      </tp>
      <tp>
        <v>200</v>
        <stp/>
        <stp>ContractData</stp>
        <stp>S.AMZN</stp>
        <stp>MT_LastAskVolume</stp>
        <stp/>
        <stp>T</stp>
        <tr r="M9" s="1"/>
      </tp>
      <tp>
        <v>128.19</v>
        <stp/>
        <stp>ContractData</stp>
        <stp>S.MRK</stp>
        <stp>LastTradeToday</stp>
        <stp/>
        <stp>T</stp>
        <tr r="C26" s="1"/>
      </tp>
      <tp>
        <v>341.48</v>
        <stp/>
        <stp>StudyData</stp>
        <stp>S.SHW</stp>
        <stp>Bar</stp>
        <stp/>
        <stp>Close</stp>
        <stp>W</stp>
        <stp>0</stp>
        <stp/>
        <stp/>
        <stp/>
        <stp/>
        <stp>T</stp>
        <tr r="C93" s="2"/>
      </tp>
      <tp>
        <v>100</v>
        <stp/>
        <stp>ContractData</stp>
        <stp>S.NVDA</stp>
        <stp>MT_LastBidVolume</stp>
        <stp/>
        <stp>T</stp>
        <tr r="J29" s="1"/>
      </tp>
      <tp>
        <v>414.49</v>
        <stp/>
        <stp>ContractData</stp>
        <stp>S.UNH</stp>
        <stp>LastTradeToday</stp>
        <stp/>
        <stp>T</stp>
        <tr r="C33" s="1"/>
      </tp>
      <tp>
        <v>254.66</v>
        <stp/>
        <stp>StudyData</stp>
        <stp>S.JNJ</stp>
        <stp>Bar</stp>
        <stp/>
        <stp>Close</stp>
        <stp>W</stp>
        <stp>-1</stp>
        <stp/>
        <stp/>
        <stp/>
        <stp/>
        <stp>T</stp>
        <tr r="C84" s="2"/>
      </tp>
      <tp>
        <v>41.22</v>
        <stp/>
        <stp>StudyData</stp>
        <stp>S.NKE</stp>
        <stp>Bar</stp>
        <stp/>
        <stp>Close</stp>
        <stp>W</stp>
        <stp>0</stp>
        <stp/>
        <stp/>
        <stp/>
        <stp/>
        <stp>T</stp>
        <tr r="C90" s="2"/>
      </tp>
      <tp>
        <v>351.66</v>
        <stp/>
        <stp>ContractData</stp>
        <stp>S.GOOGL</stp>
        <stp>LastTradeToday</stp>
        <stp/>
        <stp>T</stp>
        <tr r="C18" s="1"/>
      </tp>
      <tp>
        <v>91</v>
        <stp/>
        <stp>ContractData</stp>
        <stp>S.DIS</stp>
        <stp>MT_LastAskVolume</stp>
        <stp/>
        <stp>T</stp>
        <tr r="M16" s="1"/>
      </tp>
      <tp>
        <v>128.66</v>
        <stp/>
        <stp>StudyData</stp>
        <stp>S.MRK</stp>
        <stp>Bar</stp>
        <stp/>
        <stp>Close</stp>
        <stp>W</stp>
        <stp>-1</stp>
        <stp/>
        <stp/>
        <stp/>
        <stp/>
        <stp>T</stp>
        <tr r="C88" s="2"/>
      </tp>
      <tp>
        <v>-4.6029919447599099E-3</v>
        <stp/>
        <stp>StudyData</stp>
        <stp>S.BA</stp>
        <stp>PCB</stp>
        <stp>BaseType=Index,Index=1</stp>
        <stp>Close</stp>
        <stp>W</stp>
        <stp>0</stp>
        <stp>all</stp>
        <stp/>
        <stp/>
        <stp/>
        <stp>T</stp>
        <tr r="P11" s="2"/>
      </tp>
      <tp>
        <v>-6.0177373999567365</v>
        <stp/>
        <stp>StudyData</stp>
        <stp>S.BA</stp>
        <stp>PCB</stp>
        <stp>BaseType=Index,Index=1</stp>
        <stp>Close</stp>
        <stp>M</stp>
        <stp>0</stp>
        <stp>all</stp>
        <stp/>
        <stp/>
        <stp/>
        <stp>T</stp>
        <tr r="Q11" s="2"/>
      </tp>
      <tp>
        <v>5.5268975681652795E-2</v>
        <stp/>
        <stp>StudyData</stp>
        <stp>S.BA</stp>
        <stp>PCB</stp>
        <stp>BaseType=Index,Index=1</stp>
        <stp>Close</stp>
        <stp>A</stp>
        <stp>0</stp>
        <stp>all</stp>
        <stp/>
        <stp/>
        <stp/>
        <stp>T</stp>
        <tr r="R11" s="2"/>
      </tp>
      <tp>
        <v>228.12</v>
        <stp/>
        <stp>ContractData</stp>
        <stp>S.HON</stp>
        <stp>LastTradeToday</stp>
        <stp/>
        <stp>T</stp>
        <tr r="C20" s="1"/>
      </tp>
      <tp>
        <v>240</v>
        <stp/>
        <stp>ContractData</stp>
        <stp>S.CAT</stp>
        <stp>MT_LastAskVolume</stp>
        <stp/>
        <stp>T</stp>
        <tr r="M12" s="1"/>
      </tp>
      <tp>
        <v>58</v>
        <stp/>
        <stp>ContractData</stp>
        <stp>S.CVX</stp>
        <stp>MT_LastAskVolume</stp>
        <stp/>
        <stp>T</stp>
        <tr r="M15" s="1"/>
      </tp>
      <tp>
        <v>5</v>
        <stp/>
        <stp>ContractData</stp>
        <stp>S.CRM</stp>
        <stp>MT_LastAskVolume</stp>
        <stp/>
        <stp>T</stp>
        <tr r="M13" s="1"/>
      </tp>
      <tp>
        <v>65.7</v>
        <stp/>
        <stp>ContractData</stp>
        <stp>DJI</stp>
        <stp>NetLastQuoteToday</stp>
        <stp/>
        <stp>T</stp>
        <tr r="P41" s="1"/>
      </tp>
      <tp>
        <v>113.88</v>
        <stp/>
        <stp>StudyData</stp>
        <stp>S.WMT</stp>
        <stp>Bar</stp>
        <stp/>
        <stp>Close</stp>
        <stp>W</stp>
        <stp>0</stp>
        <stp/>
        <stp/>
        <stp/>
        <stp/>
        <stp>T</stp>
        <tr r="C97" s="2"/>
      </tp>
      <tp t="s">
        <v>Visa Inc.</v>
        <stp/>
        <stp>ContractData</stp>
        <stp>S.V</stp>
        <stp>LongDescription</stp>
        <stp/>
        <stp>T</stp>
        <tr r="Q34" s="1"/>
      </tp>
      <tp t="s">
        <v>DJ Industrial Average</v>
        <stp/>
        <stp>ContractData</stp>
        <stp>DJI</stp>
        <stp>LongDescription</stp>
        <stp/>
        <stp>T</stp>
        <tr r="H51" s="1"/>
      </tp>
      <tp>
        <v>163.34</v>
        <stp/>
        <stp>StudyData</stp>
        <stp>S.MMM</stp>
        <stp>Bar</stp>
        <stp/>
        <stp>Close</stp>
        <stp>W</stp>
        <stp>0</stp>
        <stp/>
        <stp/>
        <stp/>
        <stp/>
        <stp>T</stp>
        <tr r="C68" s="2"/>
      </tp>
      <tp>
        <v>347.3</v>
        <stp/>
        <stp>StudyData</stp>
        <stp>Close(S.HD) When Barix(S.HD,reference:=StartOfSession)=0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D4" s="4"/>
      </tp>
      <tp>
        <v>348.67</v>
        <stp/>
        <stp>StudyData</stp>
        <stp>Close(S.HD) When Barix(S.HD,reference:=StartOfSession)=1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D5" s="4"/>
      </tp>
      <tp>
        <v>349.92</v>
        <stp/>
        <stp>StudyData</stp>
        <stp>Close(S.HD) When Barix(S.HD,reference:=StartOfSession)=2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D6" s="4"/>
      </tp>
      <tp>
        <v>350.18</v>
        <stp/>
        <stp>StudyData</stp>
        <stp>Close(S.HD) When Barix(S.HD,reference:=StartOfSession)=3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D7" s="4"/>
      </tp>
      <tp>
        <v>349.94</v>
        <stp/>
        <stp>StudyData</stp>
        <stp>Close(S.HD) When Barix(S.HD,reference:=StartOfSession)=4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D8" s="4"/>
      </tp>
      <tp>
        <v>349.61</v>
        <stp/>
        <stp>StudyData</stp>
        <stp>Close(S.HD) When Barix(S.HD,reference:=StartOfSession)=5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D9" s="4"/>
      </tp>
      <tp>
        <v>80</v>
        <stp/>
        <stp>ContractData</stp>
        <stp>S.V</stp>
        <stp>MT_LastAskVolume</stp>
        <stp/>
        <stp>T</stp>
        <tr r="M34" s="1"/>
      </tp>
      <tp>
        <v>100</v>
        <stp/>
        <stp>ContractData</stp>
        <stp>S.CSCO</stp>
        <stp>MT_LastBidVolume</stp>
        <stp/>
        <stp>T</stp>
        <tr r="J14" s="1"/>
      </tp>
      <tp>
        <v>200</v>
        <stp/>
        <stp>ContractData</stp>
        <stp>S.MSFT</stp>
        <stp>MT_LastBidVolume</stp>
        <stp/>
        <stp>T</stp>
        <tr r="J27" s="1"/>
      </tp>
      <tp>
        <v>164.01</v>
        <stp/>
        <stp>StudyData</stp>
        <stp>S.MMM</stp>
        <stp>Bar</stp>
        <stp/>
        <stp>Close</stp>
        <stp>W</stp>
        <stp>-1</stp>
        <stp/>
        <stp/>
        <stp/>
        <stp/>
        <stp>T</stp>
        <tr r="C68" s="2"/>
      </tp>
      <tp>
        <v>271.63</v>
        <stp/>
        <stp>StudyData</stp>
        <stp>S.IBM</stp>
        <stp>Bar</stp>
        <stp/>
        <stp>Close</stp>
        <stp>W</stp>
        <stp>-1</stp>
        <stp/>
        <stp/>
        <stp/>
        <stp/>
        <stp>T</stp>
        <tr r="C83" s="2"/>
      </tp>
      <tp>
        <v>329.05</v>
        <stp/>
        <stp>StudyData</stp>
        <stp>S.JPM</stp>
        <stp>Bar</stp>
        <stp/>
        <stp>Close</stp>
        <stp>W</stp>
        <stp>-1</stp>
        <stp/>
        <stp/>
        <stp/>
        <stp/>
        <stp>T</stp>
        <tr r="C85" s="2"/>
      </tp>
      <tp>
        <v>158.37</v>
        <stp/>
        <stp>StudyData</stp>
        <stp>S.CRM</stp>
        <stp>Bar</stp>
        <stp/>
        <stp>Close</stp>
        <stp>W</stp>
        <stp>-1</stp>
        <stp/>
        <stp/>
        <stp/>
        <stp/>
        <stp>T</stp>
        <tr r="C75" s="2"/>
      </tp>
      <tp>
        <v>1.3234884368905027</v>
        <stp/>
        <stp>StudyData</stp>
        <stp>S.PG</stp>
        <stp>PCB</stp>
        <stp>BaseType=Index,Index=1</stp>
        <stp>Close</stp>
        <stp>M</stp>
        <stp>0</stp>
        <stp>all</stp>
        <stp/>
        <stp/>
        <stp/>
        <stp>T</stp>
        <tr r="Q30" s="2"/>
      </tp>
      <tp>
        <v>1.5002442258042048</v>
        <stp/>
        <stp>StudyData</stp>
        <stp>S.PG</stp>
        <stp>PCB</stp>
        <stp>BaseType=Index,Index=1</stp>
        <stp>Close</stp>
        <stp>A</stp>
        <stp>0</stp>
        <stp>all</stp>
        <stp/>
        <stp/>
        <stp/>
        <stp>T</stp>
        <tr r="R30" s="2"/>
      </tp>
      <tp>
        <v>-2.3889410817339969</v>
        <stp/>
        <stp>StudyData</stp>
        <stp>S.PG</stp>
        <stp>PCB</stp>
        <stp>BaseType=Index,Index=1</stp>
        <stp>Close</stp>
        <stp>W</stp>
        <stp>0</stp>
        <stp>all</stp>
        <stp/>
        <stp/>
        <stp/>
        <stp>T</stp>
        <tr r="P30" s="2"/>
      </tp>
      <tp>
        <v>120</v>
        <stp/>
        <stp>ContractData</stp>
        <stp>S.AXP</stp>
        <stp>MT_LastAskVolume</stp>
        <stp/>
        <stp>T</stp>
        <tr r="M10" s="1"/>
      </tp>
      <tp>
        <v>464.42</v>
        <stp/>
        <stp>StudyData</stp>
        <stp>S.HON</stp>
        <stp>Bar</stp>
        <stp/>
        <stp>Close</stp>
        <stp>W</stp>
        <stp>-1</stp>
        <stp/>
        <stp/>
        <stp/>
        <stp/>
        <stp>T</stp>
        <tr r="C82" s="2"/>
      </tp>
      <tp>
        <v>228.12</v>
        <stp/>
        <stp>StudyData</stp>
        <stp>S.HON</stp>
        <stp>Bar</stp>
        <stp/>
        <stp>Close</stp>
        <stp>W</stp>
        <stp>0</stp>
        <stp/>
        <stp/>
        <stp/>
        <stp/>
        <stp>T</stp>
        <tr r="C82" s="2"/>
      </tp>
      <tp>
        <v>0.21498595425098893</v>
        <stp/>
        <stp>StudyData</stp>
        <stp>S.HD</stp>
        <stp>PCB</stp>
        <stp>BaseType=Index,Index=1</stp>
        <stp>Close</stp>
        <stp>W</stp>
        <stp>0</stp>
        <stp>all</stp>
        <stp/>
        <stp/>
        <stp/>
        <stp>T</stp>
        <tr r="P19" s="2"/>
      </tp>
      <tp>
        <v>1.6012786980528888</v>
        <stp/>
        <stp>StudyData</stp>
        <stp>S.HD</stp>
        <stp>PCB</stp>
        <stp>BaseType=Index,Index=1</stp>
        <stp>Close</stp>
        <stp>A</stp>
        <stp>0</stp>
        <stp>all</stp>
        <stp/>
        <stp/>
        <stp/>
        <stp>T</stp>
        <tr r="R19" s="2"/>
      </tp>
      <tp>
        <v>10.238380525950692</v>
        <stp/>
        <stp>StudyData</stp>
        <stp>S.HD</stp>
        <stp>PCB</stp>
        <stp>BaseType=Index,Index=1</stp>
        <stp>Close</stp>
        <stp>M</stp>
        <stp>0</stp>
        <stp>all</stp>
        <stp/>
        <stp/>
        <stp/>
        <stp>T</stp>
        <tr r="Q19" s="2"/>
      </tp>
      <tp>
        <v>156.66</v>
        <stp/>
        <stp>ContractData</stp>
        <stp>S.CRM</stp>
        <stp>LastTradeToday</stp>
        <stp/>
        <stp>T</stp>
        <tr r="C13" s="1"/>
      </tp>
      <tp>
        <v>163.34</v>
        <stp/>
        <stp>ContractData</stp>
        <stp>S.MMM</stp>
        <stp>LastTradeToday</stp>
        <stp/>
        <stp>T</stp>
        <tr r="C6" s="1"/>
      </tp>
      <tp>
        <v>275.78000000000003</v>
        <stp/>
        <stp>ContractData</stp>
        <stp>S.IBM</stp>
        <stp>LastTradeToday</stp>
        <stp/>
        <stp>T</stp>
        <tr r="C21" s="1"/>
      </tp>
      <tp>
        <v>329.13</v>
        <stp/>
        <stp>ContractData</stp>
        <stp>S.JPM</stp>
        <stp>LastTradeToday</stp>
        <stp/>
        <stp>T</stp>
        <tr r="C23" s="1"/>
      </tp>
      <tp>
        <v>-0.27884280237016928</v>
        <stp/>
        <stp>StudyData</stp>
        <stp>S.MSFT</stp>
        <stp>PCB</stp>
        <stp>BaseType=Index,Index=1</stp>
        <stp>Close</stp>
        <stp>W</stp>
        <stp>0</stp>
        <stp>all</stp>
        <stp/>
        <stp/>
        <stp/>
        <stp>T</stp>
        <tr r="P27" s="2"/>
      </tp>
      <tp>
        <v>-17.392945984363894</v>
        <stp/>
        <stp>StudyData</stp>
        <stp>S.MSFT</stp>
        <stp>PCB</stp>
        <stp>BaseType=Index,Index=1</stp>
        <stp>Close</stp>
        <stp>M</stp>
        <stp>0</stp>
        <stp>all</stp>
        <stp/>
        <stp/>
        <stp/>
        <stp>T</stp>
        <tr r="Q27" s="2"/>
      </tp>
      <tp>
        <v>-23.09457838799057</v>
        <stp/>
        <stp>StudyData</stp>
        <stp>S.MSFT</stp>
        <stp>PCB</stp>
        <stp>BaseType=Index,Index=1</stp>
        <stp>Close</stp>
        <stp>A</stp>
        <stp>0</stp>
        <stp>all</stp>
        <stp/>
        <stp/>
        <stp/>
        <stp>T</stp>
        <tr r="R27" s="2"/>
      </tp>
      <tp>
        <v>414.49</v>
        <stp/>
        <stp>StudyData</stp>
        <stp>S.UNH</stp>
        <stp>Bar</stp>
        <stp/>
        <stp>Close</stp>
        <stp>W</stp>
        <stp>0</stp>
        <stp/>
        <stp/>
        <stp/>
        <stp/>
        <stp>T</stp>
        <tr r="C95" s="2"/>
      </tp>
      <tp>
        <v>256.55</v>
        <stp/>
        <stp>StudyData</stp>
        <stp>S.JNJ</stp>
        <stp>Bar</stp>
        <stp/>
        <stp>Close</stp>
        <stp>W</stp>
        <stp>0</stp>
        <stp/>
        <stp/>
        <stp/>
        <stp/>
        <stp>T</stp>
        <tr r="C84" s="2"/>
      </tp>
      <tp>
        <v>81.7</v>
        <stp/>
        <stp>StudyData</stp>
        <stp>Close(S.KO) When Barix(S.KO,reference:=StartOfSession)=0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N4" s="4"/>
      </tp>
      <tp>
        <v>81.900000000000006</v>
        <stp/>
        <stp>StudyData</stp>
        <stp>Close(S.KO) When Barix(S.KO,reference:=StartOfSession)=1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N5" s="4"/>
      </tp>
      <tp>
        <v>81.88</v>
        <stp/>
        <stp>StudyData</stp>
        <stp>Close(S.KO) When Barix(S.KO,reference:=StartOfSession)=2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N6" s="4"/>
      </tp>
      <tp>
        <v>81.86</v>
        <stp/>
        <stp>StudyData</stp>
        <stp>Close(S.KO) When Barix(S.KO,reference:=StartOfSession)=3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N7" s="4"/>
      </tp>
      <tp>
        <v>81.760000000000005</v>
        <stp/>
        <stp>StudyData</stp>
        <stp>Close(S.KO) When Barix(S.KO,reference:=StartOfSession)=4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N8" s="4"/>
      </tp>
      <tp>
        <v>81.680000000000007</v>
        <stp/>
        <stp>StudyData</stp>
        <stp>Close(S.KO) When Barix(S.KO,reference:=StartOfSession)=5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N9" s="4"/>
      </tp>
      <tp>
        <v>340.36</v>
        <stp/>
        <stp>StudyData</stp>
        <stp>S.AXP</stp>
        <stp>Bar</stp>
        <stp/>
        <stp>Close</stp>
        <stp>W</stp>
        <stp>-1</stp>
        <stp/>
        <stp/>
        <stp/>
        <stp/>
        <stp>T</stp>
        <tr r="C72" s="2"/>
      </tp>
      <tp>
        <v>16.89</v>
        <stp/>
        <stp>StudyData</stp>
        <stp>S.AAPL</stp>
        <stp>ATR</stp>
        <stp>MaType=Sim,Period=10</stp>
        <stp>ATR</stp>
        <stp>W</stp>
        <stp>0</stp>
        <stp>ALL</stp>
        <stp/>
        <stp/>
        <stp>FALSE</stp>
        <stp>T</stp>
        <tr r="D69" s="2"/>
      </tp>
      <tp>
        <v>8.3179999999999996</v>
        <stp/>
        <stp>StudyData</stp>
        <stp>S.AAPL</stp>
        <stp>ATR</stp>
        <stp>MaType=Sim,Period=10</stp>
        <stp>ATR</stp>
        <stp>D</stp>
        <stp>0</stp>
        <stp>ALL</stp>
        <stp/>
        <stp/>
        <stp>FALSE</stp>
        <stp>T</stp>
        <tr r="D38" s="2"/>
      </tp>
      <tp>
        <v>7.5469999999999997</v>
        <stp/>
        <stp>StudyData</stp>
        <stp>S.AMGN</stp>
        <stp>ATR</stp>
        <stp>MaType=Sim,Period=10</stp>
        <stp>ATR</stp>
        <stp>D</stp>
        <stp>0</stp>
        <stp>ALL</stp>
        <stp/>
        <stp/>
        <stp>FALSE</stp>
        <stp>T</stp>
        <tr r="D39" s="2"/>
      </tp>
      <tp>
        <v>15.91</v>
        <stp/>
        <stp>StudyData</stp>
        <stp>S.AMZN</stp>
        <stp>ATR</stp>
        <stp>MaType=Sim,Period=10</stp>
        <stp>ATR</stp>
        <stp>W</stp>
        <stp>0</stp>
        <stp>ALL</stp>
        <stp/>
        <stp/>
        <stp>FALSE</stp>
        <stp>T</stp>
        <tr r="D71" s="2"/>
      </tp>
      <tp>
        <v>19.181999999999999</v>
        <stp/>
        <stp>StudyData</stp>
        <stp>S.AMGN</stp>
        <stp>ATR</stp>
        <stp>MaType=Sim,Period=10</stp>
        <stp>ATR</stp>
        <stp>W</stp>
        <stp>0</stp>
        <stp>ALL</stp>
        <stp/>
        <stp/>
        <stp>FALSE</stp>
        <stp>T</stp>
        <tr r="D70" s="2"/>
      </tp>
      <tp>
        <v>8.7059999999999995</v>
        <stp/>
        <stp>StudyData</stp>
        <stp>S.AMZN</stp>
        <stp>ATR</stp>
        <stp>MaType=Sim,Period=10</stp>
        <stp>ATR</stp>
        <stp>D</stp>
        <stp>0</stp>
        <stp>ALL</stp>
        <stp/>
        <stp/>
        <stp>FALSE</stp>
        <stp>T</stp>
        <tr r="D40" s="2"/>
      </tp>
      <tp>
        <v>97.23</v>
        <stp/>
        <stp>ContractData</stp>
        <stp>S.DIS</stp>
        <stp>LastTradeToday</stp>
        <stp/>
        <stp>T</stp>
        <tr r="C16" s="1"/>
      </tp>
      <tp>
        <v>4</v>
        <stp/>
        <stp>ContractData</stp>
        <stp>S.DIS</stp>
        <stp>MT_LastBidVolume</stp>
        <stp/>
        <stp>T</stp>
        <tr r="J16" s="1"/>
      </tp>
      <tp>
        <v>329.13</v>
        <stp/>
        <stp>StudyData</stp>
        <stp>S.JPM</stp>
        <stp>Bar</stp>
        <stp/>
        <stp>Close</stp>
        <stp>W</stp>
        <stp>0</stp>
        <stp/>
        <stp/>
        <stp/>
        <stp/>
        <stp>T</stp>
        <tr r="C85" s="2"/>
      </tp>
      <tp>
        <v>343.40000000000003</v>
        <stp/>
        <stp>ContractData</stp>
        <stp>S.AXP</stp>
        <stp>LastTradeToday</stp>
        <stp/>
        <stp>T</stp>
        <tr r="C10" s="1"/>
      </tp>
      <tp>
        <v>3.5150000000000001</v>
        <stp/>
        <stp>StudyData</stp>
        <stp>S.CSCO</stp>
        <stp>ATR</stp>
        <stp>MaType=Sim,Period=10</stp>
        <stp>ATR</stp>
        <stp>D</stp>
        <stp>0</stp>
        <stp>ALL</stp>
        <stp/>
        <stp/>
        <stp>FALSE</stp>
        <stp>T</stp>
        <tr r="D45" s="2"/>
      </tp>
      <tp>
        <v>9.1839999999999993</v>
        <stp/>
        <stp>StudyData</stp>
        <stp>S.CSCO</stp>
        <stp>ATR</stp>
        <stp>MaType=Sim,Period=10</stp>
        <stp>ATR</stp>
        <stp>W</stp>
        <stp>0</stp>
        <stp>ALL</stp>
        <stp/>
        <stp/>
        <stp>FALSE</stp>
        <stp>T</stp>
        <tr r="D76" s="2"/>
      </tp>
      <tp>
        <v>80</v>
        <stp/>
        <stp>ContractData</stp>
        <stp>S.AMGN</stp>
        <stp>MT_LastBidVolume</stp>
        <stp/>
        <stp>T</stp>
        <tr r="J8" s="1"/>
      </tp>
      <tp>
        <v>100</v>
        <stp/>
        <stp>ContractData</stp>
        <stp>S.AMZN</stp>
        <stp>MT_LastBidVolume</stp>
        <stp/>
        <stp>T</stp>
        <tr r="J9" s="1"/>
      </tp>
      <tp>
        <v>98.79</v>
        <stp/>
        <stp>StudyData</stp>
        <stp>S.DIS</stp>
        <stp>Bar</stp>
        <stp/>
        <stp>Close</stp>
        <stp>W</stp>
        <stp>-1</stp>
        <stp/>
        <stp/>
        <stp/>
        <stp/>
        <stp>T</stp>
        <tr r="C78" s="2"/>
      </tp>
      <tp>
        <v>332.5</v>
        <stp/>
        <stp>StudyData</stp>
        <stp>S.TRV</stp>
        <stp>Bar</stp>
        <stp/>
        <stp>Close</stp>
        <stp>W</stp>
        <stp>0</stp>
        <stp/>
        <stp/>
        <stp/>
        <stp/>
        <stp>T</stp>
        <tr r="C94" s="2"/>
      </tp>
      <tp>
        <v>128.19</v>
        <stp/>
        <stp>StudyData</stp>
        <stp>S.MRK</stp>
        <stp>Bar</stp>
        <stp/>
        <stp>Close</stp>
        <stp>W</stp>
        <stp>0</stp>
        <stp/>
        <stp/>
        <stp/>
        <stp/>
        <stp>T</stp>
        <tr r="C88" s="2"/>
      </tp>
      <tp>
        <v>156.66</v>
        <stp/>
        <stp>StudyData</stp>
        <stp>S.CRM</stp>
        <stp>Bar</stp>
        <stp/>
        <stp>Close</stp>
        <stp>W</stp>
        <stp>0</stp>
        <stp/>
        <stp/>
        <stp/>
        <stp/>
        <stp>T</stp>
        <tr r="C75" s="2"/>
      </tp>
      <tp>
        <v>63</v>
        <stp/>
        <stp>ContractData</stp>
        <stp>S.NVDA</stp>
        <stp>MT_LastAskVolume</stp>
        <stp/>
        <stp>T</stp>
        <tr r="M29" s="1"/>
      </tp>
      <tp>
        <v>332.5</v>
        <stp/>
        <stp>ContractData</stp>
        <stp>S.TRV</stp>
        <stp>LastTradeToday</stp>
        <stp/>
        <stp>T</stp>
        <tr r="C32" s="1"/>
      </tp>
      <tp>
        <v>40</v>
        <stp/>
        <stp>ContractData</stp>
        <stp>S.AXP</stp>
        <stp>MT_LastBidVolume</stp>
        <stp/>
        <stp>T</stp>
        <tr r="J10" s="1"/>
      </tp>
      <tp>
        <v>997.47</v>
        <stp/>
        <stp>StudyData</stp>
        <stp>S.CAT</stp>
        <stp>Bar</stp>
        <stp/>
        <stp>Close</stp>
        <stp>W</stp>
        <stp>-1</stp>
        <stp/>
        <stp/>
        <stp/>
        <stp/>
        <stp>T</stp>
        <tr r="C74" s="2"/>
      </tp>
      <tp>
        <v>115.69</v>
        <stp/>
        <stp>StudyData</stp>
        <stp>S.WMT</stp>
        <stp>Bar</stp>
        <stp/>
        <stp>Close</stp>
        <stp>W</stp>
        <stp>-1</stp>
        <stp/>
        <stp/>
        <stp/>
        <stp/>
        <stp>T</stp>
        <tr r="C97" s="2"/>
      </tp>
      <tp>
        <v>4.4299903313703144</v>
        <stp/>
        <stp>StudyData</stp>
        <stp>S.CSCO</stp>
        <stp>PCB</stp>
        <stp>BaseType=Index,Index=1</stp>
        <stp>Close</stp>
        <stp>W</stp>
        <stp>0</stp>
        <stp>all</stp>
        <stp/>
        <stp/>
        <stp/>
        <stp>T</stp>
        <tr r="P14" s="2"/>
      </tp>
      <tp>
        <v>-1.3369872114266728</v>
        <stp/>
        <stp>StudyData</stp>
        <stp>S.CSCO</stp>
        <stp>PCB</stp>
        <stp>BaseType=Index,Index=1</stp>
        <stp>Close</stp>
        <stp>M</stp>
        <stp>0</stp>
        <stp>all</stp>
        <stp/>
        <stp/>
        <stp/>
        <stp>T</stp>
        <tr r="Q14" s="2"/>
      </tp>
      <tp>
        <v>54.238608334415161</v>
        <stp/>
        <stp>StudyData</stp>
        <stp>S.CSCO</stp>
        <stp>PCB</stp>
        <stp>BaseType=Index,Index=1</stp>
        <stp>Close</stp>
        <stp>A</stp>
        <stp>0</stp>
        <stp>all</stp>
        <stp/>
        <stp/>
        <stp/>
        <stp>T</stp>
        <tr r="R14" s="2"/>
      </tp>
      <tp>
        <v>145.75</v>
        <stp/>
        <stp>StudyData</stp>
        <stp>Close(S.PG) When Barix(S.PG,reference:=StartOfSession)=0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Z4" s="4"/>
      </tp>
      <tp>
        <v>146.12</v>
        <stp/>
        <stp>StudyData</stp>
        <stp>Close(S.PG) When Barix(S.PG,reference:=StartOfSession)=1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Z5" s="4"/>
      </tp>
      <tp>
        <v>145.63999999999999</v>
        <stp/>
        <stp>StudyData</stp>
        <stp>Close(S.PG) When Barix(S.PG,reference:=StartOfSession)=2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Z6" s="4"/>
      </tp>
      <tp>
        <v>145.79</v>
        <stp/>
        <stp>StudyData</stp>
        <stp>Close(S.PG) When Barix(S.PG,reference:=StartOfSession)=3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Z7" s="4"/>
      </tp>
      <tp>
        <v>145.63999999999999</v>
        <stp/>
        <stp>StudyData</stp>
        <stp>Close(S.PG) When Barix(S.PG,reference:=StartOfSession)=4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Z8" s="4"/>
      </tp>
      <tp>
        <v>145.46</v>
        <stp/>
        <stp>StudyData</stp>
        <stp>Close(S.PG) When Barix(S.PG,reference:=StartOfSession)=5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Z9" s="4"/>
      </tp>
      <tp>
        <v>341.48</v>
        <stp/>
        <stp>ContractData</stp>
        <stp>S.SHW</stp>
        <stp>LastTradeToday</stp>
        <stp/>
        <stp>T</stp>
        <tr r="C31" s="1"/>
      </tp>
      <tp>
        <v>7280011.3681044504</v>
        <stp/>
        <stp>StudyData</stp>
        <stp xml:space="preserve"> MA(S.UNH,MAType:=Sim,Period:=20,InputChoice:=Vol)</stp>
        <stp>Bar</stp>
        <stp/>
        <stp>Close</stp>
        <stp>D</stp>
        <stp>-1</stp>
        <stp/>
        <stp/>
        <stp/>
        <stp/>
        <stp>T</stp>
        <tr r="I33" s="1"/>
      </tp>
      <tp>
        <v>2154047.9114657501</v>
        <stp/>
        <stp>StudyData</stp>
        <stp xml:space="preserve"> MA(S.TRV,MAType:=Sim,Period:=20,InputChoice:=Vol)</stp>
        <stp>Bar</stp>
        <stp/>
        <stp>Close</stp>
        <stp>D</stp>
        <stp>-1</stp>
        <stp/>
        <stp/>
        <stp/>
        <stp/>
        <stp>T</stp>
        <tr r="I32" s="1"/>
      </tp>
      <tp>
        <v>24476133.0423484</v>
        <stp/>
        <stp>StudyData</stp>
        <stp xml:space="preserve"> MA(S.WMT,MAType:=Sim,Period:=20,InputChoice:=Vol)</stp>
        <stp>Bar</stp>
        <stp/>
        <stp>Close</stp>
        <stp>D</stp>
        <stp>-1</stp>
        <stp/>
        <stp/>
        <stp/>
        <stp/>
        <stp>T</stp>
        <tr r="I35" s="1"/>
      </tp>
      <tp>
        <v>2897108.2072076998</v>
        <stp/>
        <stp>StudyData</stp>
        <stp xml:space="preserve"> MA(S.SHW,MAType:=Sim,Period:=20,InputChoice:=Vol)</stp>
        <stp>Bar</stp>
        <stp/>
        <stp>Close</stp>
        <stp>D</stp>
        <stp>-1</stp>
        <stp/>
        <stp/>
        <stp/>
        <stp/>
        <stp>T</stp>
        <tr r="I31" s="1"/>
      </tp>
      <tp>
        <v>4814290.2722619502</v>
        <stp/>
        <stp>StudyData</stp>
        <stp xml:space="preserve"> MA(S.MCD,MAType:=Sim,Period:=20,InputChoice:=Vol)</stp>
        <stp>Bar</stp>
        <stp/>
        <stp>Close</stp>
        <stp>D</stp>
        <stp>-1</stp>
        <stp/>
        <stp/>
        <stp/>
        <stp/>
        <stp>T</stp>
        <tr r="I25" s="1"/>
      </tp>
      <tp>
        <v>4037047.8549131001</v>
        <stp/>
        <stp>StudyData</stp>
        <stp xml:space="preserve"> MA(S.MMM,MAType:=Sim,Period:=20,InputChoice:=Vol)</stp>
        <stp>Bar</stp>
        <stp/>
        <stp>Close</stp>
        <stp>D</stp>
        <stp>-1</stp>
        <stp/>
        <stp/>
        <stp/>
        <stp/>
        <stp>T</stp>
        <tr r="I6" s="1"/>
      </tp>
      <tp>
        <v>12713619.903232601</v>
        <stp/>
        <stp>StudyData</stp>
        <stp xml:space="preserve"> MA(S.MRK,MAType:=Sim,Period:=20,InputChoice:=Vol)</stp>
        <stp>Bar</stp>
        <stp/>
        <stp>Close</stp>
        <stp>D</stp>
        <stp>-1</stp>
        <stp/>
        <stp/>
        <stp/>
        <stp/>
        <stp>T</stp>
        <tr r="I26" s="1"/>
      </tp>
      <tp>
        <v>23403173.144199599</v>
        <stp/>
        <stp>StudyData</stp>
        <stp xml:space="preserve"> MA(S.NKE,MAType:=Sim,Period:=20,InputChoice:=Vol)</stp>
        <stp>Bar</stp>
        <stp/>
        <stp>Close</stp>
        <stp>D</stp>
        <stp>-1</stp>
        <stp/>
        <stp/>
        <stp/>
        <stp/>
        <stp>T</stp>
        <tr r="I28" s="1"/>
      </tp>
      <tp>
        <v>10658321.675412999</v>
        <stp/>
        <stp>StudyData</stp>
        <stp xml:space="preserve"> MA(S.IBM,MAType:=Sim,Period:=20,InputChoice:=Vol)</stp>
        <stp>Bar</stp>
        <stp/>
        <stp>Close</stp>
        <stp>D</stp>
        <stp>-1</stp>
        <stp/>
        <stp/>
        <stp/>
        <stp/>
        <stp>T</stp>
        <tr r="I21" s="1"/>
      </tp>
      <tp>
        <v>3269139.5514812502</v>
        <stp/>
        <stp>StudyData</stp>
        <stp xml:space="preserve"> MA(S.HON,MAType:=Sim,Period:=20,InputChoice:=Vol)</stp>
        <stp>Bar</stp>
        <stp/>
        <stp>Close</stp>
        <stp>D</stp>
        <stp>-1</stp>
        <stp/>
        <stp/>
        <stp/>
        <stp/>
        <stp>T</stp>
        <tr r="I20" s="1"/>
      </tp>
      <tp>
        <v>9007874.93297695</v>
        <stp/>
        <stp>StudyData</stp>
        <stp xml:space="preserve"> MA(S.JNJ,MAType:=Sim,Period:=20,InputChoice:=Vol)</stp>
        <stp>Bar</stp>
        <stp/>
        <stp>Close</stp>
        <stp>D</stp>
        <stp>-1</stp>
        <stp/>
        <stp/>
        <stp/>
        <stp/>
        <stp>T</stp>
        <tr r="I22" s="1"/>
      </tp>
      <tp>
        <v>9894507.4126896001</v>
        <stp/>
        <stp>StudyData</stp>
        <stp xml:space="preserve"> MA(S.JPM,MAType:=Sim,Period:=20,InputChoice:=Vol)</stp>
        <stp>Bar</stp>
        <stp/>
        <stp>Close</stp>
        <stp>D</stp>
        <stp>-1</stp>
        <stp/>
        <stp/>
        <stp/>
        <stp/>
        <stp>T</stp>
        <tr r="I23" s="1"/>
      </tp>
      <tp>
        <v>10972152.678971751</v>
        <stp/>
        <stp>StudyData</stp>
        <stp xml:space="preserve"> MA(S.DIS,MAType:=Sim,Period:=20,InputChoice:=Vol)</stp>
        <stp>Bar</stp>
        <stp/>
        <stp>Close</stp>
        <stp>D</stp>
        <stp>-1</stp>
        <stp/>
        <stp/>
        <stp/>
        <stp/>
        <stp>T</stp>
        <tr r="I16" s="1"/>
      </tp>
      <tp>
        <v>3164848.0276761502</v>
        <stp/>
        <stp>StudyData</stp>
        <stp xml:space="preserve"> MA(S.AXP,MAType:=Sim,Period:=20,InputChoice:=Vol)</stp>
        <stp>Bar</stp>
        <stp/>
        <stp>Close</stp>
        <stp>D</stp>
        <stp>-1</stp>
        <stp/>
        <stp/>
        <stp/>
        <stp/>
        <stp>T</stp>
        <tr r="I10" s="1"/>
      </tp>
      <tp>
        <v>3819344.73968245</v>
        <stp/>
        <stp>StudyData</stp>
        <stp xml:space="preserve"> MA(S.CAT,MAType:=Sim,Period:=20,InputChoice:=Vol)</stp>
        <stp>Bar</stp>
        <stp/>
        <stp>Close</stp>
        <stp>D</stp>
        <stp>-1</stp>
        <stp/>
        <stp/>
        <stp/>
        <stp/>
        <stp>T</stp>
        <tr r="I12" s="1"/>
      </tp>
      <tp>
        <v>9002797.0051377006</v>
        <stp/>
        <stp>StudyData</stp>
        <stp xml:space="preserve"> MA(S.CVX,MAType:=Sim,Period:=20,InputChoice:=Vol)</stp>
        <stp>Bar</stp>
        <stp/>
        <stp>Close</stp>
        <stp>D</stp>
        <stp>-1</stp>
        <stp/>
        <stp/>
        <stp/>
        <stp/>
        <stp>T</stp>
        <tr r="I15" s="1"/>
      </tp>
      <tp>
        <v>18188800.943521209</v>
        <stp/>
        <stp>StudyData</stp>
        <stp xml:space="preserve"> MA(S.CRM,MAType:=Sim,Period:=20,InputChoice:=Vol)</stp>
        <stp>Bar</stp>
        <stp/>
        <stp>Close</stp>
        <stp>D</stp>
        <stp>-1</stp>
        <stp/>
        <stp/>
        <stp/>
        <stp/>
        <stp>T</stp>
        <tr r="I13" s="1"/>
      </tp>
      <tp>
        <v>3.7388441209600658</v>
        <stp/>
        <stp>StudyData</stp>
        <stp>S.AMZN</stp>
        <stp>PCB</stp>
        <stp>BaseType=Index,Index=1</stp>
        <stp>Close</stp>
        <stp>A</stp>
        <stp>0</stp>
        <stp>all</stp>
        <stp/>
        <stp/>
        <stp/>
        <stp>T</stp>
        <tr r="R9" s="2"/>
      </tp>
      <tp>
        <v>-11.524534436890322</v>
        <stp/>
        <stp>StudyData</stp>
        <stp>S.AMZN</stp>
        <stp>PCB</stp>
        <stp>BaseType=Index,Index=1</stp>
        <stp>Close</stp>
        <stp>M</stp>
        <stp>0</stp>
        <stp>all</stp>
        <stp/>
        <stp/>
        <stp/>
        <stp>T</stp>
        <tr r="Q9" s="2"/>
      </tp>
      <tp>
        <v>0.66140150140931675</v>
        <stp/>
        <stp>StudyData</stp>
        <stp>S.AMGN</stp>
        <stp>PCB</stp>
        <stp>BaseType=Index,Index=1</stp>
        <stp>Close</stp>
        <stp>W</stp>
        <stp>0</stp>
        <stp>all</stp>
        <stp/>
        <stp/>
        <stp/>
        <stp>T</stp>
        <tr r="P8" s="2"/>
      </tp>
      <tp>
        <v>2.9051527783746702</v>
        <stp/>
        <stp>StudyData</stp>
        <stp>S.AMZN</stp>
        <stp>PCB</stp>
        <stp>BaseType=Index,Index=1</stp>
        <stp>Close</stp>
        <stp>W</stp>
        <stp>0</stp>
        <stp>all</stp>
        <stp/>
        <stp/>
        <stp/>
        <stp>T</stp>
        <tr r="P9" s="2"/>
      </tp>
      <tp>
        <v>7.099379435256381</v>
        <stp/>
        <stp>StudyData</stp>
        <stp>S.AMGN</stp>
        <stp>PCB</stp>
        <stp>BaseType=Index,Index=1</stp>
        <stp>Close</stp>
        <stp>M</stp>
        <stp>0</stp>
        <stp>all</stp>
        <stp/>
        <stp/>
        <stp/>
        <stp>T</stp>
        <tr r="Q8" s="2"/>
      </tp>
      <tp>
        <v>10.20133818092939</v>
        <stp/>
        <stp>StudyData</stp>
        <stp>S.AMGN</stp>
        <stp>PCB</stp>
        <stp>BaseType=Index,Index=1</stp>
        <stp>Close</stp>
        <stp>A</stp>
        <stp>0</stp>
        <stp>all</stp>
        <stp/>
        <stp/>
        <stp/>
        <stp>T</stp>
        <tr r="R8" s="2"/>
      </tp>
      <tp>
        <v>40</v>
        <stp/>
        <stp>ContractData</stp>
        <stp>S.CAT</stp>
        <stp>MT_LastBidVolume</stp>
        <stp/>
        <stp>T</stp>
        <tr r="J12" s="1"/>
      </tp>
      <tp>
        <v>113.88</v>
        <stp/>
        <stp>ContractData</stp>
        <stp>S.WMT</stp>
        <stp>LastTradeToday</stp>
        <stp/>
        <stp>T</stp>
        <tr r="C35" s="1"/>
      </tp>
      <tp>
        <v>1055.44</v>
        <stp/>
        <stp>ContractData</stp>
        <stp>S.CAT</stp>
        <stp>LastTradeToday</stp>
        <stp/>
        <stp>T</stp>
        <tr r="C12" s="1"/>
      </tp>
      <tp>
        <v>100</v>
        <stp/>
        <stp>ContractData</stp>
        <stp>S.CRM</stp>
        <stp>MT_LastBidVolume</stp>
        <stp/>
        <stp>T</stp>
        <tr r="J13" s="1"/>
      </tp>
      <tp>
        <v>200</v>
        <stp/>
        <stp>ContractData</stp>
        <stp>S.CVX</stp>
        <stp>MT_LastBidVolume</stp>
        <stp/>
        <stp>T</stp>
        <tr r="J15" s="1"/>
      </tp>
      <tp>
        <v>327.37</v>
        <stp/>
        <stp>StudyData</stp>
        <stp>S.TRV</stp>
        <stp>Bar</stp>
        <stp/>
        <stp>Close</stp>
        <stp>W</stp>
        <stp>-1</stp>
        <stp/>
        <stp/>
        <stp/>
        <stp/>
        <stp>T</stp>
        <tr r="C94" s="2"/>
      </tp>
      <tp>
        <v>160</v>
        <stp/>
        <stp>ContractData</stp>
        <stp>S.MSFT</stp>
        <stp>MT_LastAskVolume</stp>
        <stp/>
        <stp>T</stp>
        <tr r="M27" s="1"/>
      </tp>
      <tp>
        <v>40</v>
        <stp/>
        <stp>ContractData</stp>
        <stp>S.CSCO</stp>
        <stp>MT_LastAskVolume</stp>
        <stp/>
        <stp>T</stp>
        <tr r="M14" s="1"/>
      </tp>
      <tp>
        <v>200</v>
        <stp/>
        <stp>ContractData</stp>
        <stp>S.V</stp>
        <stp>MT_LastBidVolume</stp>
        <stp/>
        <stp>T</stp>
        <tr r="J34" s="1"/>
      </tp>
      <tp>
        <v>52148.7</v>
        <stp/>
        <stp>StudyData</stp>
        <stp>Close(DJI) When Barix(DJI,reference:=StartOfDay)=3</stp>
        <stp>Bar</stp>
        <stp/>
        <stp>Close</stp>
        <stp>5</stp>
        <stp>0</stp>
        <stp>All</stp>
        <stp/>
        <stp/>
        <stp>False</stp>
        <stp>T</stp>
        <stp>EveryTick</stp>
        <tr r="G7" s="3"/>
      </tp>
      <tp>
        <v>52156.4</v>
        <stp/>
        <stp>StudyData</stp>
        <stp>Close(DJI) When Barix(DJI,reference:=StartOfDay)=2</stp>
        <stp>Bar</stp>
        <stp/>
        <stp>Close</stp>
        <stp>5</stp>
        <stp>0</stp>
        <stp>All</stp>
        <stp/>
        <stp/>
        <stp>False</stp>
        <stp>T</stp>
        <stp>EveryTick</stp>
        <tr r="G6" s="3"/>
      </tp>
      <tp>
        <v>52092.6</v>
        <stp/>
        <stp>StudyData</stp>
        <stp>Close(DJI) When Barix(DJI,reference:=StartOfDay)=1</stp>
        <stp>Bar</stp>
        <stp/>
        <stp>Close</stp>
        <stp>5</stp>
        <stp>0</stp>
        <stp>All</stp>
        <stp/>
        <stp/>
        <stp>False</stp>
        <stp>T</stp>
        <stp>EveryTick</stp>
        <tr r="G5" s="3"/>
      </tp>
      <tp>
        <v>52044.7</v>
        <stp/>
        <stp>StudyData</stp>
        <stp>Close(DJI) When Barix(DJI,reference:=StartOfDay)=0</stp>
        <stp>Bar</stp>
        <stp/>
        <stp>Close</stp>
        <stp>5</stp>
        <stp>0</stp>
        <stp>All</stp>
        <stp/>
        <stp/>
        <stp>False</stp>
        <stp>T</stp>
        <stp>EveryTick</stp>
        <tr r="G4" s="3"/>
      </tp>
      <tp>
        <v>52274.400000000001</v>
        <stp/>
        <stp>StudyData</stp>
        <stp>Close(DJI) When Barix(DJI,reference:=StartOfDay)=5</stp>
        <stp>Bar</stp>
        <stp/>
        <stp>Close</stp>
        <stp>5</stp>
        <stp>0</stp>
        <stp>All</stp>
        <stp/>
        <stp/>
        <stp>False</stp>
        <stp>T</stp>
        <stp>EveryTick</stp>
        <tr r="G9" s="3"/>
      </tp>
      <tp>
        <v>52229.2</v>
        <stp/>
        <stp>StudyData</stp>
        <stp>Close(DJI) When Barix(DJI,reference:=StartOfDay)=4</stp>
        <stp>Bar</stp>
        <stp/>
        <stp>Close</stp>
        <stp>5</stp>
        <stp>0</stp>
        <stp>All</stp>
        <stp/>
        <stp/>
        <stp>False</stp>
        <stp>T</stp>
        <stp>EveryTick</stp>
        <tr r="G8" s="3"/>
      </tp>
      <tp>
        <v>351.66</v>
        <stp/>
        <stp>StudyData</stp>
        <stp>S.GOOGL</stp>
        <stp>Bar</stp>
        <stp/>
        <stp>Close</stp>
        <stp>W</stp>
        <stp>0</stp>
        <stp/>
        <stp/>
        <stp/>
        <stp/>
        <stp>T</stp>
        <tr r="C80" s="2"/>
      </tp>
      <tp>
        <v>344.07</v>
        <stp/>
        <stp>StudyData</stp>
        <stp>S.SHW</stp>
        <stp>Bar</stp>
        <stp/>
        <stp>Close</stp>
        <stp>W</stp>
        <stp>-1</stp>
        <stp/>
        <stp/>
        <stp/>
        <stp/>
        <stp>T</stp>
        <tr r="C93" s="2"/>
      </tp>
      <tp>
        <v>168.27</v>
        <stp/>
        <stp>StudyData</stp>
        <stp>S.CVX</stp>
        <stp>Bar</stp>
        <stp/>
        <stp>Close</stp>
        <stp>W</stp>
        <stp>0</stp>
        <stp/>
        <stp/>
        <stp/>
        <stp/>
        <stp>T</stp>
        <tr r="C77" s="2"/>
      </tp>
      <tp>
        <v>-8.6778183682625087</v>
        <stp/>
        <stp>StudyData</stp>
        <stp>S.AAPL</stp>
        <stp>PCB</stp>
        <stp>BaseType=Index,Index=1</stp>
        <stp>Close</stp>
        <stp>M</stp>
        <stp>0</stp>
        <stp>all</stp>
        <stp/>
        <stp/>
        <stp/>
        <stp>T</stp>
        <tr r="Q7" s="2"/>
      </tp>
      <tp>
        <v>4.8260133892444657</v>
        <stp/>
        <stp>StudyData</stp>
        <stp>S.AAPL</stp>
        <stp>PCB</stp>
        <stp>BaseType=Index,Index=1</stp>
        <stp>Close</stp>
        <stp>A</stp>
        <stp>0</stp>
        <stp>all</stp>
        <stp/>
        <stp/>
        <stp/>
        <stp>T</stp>
        <tr r="R7" s="2"/>
      </tp>
      <tp>
        <v>0.42286278102755248</v>
        <stp/>
        <stp>StudyData</stp>
        <stp>S.AAPL</stp>
        <stp>PCB</stp>
        <stp>BaseType=Index,Index=1</stp>
        <stp>Close</stp>
        <stp>W</stp>
        <stp>0</stp>
        <stp>all</stp>
        <stp/>
        <stp/>
        <stp/>
        <stp>T</stp>
        <tr r="P7" s="2"/>
      </tp>
      <tp>
        <v>59</v>
        <stp/>
        <stp>ContractData</stp>
        <stp>S.WMT</stp>
        <stp>MT_LastAskVolume</stp>
        <stp/>
        <stp>T</stp>
        <tr r="M35" s="1"/>
      </tp>
      <tp>
        <v>120</v>
        <stp/>
        <stp>ContractData</stp>
        <stp>S.MCD</stp>
        <stp>MT_LastBidVolume</stp>
        <stp/>
        <stp>T</stp>
        <tr r="J25" s="1"/>
      </tp>
      <tp>
        <v>7</v>
        <stp/>
        <stp>ContractData</stp>
        <stp>S.MMM</stp>
        <stp>MT_LastBidVolume</stp>
        <stp/>
        <stp>T</stp>
        <tr r="J6" s="1"/>
      </tp>
      <tp>
        <v>400</v>
        <stp/>
        <stp>ContractData</stp>
        <stp>S.MRK</stp>
        <stp>MT_LastBidVolume</stp>
        <stp/>
        <stp>T</stp>
        <tr r="J26" s="1"/>
      </tp>
      <tp>
        <v>171.06</v>
        <stp/>
        <stp>StudyData</stp>
        <stp>S.CVX</stp>
        <stp>Bar</stp>
        <stp/>
        <stp>Close</stp>
        <stp>W</stp>
        <stp>-1</stp>
        <stp/>
        <stp/>
        <stp/>
        <stp/>
        <stp>T</stp>
        <tr r="C77" s="2"/>
      </tp>
      <tp>
        <v>343.4</v>
        <stp/>
        <stp>StudyData</stp>
        <stp>S.AXP</stp>
        <stp>Bar</stp>
        <stp/>
        <stp>Close</stp>
        <stp>W</stp>
        <stp>0</stp>
        <stp/>
        <stp/>
        <stp/>
        <stp/>
        <stp>T</stp>
        <tr r="C72" s="2"/>
      </tp>
      <tp>
        <v>8.7288276890182162E-2</v>
        <stp/>
        <stp>StudyData</stp>
        <stp>S.GS</stp>
        <stp>PCB</stp>
        <stp>BaseType=Index,Index=1</stp>
        <stp>Close</stp>
        <stp>W</stp>
        <stp>0</stp>
        <stp>all</stp>
        <stp/>
        <stp/>
        <stp/>
        <stp>T</stp>
        <tr r="P17" s="2"/>
      </tp>
      <tp>
        <v>-0.49338897772923529</v>
        <stp/>
        <stp>StudyData</stp>
        <stp>S.GS</stp>
        <stp>PCB</stp>
        <stp>BaseType=Index,Index=1</stp>
        <stp>Close</stp>
        <stp>M</stp>
        <stp>0</stp>
        <stp>all</stp>
        <stp/>
        <stp/>
        <stp/>
        <stp>T</stp>
        <tr r="Q17" s="2"/>
      </tp>
      <tp>
        <v>16.097838452787258</v>
        <stp/>
        <stp>StudyData</stp>
        <stp>S.GS</stp>
        <stp>PCB</stp>
        <stp>BaseType=Index,Index=1</stp>
        <stp>Close</stp>
        <stp>A</stp>
        <stp>0</stp>
        <stp>all</stp>
        <stp/>
        <stp/>
        <stp/>
        <stp>T</stp>
        <tr r="R17" s="2"/>
      </tp>
      <tp>
        <v>40</v>
        <stp/>
        <stp>ContractData</stp>
        <stp>S.UNH</stp>
        <stp>MT_LastAskVolume</stp>
        <stp/>
        <stp>T</stp>
        <tr r="M33" s="1"/>
      </tp>
      <tp>
        <v>168.27</v>
        <stp/>
        <stp>ContractData</stp>
        <stp>S.CVX</stp>
        <stp>LastTradeToday</stp>
        <stp/>
        <stp>T</stp>
        <tr r="C15" s="1"/>
      </tp>
      <tp>
        <v>2.4619539811977402</v>
        <stp/>
        <stp>StudyData</stp>
        <stp>S.NVDA</stp>
        <stp>PCB</stp>
        <stp>BaseType=Index,Index=1</stp>
        <stp>Close</stp>
        <stp>W</stp>
        <stp>0</stp>
        <stp>all</stp>
        <stp/>
        <stp/>
        <stp/>
        <stp>T</stp>
        <tr r="P29" s="2"/>
      </tp>
      <tp>
        <v>-6.569101070379844</v>
        <stp/>
        <stp>StudyData</stp>
        <stp>S.NVDA</stp>
        <stp>PCB</stp>
        <stp>BaseType=Index,Index=1</stp>
        <stp>Close</stp>
        <stp>M</stp>
        <stp>0</stp>
        <stp>all</stp>
        <stp/>
        <stp/>
        <stp/>
        <stp>T</stp>
        <tr r="Q29" s="2"/>
      </tp>
      <tp>
        <v>5.7747989276139471</v>
        <stp/>
        <stp>StudyData</stp>
        <stp>S.NVDA</stp>
        <stp>PCB</stp>
        <stp>BaseType=Index,Index=1</stp>
        <stp>Close</stp>
        <stp>A</stp>
        <stp>0</stp>
        <stp>all</stp>
        <stp/>
        <stp/>
        <stp/>
        <stp>T</stp>
        <tr r="R29" s="2"/>
      </tp>
      <tp>
        <v>200</v>
        <stp/>
        <stp>ContractData</stp>
        <stp>S.NKE</stp>
        <stp>MT_LastBidVolume</stp>
        <stp/>
        <stp>T</stp>
        <tr r="J28" s="1"/>
      </tp>
      <tp>
        <v>2</v>
        <stp/>
        <stp>ContractData</stp>
        <stp>S.TRV</stp>
        <stp>MT_LastAskVolume</stp>
        <stp/>
        <stp>T</stp>
        <tr r="M32" s="1"/>
      </tp>
      <tp>
        <v>200</v>
        <stp/>
        <stp>ContractData</stp>
        <stp>S.IBM</stp>
        <stp>MT_LastBidVolume</stp>
        <stp/>
        <stp>T</stp>
        <tr r="J21" s="1"/>
      </tp>
      <tp>
        <v>40</v>
        <stp/>
        <stp>ContractData</stp>
        <stp>S.SHW</stp>
        <stp>MT_LastAskVolume</stp>
        <stp/>
        <stp>T</stp>
        <tr r="M31" s="1"/>
      </tp>
      <tp>
        <v>13.798999999999999</v>
        <stp/>
        <stp>StudyData</stp>
        <stp>S.MSFT</stp>
        <stp>ATR</stp>
        <stp>MaType=Sim,Period=10</stp>
        <stp>ATR</stp>
        <stp>D</stp>
        <stp>0</stp>
        <stp>ALL</stp>
        <stp/>
        <stp/>
        <stp>FALSE</stp>
        <stp>T</stp>
        <tr r="D58" s="2"/>
      </tp>
      <tp>
        <v>31.251999999999999</v>
        <stp/>
        <stp>StudyData</stp>
        <stp>S.MSFT</stp>
        <stp>ATR</stp>
        <stp>MaType=Sim,Period=10</stp>
        <stp>ATR</stp>
        <stp>W</stp>
        <stp>0</stp>
        <stp>ALL</stp>
        <stp/>
        <stp/>
        <stp>FALSE</stp>
        <stp>T</stp>
        <tr r="D89" s="2"/>
      </tp>
      <tp>
        <v>200</v>
        <stp/>
        <stp>ContractData</stp>
        <stp>S.HON</stp>
        <stp>MT_LastBidVolume</stp>
        <stp/>
        <stp>T</stp>
        <tr r="J20" s="1"/>
      </tp>
      <tp>
        <v>40653921.013387799</v>
        <stp/>
        <stp>StudyData</stp>
        <stp xml:space="preserve"> MA(S.GOOGL,MAType:=Sim,Period:=20,InputChoice:=Vol)</stp>
        <stp>Bar</stp>
        <stp/>
        <stp>Close</stp>
        <stp>D</stp>
        <stp>-1</stp>
        <stp/>
        <stp/>
        <stp/>
        <stp/>
        <stp>T</stp>
        <tr r="I18" s="1"/>
      </tp>
      <tp>
        <v>120</v>
        <stp/>
        <stp>ContractData</stp>
        <stp>S.AAPL</stp>
        <stp>MT_LastBidVolume</stp>
        <stp/>
        <stp>T</stp>
        <tr r="J7" s="1"/>
      </tp>
      <tp>
        <v>200</v>
        <stp/>
        <stp>ContractData</stp>
        <stp>S.JNJ</stp>
        <stp>MT_LastBidVolume</stp>
        <stp/>
        <stp>T</stp>
        <tr r="J22" s="1"/>
      </tp>
      <tp>
        <v>200</v>
        <stp/>
        <stp>ContractData</stp>
        <stp>S.JPM</stp>
        <stp>MT_LastBidVolume</stp>
        <stp/>
        <stp>T</stp>
        <tr r="J23" s="1"/>
      </tp>
      <tp>
        <v>6.1689999999999996</v>
        <stp/>
        <stp>StudyData</stp>
        <stp>S.NVDA</stp>
        <stp>ATR</stp>
        <stp>MaType=Sim,Period=10</stp>
        <stp>ATR</stp>
        <stp>D</stp>
        <stp>0</stp>
        <stp>ALL</stp>
        <stp/>
        <stp/>
        <stp>FALSE</stp>
        <stp>T</stp>
        <tr r="D60" s="2"/>
      </tp>
      <tp>
        <v>17.167000000000002</v>
        <stp/>
        <stp>StudyData</stp>
        <stp>S.NVDA</stp>
        <stp>ATR</stp>
        <stp>MaType=Sim,Period=10</stp>
        <stp>ATR</stp>
        <stp>W</stp>
        <stp>0</stp>
        <stp>ALL</stp>
        <stp/>
        <stp/>
        <stp>FALSE</stp>
        <stp>T</stp>
        <tr r="D91" s="2"/>
      </tp>
      <tp>
        <v>-0.72</v>
        <stp/>
        <stp>ContractData</stp>
        <stp>S.WMT</stp>
        <stp>NetLastTradeToday</stp>
        <stp/>
        <stp>T</stp>
        <tr r="D35" s="1"/>
        <tr r="C66" s="2"/>
      </tp>
      <tp>
        <v>0.91</v>
        <stp/>
        <stp>ContractData</stp>
        <stp>S.MMM</stp>
        <stp>NetLastTradeToday</stp>
        <stp/>
        <stp>T</stp>
        <tr r="D6" s="1"/>
        <tr r="C37" s="2"/>
      </tp>
      <tp>
        <v>-1.99</v>
        <stp/>
        <stp>ContractData</stp>
        <stp>S.GOOGL</stp>
        <stp>NetLastTradeToday</stp>
        <stp/>
        <stp>T</stp>
        <tr r="D18" s="1"/>
        <tr r="C49" s="2"/>
      </tp>
      <tp>
        <v>0.32</v>
        <stp/>
        <stp>ContractData</stp>
        <stp>S.HON</stp>
        <stp>NetLastTradeToday</stp>
        <stp/>
        <stp>T</stp>
        <tr r="C51" s="2"/>
        <tr r="D20" s="1"/>
      </tp>
      <tp>
        <v>0.28999999999999998</v>
        <stp/>
        <stp>ContractData</stp>
        <stp>S.GS</stp>
        <stp>NetLastTradeToday</stp>
        <stp/>
        <stp>T</stp>
        <tr r="D17" s="1"/>
        <tr r="C48" s="2"/>
      </tp>
      <tp>
        <v>-1.96</v>
        <stp/>
        <stp>ContractData</stp>
        <stp>S.JNJ</stp>
        <stp>NetLastTradeToday</stp>
        <stp/>
        <stp>T</stp>
        <tr r="C53" s="2"/>
        <tr r="D22" s="1"/>
      </tp>
      <tp>
        <v>-5.33</v>
        <stp/>
        <stp>ContractData</stp>
        <stp>S.UNH</stp>
        <stp>NetLastTradeToday</stp>
        <stp/>
        <stp>T</stp>
        <tr r="D33" s="1"/>
        <tr r="C64" s="2"/>
      </tp>
      <tp>
        <v>732465.963307</v>
        <stp/>
        <stp>ContractData</stp>
        <stp>S.CVX</stp>
        <stp>T_CVol</stp>
        <stp/>
        <stp>T</stp>
        <tr r="H15" s="1"/>
      </tp>
      <tp>
        <v>-1.4000000000000001</v>
        <stp/>
        <stp>ContractData</stp>
        <stp>S.DIS</stp>
        <stp>NetLastTradeToday</stp>
        <stp/>
        <stp>T</stp>
        <tr r="D16" s="1"/>
        <tr r="C47" s="2"/>
      </tp>
      <tp>
        <v>-2.82</v>
        <stp/>
        <stp>ContractData</stp>
        <stp>S.SHW</stp>
        <stp>NetLastTradeToday</stp>
        <stp/>
        <stp>T</stp>
        <tr r="C62" s="2"/>
        <tr r="D31" s="1"/>
      </tp>
      <tp>
        <v>2.5500000000000003</v>
        <stp/>
        <stp>ContractData</stp>
        <stp>S.BA</stp>
        <stp>NetLastTradeToday</stp>
        <stp/>
        <stp>T</stp>
        <tr r="D11" s="1"/>
        <tr r="C42" s="2"/>
      </tp>
      <tp>
        <v>-0.26</v>
        <stp/>
        <stp>ContractData</stp>
        <stp>S.NKE</stp>
        <stp>NetLastTradeToday</stp>
        <stp/>
        <stp>T</stp>
        <tr r="C59" s="2"/>
        <tr r="D28" s="1"/>
      </tp>
      <tp>
        <v>1524430.084175</v>
        <stp/>
        <stp>ContractData</stp>
        <stp>S.WMT</stp>
        <stp>T_CVol</stp>
        <stp/>
        <stp>T</stp>
        <tr r="H35" s="1"/>
      </tp>
      <tp>
        <v>317481.83230000001</v>
        <stp/>
        <stp>ContractData</stp>
        <stp>S.CAT</stp>
        <stp>T_CVol</stp>
        <stp/>
        <stp>T</stp>
        <tr r="H12" s="1"/>
      </tp>
      <tp>
        <v>239.43</v>
        <stp/>
        <stp>StudyData</stp>
        <stp>Open(S.AMZN) When Barix(S.AMZN,reference:=StartOfSession)=5</stp>
        <stp>Bar</stp>
        <stp/>
        <stp>Open</stp>
        <stp>5</stp>
        <stp>0</stp>
        <stp>All</stp>
        <stp/>
        <stp/>
        <stp>False</stp>
        <stp>T</stp>
        <stp>EveryTick</stp>
        <tr r="N9" s="3"/>
      </tp>
      <tp>
        <v>239.48</v>
        <stp/>
        <stp>StudyData</stp>
        <stp>Open(S.AMZN) When Barix(S.AMZN,reference:=StartOfSession)=4</stp>
        <stp>Bar</stp>
        <stp/>
        <stp>Open</stp>
        <stp>5</stp>
        <stp>0</stp>
        <stp>All</stp>
        <stp/>
        <stp/>
        <stp>False</stp>
        <stp>T</stp>
        <stp>EveryTick</stp>
        <tr r="N8" s="3"/>
      </tp>
      <tp>
        <v>84180.232149000003</v>
        <stp/>
        <stp>ContractData</stp>
        <stp>S.TRV</stp>
        <stp>T_CVol</stp>
        <stp/>
        <stp>T</stp>
        <tr r="O13" s="5"/>
        <tr r="H32" s="1"/>
      </tp>
      <tp>
        <v>118459.034163</v>
        <stp/>
        <stp>ContractData</stp>
        <stp>S.SHW</stp>
        <stp>T_CVol</stp>
        <stp/>
        <stp>T</stp>
        <tr r="O14" s="5"/>
        <tr r="H31" s="1"/>
      </tp>
      <tp>
        <v>239.42</v>
        <stp/>
        <stp>StudyData</stp>
        <stp>Low(S.AMZN) When Barix(S.AMZN,reference:=StartOfSession)=5</stp>
        <stp>Bar</stp>
        <stp/>
        <stp>Low</stp>
        <stp>5</stp>
        <stp>0</stp>
        <stp>All</stp>
        <stp/>
        <stp/>
        <stp>False</stp>
        <stp>T</stp>
        <stp>EveryTick</stp>
        <tr r="P9" s="3"/>
      </tp>
      <tp>
        <v>239.02</v>
        <stp/>
        <stp>StudyData</stp>
        <stp>Low(S.AMZN) When Barix(S.AMZN,reference:=StartOfSession)=4</stp>
        <stp>Bar</stp>
        <stp/>
        <stp>Low</stp>
        <stp>5</stp>
        <stp>0</stp>
        <stp>All</stp>
        <stp/>
        <stp/>
        <stp>False</stp>
        <stp>T</stp>
        <stp>EveryTick</stp>
        <tr r="P8" s="3"/>
      </tp>
      <tp>
        <v>239.22</v>
        <stp/>
        <stp>StudyData</stp>
        <stp>Low(S.AMZN) When Barix(S.AMZN,reference:=StartOfSession)=1</stp>
        <stp>Bar</stp>
        <stp/>
        <stp>Low</stp>
        <stp>5</stp>
        <stp>0</stp>
        <stp>All</stp>
        <stp/>
        <stp/>
        <stp>False</stp>
        <stp>T</stp>
        <stp>EveryTick</stp>
        <tr r="P5" s="3"/>
      </tp>
      <tp>
        <v>237.17</v>
        <stp/>
        <stp>StudyData</stp>
        <stp>Low(S.AMZN) When Barix(S.AMZN,reference:=StartOfSession)=0</stp>
        <stp>Bar</stp>
        <stp/>
        <stp>Low</stp>
        <stp>5</stp>
        <stp>0</stp>
        <stp>All</stp>
        <stp/>
        <stp/>
        <stp>False</stp>
        <stp>T</stp>
        <stp>EveryTick</stp>
        <tr r="P4" s="3"/>
      </tp>
      <tp>
        <v>238.67</v>
        <stp/>
        <stp>StudyData</stp>
        <stp>Low(S.AMZN) When Barix(S.AMZN,reference:=StartOfSession)=3</stp>
        <stp>Bar</stp>
        <stp/>
        <stp>Low</stp>
        <stp>5</stp>
        <stp>0</stp>
        <stp>All</stp>
        <stp/>
        <stp/>
        <stp>False</stp>
        <stp>T</stp>
        <stp>EveryTick</stp>
        <tr r="P7" s="3"/>
      </tp>
      <tp>
        <v>238.52</v>
        <stp/>
        <stp>StudyData</stp>
        <stp>Low(S.AMZN) When Barix(S.AMZN,reference:=StartOfSession)=2</stp>
        <stp>Bar</stp>
        <stp/>
        <stp>Low</stp>
        <stp>5</stp>
        <stp>0</stp>
        <stp>All</stp>
        <stp/>
        <stp/>
        <stp>False</stp>
        <stp>T</stp>
        <stp>EveryTick</stp>
        <tr r="P6" s="3"/>
      </tp>
      <tp>
        <v>52033.100000000006</v>
        <stp/>
        <stp>ContractData</stp>
        <stp>DJIA</stp>
        <stp>Low</stp>
        <stp/>
        <stp>T</stp>
        <tr r="P39" s="1"/>
      </tp>
      <tp>
        <v>146814.60096000001</v>
        <stp/>
        <stp>ContractData</stp>
        <stp>S.AXP</stp>
        <stp>T_CVol</stp>
        <stp/>
        <stp>T</stp>
        <tr r="O15" s="5"/>
        <tr r="H10" s="1"/>
      </tp>
      <tp>
        <v>-1.2</v>
        <stp/>
        <stp>ContractData</stp>
        <stp>S.HD</stp>
        <stp>NetLastTradeToday</stp>
        <stp/>
        <stp>T</stp>
        <tr r="D19" s="1"/>
        <tr r="C50" s="2"/>
      </tp>
      <tp>
        <v>239.22</v>
        <stp/>
        <stp>StudyData</stp>
        <stp>Open(S.AMZN) When Barix(S.AMZN,reference:=StartOfSession)=1</stp>
        <stp>Bar</stp>
        <stp/>
        <stp>Open</stp>
        <stp>5</stp>
        <stp>0</stp>
        <stp>All</stp>
        <stp/>
        <stp/>
        <stp>False</stp>
        <stp>T</stp>
        <stp>EveryTick</stp>
        <tr r="N5" s="3"/>
      </tp>
      <tp>
        <v>22.25</v>
        <stp/>
        <stp>ContractData</stp>
        <stp>S.CAT</stp>
        <stp>NetLastTradeToday</stp>
        <stp/>
        <stp>T</stp>
        <tr r="C43" s="2"/>
        <tr r="D12" s="1"/>
      </tp>
      <tp>
        <v>237.35</v>
        <stp/>
        <stp>StudyData</stp>
        <stp>Open(S.AMZN) When Barix(S.AMZN,reference:=StartOfSession)=0</stp>
        <stp>Bar</stp>
        <stp/>
        <stp>Open</stp>
        <stp>5</stp>
        <stp>0</stp>
        <stp>All</stp>
        <stp/>
        <stp/>
        <stp>False</stp>
        <stp>T</stp>
        <stp>EveryTick</stp>
        <tr r="N4" s="3"/>
      </tp>
      <tp>
        <v>239.69</v>
        <stp/>
        <stp>StudyData</stp>
        <stp>Open(S.AMZN) When Barix(S.AMZN,reference:=StartOfSession)=3</stp>
        <stp>Bar</stp>
        <stp/>
        <stp>Open</stp>
        <stp>5</stp>
        <stp>0</stp>
        <stp>All</stp>
        <stp/>
        <stp/>
        <stp>False</stp>
        <stp>T</stp>
        <stp>EveryTick</stp>
        <tr r="N7" s="3"/>
      </tp>
      <tp>
        <v>1.2</v>
        <stp/>
        <stp>ContractData</stp>
        <stp>S.MCD</stp>
        <stp>NetLastTradeToday</stp>
        <stp/>
        <stp>T</stp>
        <tr r="D25" s="1"/>
        <tr r="C56" s="2"/>
      </tp>
      <tp>
        <v>1061742.8666960001</v>
        <stp/>
        <stp>ContractData</stp>
        <stp>S.DIS</stp>
        <stp>T_CVol</stp>
        <stp/>
        <stp>T</stp>
        <tr r="H16" s="1"/>
      </tp>
      <tp>
        <v>-0.97</v>
        <stp/>
        <stp>ContractData</stp>
        <stp>S.KO</stp>
        <stp>NetLastTradeToday</stp>
        <stp/>
        <stp>T</stp>
        <tr r="C55" s="2"/>
        <tr r="D24" s="1"/>
      </tp>
      <tp>
        <v>7.3140000000000001</v>
        <stp/>
        <stp>StudyData</stp>
        <stp>S.V</stp>
        <stp>ATR</stp>
        <stp>MaType=Sim,Period=10</stp>
        <stp>ATR</stp>
        <stp>D</stp>
        <stp>0</stp>
        <stp>ALL</stp>
        <stp/>
        <stp/>
        <stp>FALSE</stp>
        <stp>T</stp>
        <tr r="D65" s="2"/>
      </tp>
      <tp>
        <v>14.955</v>
        <stp/>
        <stp>StudyData</stp>
        <stp>S.V</stp>
        <stp>ATR</stp>
        <stp>MaType=Sim,Period=10</stp>
        <stp>ATR</stp>
        <stp>W</stp>
        <stp>0</stp>
        <stp>ALL</stp>
        <stp/>
        <stp/>
        <stp>FALSE</stp>
        <stp>T</stp>
        <tr r="D96" s="2"/>
      </tp>
      <tp>
        <v>239.56</v>
        <stp/>
        <stp>StudyData</stp>
        <stp>Open(S.AMZN) When Barix(S.AMZN,reference:=StartOfSession)=2</stp>
        <stp>Bar</stp>
        <stp/>
        <stp>Open</stp>
        <stp>5</stp>
        <stp>0</stp>
        <stp>All</stp>
        <stp/>
        <stp/>
        <stp>False</stp>
        <stp>T</stp>
        <stp>EveryTick</stp>
        <tr r="N6" s="3"/>
      </tp>
      <tp>
        <v>-2.2200000000000002</v>
        <stp/>
        <stp>ContractData</stp>
        <stp>S.IBM</stp>
        <stp>NetLastTradeToday</stp>
        <stp/>
        <stp>T</stp>
        <tr r="D21" s="1"/>
        <tr r="C52" s="2"/>
      </tp>
      <tp>
        <v>3190156.4770513</v>
        <stp/>
        <stp>StudyData</stp>
        <stp xml:space="preserve"> MA(S.AMGN,MAType:=Sim,Period:=20,InputChoice:=Vol)</stp>
        <stp>Bar</stp>
        <stp/>
        <stp>Close</stp>
        <stp>D</stp>
        <stp>-1</stp>
        <stp/>
        <stp/>
        <stp/>
        <stp/>
        <stp>T</stp>
        <tr r="I8" s="1"/>
      </tp>
      <tp>
        <v>62392323.144372001</v>
        <stp/>
        <stp>StudyData</stp>
        <stp xml:space="preserve"> MA(S.AMZN,MAType:=Sim,Period:=20,InputChoice:=Vol)</stp>
        <stp>Bar</stp>
        <stp/>
        <stp>Close</stp>
        <stp>D</stp>
        <stp>-1</stp>
        <stp/>
        <stp/>
        <stp/>
        <stp/>
        <stp>T</stp>
        <tr r="I9" s="1"/>
      </tp>
      <tp>
        <v>6294577.8419255503</v>
        <stp/>
        <stp>StudyData</stp>
        <stp xml:space="preserve"> MA(S.BA,MAType:=Sim,Period:=20,InputChoice:=Vol)</stp>
        <stp>Bar</stp>
        <stp/>
        <stp>Close</stp>
        <stp>D</stp>
        <stp>-1</stp>
        <stp/>
        <stp/>
        <stp/>
        <stp/>
        <stp>T</stp>
        <tr r="I11" s="1"/>
      </tp>
      <tp>
        <v>2480371.4874802502</v>
        <stp/>
        <stp>StudyData</stp>
        <stp xml:space="preserve"> MA(S.GS,MAType:=Sim,Period:=20,InputChoice:=Vol)</stp>
        <stp>Bar</stp>
        <stp/>
        <stp>Close</stp>
        <stp>D</stp>
        <stp>-1</stp>
        <stp/>
        <stp/>
        <stp/>
        <stp/>
        <stp>T</stp>
        <tr r="I17" s="1"/>
      </tp>
      <tp>
        <v>20515023.761611201</v>
        <stp/>
        <stp>StudyData</stp>
        <stp xml:space="preserve"> MA(S.KO,MAType:=Sim,Period:=20,InputChoice:=Vol)</stp>
        <stp>Bar</stp>
        <stp/>
        <stp>Close</stp>
        <stp>D</stp>
        <stp>-1</stp>
        <stp/>
        <stp/>
        <stp/>
        <stp/>
        <stp>T</stp>
        <tr r="I24" s="1"/>
      </tp>
      <tp>
        <v>5350633.3367718998</v>
        <stp/>
        <stp>StudyData</stp>
        <stp xml:space="preserve"> MA(S.HD,MAType:=Sim,Period:=20,InputChoice:=Vol)</stp>
        <stp>Bar</stp>
        <stp/>
        <stp>Close</stp>
        <stp>D</stp>
        <stp>-1</stp>
        <stp/>
        <stp/>
        <stp/>
        <stp/>
        <stp>T</stp>
        <tr r="I19" s="1"/>
      </tp>
      <tp>
        <v>9602976.9240134992</v>
        <stp/>
        <stp>StudyData</stp>
        <stp xml:space="preserve"> MA(S.PG,MAType:=Sim,Period:=20,InputChoice:=Vol)</stp>
        <stp>Bar</stp>
        <stp/>
        <stp>Close</stp>
        <stp>D</stp>
        <stp>-1</stp>
        <stp/>
        <stp/>
        <stp/>
        <stp/>
        <stp>T</stp>
        <tr r="I30" s="1"/>
      </tp>
      <tp>
        <v>66817626.619974397</v>
        <stp/>
        <stp>StudyData</stp>
        <stp xml:space="preserve"> MA(S.AAPL,MAType:=Sim,Period:=20,InputChoice:=Vol)</stp>
        <stp>Bar</stp>
        <stp/>
        <stp>Close</stp>
        <stp>D</stp>
        <stp>-1</stp>
        <stp/>
        <stp/>
        <stp/>
        <stp/>
        <stp>T</stp>
        <tr r="I7" s="1"/>
      </tp>
      <tp>
        <v>1.1499964506282387</v>
        <stp/>
        <stp>ContractData</stp>
        <stp>S.AAPL</stp>
        <stp>PerCentNetLastTrade</stp>
        <stp/>
        <stp>T</stp>
        <tr r="Q7" s="1"/>
        <tr r="H9" s="2"/>
        <tr r="F7" s="1"/>
      </tp>
      <tp>
        <v>4.1603106365275276E-2</v>
        <stp/>
        <stp>ContractData</stp>
        <stp>S.AMGN</stp>
        <stp>PerCentNetLastTrade</stp>
        <stp/>
        <stp>T</stp>
        <tr r="H17" s="2"/>
        <tr r="Q8" s="1"/>
        <tr r="F8" s="1"/>
      </tp>
      <tp>
        <v>-0.28733238943949363</v>
        <stp/>
        <stp>ContractData</stp>
        <stp>S.AMZN</stp>
        <stp>PerCentNetLastTrade</stp>
        <stp/>
        <stp>T</stp>
        <tr r="H22" s="2"/>
        <tr r="F9" s="1"/>
        <tr r="Q9" s="1"/>
      </tp>
      <tp>
        <v>749015.83307299996</v>
        <stp/>
        <stp>ContractData</stp>
        <stp>S.CRM</stp>
        <stp>T_CVol</stp>
        <stp/>
        <stp>T</stp>
        <tr r="H13" s="1"/>
      </tp>
      <tp>
        <v>433246.80672300002</v>
        <stp/>
        <stp>ContractData</stp>
        <stp>S.JPM</stp>
        <stp>T_CVol</stp>
        <stp/>
        <stp>T</stp>
        <tr r="H23" s="1"/>
      </tp>
      <tp>
        <v>702456.719912</v>
        <stp/>
        <stp>ContractData</stp>
        <stp>S.IBM</stp>
        <stp>T_CVol</stp>
        <stp/>
        <stp>T</stp>
        <tr r="H21" s="1"/>
      </tp>
      <tp>
        <v>457280.655402</v>
        <stp/>
        <stp>ContractData</stp>
        <stp>S.MMM</stp>
        <stp>T_CVol</stp>
        <stp/>
        <stp>T</stp>
        <tr r="H6" s="1"/>
      </tp>
      <tp>
        <v>197.29</v>
        <stp/>
        <stp>ContractData</stp>
        <stp>S.NVDA</stp>
        <stp>Ask</stp>
        <stp/>
        <stp>T</stp>
        <tr r="L29" s="1"/>
      </tp>
      <tp>
        <v>197.27</v>
        <stp/>
        <stp>ContractData</stp>
        <stp>S.NVDA</stp>
        <stp>Bid</stp>
        <stp/>
        <stp>T</stp>
        <tr r="K29" s="1"/>
      </tp>
      <tp>
        <v>350.68</v>
        <stp/>
        <stp>ContractData</stp>
        <stp>S.HD</stp>
        <stp>OPen</stp>
        <stp/>
        <stp>T</stp>
        <tr r="N19" s="1"/>
      </tp>
      <tp>
        <v>82.5</v>
        <stp/>
        <stp>ContractData</stp>
        <stp>S.KO</stp>
        <stp>OPen</stp>
        <stp/>
        <stp>T</stp>
        <tr r="N24" s="1"/>
      </tp>
      <tp>
        <v>1019.2900000000001</v>
        <stp/>
        <stp>ContractData</stp>
        <stp>S.GS</stp>
        <stp>OPen</stp>
        <stp/>
        <stp>T</stp>
        <tr r="N17" s="1"/>
      </tp>
      <tp>
        <v>195.11</v>
        <stp/>
        <stp>ContractData</stp>
        <stp>S.NVDA</stp>
        <stp>LOw</stp>
        <stp/>
        <stp>T</stp>
        <tr r="P29" s="1"/>
      </tp>
      <tp>
        <v>216.5</v>
        <stp/>
        <stp>ContractData</stp>
        <stp>S.BA</stp>
        <stp>OPen</stp>
        <stp/>
        <stp>T</stp>
        <tr r="N11" s="1"/>
      </tp>
      <tp>
        <v>147.53</v>
        <stp/>
        <stp>ContractData</stp>
        <stp>S.PG</stp>
        <stp>OPen</stp>
        <stp/>
        <stp>T</stp>
        <tr r="N30" s="1"/>
      </tp>
      <tp>
        <v>26133403.466481201</v>
        <stp/>
        <stp>StudyData</stp>
        <stp xml:space="preserve"> MA(S.CSCO,MAType:=Sim,Period:=20,InputChoice:=Vol)</stp>
        <stp>Bar</stp>
        <stp/>
        <stp>Close</stp>
        <stp>D</stp>
        <stp>-1</stp>
        <stp/>
        <stp/>
        <stp/>
        <stp/>
        <stp>T</stp>
        <tr r="I14" s="1"/>
      </tp>
      <tp>
        <v>491958.726624</v>
        <stp/>
        <stp>ContractData</stp>
        <stp>S.HON</stp>
        <stp>T_CVol</stp>
        <stp/>
        <stp>T</stp>
        <tr r="H20" s="1"/>
      </tp>
      <tp>
        <v>2.8425520236029837E-2</v>
        <stp/>
        <stp>ContractData</stp>
        <stp>S.GS</stp>
        <stp>PerCentNetLastTrade</stp>
        <stp/>
        <stp>T</stp>
        <tr r="H19" s="2"/>
        <tr r="F17" s="1"/>
        <tr r="Q17" s="1"/>
      </tp>
      <tp>
        <v>1.1877590945083609</v>
        <stp/>
        <stp>ContractData</stp>
        <stp>S.BA</stp>
        <stp>PerCentNetLastTrade</stp>
        <stp/>
        <stp>T</stp>
        <tr r="H7" s="2"/>
        <tr r="Q11" s="1"/>
        <tr r="F11" s="1"/>
      </tp>
      <tp>
        <v>-1.1736237144585602</v>
        <stp/>
        <stp>ContractData</stp>
        <stp>S.KO</stp>
        <stp>PerCentNetLastTrade</stp>
        <stp/>
        <stp>T</stp>
        <tr r="H32" s="2"/>
        <tr r="Q24" s="1"/>
        <tr r="F24" s="1"/>
      </tp>
      <tp>
        <v>-0.34206550554431175</v>
        <stp/>
        <stp>ContractData</stp>
        <stp>S.HD</stp>
        <stp>PerCentNetLastTrade</stp>
        <stp/>
        <stp>T</stp>
        <tr r="H23" s="2"/>
        <tr r="F19" s="1"/>
        <tr r="Q19" s="1"/>
      </tp>
      <tp>
        <v>-2.0141461771640281</v>
        <stp/>
        <stp>ContractData</stp>
        <stp>S.PG</stp>
        <stp>PerCentNetLastTrade</stp>
        <stp/>
        <stp>T</stp>
        <tr r="H35" s="2"/>
        <tr r="F30" s="1"/>
        <tr r="Q30" s="1"/>
      </tp>
      <tp>
        <v>240.01</v>
        <stp/>
        <stp>StudyData</stp>
        <stp>High(S.AMZN) When Barix(S.AMZN,reference:=StartOfSession)=4</stp>
        <stp>Bar</stp>
        <stp/>
        <stp>High</stp>
        <stp>5</stp>
        <stp>0</stp>
        <stp>All</stp>
        <stp/>
        <stp/>
        <stp>False</stp>
        <stp>T</stp>
        <stp>EveryTick</stp>
        <tr r="O8" s="3"/>
      </tp>
      <tp>
        <v>371.96</v>
        <stp/>
        <stp>ContractData</stp>
        <stp>S.MSFT</stp>
        <stp>Ask</stp>
        <stp/>
        <stp>T</stp>
        <tr r="L27" s="1"/>
      </tp>
      <tp>
        <v>371.88</v>
        <stp/>
        <stp>ContractData</stp>
        <stp>S.MSFT</stp>
        <stp>Bid</stp>
        <stp/>
        <stp>T</stp>
        <tr r="K27" s="1"/>
      </tp>
      <tp>
        <v>0.9430756159728122</v>
        <stp/>
        <stp>ContractData</stp>
        <stp>S.CSCO</stp>
        <stp>PerCentNetLastTrade</stp>
        <stp/>
        <stp>T</stp>
        <tr r="F14" s="1"/>
        <tr r="H10" s="2"/>
        <tr r="Q14" s="1"/>
      </tp>
      <tp>
        <v>367.45</v>
        <stp/>
        <stp>ContractData</stp>
        <stp>S.MSFT</stp>
        <stp>LOw</stp>
        <stp/>
        <stp>T</stp>
        <tr r="P27" s="1"/>
      </tp>
      <tp>
        <v>239.67</v>
        <stp/>
        <stp>StudyData</stp>
        <stp>High(S.AMZN) When Barix(S.AMZN,reference:=StartOfSession)=5</stp>
        <stp>Bar</stp>
        <stp/>
        <stp>High</stp>
        <stp>5</stp>
        <stp>0</stp>
        <stp>All</stp>
        <stp/>
        <stp/>
        <stp>False</stp>
        <stp>T</stp>
        <stp>EveryTick</stp>
        <tr r="O9" s="3"/>
      </tp>
      <tp>
        <v>583207.72175599996</v>
        <stp/>
        <stp>ContractData</stp>
        <stp>S.UNH</stp>
        <stp>T_CVol</stp>
        <stp/>
        <stp>T</stp>
        <tr r="H33" s="1"/>
      </tp>
      <tp>
        <v>-2.99</v>
        <stp/>
        <stp>ContractData</stp>
        <stp>S.PG</stp>
        <stp>NetLastTradeToday</stp>
        <stp/>
        <stp>T</stp>
        <tr r="D30" s="1"/>
        <tr r="C61" s="2"/>
      </tp>
      <tp>
        <v>240.32</v>
        <stp/>
        <stp>StudyData</stp>
        <stp>High(S.AMZN) When Barix(S.AMZN,reference:=StartOfSession)=2</stp>
        <stp>Bar</stp>
        <stp/>
        <stp>High</stp>
        <stp>5</stp>
        <stp>0</stp>
        <stp>All</stp>
        <stp/>
        <stp/>
        <stp>False</stp>
        <stp>T</stp>
        <stp>EveryTick</stp>
        <tr r="O6" s="3"/>
      </tp>
      <tp>
        <v>4242033.7248160001</v>
        <stp/>
        <stp>ContractData</stp>
        <stp>S.GOOGL</stp>
        <stp>T_CVol</stp>
        <stp/>
        <stp>T</stp>
        <tr r="G17" s="5"/>
        <tr r="H18" s="1"/>
      </tp>
      <tp>
        <v>-0.56270323766435737</v>
        <stp/>
        <stp>ContractData</stp>
        <stp>S.GOOGL</stp>
        <stp>PerCentNetLastTrade</stp>
        <stp/>
        <stp>T</stp>
        <tr r="F18" s="1"/>
        <tr r="H24" s="2"/>
        <tr r="Q18" s="1"/>
      </tp>
      <tp>
        <v>239.96</v>
        <stp/>
        <stp>StudyData</stp>
        <stp>High(S.AMZN) When Barix(S.AMZN,reference:=StartOfSession)=3</stp>
        <stp>Bar</stp>
        <stp/>
        <stp>High</stp>
        <stp>5</stp>
        <stp>0</stp>
        <stp>All</stp>
        <stp/>
        <stp/>
        <stp>False</stp>
        <stp>T</stp>
        <stp>EveryTick</stp>
        <tr r="O7" s="3"/>
      </tp>
      <tp>
        <v>2.52</v>
        <stp/>
        <stp>ContractData</stp>
        <stp>S.AXP</stp>
        <stp>NetLastTradeToday</stp>
        <stp/>
        <stp>T</stp>
        <tr r="D10" s="1"/>
        <tr r="C41" s="2"/>
      </tp>
      <tp>
        <v>336.23</v>
        <stp/>
        <stp>StudyData</stp>
        <stp>S.V</stp>
        <stp>Bar</stp>
        <stp/>
        <stp>Close</stp>
        <stp>W</stp>
        <stp>-1</stp>
        <stp/>
        <stp/>
        <stp/>
        <stp/>
        <stp>T</stp>
        <tr r="C96" s="2"/>
      </tp>
      <tp>
        <v>652475.69795099995</v>
        <stp/>
        <stp>ContractData</stp>
        <stp>S.JNJ</stp>
        <stp>T_CVol</stp>
        <stp/>
        <stp>T</stp>
        <tr r="H22" s="1"/>
      </tp>
      <tp>
        <v>239.88</v>
        <stp/>
        <stp>StudyData</stp>
        <stp>High(S.AMZN) When Barix(S.AMZN,reference:=StartOfSession)=0</stp>
        <stp>Bar</stp>
        <stp/>
        <stp>High</stp>
        <stp>5</stp>
        <stp>0</stp>
        <stp>All</stp>
        <stp/>
        <stp/>
        <stp>False</stp>
        <stp>T</stp>
        <stp>EveryTick</stp>
        <tr r="O4" s="3"/>
      </tp>
      <tp>
        <v>147.53</v>
        <stp/>
        <stp>ContractData</stp>
        <stp>S.PG</stp>
        <stp>HIgh</stp>
        <stp/>
        <stp>T</stp>
        <tr r="O30" s="1"/>
      </tp>
      <tp>
        <v>1023</v>
        <stp/>
        <stp>ContractData</stp>
        <stp>S.GS</stp>
        <stp>HIgh</stp>
        <stp/>
        <stp>T</stp>
        <tr r="O17" s="1"/>
      </tp>
      <tp>
        <v>219.23000000000002</v>
        <stp/>
        <stp>ContractData</stp>
        <stp>S.BA</stp>
        <stp>HIgh</stp>
        <stp/>
        <stp>T</stp>
        <tr r="O11" s="1"/>
      </tp>
      <tp>
        <v>351.26</v>
        <stp/>
        <stp>ContractData</stp>
        <stp>S.HD</stp>
        <stp>HIgh</stp>
        <stp/>
        <stp>T</stp>
        <tr r="O19" s="1"/>
      </tp>
      <tp>
        <v>82.53</v>
        <stp/>
        <stp>ContractData</stp>
        <stp>S.KO</stp>
        <stp>HIgh</stp>
        <stp/>
        <stp>T</stp>
        <tr r="O24" s="1"/>
      </tp>
      <tp>
        <v>1100277.726636</v>
        <stp/>
        <stp>ContractData</stp>
        <stp>S.MRK</stp>
        <stp>T_CVol</stp>
        <stp/>
        <stp>T</stp>
        <tr r="H26" s="1"/>
      </tp>
      <tp>
        <v>240.46</v>
        <stp/>
        <stp>StudyData</stp>
        <stp>High(S.AMZN) When Barix(S.AMZN,reference:=StartOfSession)=1</stp>
        <stp>Bar</stp>
        <stp/>
        <stp>High</stp>
        <stp>5</stp>
        <stp>0</stp>
        <stp>All</stp>
        <stp/>
        <stp/>
        <stp>False</stp>
        <stp>T</stp>
        <stp>EveryTick</stp>
        <tr r="O5" s="3"/>
      </tp>
      <tp>
        <v>312543.49618199997</v>
        <stp/>
        <stp>ContractData</stp>
        <stp>S.MCD</stp>
        <stp>T_CVol</stp>
        <stp/>
        <stp>T</stp>
        <tr r="H25" s="1"/>
      </tp>
      <tp>
        <v>4.2295266605412252</v>
        <stp/>
        <stp>StudyData</stp>
        <stp>S.GOOGL</stp>
        <stp>PCB</stp>
        <stp>BaseType=Index,Index=1</stp>
        <stp>Close</stp>
        <stp>W</stp>
        <stp>0</stp>
        <stp>all</stp>
        <stp/>
        <stp/>
        <stp/>
        <stp>T</stp>
        <tr r="P18" s="2"/>
      </tp>
      <tp>
        <v>12.351437699680519</v>
        <stp/>
        <stp>StudyData</stp>
        <stp>S.GOOGL</stp>
        <stp>PCB</stp>
        <stp>BaseType=Index,Index=1</stp>
        <stp>Close</stp>
        <stp>A</stp>
        <stp>0</stp>
        <stp>all</stp>
        <stp/>
        <stp/>
        <stp/>
        <stp>T</stp>
        <tr r="R18" s="2"/>
      </tp>
      <tp>
        <v>-7.5406215491402451</v>
        <stp/>
        <stp>StudyData</stp>
        <stp>S.GOOGL</stp>
        <stp>PCB</stp>
        <stp>BaseType=Index,Index=1</stp>
        <stp>Close</stp>
        <stp>M</stp>
        <stp>0</stp>
        <stp>all</stp>
        <stp/>
        <stp/>
        <stp/>
        <stp>T</stp>
        <tr r="Q18" s="2"/>
      </tp>
      <tp>
        <v>52139.6</v>
        <stp/>
        <stp>StudyData</stp>
        <stp>Low(DJI) When Barix(DJI,reference:=StartOfDay)=4</stp>
        <stp>Bar</stp>
        <stp/>
        <stp>Low</stp>
        <stp>5</stp>
        <stp>0</stp>
        <stp>All</stp>
        <stp/>
        <stp/>
        <stp>False</stp>
        <stp>T</stp>
        <stp>EveryTick</stp>
        <tr r="F8" s="3"/>
      </tp>
      <tp>
        <v>52224.9</v>
        <stp/>
        <stp>StudyData</stp>
        <stp>Low(DJI) When Barix(DJI,reference:=StartOfDay)=5</stp>
        <stp>Bar</stp>
        <stp/>
        <stp>Low</stp>
        <stp>5</stp>
        <stp>0</stp>
        <stp>All</stp>
        <stp/>
        <stp/>
        <stp>False</stp>
        <stp>T</stp>
        <stp>EveryTick</stp>
        <tr r="F9" s="3"/>
      </tp>
      <tp>
        <v>52041.599999999999</v>
        <stp/>
        <stp>StudyData</stp>
        <stp>Low(DJI) When Barix(DJI,reference:=StartOfDay)=0</stp>
        <stp>Bar</stp>
        <stp/>
        <stp>Low</stp>
        <stp>5</stp>
        <stp>0</stp>
        <stp>All</stp>
        <stp/>
        <stp/>
        <stp>False</stp>
        <stp>T</stp>
        <stp>EveryTick</stp>
        <tr r="F4" s="3"/>
      </tp>
      <tp>
        <v>52033.1</v>
        <stp/>
        <stp>StudyData</stp>
        <stp>Low(DJI) When Barix(DJI,reference:=StartOfDay)=1</stp>
        <stp>Bar</stp>
        <stp/>
        <stp>Low</stp>
        <stp>5</stp>
        <stp>0</stp>
        <stp>All</stp>
        <stp/>
        <stp/>
        <stp>False</stp>
        <stp>T</stp>
        <stp>EveryTick</stp>
        <tr r="F5" s="3"/>
      </tp>
      <tp>
        <v>52087.4</v>
        <stp/>
        <stp>StudyData</stp>
        <stp>Low(DJI) When Barix(DJI,reference:=StartOfDay)=2</stp>
        <stp>Bar</stp>
        <stp/>
        <stp>Low</stp>
        <stp>5</stp>
        <stp>0</stp>
        <stp>All</stp>
        <stp/>
        <stp/>
        <stp>False</stp>
        <stp>T</stp>
        <stp>EveryTick</stp>
        <tr r="F6" s="3"/>
      </tp>
      <tp>
        <v>52109.8</v>
        <stp/>
        <stp>StudyData</stp>
        <stp>Low(DJI) When Barix(DJI,reference:=StartOfDay)=3</stp>
        <stp>Bar</stp>
        <stp/>
        <stp>Low</stp>
        <stp>5</stp>
        <stp>0</stp>
        <stp>All</stp>
        <stp/>
        <stp/>
        <stp>False</stp>
        <stp>T</stp>
        <stp>EveryTick</stp>
        <tr r="F7" s="3"/>
      </tp>
      <tp>
        <v>354.89</v>
        <stp/>
        <stp>ContractData</stp>
        <stp>S.GOOGL</stp>
        <stp>HIgh</stp>
        <stp/>
        <stp>T</stp>
        <tr r="O18" s="1"/>
      </tp>
      <tp>
        <v>3128904.8588740001</v>
        <stp/>
        <stp>ContractData</stp>
        <stp>S.NKE</stp>
        <stp>T_CVol</stp>
        <stp/>
        <stp>T</stp>
        <tr r="H28" s="1"/>
      </tp>
      <tp>
        <v>19.440999999999999</v>
        <stp/>
        <stp>StudyData</stp>
        <stp>S.SHW</stp>
        <stp>ATR</stp>
        <stp>MaType=Sim,Period=10</stp>
        <stp>ATR</stp>
        <stp>W</stp>
        <stp>0</stp>
        <stp>ALL</stp>
        <stp/>
        <stp/>
        <stp>FALSE</stp>
        <stp>T</stp>
        <tr r="D93" s="2"/>
      </tp>
      <tp>
        <v>9.0660000000000007</v>
        <stp/>
        <stp>StudyData</stp>
        <stp>S.SHW</stp>
        <stp>ATR</stp>
        <stp>MaType=Sim,Period=10</stp>
        <stp>ATR</stp>
        <stp>D</stp>
        <stp>0</stp>
        <stp>ALL</stp>
        <stp/>
        <stp/>
        <stp>FALSE</stp>
        <stp>T</stp>
        <tr r="D62" s="2"/>
      </tp>
      <tp>
        <v>6.77</v>
        <stp/>
        <stp>StudyData</stp>
        <stp>S.WMT</stp>
        <stp>ATR</stp>
        <stp>MaType=Sim,Period=10</stp>
        <stp>ATR</stp>
        <stp>W</stp>
        <stp>0</stp>
        <stp>ALL</stp>
        <stp/>
        <stp/>
        <stp>FALSE</stp>
        <stp>T</stp>
        <tr r="D97" s="2"/>
      </tp>
      <tp>
        <v>2.504</v>
        <stp/>
        <stp>StudyData</stp>
        <stp>S.WMT</stp>
        <stp>ATR</stp>
        <stp>MaType=Sim,Period=10</stp>
        <stp>ATR</stp>
        <stp>D</stp>
        <stp>0</stp>
        <stp>ALL</stp>
        <stp/>
        <stp/>
        <stp>FALSE</stp>
        <stp>T</stp>
        <tr r="D66" s="2"/>
      </tp>
      <tp>
        <v>21.047000000000001</v>
        <stp/>
        <stp>StudyData</stp>
        <stp>S.UNH</stp>
        <stp>ATR</stp>
        <stp>MaType=Sim,Period=10</stp>
        <stp>ATR</stp>
        <stp>W</stp>
        <stp>0</stp>
        <stp>ALL</stp>
        <stp/>
        <stp/>
        <stp>FALSE</stp>
        <stp>T</stp>
        <tr r="D95" s="2"/>
      </tp>
      <tp>
        <v>9.9580000000000002</v>
        <stp/>
        <stp>StudyData</stp>
        <stp>S.UNH</stp>
        <stp>ATR</stp>
        <stp>MaType=Sim,Period=10</stp>
        <stp>ATR</stp>
        <stp>D</stp>
        <stp>0</stp>
        <stp>ALL</stp>
        <stp/>
        <stp/>
        <stp>FALSE</stp>
        <stp>T</stp>
        <tr r="D64" s="2"/>
      </tp>
      <tp>
        <v>6.641</v>
        <stp/>
        <stp>StudyData</stp>
        <stp>S.TRV</stp>
        <stp>ATR</stp>
        <stp>MaType=Sim,Period=10</stp>
        <stp>ATR</stp>
        <stp>D</stp>
        <stp>0</stp>
        <stp>ALL</stp>
        <stp/>
        <stp/>
        <stp>FALSE</stp>
        <stp>T</stp>
        <tr r="D63" s="2"/>
      </tp>
      <tp>
        <v>12.73</v>
        <stp/>
        <stp>StudyData</stp>
        <stp>S.TRV</stp>
        <stp>ATR</stp>
        <stp>MaType=Sim,Period=10</stp>
        <stp>ATR</stp>
        <stp>W</stp>
        <stp>0</stp>
        <stp>ALL</stp>
        <stp/>
        <stp/>
        <stp>FALSE</stp>
        <stp>T</stp>
        <tr r="D94" s="2"/>
      </tp>
      <tp>
        <v>11.884</v>
        <stp/>
        <stp>StudyData</stp>
        <stp>S.JNJ</stp>
        <stp>ATR</stp>
        <stp>MaType=Sim,Period=10</stp>
        <stp>ATR</stp>
        <stp>W</stp>
        <stp>0</stp>
        <stp>ALL</stp>
        <stp/>
        <stp/>
        <stp>FALSE</stp>
        <stp>T</stp>
        <tr r="D84" s="2"/>
      </tp>
      <tp>
        <v>8.0559999999999992</v>
        <stp/>
        <stp>StudyData</stp>
        <stp>S.JPM</stp>
        <stp>ATR</stp>
        <stp>MaType=Sim,Period=10</stp>
        <stp>ATR</stp>
        <stp>D</stp>
        <stp>0</stp>
        <stp>ALL</stp>
        <stp/>
        <stp/>
        <stp>FALSE</stp>
        <stp>T</stp>
        <tr r="D54" s="2"/>
      </tp>
      <tp>
        <v>6.1189999999999998</v>
        <stp/>
        <stp>StudyData</stp>
        <stp>S.JNJ</stp>
        <stp>ATR</stp>
        <stp>MaType=Sim,Period=10</stp>
        <stp>ATR</stp>
        <stp>D</stp>
        <stp>0</stp>
        <stp>ALL</stp>
        <stp/>
        <stp/>
        <stp>FALSE</stp>
        <stp>T</stp>
        <tr r="D53" s="2"/>
      </tp>
      <tp>
        <v>13.916</v>
        <stp/>
        <stp>StudyData</stp>
        <stp>S.JPM</stp>
        <stp>ATR</stp>
        <stp>MaType=Sim,Period=10</stp>
        <stp>ATR</stp>
        <stp>W</stp>
        <stp>0</stp>
        <stp>ALL</stp>
        <stp/>
        <stp/>
        <stp>FALSE</stp>
        <stp>T</stp>
        <tr r="D85" s="2"/>
      </tp>
      <tp>
        <v>28.853000000000002</v>
        <stp/>
        <stp>StudyData</stp>
        <stp>S.IBM</stp>
        <stp>ATR</stp>
        <stp>MaType=Sim,Period=10</stp>
        <stp>ATR</stp>
        <stp>W</stp>
        <stp>0</stp>
        <stp>ALL</stp>
        <stp/>
        <stp/>
        <stp>FALSE</stp>
        <stp>T</stp>
        <tr r="D83" s="2"/>
      </tp>
      <tp>
        <v>11.289</v>
        <stp/>
        <stp>StudyData</stp>
        <stp>S.IBM</stp>
        <stp>ATR</stp>
        <stp>MaType=Sim,Period=10</stp>
        <stp>ATR</stp>
        <stp>D</stp>
        <stp>0</stp>
        <stp>ALL</stp>
        <stp/>
        <stp/>
        <stp>FALSE</stp>
        <stp>T</stp>
        <tr r="D52" s="2"/>
      </tp>
      <tp>
        <v>50.155999999999999</v>
        <stp/>
        <stp>StudyData</stp>
        <stp>S.HON</stp>
        <stp>ATR</stp>
        <stp>MaType=Sim,Period=10</stp>
        <stp>ATR</stp>
        <stp>W</stp>
        <stp>0</stp>
        <stp>ALL</stp>
        <stp/>
        <stp/>
        <stp>FALSE</stp>
        <stp>T</stp>
        <tr r="D82" s="2"/>
      </tp>
      <tp>
        <v>34.918999999999997</v>
        <stp/>
        <stp>StudyData</stp>
        <stp>S.HON</stp>
        <stp>ATR</stp>
        <stp>MaType=Sim,Period=10</stp>
        <stp>ATR</stp>
        <stp>D</stp>
        <stp>0</stp>
        <stp>ALL</stp>
        <stp/>
        <stp/>
        <stp>FALSE</stp>
        <stp>T</stp>
        <tr r="D51" s="2"/>
      </tp>
      <tp>
        <v>2.8780000000000001</v>
        <stp/>
        <stp>StudyData</stp>
        <stp>S.NKE</stp>
        <stp>ATR</stp>
        <stp>MaType=Sim,Period=10</stp>
        <stp>ATR</stp>
        <stp>W</stp>
        <stp>0</stp>
        <stp>ALL</stp>
        <stp/>
        <stp/>
        <stp>FALSE</stp>
        <stp>T</stp>
        <tr r="D90" s="2"/>
      </tp>
      <tp>
        <v>1.266</v>
        <stp/>
        <stp>StudyData</stp>
        <stp>S.NKE</stp>
        <stp>ATR</stp>
        <stp>MaType=Sim,Period=10</stp>
        <stp>ATR</stp>
        <stp>D</stp>
        <stp>0</stp>
        <stp>ALL</stp>
        <stp/>
        <stp/>
        <stp>FALSE</stp>
        <stp>T</stp>
        <tr r="D59" s="2"/>
      </tp>
      <tp>
        <v>7.0170000000000003</v>
        <stp/>
        <stp>StudyData</stp>
        <stp>S.MMM</stp>
        <stp>ATR</stp>
        <stp>MaType=Sim,Period=10</stp>
        <stp>ATR</stp>
        <stp>W</stp>
        <stp>0</stp>
        <stp>ALL</stp>
        <stp/>
        <stp/>
        <stp>FALSE</stp>
        <stp>T</stp>
        <tr r="D68" s="2"/>
      </tp>
      <tp>
        <v>10.602</v>
        <stp/>
        <stp>StudyData</stp>
        <stp>S.MCD</stp>
        <stp>ATR</stp>
        <stp>MaType=Sim,Period=10</stp>
        <stp>ATR</stp>
        <stp>W</stp>
        <stp>0</stp>
        <stp>ALL</stp>
        <stp/>
        <stp/>
        <stp>FALSE</stp>
        <stp>T</stp>
        <tr r="D87" s="2"/>
      </tp>
      <tp>
        <v>3.1440000000000001</v>
        <stp/>
        <stp>StudyData</stp>
        <stp>S.MRK</stp>
        <stp>ATR</stp>
        <stp>MaType=Sim,Period=10</stp>
        <stp>ATR</stp>
        <stp>D</stp>
        <stp>0</stp>
        <stp>ALL</stp>
        <stp/>
        <stp/>
        <stp>FALSE</stp>
        <stp>T</stp>
        <tr r="D57" s="2"/>
      </tp>
      <tp>
        <v>4.1479999999999997</v>
        <stp/>
        <stp>StudyData</stp>
        <stp>S.MMM</stp>
        <stp>ATR</stp>
        <stp>MaType=Sim,Period=10</stp>
        <stp>ATR</stp>
        <stp>D</stp>
        <stp>0</stp>
        <stp>ALL</stp>
        <stp/>
        <stp/>
        <stp>FALSE</stp>
        <stp>T</stp>
        <tr r="D37" s="2"/>
      </tp>
      <tp>
        <v>7.1619999999999999</v>
        <stp/>
        <stp>StudyData</stp>
        <stp>S.MRK</stp>
        <stp>ATR</stp>
        <stp>MaType=Sim,Period=10</stp>
        <stp>ATR</stp>
        <stp>W</stp>
        <stp>0</stp>
        <stp>ALL</stp>
        <stp/>
        <stp/>
        <stp>FALSE</stp>
        <stp>T</stp>
        <tr r="D88" s="2"/>
      </tp>
      <tp>
        <v>5.7990000000000004</v>
        <stp/>
        <stp>StudyData</stp>
        <stp>S.MCD</stp>
        <stp>ATR</stp>
        <stp>MaType=Sim,Period=10</stp>
        <stp>ATR</stp>
        <stp>D</stp>
        <stp>0</stp>
        <stp>ALL</stp>
        <stp/>
        <stp/>
        <stp>FALSE</stp>
        <stp>T</stp>
        <tr r="D56" s="2"/>
      </tp>
      <tp>
        <v>5.85</v>
        <stp/>
        <stp>StudyData</stp>
        <stp>S.CRM</stp>
        <stp>ATR</stp>
        <stp>MaType=Sim,Period=10</stp>
        <stp>ATR</stp>
        <stp>D</stp>
        <stp>0</stp>
        <stp>ALL</stp>
        <stp/>
        <stp/>
        <stp>FALSE</stp>
        <stp>T</stp>
        <tr r="D44" s="2"/>
      </tp>
      <tp>
        <v>71.55</v>
        <stp/>
        <stp>StudyData</stp>
        <stp>S.CAT</stp>
        <stp>ATR</stp>
        <stp>MaType=Sim,Period=10</stp>
        <stp>ATR</stp>
        <stp>W</stp>
        <stp>0</stp>
        <stp>ALL</stp>
        <stp/>
        <stp/>
        <stp>FALSE</stp>
        <stp>T</stp>
        <tr r="D74" s="2"/>
      </tp>
      <tp>
        <v>3.1589999999999998</v>
        <stp/>
        <stp>StudyData</stp>
        <stp>S.CVX</stp>
        <stp>ATR</stp>
        <stp>MaType=Sim,Period=10</stp>
        <stp>ATR</stp>
        <stp>D</stp>
        <stp>0</stp>
        <stp>ALL</stp>
        <stp/>
        <stp/>
        <stp>FALSE</stp>
        <stp>T</stp>
        <tr r="D46" s="2"/>
      </tp>
      <tp>
        <v>17.283999999999999</v>
        <stp/>
        <stp>StudyData</stp>
        <stp>S.CRM</stp>
        <stp>ATR</stp>
        <stp>MaType=Sim,Period=10</stp>
        <stp>ATR</stp>
        <stp>W</stp>
        <stp>0</stp>
        <stp>ALL</stp>
        <stp/>
        <stp/>
        <stp>FALSE</stp>
        <stp>T</stp>
        <tr r="D75" s="2"/>
      </tp>
      <tp>
        <v>41.726999999999997</v>
        <stp/>
        <stp>StudyData</stp>
        <stp>S.CAT</stp>
        <stp>ATR</stp>
        <stp>MaType=Sim,Period=10</stp>
        <stp>ATR</stp>
        <stp>D</stp>
        <stp>0</stp>
        <stp>ALL</stp>
        <stp/>
        <stp/>
        <stp>FALSE</stp>
        <stp>T</stp>
        <tr r="D43" s="2"/>
      </tp>
      <tp>
        <v>9.8729999999999993</v>
        <stp/>
        <stp>StudyData</stp>
        <stp>S.CVX</stp>
        <stp>ATR</stp>
        <stp>MaType=Sim,Period=10</stp>
        <stp>ATR</stp>
        <stp>W</stp>
        <stp>0</stp>
        <stp>ALL</stp>
        <stp/>
        <stp/>
        <stp>FALSE</stp>
        <stp>T</stp>
        <tr r="D77" s="2"/>
      </tp>
      <tp>
        <v>6.7140000000000004</v>
        <stp/>
        <stp>StudyData</stp>
        <stp>S.AXP</stp>
        <stp>ATR</stp>
        <stp>MaType=Sim,Period=10</stp>
        <stp>ATR</stp>
        <stp>D</stp>
        <stp>0</stp>
        <stp>ALL</stp>
        <stp/>
        <stp/>
        <stp>FALSE</stp>
        <stp>T</stp>
        <tr r="D41" s="2"/>
      </tp>
      <tp>
        <v>13.672000000000001</v>
        <stp/>
        <stp>StudyData</stp>
        <stp>S.AXP</stp>
        <stp>ATR</stp>
        <stp>MaType=Sim,Period=10</stp>
        <stp>ATR</stp>
        <stp>W</stp>
        <stp>0</stp>
        <stp>ALL</stp>
        <stp/>
        <stp/>
        <stp>FALSE</stp>
        <stp>T</stp>
        <tr r="D72" s="2"/>
      </tp>
      <tp>
        <v>4.9509999999999996</v>
        <stp/>
        <stp>StudyData</stp>
        <stp>S.DIS</stp>
        <stp>ATR</stp>
        <stp>MaType=Sim,Period=10</stp>
        <stp>ATR</stp>
        <stp>W</stp>
        <stp>0</stp>
        <stp>ALL</stp>
        <stp/>
        <stp/>
        <stp>FALSE</stp>
        <stp>T</stp>
        <tr r="D78" s="2"/>
      </tp>
      <tp>
        <v>2.4329999999999998</v>
        <stp/>
        <stp>StudyData</stp>
        <stp>S.DIS</stp>
        <stp>ATR</stp>
        <stp>MaType=Sim,Period=10</stp>
        <stp>ATR</stp>
        <stp>D</stp>
        <stp>0</stp>
        <stp>ALL</stp>
        <stp/>
        <stp/>
        <stp>FALSE</stp>
        <stp>T</stp>
        <tr r="D47" s="2"/>
      </tp>
      <tp>
        <v>351.69</v>
        <stp/>
        <stp>ContractData</stp>
        <stp>S.GOOGL</stp>
        <stp>Ask</stp>
        <stp/>
        <stp>T</stp>
        <tr r="L18" s="1"/>
      </tp>
      <tp>
        <v>351.61</v>
        <stp/>
        <stp>ContractData</stp>
        <stp>S.GOOGL</stp>
        <stp>Bid</stp>
        <stp/>
        <stp>T</stp>
        <tr r="K18" s="1"/>
      </tp>
      <tp>
        <v>350.65000000000003</v>
        <stp/>
        <stp>ContractData</stp>
        <stp>S.GOOGL</stp>
        <stp>LOw</stp>
        <stp/>
        <stp>T</stp>
        <tr r="P18" s="1"/>
      </tp>
      <tp>
        <v>-0.2</v>
        <stp/>
        <stp>ContractData</stp>
        <stp>S.CVX</stp>
        <stp>NetLastTradeToday</stp>
        <stp/>
        <stp>T</stp>
        <tr r="D15" s="1"/>
        <tr r="C46" s="2"/>
      </tp>
      <tp>
        <v>48655322.9405903</v>
        <stp/>
        <stp>StudyData</stp>
        <stp xml:space="preserve"> MA(S.MSFT,MAType:=Sim,Period:=20,InputChoice:=Vol)</stp>
        <stp>Bar</stp>
        <stp/>
        <stp>Close</stp>
        <stp>D</stp>
        <stp>-1</stp>
        <stp/>
        <stp/>
        <stp/>
        <stp/>
        <stp>T</stp>
        <tr r="I27" s="1"/>
      </tp>
      <tp>
        <v>1006.11</v>
        <stp/>
        <stp>ContractData</stp>
        <stp>S.GS</stp>
        <stp>LOw</stp>
        <stp/>
        <stp>T</stp>
        <tr r="P17" s="1"/>
      </tp>
      <tp>
        <v>215.55</v>
        <stp/>
        <stp>ContractData</stp>
        <stp>S.BA</stp>
        <stp>LOw</stp>
        <stp/>
        <stp>T</stp>
        <tr r="P11" s="1"/>
      </tp>
      <tp>
        <v>81.56</v>
        <stp/>
        <stp>ContractData</stp>
        <stp>S.KO</stp>
        <stp>LOw</stp>
        <stp/>
        <stp>T</stp>
        <tr r="P24" s="1"/>
      </tp>
      <tp>
        <v>347.3</v>
        <stp/>
        <stp>ContractData</stp>
        <stp>S.HD</stp>
        <stp>LOw</stp>
        <stp/>
        <stp>T</stp>
        <tr r="P19" s="1"/>
      </tp>
      <tp>
        <v>144.86000000000001</v>
        <stp/>
        <stp>ContractData</stp>
        <stp>S.PG</stp>
        <stp>LOw</stp>
        <stp/>
        <stp>T</stp>
        <tr r="P30" s="1"/>
      </tp>
      <tp>
        <v>217.1</v>
        <stp/>
        <stp>ContractData</stp>
        <stp>S.BA</stp>
        <stp>Bid</stp>
        <stp/>
        <stp>T</stp>
        <tr r="K11" s="1"/>
      </tp>
      <tp>
        <v>1020.02</v>
        <stp/>
        <stp>ContractData</stp>
        <stp>S.GS</stp>
        <stp>Bid</stp>
        <stp/>
        <stp>T</stp>
        <tr r="K17" s="1"/>
      </tp>
      <tp>
        <v>349.59000000000003</v>
        <stp/>
        <stp>ContractData</stp>
        <stp>S.HD</stp>
        <stp>Bid</stp>
        <stp/>
        <stp>T</stp>
        <tr r="K19" s="1"/>
      </tp>
      <tp>
        <v>81.67</v>
        <stp/>
        <stp>ContractData</stp>
        <stp>S.KO</stp>
        <stp>Bid</stp>
        <stp/>
        <stp>T</stp>
        <tr r="K24" s="1"/>
      </tp>
      <tp>
        <v>145.43</v>
        <stp/>
        <stp>ContractData</stp>
        <stp>S.PG</stp>
        <stp>Bid</stp>
        <stp/>
        <stp>T</stp>
        <tr r="K30" s="1"/>
      </tp>
      <tp>
        <v>145.5</v>
        <stp/>
        <stp>ContractData</stp>
        <stp>S.PG</stp>
        <stp>Ask</stp>
        <stp/>
        <stp>T</stp>
        <tr r="L30" s="1"/>
      </tp>
      <tp>
        <v>81.7</v>
        <stp/>
        <stp>ContractData</stp>
        <stp>S.KO</stp>
        <stp>Ask</stp>
        <stp/>
        <stp>T</stp>
        <tr r="L24" s="1"/>
      </tp>
      <tp>
        <v>349.89</v>
        <stp/>
        <stp>ContractData</stp>
        <stp>S.HD</stp>
        <stp>Ask</stp>
        <stp/>
        <stp>T</stp>
        <tr r="L19" s="1"/>
      </tp>
      <tp>
        <v>217.39000000000001</v>
        <stp/>
        <stp>ContractData</stp>
        <stp>S.BA</stp>
        <stp>Ask</stp>
        <stp/>
        <stp>T</stp>
        <tr r="L11" s="1"/>
      </tp>
      <tp>
        <v>1020.95</v>
        <stp/>
        <stp>ContractData</stp>
        <stp>S.GS</stp>
        <stp>Ask</stp>
        <stp/>
        <stp>T</stp>
        <tr r="L17" s="1"/>
      </tp>
      <tp>
        <v>118.84</v>
        <stp/>
        <stp>ContractData</stp>
        <stp>S.CSCO</stp>
        <stp>Ask</stp>
        <stp/>
        <stp>T</stp>
        <tr r="L14" s="1"/>
      </tp>
      <tp>
        <v>118.77</v>
        <stp/>
        <stp>ContractData</stp>
        <stp>S.CSCO</stp>
        <stp>Bid</stp>
        <stp/>
        <stp>T</stp>
        <tr r="K14" s="1"/>
      </tp>
      <tp>
        <v>0.91163144043193967</v>
        <stp/>
        <stp>ContractData</stp>
        <stp>S.MSFT</stp>
        <stp>PerCentNetLastTrade</stp>
        <stp/>
        <stp>T</stp>
        <tr r="F27" s="1"/>
        <tr r="H11" s="2"/>
        <tr r="Q27" s="1"/>
      </tp>
      <tp>
        <v>116.2</v>
        <stp/>
        <stp>ContractData</stp>
        <stp>S.CSCO</stp>
        <stp>LOw</stp>
        <stp/>
        <stp>T</stp>
        <tr r="P14" s="1"/>
      </tp>
      <tp>
        <v>-0.26</v>
        <stp/>
        <stp>ContractData</stp>
        <stp>S.JPM</stp>
        <stp>NetLastTradeToday</stp>
        <stp/>
        <stp>T</stp>
        <tr r="C54" s="2"/>
        <tr r="D23" s="1"/>
      </tp>
      <tp>
        <v>284.97000000000003</v>
        <stp/>
        <stp>ContractData</stp>
        <stp>S.AAPL</stp>
        <stp>Bid</stp>
        <stp/>
        <stp>T</stp>
        <tr r="K7" s="1"/>
      </tp>
      <tp>
        <v>237.17000000000002</v>
        <stp/>
        <stp>ContractData</stp>
        <stp>S.AMZN</stp>
        <stp>Low</stp>
        <stp/>
        <stp>T</stp>
        <tr r="P45" s="1"/>
      </tp>
      <tp>
        <v>360.13</v>
        <stp/>
        <stp>ContractData</stp>
        <stp>S.AMGN</stp>
        <stp>LOw</stp>
        <stp/>
        <stp>T</stp>
        <tr r="P8" s="1"/>
      </tp>
      <tp>
        <v>237.17000000000002</v>
        <stp/>
        <stp>ContractData</stp>
        <stp>S.AMZN</stp>
        <stp>LOw</stp>
        <stp/>
        <stp>T</stp>
        <tr r="P9" s="1"/>
      </tp>
      <tp>
        <v>284.99</v>
        <stp/>
        <stp>ContractData</stp>
        <stp>S.AAPL</stp>
        <stp>Ask</stp>
        <stp/>
        <stp>T</stp>
        <tr r="L7" s="1"/>
      </tp>
      <tp>
        <v>360.65000000000003</v>
        <stp/>
        <stp>ContractData</stp>
        <stp>S.AMGN</stp>
        <stp>Bid</stp>
        <stp/>
        <stp>T</stp>
        <tr r="K8" s="1"/>
      </tp>
      <tp>
        <v>239.43</v>
        <stp/>
        <stp>ContractData</stp>
        <stp>S.AMZN</stp>
        <stp>Bid</stp>
        <stp/>
        <stp>T</stp>
        <tr r="K9" s="1"/>
      </tp>
      <tp>
        <v>280.69</v>
        <stp/>
        <stp>ContractData</stp>
        <stp>S.AAPL</stp>
        <stp>LOw</stp>
        <stp/>
        <stp>T</stp>
        <tr r="P7" s="1"/>
      </tp>
      <tp>
        <v>239.48000000000002</v>
        <stp/>
        <stp>ContractData</stp>
        <stp>S.AMZN</stp>
        <stp>Ask</stp>
        <stp/>
        <stp>T</stp>
        <tr r="L9" s="1"/>
      </tp>
      <tp>
        <v>360.81</v>
        <stp/>
        <stp>ContractData</stp>
        <stp>S.AMGN</stp>
        <stp>Ask</stp>
        <stp/>
        <stp>T</stp>
        <tr r="L8" s="1"/>
      </tp>
      <tp>
        <v>162941439.26123831</v>
        <stp/>
        <stp>StudyData</stp>
        <stp xml:space="preserve"> MA(S.NVDA,MAType:=Sim,Period:=20,InputChoice:=Vol)</stp>
        <stp>Bar</stp>
        <stp/>
        <stp>Close</stp>
        <stp>D</stp>
        <stp>-1</stp>
        <stp/>
        <stp/>
        <stp/>
        <stp/>
        <stp>T</stp>
        <tr r="I29" s="1"/>
      </tp>
      <tp>
        <v>1.1796686669744063</v>
        <stp/>
        <stp>ContractData</stp>
        <stp>S.NVDA</stp>
        <stp>PerCentNetLastTrade</stp>
        <stp/>
        <stp>T</stp>
        <tr r="Q29" s="1"/>
        <tr r="H8" s="2"/>
        <tr r="F29" s="1"/>
      </tp>
      <tp>
        <v>0.62</v>
        <stp/>
        <stp>ContractData</stp>
        <stp>S.TRV</stp>
        <stp>NetLastTradeToday</stp>
        <stp/>
        <stp>T</stp>
        <tr r="D32" s="1"/>
        <tr r="C63" s="2"/>
      </tp>
      <tp>
        <v>353.86</v>
        <stp/>
        <stp>ContractData</stp>
        <stp>S.GOOGL</stp>
        <stp>OPen</stp>
        <stp/>
        <stp>T</stp>
        <tr r="N18" s="1"/>
      </tp>
      <tp>
        <v>-1.27</v>
        <stp/>
        <stp>ContractData</stp>
        <stp>S.CRM</stp>
        <stp>NetLastTradeToday</stp>
        <stp/>
        <stp>T</stp>
        <tr r="D13" s="1"/>
        <tr r="C44" s="2"/>
      </tp>
      <tp>
        <v>-1.19</v>
        <stp/>
        <stp>ContractData</stp>
        <stp>S.MRK</stp>
        <stp>NetLastTradeToday</stp>
        <stp/>
        <stp>T</stp>
        <tr r="D26" s="1"/>
        <tr r="C57" s="2"/>
      </tp>
      <tp>
        <v>52047.4</v>
        <stp/>
        <stp>StudyData</stp>
        <stp>Open(DJI) When Barix(DJI,reference:=StartOfDay)=1</stp>
        <stp>Bar</stp>
        <stp/>
        <stp>Open</stp>
        <stp>5</stp>
        <stp>0</stp>
        <stp>All</stp>
        <stp/>
        <stp/>
        <stp>False</stp>
        <stp>T</stp>
        <stp>EveryTick</stp>
        <tr r="D5" s="3"/>
      </tp>
      <tp>
        <v>-4.5173328095845964</v>
        <stp/>
        <stp>StudyData</stp>
        <stp>S.DIS</stp>
        <stp>PCB</stp>
        <stp>BaseType=Index,Index=1</stp>
        <stp>Close</stp>
        <stp>M</stp>
        <stp>0</stp>
        <stp>all</stp>
        <stp/>
        <stp/>
        <stp/>
        <stp>T</stp>
        <tr r="Q16" s="2"/>
      </tp>
      <tp>
        <v>-14.538103190647792</v>
        <stp/>
        <stp>StudyData</stp>
        <stp>S.DIS</stp>
        <stp>PCB</stp>
        <stp>BaseType=Index,Index=1</stp>
        <stp>Close</stp>
        <stp>A</stp>
        <stp>0</stp>
        <stp>all</stp>
        <stp/>
        <stp/>
        <stp/>
        <stp>T</stp>
        <tr r="R16" s="2"/>
      </tp>
      <tp>
        <v>-1.5791071970847272</v>
        <stp/>
        <stp>StudyData</stp>
        <stp>S.DIS</stp>
        <stp>PCB</stp>
        <stp>BaseType=Index,Index=1</stp>
        <stp>Close</stp>
        <stp>W</stp>
        <stp>0</stp>
        <stp>all</stp>
        <stp/>
        <stp/>
        <stp/>
        <stp>T</stp>
        <tr r="P16" s="2"/>
      </tp>
      <tp t="s">
        <v>CISCO SYSTEMS INC.</v>
        <stp/>
        <stp>ContractData</stp>
        <stp>S.CSCO</stp>
        <stp>LongDescription</stp>
        <stp/>
        <stp>T</stp>
        <tr r="O38" s="2"/>
        <tr r="R8" s="5"/>
        <tr r="S38" s="2"/>
        <tr r="R24" s="5"/>
        <tr r="Q14" s="1"/>
      </tp>
      <tp t="s">
        <v>Goldman Sachs Group</v>
        <stp/>
        <stp>ContractData</stp>
        <stp>S.GS</stp>
        <stp>LongDescription</stp>
        <stp/>
        <stp>T</stp>
        <tr r="J17" s="5"/>
        <tr r="Q17" s="1"/>
      </tp>
      <tp t="s">
        <v>Boeing Company</v>
        <stp/>
        <stp>ContractData</stp>
        <stp>S.BA</stp>
        <stp>LongDescription</stp>
        <stp/>
        <stp>T</stp>
        <tr r="R15" s="5"/>
        <tr r="B7" s="5"/>
        <tr r="R5" s="5"/>
        <tr r="B23" s="5"/>
        <tr r="Q11" s="1"/>
      </tp>
      <tp t="s">
        <v>Home Depot, Inc.</v>
        <stp/>
        <stp>ContractData</stp>
        <stp>S.HD</stp>
        <stp>LongDescription</stp>
        <stp/>
        <stp>T</stp>
        <tr r="Q41" s="2"/>
        <tr r="Q19" s="1"/>
      </tp>
      <tp t="s">
        <v>Coca-Cola Company</v>
        <stp/>
        <stp>ContractData</stp>
        <stp>S.KO</stp>
        <stp>LongDescription</stp>
        <stp/>
        <stp>T</stp>
        <tr r="Z7" s="5"/>
        <tr r="J23" s="5"/>
        <tr r="Q24" s="1"/>
      </tp>
      <tp t="s">
        <v>Procter &amp; Gamble Co</v>
        <stp/>
        <stp>ContractData</stp>
        <stp>S.PG</stp>
        <stp>LongDescription</stp>
        <stp/>
        <stp>T</stp>
        <tr r="U39" s="2"/>
        <tr r="J5" s="5"/>
        <tr r="Z4" s="5"/>
        <tr r="Z24" s="5"/>
        <tr r="J22" s="5"/>
        <tr r="Q30" s="1"/>
      </tp>
      <tp>
        <v>52168.1</v>
        <stp/>
        <stp>StudyData</stp>
        <stp>Open(DJI) When Barix(DJI,reference:=StartOfDay)=0</stp>
        <stp>Bar</stp>
        <stp/>
        <stp>Open</stp>
        <stp>5</stp>
        <stp>0</stp>
        <stp>All</stp>
        <stp/>
        <stp/>
        <stp>False</stp>
        <stp>T</stp>
        <stp>EveryTick</stp>
        <tr r="D4" s="3"/>
      </tp>
      <tp>
        <v>156.66</v>
        <stp/>
        <stp>StudyData</stp>
        <stp>Close(S.CRM) When Barix(S.CRM,reference:=StartOfSession)=5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R9" s="4"/>
      </tp>
      <tp>
        <v>156.16999999999999</v>
        <stp/>
        <stp>StudyData</stp>
        <stp>Close(S.CRM) When Barix(S.CRM,reference:=StartOfSession)=4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R8" s="4"/>
      </tp>
      <tp>
        <v>156.15</v>
        <stp/>
        <stp>StudyData</stp>
        <stp>Close(S.CRM) When Barix(S.CRM,reference:=StartOfSession)=3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R7" s="4"/>
      </tp>
      <tp>
        <v>156.19999999999999</v>
        <stp/>
        <stp>StudyData</stp>
        <stp>Close(S.CRM) When Barix(S.CRM,reference:=StartOfSession)=2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R6" s="4"/>
      </tp>
      <tp>
        <v>155.72</v>
        <stp/>
        <stp>StudyData</stp>
        <stp>Close(S.CRM) When Barix(S.CRM,reference:=StartOfSession)=1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R5" s="4"/>
      </tp>
      <tp>
        <v>157.30000000000001</v>
        <stp/>
        <stp>StudyData</stp>
        <stp>Close(S.CRM) When Barix(S.CRM,reference:=StartOfSession)=0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R4" s="4"/>
      </tp>
      <tp>
        <v>52154.8</v>
        <stp/>
        <stp>StudyData</stp>
        <stp>Open(DJI) When Barix(DJI,reference:=StartOfDay)=3</stp>
        <stp>Bar</stp>
        <stp/>
        <stp>Open</stp>
        <stp>5</stp>
        <stp>0</stp>
        <stp>All</stp>
        <stp/>
        <stp/>
        <stp>False</stp>
        <stp>T</stp>
        <stp>EveryTick</stp>
        <tr r="D7" s="3"/>
      </tp>
      <tp t="s">
        <v>APPLE INC.</v>
        <stp/>
        <stp>ContractData</stp>
        <stp>S.AAPL</stp>
        <stp>LongDescription</stp>
        <stp/>
        <stp>T</stp>
        <tr r="B6" s="5"/>
        <tr r="B15" s="5"/>
        <tr r="R7" s="5"/>
        <tr r="Q7" s="1"/>
        <tr r="B24" s="5"/>
      </tp>
      <tp t="s">
        <v>AMGEN</v>
        <stp/>
        <stp>ContractData</stp>
        <stp>S.AMGN</stp>
        <stp>LongDescription</stp>
        <stp/>
        <stp>T</stp>
        <tr r="J16" s="5"/>
        <tr r="Q8" s="1"/>
      </tp>
      <tp t="s">
        <v>Amazon.com Inc</v>
        <stp/>
        <stp>ContractData</stp>
        <stp>S.AMZN</stp>
        <stp>LongDescription</stp>
        <stp/>
        <stp>T</stp>
        <tr r="B14" s="5"/>
        <tr r="O40" s="2"/>
        <tr r="W40" s="2"/>
        <tr r="R25" s="5"/>
        <tr r="R17" s="5"/>
        <tr r="Y40" s="2"/>
        <tr r="P51" s="1"/>
        <tr r="Q9" s="1"/>
      </tp>
      <tp>
        <v>197.27</v>
        <stp/>
        <stp>ContractData</stp>
        <stp>S.NVDA</stp>
        <stp>LastTradeToday</stp>
        <stp/>
        <stp>T</stp>
        <tr r="C29" s="1"/>
      </tp>
      <tp>
        <v>14</v>
        <stp/>
        <stp>ContractData</stp>
        <stp>S.GOOGL</stp>
        <stp>MT_LastAskVolume</stp>
        <stp/>
        <stp>T</stp>
        <tr r="M18" s="1"/>
      </tp>
      <tp>
        <v>52092.4</v>
        <stp/>
        <stp>StudyData</stp>
        <stp>Open(DJI) When Barix(DJI,reference:=StartOfDay)=2</stp>
        <stp>Bar</stp>
        <stp/>
        <stp>Open</stp>
        <stp>5</stp>
        <stp>0</stp>
        <stp>All</stp>
        <stp/>
        <stp/>
        <stp>False</stp>
        <stp>T</stp>
        <stp>EveryTick</stp>
        <tr r="D6" s="3"/>
      </tp>
      <tp>
        <v>0.89317193559760855</v>
        <stp/>
        <stp>StudyData</stp>
        <stp>S.AXP</stp>
        <stp>PCB</stp>
        <stp>BaseType=Index,Index=1</stp>
        <stp>Close</stp>
        <stp>W</stp>
        <stp>0</stp>
        <stp>all</stp>
        <stp/>
        <stp/>
        <stp/>
        <stp>T</stp>
        <tr r="P10" s="2"/>
      </tp>
      <tp>
        <v>8.5094953708092405</v>
        <stp/>
        <stp>StudyData</stp>
        <stp>S.AXP</stp>
        <stp>PCB</stp>
        <stp>BaseType=Index,Index=1</stp>
        <stp>Close</stp>
        <stp>M</stp>
        <stp>0</stp>
        <stp>all</stp>
        <stp/>
        <stp/>
        <stp/>
        <stp>T</stp>
        <tr r="Q10" s="2"/>
      </tp>
      <tp>
        <v>-7.1766454926341279</v>
        <stp/>
        <stp>StudyData</stp>
        <stp>S.AXP</stp>
        <stp>PCB</stp>
        <stp>BaseType=Index,Index=1</stp>
        <stp>Close</stp>
        <stp>A</stp>
        <stp>0</stp>
        <stp>all</stp>
        <stp/>
        <stp/>
        <stp/>
        <stp>T</stp>
        <tr r="R10" s="2"/>
      </tp>
      <tp>
        <v>239.48000000000002</v>
        <stp/>
        <stp>ContractData</stp>
        <stp>S.AMZN</stp>
        <stp>LastQuoteToday</stp>
        <stp/>
        <stp>T</stp>
        <tr r="P46" s="1"/>
      </tp>
      <tp>
        <v>239.45</v>
        <stp/>
        <stp>StudyData</stp>
        <stp>S.AMZN</stp>
        <stp>Bar</stp>
        <stp/>
        <stp>Close</stp>
        <stp>W</stp>
        <stp>0</stp>
        <stp/>
        <stp/>
        <stp/>
        <stp/>
        <stp>T</stp>
        <tr r="C71" s="2"/>
      </tp>
      <tp>
        <v>52227.9</v>
        <stp/>
        <stp>StudyData</stp>
        <stp>Open(DJI) When Barix(DJI,reference:=StartOfDay)=5</stp>
        <stp>Bar</stp>
        <stp/>
        <stp>Open</stp>
        <stp>5</stp>
        <stp>0</stp>
        <stp>All</stp>
        <stp/>
        <stp/>
        <stp>False</stp>
        <stp>T</stp>
        <stp>EveryTick</stp>
        <tr r="D9" s="3"/>
      </tp>
      <tp>
        <v>12.388098999473401</v>
        <stp/>
        <stp>StudyData</stp>
        <stp>S.SHW</stp>
        <stp>PCB</stp>
        <stp>BaseType=Index,Index=1</stp>
        <stp>Close</stp>
        <stp>M</stp>
        <stp>0</stp>
        <stp>all</stp>
        <stp/>
        <stp/>
        <stp/>
        <stp>T</stp>
        <tr r="Q31" s="2"/>
      </tp>
      <tp>
        <v>5.3853038298922895</v>
        <stp/>
        <stp>StudyData</stp>
        <stp>S.SHW</stp>
        <stp>PCB</stp>
        <stp>BaseType=Index,Index=1</stp>
        <stp>Close</stp>
        <stp>A</stp>
        <stp>0</stp>
        <stp>all</stp>
        <stp/>
        <stp/>
        <stp/>
        <stp>T</stp>
        <tr r="R31" s="2"/>
      </tp>
      <tp>
        <v>-0.75275380009880988</v>
        <stp/>
        <stp>StudyData</stp>
        <stp>S.SHW</stp>
        <stp>PCB</stp>
        <stp>BaseType=Index,Index=1</stp>
        <stp>Close</stp>
        <stp>W</stp>
        <stp>0</stp>
        <stp>all</stp>
        <stp/>
        <stp/>
        <stp/>
        <stp>T</stp>
        <tr r="P31" s="2"/>
      </tp>
      <tp>
        <v>41.25</v>
        <stp/>
        <stp>StudyData</stp>
        <stp>Close(S.NKE) When Barix(S.NKE,reference:=StartOfSession)=4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V8" s="4"/>
      </tp>
      <tp>
        <v>41.22</v>
        <stp/>
        <stp>StudyData</stp>
        <stp>Close(S.NKE) When Barix(S.NKE,reference:=StartOfSession)=5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V9" s="4"/>
      </tp>
      <tp>
        <v>41.35</v>
        <stp/>
        <stp>StudyData</stp>
        <stp>Close(S.NKE) When Barix(S.NKE,reference:=StartOfSession)=2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V6" s="4"/>
      </tp>
      <tp>
        <v>41.19</v>
        <stp/>
        <stp>StudyData</stp>
        <stp>Close(S.NKE) When Barix(S.NKE,reference:=StartOfSession)=3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V7" s="4"/>
      </tp>
      <tp>
        <v>41.3</v>
        <stp/>
        <stp>StudyData</stp>
        <stp>Close(S.NKE) When Barix(S.NKE,reference:=StartOfSession)=0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V4" s="4"/>
      </tp>
      <tp>
        <v>41.18</v>
        <stp/>
        <stp>StudyData</stp>
        <stp>Close(S.NKE) When Barix(S.NKE,reference:=StartOfSession)=1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V5" s="4"/>
      </tp>
      <tp>
        <v>52146.5</v>
        <stp/>
        <stp>StudyData</stp>
        <stp>Open(DJI) When Barix(DJI,reference:=StartOfDay)=4</stp>
        <stp>Bar</stp>
        <stp/>
        <stp>Open</stp>
        <stp>5</stp>
        <stp>0</stp>
        <stp>All</stp>
        <stp/>
        <stp/>
        <stp>False</stp>
        <stp>T</stp>
        <stp>EveryTick</stp>
        <tr r="D8" s="3"/>
      </tp>
      <tp>
        <v>1.5670342426001147</v>
        <stp/>
        <stp>StudyData</stp>
        <stp>S.TRV</stp>
        <stp>PCB</stp>
        <stp>BaseType=Index,Index=1</stp>
        <stp>Close</stp>
        <stp>W</stp>
        <stp>0</stp>
        <stp>all</stp>
        <stp/>
        <stp/>
        <stp/>
        <stp>T</stp>
        <tr r="P32" s="2"/>
      </tp>
      <tp>
        <v>14.631455560918429</v>
        <stp/>
        <stp>StudyData</stp>
        <stp>S.TRV</stp>
        <stp>PCB</stp>
        <stp>BaseType=Index,Index=1</stp>
        <stp>Close</stp>
        <stp>A</stp>
        <stp>0</stp>
        <stp>all</stp>
        <stp/>
        <stp/>
        <stp/>
        <stp>T</stp>
        <tr r="R32" s="2"/>
      </tp>
      <tp>
        <v>13.912775360581046</v>
        <stp/>
        <stp>StudyData</stp>
        <stp>S.TRV</stp>
        <stp>PCB</stp>
        <stp>BaseType=Index,Index=1</stp>
        <stp>Close</stp>
        <stp>M</stp>
        <stp>0</stp>
        <stp>all</stp>
        <stp/>
        <stp/>
        <stp/>
        <stp>T</stp>
        <tr r="Q32" s="2"/>
      </tp>
      <tp>
        <v>358.33</v>
        <stp/>
        <stp>StudyData</stp>
        <stp>S.AMGN</stp>
        <stp>Bar</stp>
        <stp/>
        <stp>Close</stp>
        <stp>W</stp>
        <stp>-1</stp>
        <stp/>
        <stp/>
        <stp/>
        <stp/>
        <stp>T</stp>
        <tr r="C70" s="2"/>
      </tp>
      <tp>
        <v>232.69</v>
        <stp/>
        <stp>StudyData</stp>
        <stp>S.AMZN</stp>
        <stp>Bar</stp>
        <stp/>
        <stp>Close</stp>
        <stp>W</stp>
        <stp>-1</stp>
        <stp/>
        <stp/>
        <stp/>
        <stp/>
        <stp>T</stp>
        <tr r="C71" s="2"/>
      </tp>
      <tp>
        <v>268.64</v>
        <stp/>
        <stp>StudyData</stp>
        <stp>Close(S.MCD) When Barix(S.MCD,reference:=StartOfSession)=4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P8" s="4"/>
      </tp>
      <tp>
        <v>268.38</v>
        <stp/>
        <stp>StudyData</stp>
        <stp>Close(S.MCD) When Barix(S.MCD,reference:=StartOfSession)=5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P9" s="4"/>
      </tp>
      <tp>
        <v>268.64</v>
        <stp/>
        <stp>StudyData</stp>
        <stp>Close(S.MCD) When Barix(S.MCD,reference:=StartOfSession)=2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P6" s="4"/>
      </tp>
      <tp>
        <v>268.18</v>
        <stp/>
        <stp>StudyData</stp>
        <stp>Close(S.MCD) When Barix(S.MCD,reference:=StartOfSession)=3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P7" s="4"/>
      </tp>
      <tp>
        <v>268.39</v>
        <stp/>
        <stp>StudyData</stp>
        <stp>Close(S.MCD) When Barix(S.MCD,reference:=StartOfSession)=0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P4" s="4"/>
      </tp>
      <tp>
        <v>267.93</v>
        <stp/>
        <stp>StudyData</stp>
        <stp>Close(S.MCD) When Barix(S.MCD,reference:=StartOfSession)=1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P5" s="4"/>
      </tp>
      <tp>
        <v>52274.400000000001</v>
        <stp/>
        <stp>ContractData</stp>
        <stp>DJIA</stp>
        <stp>LastQuoteToday</stp>
        <stp/>
        <stp>T</stp>
        <tr r="P40" s="1"/>
      </tp>
      <tp>
        <v>81.680000000000007</v>
        <stp/>
        <stp>ContractData</stp>
        <stp>S.KO</stp>
        <stp>LastTradeToday</stp>
        <stp/>
        <stp>T</stp>
        <tr r="C24" s="1"/>
      </tp>
      <tp>
        <v>-1.6155507559395288</v>
        <stp/>
        <stp>StudyData</stp>
        <stp>S.WMT</stp>
        <stp>PCB</stp>
        <stp>BaseType=Index,Index=1</stp>
        <stp>Close</stp>
        <stp>M</stp>
        <stp>0</stp>
        <stp>all</stp>
        <stp/>
        <stp/>
        <stp/>
        <stp>T</stp>
        <tr r="Q35" s="2"/>
      </tp>
      <tp>
        <v>2.2170361726954484</v>
        <stp/>
        <stp>StudyData</stp>
        <stp>S.WMT</stp>
        <stp>PCB</stp>
        <stp>BaseType=Index,Index=1</stp>
        <stp>Close</stp>
        <stp>A</stp>
        <stp>0</stp>
        <stp>all</stp>
        <stp/>
        <stp/>
        <stp/>
        <stp>T</stp>
        <tr r="R35" s="2"/>
      </tp>
      <tp>
        <v>-1.5645258881493667</v>
        <stp/>
        <stp>StudyData</stp>
        <stp>S.WMT</stp>
        <stp>PCB</stp>
        <stp>BaseType=Index,Index=1</stp>
        <stp>Close</stp>
        <stp>W</stp>
        <stp>0</stp>
        <stp>all</stp>
        <stp/>
        <stp/>
        <stp/>
        <stp>T</stp>
        <tr r="P35" s="2"/>
      </tp>
      <tp>
        <v>84.237261507846469</v>
        <stp/>
        <stp>StudyData</stp>
        <stp>S.CAT</stp>
        <stp>PCB</stp>
        <stp>BaseType=Index,Index=1</stp>
        <stp>Close</stp>
        <stp>A</stp>
        <stp>0</stp>
        <stp>all</stp>
        <stp/>
        <stp/>
        <stp/>
        <stp>T</stp>
        <tr r="R12" s="2"/>
      </tp>
      <tp>
        <v>20.501900967038495</v>
        <stp/>
        <stp>StudyData</stp>
        <stp>S.CAT</stp>
        <stp>PCB</stp>
        <stp>BaseType=Index,Index=1</stp>
        <stp>Close</stp>
        <stp>M</stp>
        <stp>0</stp>
        <stp>all</stp>
        <stp/>
        <stp/>
        <stp/>
        <stp>T</stp>
        <tr r="Q12" s="2"/>
      </tp>
      <tp>
        <v>5.8117036101336401</v>
        <stp/>
        <stp>StudyData</stp>
        <stp>S.CAT</stp>
        <stp>PCB</stp>
        <stp>BaseType=Index,Index=1</stp>
        <stp>Close</stp>
        <stp>W</stp>
        <stp>0</stp>
        <stp>all</stp>
        <stp/>
        <stp/>
        <stp/>
        <stp>T</stp>
        <tr r="P12" s="2"/>
      </tp>
      <tp>
        <v>113.77</v>
        <stp/>
        <stp>StudyData</stp>
        <stp>S.CSCO</stp>
        <stp>Bar</stp>
        <stp/>
        <stp>Close</stp>
        <stp>W</stp>
        <stp>-1</stp>
        <stp/>
        <stp/>
        <stp/>
        <stp/>
        <stp>T</stp>
        <tr r="C76" s="2"/>
      </tp>
      <tp t="s">
        <v>ALPHABET CL A CMN</v>
        <stp/>
        <stp>ContractData</stp>
        <stp>S.GOOGL</stp>
        <stp>LongDescription</stp>
        <stp/>
        <stp>T</stp>
        <tr r="R23" s="5"/>
        <tr r="O39" s="2"/>
        <tr r="B17" s="5"/>
        <tr r="J8" s="5"/>
        <tr r="Q18" s="1"/>
      </tp>
      <tp>
        <v>52274.400000000001</v>
        <stp/>
        <stp>ContractData</stp>
        <stp>DJI</stp>
        <stp>LastTradeToday</stp>
        <stp/>
        <stp>T</stp>
        <tr r="H51" s="1"/>
      </tp>
      <tp>
        <v>217.24</v>
        <stp/>
        <stp>ContractData</stp>
        <stp>S.BA</stp>
        <stp>LastTradeToday</stp>
        <stp/>
        <stp>T</stp>
        <tr r="C11" s="1"/>
      </tp>
      <tp>
        <v>329.13</v>
        <stp/>
        <stp>StudyData</stp>
        <stp>Close(S.JPM) When Barix(S.JPM,reference:=StartOfSession)=5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L9" s="4"/>
      </tp>
      <tp>
        <v>328.8</v>
        <stp/>
        <stp>StudyData</stp>
        <stp>Close(S.JPM) When Barix(S.JPM,reference:=StartOfSession)=4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L8" s="4"/>
      </tp>
      <tp>
        <v>328.16</v>
        <stp/>
        <stp>StudyData</stp>
        <stp>Close(S.JPM) When Barix(S.JPM,reference:=StartOfSession)=1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L5" s="4"/>
      </tp>
      <tp>
        <v>327.93</v>
        <stp/>
        <stp>StudyData</stp>
        <stp>Close(S.JPM) When Barix(S.JPM,reference:=StartOfSession)=0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L4" s="4"/>
      </tp>
      <tp>
        <v>328.41</v>
        <stp/>
        <stp>StudyData</stp>
        <stp>Close(S.JPM) When Barix(S.JPM,reference:=StartOfSession)=3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L7" s="4"/>
      </tp>
      <tp>
        <v>328.8</v>
        <stp/>
        <stp>StudyData</stp>
        <stp>Close(S.JPM) When Barix(S.JPM,reference:=StartOfSession)=2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L6" s="4"/>
      </tp>
      <tp>
        <v>192.53</v>
        <stp/>
        <stp>StudyData</stp>
        <stp>S.NVDA</stp>
        <stp>Bar</stp>
        <stp/>
        <stp>Close</stp>
        <stp>W</stp>
        <stp>-1</stp>
        <stp/>
        <stp/>
        <stp/>
        <stp/>
        <stp>T</stp>
        <tr r="C91" s="2"/>
      </tp>
      <tp>
        <v>229.96</v>
        <stp/>
        <stp>StudyData</stp>
        <stp>Close(S.HON) When Barix(S.HON,reference:=StartOfSession)=2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F6" s="4"/>
      </tp>
      <tp>
        <v>226.44</v>
        <stp/>
        <stp>StudyData</stp>
        <stp>Close(S.HON) When Barix(S.HON,reference:=StartOfSession)=3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F7" s="4"/>
      </tp>
      <tp>
        <v>228.91</v>
        <stp/>
        <stp>StudyData</stp>
        <stp>Close(S.HON) When Barix(S.HON,reference:=StartOfSession)=0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F4" s="4"/>
      </tp>
      <tp>
        <v>230.42</v>
        <stp/>
        <stp>StudyData</stp>
        <stp>Close(S.HON) When Barix(S.HON,reference:=StartOfSession)=1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F5" s="4"/>
      </tp>
      <tp>
        <v>227.52</v>
        <stp/>
        <stp>StudyData</stp>
        <stp>Close(S.HON) When Barix(S.HON,reference:=StartOfSession)=4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F8" s="4"/>
      </tp>
      <tp>
        <v>228.12</v>
        <stp/>
        <stp>StudyData</stp>
        <stp>Close(S.HON) When Barix(S.HON,reference:=StartOfSession)=5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F9" s="4"/>
      </tp>
      <tp>
        <v>128.19</v>
        <stp/>
        <stp>StudyData</stp>
        <stp>Close(S.MRK) When Barix(S.MRK,reference:=StartOfSession)=5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R9" s="4"/>
      </tp>
      <tp>
        <v>128.43</v>
        <stp/>
        <stp>StudyData</stp>
        <stp>Close(S.MRK) When Barix(S.MRK,reference:=StartOfSession)=4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R8" s="4"/>
      </tp>
      <tp>
        <v>128.49</v>
        <stp/>
        <stp>StudyData</stp>
        <stp>Close(S.MRK) When Barix(S.MRK,reference:=StartOfSession)=3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R7" s="4"/>
      </tp>
      <tp>
        <v>128.6</v>
        <stp/>
        <stp>StudyData</stp>
        <stp>Close(S.MRK) When Barix(S.MRK,reference:=StartOfSession)=2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R6" s="4"/>
      </tp>
      <tp>
        <v>128.93</v>
        <stp/>
        <stp>StudyData</stp>
        <stp>Close(S.MRK) When Barix(S.MRK,reference:=StartOfSession)=1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R5" s="4"/>
      </tp>
      <tp>
        <v>128.58000000000001</v>
        <stp/>
        <stp>StudyData</stp>
        <stp>Close(S.MRK) When Barix(S.MRK,reference:=StartOfSession)=0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R4" s="4"/>
      </tp>
      <tp>
        <v>1019.61</v>
        <stp/>
        <stp>StudyData</stp>
        <stp>S.GS</stp>
        <stp>Bar</stp>
        <stp/>
        <stp>Close</stp>
        <stp>W</stp>
        <stp>-1</stp>
        <stp/>
        <stp/>
        <stp/>
        <stp/>
        <stp>T</stp>
        <tr r="C79" s="2"/>
      </tp>
      <tp>
        <v>-1.6310066643283012</v>
        <stp/>
        <stp>StudyData</stp>
        <stp>S.CVX</stp>
        <stp>PCB</stp>
        <stp>BaseType=Index,Index=1</stp>
        <stp>Close</stp>
        <stp>W</stp>
        <stp>0</stp>
        <stp>all</stp>
        <stp/>
        <stp/>
        <stp/>
        <stp>T</stp>
        <tr r="P15" s="2"/>
      </tp>
      <tp>
        <v>10.40614132930911</v>
        <stp/>
        <stp>StudyData</stp>
        <stp>S.CVX</stp>
        <stp>PCB</stp>
        <stp>BaseType=Index,Index=1</stp>
        <stp>Close</stp>
        <stp>A</stp>
        <stp>0</stp>
        <stp>all</stp>
        <stp/>
        <stp/>
        <stp/>
        <stp>T</stp>
        <tr r="R15" s="2"/>
      </tp>
      <tp>
        <v>-7.7770470240052596</v>
        <stp/>
        <stp>StudyData</stp>
        <stp>S.CVX</stp>
        <stp>PCB</stp>
        <stp>BaseType=Index,Index=1</stp>
        <stp>Close</stp>
        <stp>M</stp>
        <stp>0</stp>
        <stp>all</stp>
        <stp/>
        <stp/>
        <stp/>
        <stp>T</stp>
        <tr r="Q15" s="2"/>
      </tp>
      <tp>
        <v>275.77999999999997</v>
        <stp/>
        <stp>StudyData</stp>
        <stp>Close(S.IBM) When Barix(S.IBM,reference:=StartOfSession)=5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H9" s="4"/>
      </tp>
      <tp>
        <v>275.27999999999997</v>
        <stp/>
        <stp>StudyData</stp>
        <stp>Close(S.IBM) When Barix(S.IBM,reference:=StartOfSession)=4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H8" s="4"/>
      </tp>
      <tp>
        <v>274.52999999999997</v>
        <stp/>
        <stp>StudyData</stp>
        <stp>Close(S.IBM) When Barix(S.IBM,reference:=StartOfSession)=3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H7" s="4"/>
      </tp>
      <tp>
        <v>273.64</v>
        <stp/>
        <stp>StudyData</stp>
        <stp>Close(S.IBM) When Barix(S.IBM,reference:=StartOfSession)=2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H6" s="4"/>
      </tp>
      <tp>
        <v>272.22000000000003</v>
        <stp/>
        <stp>StudyData</stp>
        <stp>Close(S.IBM) When Barix(S.IBM,reference:=StartOfSession)=1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H5" s="4"/>
      </tp>
      <tp>
        <v>273.75</v>
        <stp/>
        <stp>StudyData</stp>
        <stp>Close(S.IBM) When Barix(S.IBM,reference:=StartOfSession)=0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H4" s="4"/>
      </tp>
      <tp>
        <v>341.48</v>
        <stp/>
        <stp>StudyData</stp>
        <stp>Close(S.SHW) When Barix(S.SHW,reference:=StartOfSession)=5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BB9" s="4"/>
      </tp>
      <tp>
        <v>341.73</v>
        <stp/>
        <stp>StudyData</stp>
        <stp>Close(S.SHW) When Barix(S.SHW,reference:=StartOfSession)=4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BB8" s="4"/>
      </tp>
      <tp>
        <v>343.45</v>
        <stp/>
        <stp>StudyData</stp>
        <stp>Close(S.SHW) When Barix(S.SHW,reference:=StartOfSession)=1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BB5" s="4"/>
      </tp>
      <tp>
        <v>341.02</v>
        <stp/>
        <stp>StudyData</stp>
        <stp>Close(S.SHW) When Barix(S.SHW,reference:=StartOfSession)=0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BB4" s="4"/>
      </tp>
      <tp>
        <v>341.82</v>
        <stp/>
        <stp>StudyData</stp>
        <stp>Close(S.SHW) When Barix(S.SHW,reference:=StartOfSession)=3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BB7" s="4"/>
      </tp>
      <tp>
        <v>342.79</v>
        <stp/>
        <stp>StudyData</stp>
        <stp>Close(S.SHW) When Barix(S.SHW,reference:=StartOfSession)=2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BB6" s="4"/>
      </tp>
      <tp>
        <v>118.81</v>
        <stp/>
        <stp>ContractData</stp>
        <stp>S.CSCO</stp>
        <stp>LastTradeToday</stp>
        <stp/>
        <stp>T</stp>
        <tr r="C14" s="1"/>
      </tp>
      <tp>
        <v>114.29</v>
        <stp/>
        <stp>StudyData</stp>
        <stp>Close(S.WMT) When Barix(S.WMT,reference:=StartOfSession)=0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BJ4" s="4"/>
      </tp>
      <tp>
        <v>113.96</v>
        <stp/>
        <stp>StudyData</stp>
        <stp>Close(S.WMT) When Barix(S.WMT,reference:=StartOfSession)=1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BJ5" s="4"/>
      </tp>
      <tp>
        <v>113.87</v>
        <stp/>
        <stp>StudyData</stp>
        <stp>Close(S.WMT) When Barix(S.WMT,reference:=StartOfSession)=2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BJ6" s="4"/>
      </tp>
      <tp>
        <v>113.98</v>
        <stp/>
        <stp>StudyData</stp>
        <stp>Close(S.WMT) When Barix(S.WMT,reference:=StartOfSession)=3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BJ7" s="4"/>
      </tp>
      <tp>
        <v>113.88</v>
        <stp/>
        <stp>StudyData</stp>
        <stp>Close(S.WMT) When Barix(S.WMT,reference:=StartOfSession)=4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BJ8" s="4"/>
      </tp>
      <tp>
        <v>113.88</v>
        <stp/>
        <stp>StudyData</stp>
        <stp>Close(S.WMT) When Barix(S.WMT,reference:=StartOfSession)=5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BJ9" s="4"/>
      </tp>
      <tp>
        <v>40</v>
        <stp/>
        <stp>ContractData</stp>
        <stp>S.GS</stp>
        <stp>MT_LastAskVolume</stp>
        <stp/>
        <stp>T</stp>
        <tr r="M17" s="1"/>
      </tp>
      <tp>
        <v>300</v>
        <stp/>
        <stp>ContractData</stp>
        <stp>S.BA</stp>
        <stp>MT_LastAskVolume</stp>
        <stp/>
        <stp>T</stp>
        <tr r="M11" s="1"/>
      </tp>
      <tp>
        <v>160</v>
        <stp/>
        <stp>ContractData</stp>
        <stp>S.HD</stp>
        <stp>MT_LastAskVolume</stp>
        <stp/>
        <stp>T</stp>
        <tr r="M19" s="1"/>
      </tp>
      <tp>
        <v>300</v>
        <stp/>
        <stp>ContractData</stp>
        <stp>S.KO</stp>
        <stp>MT_LastAskVolume</stp>
        <stp/>
        <stp>T</stp>
        <tr r="M24" s="1"/>
      </tp>
      <tp>
        <v>200</v>
        <stp/>
        <stp>ContractData</stp>
        <stp>S.PG</stp>
        <stp>MT_LastAskVolume</stp>
        <stp/>
        <stp>T</stp>
        <tr r="M30" s="1"/>
      </tp>
      <tp t="s">
        <v>NVIDIA CORPORATION</v>
        <stp/>
        <stp>ContractData</stp>
        <stp>S.NVDA</stp>
        <stp>LongDescription</stp>
        <stp/>
        <stp>T</stp>
        <tr r="B13" s="5"/>
        <tr r="R6" s="5"/>
        <tr r="R16" s="5"/>
        <tr r="O41" s="2"/>
        <tr r="Q29" s="1"/>
        <tr r="B26" s="5"/>
      </tp>
      <tp>
        <v>349.61</v>
        <stp/>
        <stp>ContractData</stp>
        <stp>S.HD</stp>
        <stp>LastTradeToday</stp>
        <stp/>
        <stp>T</stp>
        <tr r="C19" s="1"/>
      </tp>
      <tp>
        <v>360.7</v>
        <stp/>
        <stp>ContractData</stp>
        <stp>S.AMGN</stp>
        <stp>LastTradeToday</stp>
        <stp/>
        <stp>T</stp>
        <tr r="C8" s="1"/>
      </tp>
      <tp>
        <v>239.45000000000002</v>
        <stp/>
        <stp>ContractData</stp>
        <stp>S.AMZN</stp>
        <stp>LastTradeToday</stp>
        <stp/>
        <stp>T</stp>
        <tr r="P51" s="1"/>
        <tr r="C9" s="1"/>
      </tp>
      <tp>
        <v>332.5</v>
        <stp/>
        <stp>StudyData</stp>
        <stp>Close(S.TRV) When Barix(S.TRV,reference:=StartOfSession)=5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BD9" s="4"/>
      </tp>
      <tp>
        <v>331.74</v>
        <stp/>
        <stp>StudyData</stp>
        <stp>Close(S.TRV) When Barix(S.TRV,reference:=StartOfSession)=4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BD8" s="4"/>
      </tp>
      <tp>
        <v>330.7</v>
        <stp/>
        <stp>StudyData</stp>
        <stp>Close(S.TRV) When Barix(S.TRV,reference:=StartOfSession)=3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BD7" s="4"/>
      </tp>
      <tp>
        <v>330.29</v>
        <stp/>
        <stp>StudyData</stp>
        <stp>Close(S.TRV) When Barix(S.TRV,reference:=StartOfSession)=2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BD6" s="4"/>
      </tp>
      <tp>
        <v>330.62</v>
        <stp/>
        <stp>StudyData</stp>
        <stp>Close(S.TRV) When Barix(S.TRV,reference:=StartOfSession)=1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BD5" s="4"/>
      </tp>
      <tp>
        <v>328.53</v>
        <stp/>
        <stp>StudyData</stp>
        <stp>Close(S.TRV) When Barix(S.TRV,reference:=StartOfSession)=0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BD4" s="4"/>
      </tp>
      <tp t="s">
        <v>MICROSOFT CORP</v>
        <stp/>
        <stp>ContractData</stp>
        <stp>S.MSFT</stp>
        <stp>LongDescription</stp>
        <stp/>
        <stp>T</stp>
        <tr r="B16" s="5"/>
        <tr r="Y39" s="2"/>
        <tr r="W39" s="2"/>
        <tr r="B5" s="5"/>
        <tr r="Q27" s="1"/>
      </tp>
      <tp>
        <v>145.46</v>
        <stp/>
        <stp>ContractData</stp>
        <stp>S.PG</stp>
        <stp>LastTradeToday</stp>
        <stp/>
        <stp>T</stp>
        <tr r="C30" s="1"/>
      </tp>
      <tp>
        <v>284.98</v>
        <stp/>
        <stp>ContractData</stp>
        <stp>S.AAPL</stp>
        <stp>LastTradeToday</stp>
        <stp/>
        <stp>T</stp>
        <tr r="C7" s="1"/>
      </tp>
      <tp>
        <v>164.56</v>
        <stp/>
        <stp>StudyData</stp>
        <stp>Close(S.MMM) When Barix(S.MMM,reference:=StartOfSession)=0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B4" s="4"/>
      </tp>
      <tp>
        <v>163.98</v>
        <stp/>
        <stp>StudyData</stp>
        <stp>Close(S.MMM) When Barix(S.MMM,reference:=StartOfSession)=1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B5" s="4"/>
      </tp>
      <tp>
        <v>163.63999999999999</v>
        <stp/>
        <stp>StudyData</stp>
        <stp>Close(S.MMM) When Barix(S.MMM,reference:=StartOfSession)=2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B6" s="4"/>
      </tp>
      <tp>
        <v>163.41</v>
        <stp/>
        <stp>StudyData</stp>
        <stp>Close(S.MMM) When Barix(S.MMM,reference:=StartOfSession)=3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B7" s="4"/>
      </tp>
      <tp>
        <v>163.72999999999999</v>
        <stp/>
        <stp>StudyData</stp>
        <stp>Close(S.MMM) When Barix(S.MMM,reference:=StartOfSession)=4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B8" s="4"/>
      </tp>
      <tp>
        <v>163.34</v>
        <stp/>
        <stp>StudyData</stp>
        <stp>Close(S.MMM) When Barix(S.MMM,reference:=StartOfSession)=5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B9" s="4"/>
      </tp>
      <tp>
        <v>257.06</v>
        <stp/>
        <stp>StudyData</stp>
        <stp>Close(S.JNJ) When Barix(S.JNJ,reference:=StartOfSession)=3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J7" s="4"/>
      </tp>
      <tp>
        <v>257.01</v>
        <stp/>
        <stp>StudyData</stp>
        <stp>Close(S.JNJ) When Barix(S.JNJ,reference:=StartOfSession)=2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J6" s="4"/>
      </tp>
      <tp>
        <v>257.47000000000003</v>
        <stp/>
        <stp>StudyData</stp>
        <stp>Close(S.JNJ) When Barix(S.JNJ,reference:=StartOfSession)=1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J5" s="4"/>
      </tp>
      <tp>
        <v>257.06</v>
        <stp/>
        <stp>StudyData</stp>
        <stp>Close(S.JNJ) When Barix(S.JNJ,reference:=StartOfSession)=0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J4" s="4"/>
      </tp>
      <tp>
        <v>256.55</v>
        <stp/>
        <stp>StudyData</stp>
        <stp>Close(S.JNJ) When Barix(S.JNJ,reference:=StartOfSession)=5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J9" s="4"/>
      </tp>
      <tp>
        <v>256.43</v>
        <stp/>
        <stp>StudyData</stp>
        <stp>Close(S.JNJ) When Barix(S.JNJ,reference:=StartOfSession)=4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J8" s="4"/>
      </tp>
      <tp>
        <v>341.75</v>
        <stp/>
        <stp>StudyData</stp>
        <stp>S.V</stp>
        <stp>Bar</stp>
        <stp/>
        <stp>Close</stp>
        <stp>W</stp>
        <stp>0</stp>
        <stp/>
        <stp/>
        <stp/>
        <stp/>
        <stp>T</stp>
        <tr r="C96" s="2"/>
      </tp>
      <tp>
        <v>414.73</v>
        <stp/>
        <stp>StudyData</stp>
        <stp>Close(S.UNH) When Barix(S.UNH,reference:=StartOfSession)=3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BF7" s="4"/>
      </tp>
      <tp>
        <v>416.45</v>
        <stp/>
        <stp>StudyData</stp>
        <stp>Close(S.UNH) When Barix(S.UNH,reference:=StartOfSession)=2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BF6" s="4"/>
      </tp>
      <tp>
        <v>415.47</v>
        <stp/>
        <stp>StudyData</stp>
        <stp>Close(S.UNH) When Barix(S.UNH,reference:=StartOfSession)=1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BF5" s="4"/>
      </tp>
      <tp>
        <v>416.35</v>
        <stp/>
        <stp>StudyData</stp>
        <stp>Close(S.UNH) When Barix(S.UNH,reference:=StartOfSession)=0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BF4" s="4"/>
      </tp>
      <tp>
        <v>414.49</v>
        <stp/>
        <stp>StudyData</stp>
        <stp>Close(S.UNH) When Barix(S.UNH,reference:=StartOfSession)=5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BF9" s="4"/>
      </tp>
      <tp>
        <v>414.77</v>
        <stp/>
        <stp>StudyData</stp>
        <stp>Close(S.UNH) When Barix(S.UNH,reference:=StartOfSession)=4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BF8" s="4"/>
      </tp>
      <tp>
        <v>52281.600000000006</v>
        <stp/>
        <stp>ContractData</stp>
        <stp>DJIA</stp>
        <stp>High</stp>
        <stp/>
        <stp>T</stp>
        <tr r="P38" s="1"/>
      </tp>
      <tp>
        <v>168.29</v>
        <stp/>
        <stp>StudyData</stp>
        <stp>Close(S.CVX) When Barix(S.CVX,reference:=StartOfSession)=3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V7" s="4"/>
      </tp>
      <tp>
        <v>168.77</v>
        <stp/>
        <stp>StudyData</stp>
        <stp>Close(S.CVX) When Barix(S.CVX,reference:=StartOfSession)=2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V6" s="4"/>
      </tp>
      <tp>
        <v>168.81</v>
        <stp/>
        <stp>StudyData</stp>
        <stp>Close(S.CVX) When Barix(S.CVX,reference:=StartOfSession)=1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V5" s="4"/>
      </tp>
      <tp>
        <v>169.59</v>
        <stp/>
        <stp>StudyData</stp>
        <stp>Close(S.CVX) When Barix(S.CVX,reference:=StartOfSession)=0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V4" s="4"/>
      </tp>
      <tp>
        <v>168.27</v>
        <stp/>
        <stp>StudyData</stp>
        <stp>Close(S.CVX) When Barix(S.CVX,reference:=StartOfSession)=5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V9" s="4"/>
      </tp>
      <tp>
        <v>168.14</v>
        <stp/>
        <stp>StudyData</stp>
        <stp>Close(S.CVX) When Barix(S.CVX,reference:=StartOfSession)=4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V8" s="4"/>
      </tp>
      <tp>
        <v>9008043.5563459992</v>
        <stp/>
        <stp>StudyData</stp>
        <stp xml:space="preserve"> MA(S.V,MAType:=Sim,Period:=20,InputChoice:=Vol)</stp>
        <stp>Bar</stp>
        <stp/>
        <stp>Close</stp>
        <stp>D</stp>
        <stp>-1</stp>
        <stp/>
        <stp/>
        <stp/>
        <stp/>
        <stp>T</stp>
        <tr r="I34" s="1"/>
      </tp>
      <tp>
        <v>52168.100000000006</v>
        <stp/>
        <stp>ContractData</stp>
        <stp>DJIA</stp>
        <stp>OPen</stp>
        <stp/>
        <stp>T</stp>
        <tr r="P37" s="1"/>
      </tp>
      <tp>
        <v>46203.372175925928</v>
        <stp/>
        <stp>SystemInfo</stp>
        <stp>Linetime</stp>
        <tr r="P38" s="5"/>
        <tr r="X2" s="1"/>
        <tr r="C2" s="4"/>
        <tr r="S1" s="3"/>
      </tp>
      <tp>
        <v>-10.837118754055817</v>
        <stp/>
        <stp>StudyData</stp>
        <stp>S.NKE</stp>
        <stp>PCB</stp>
        <stp>BaseType=Index,Index=1</stp>
        <stp>Close</stp>
        <stp>M</stp>
        <stp>0</stp>
        <stp>all</stp>
        <stp/>
        <stp/>
        <stp/>
        <stp>T</stp>
        <tr r="Q28" s="2"/>
      </tp>
      <tp>
        <v>-35.300580756553131</v>
        <stp/>
        <stp>StudyData</stp>
        <stp>S.NKE</stp>
        <stp>PCB</stp>
        <stp>BaseType=Index,Index=1</stp>
        <stp>Close</stp>
        <stp>A</stp>
        <stp>0</stp>
        <stp>all</stp>
        <stp/>
        <stp/>
        <stp/>
        <stp>T</stp>
        <tr r="R28" s="2"/>
      </tp>
      <tp>
        <v>1.1533742331288317</v>
        <stp/>
        <stp>StudyData</stp>
        <stp>S.NKE</stp>
        <stp>PCB</stp>
        <stp>BaseType=Index,Index=1</stp>
        <stp>Close</stp>
        <stp>W</stp>
        <stp>0</stp>
        <stp>all</stp>
        <stp/>
        <stp/>
        <stp/>
        <stp>T</stp>
        <tr r="P28" s="2"/>
      </tp>
      <tp>
        <v>82.63</v>
        <stp/>
        <stp>StudyData</stp>
        <stp>S.KO</stp>
        <stp>Bar</stp>
        <stp/>
        <stp>Close</stp>
        <stp>W</stp>
        <stp>-1</stp>
        <stp/>
        <stp/>
        <stp/>
        <stp/>
        <stp>T</stp>
        <tr r="C86" s="2"/>
      </tp>
      <tp>
        <v>52</v>
        <stp/>
        <stp>ContractData</stp>
        <stp>S.KO</stp>
        <stp>MT_LastBidVolume</stp>
        <stp/>
        <stp>T</stp>
        <tr r="J24" s="1"/>
      </tp>
      <tp>
        <v>200</v>
        <stp/>
        <stp>ContractData</stp>
        <stp>S.HD</stp>
        <stp>MT_LastBidVolume</stp>
        <stp/>
        <stp>T</stp>
        <tr r="J19" s="1"/>
      </tp>
      <tp>
        <v>341.75</v>
        <stp/>
        <stp>ContractData</stp>
        <stp>S.V</stp>
        <stp>LastTradeToday</stp>
        <stp/>
        <stp>T</stp>
        <tr r="C34" s="1"/>
      </tp>
      <tp>
        <v>200</v>
        <stp/>
        <stp>ContractData</stp>
        <stp>S.BA</stp>
        <stp>MT_LastBidVolume</stp>
        <stp/>
        <stp>T</stp>
        <tr r="J11" s="1"/>
      </tp>
      <tp>
        <v>80</v>
        <stp/>
        <stp>ContractData</stp>
        <stp>S.GS</stp>
        <stp>MT_LastBidVolume</stp>
        <stp/>
        <stp>T</stp>
        <tr r="J17" s="1"/>
      </tp>
      <tp>
        <v>200</v>
        <stp/>
        <stp>ContractData</stp>
        <stp>S.PG</stp>
        <stp>MT_LastBidVolume</stp>
        <stp/>
        <stp>T</stp>
        <tr r="J30" s="1"/>
      </tp>
      <tp>
        <v>-12.187939665608742</v>
        <stp/>
        <stp>StudyData</stp>
        <stp>S.MCD</stp>
        <stp>PCB</stp>
        <stp>BaseType=Index,Index=1</stp>
        <stp>Close</stp>
        <stp>A</stp>
        <stp>0</stp>
        <stp>all</stp>
        <stp/>
        <stp/>
        <stp/>
        <stp>T</stp>
        <tr r="R25" s="2"/>
      </tp>
      <tp>
        <v>-3.8753581661891094</v>
        <stp/>
        <stp>StudyData</stp>
        <stp>S.MCD</stp>
        <stp>PCB</stp>
        <stp>BaseType=Index,Index=1</stp>
        <stp>Close</stp>
        <stp>M</stp>
        <stp>0</stp>
        <stp>all</stp>
        <stp/>
        <stp/>
        <stp/>
        <stp>T</stp>
        <tr r="Q25" s="2"/>
      </tp>
      <tp>
        <v>-0.51156583629893071</v>
        <stp/>
        <stp>StudyData</stp>
        <stp>S.MCD</stp>
        <stp>PCB</stp>
        <stp>BaseType=Index,Index=1</stp>
        <stp>Close</stp>
        <stp>W</stp>
        <stp>0</stp>
        <stp>all</stp>
        <stp/>
        <stp/>
        <stp/>
        <stp>T</stp>
        <tr r="P25" s="2"/>
      </tp>
      <tp>
        <v>371.93</v>
        <stp/>
        <stp>ContractData</stp>
        <stp>S.MSFT</stp>
        <stp>LastTradeToday</stp>
        <stp/>
        <stp>T</stp>
        <tr r="C27" s="1"/>
      </tp>
      <tp>
        <v>-0.36530390175656685</v>
        <stp/>
        <stp>StudyData</stp>
        <stp>S.MRK</stp>
        <stp>PCB</stp>
        <stp>BaseType=Index,Index=1</stp>
        <stp>Close</stp>
        <stp>W</stp>
        <stp>0</stp>
        <stp>all</stp>
        <stp/>
        <stp/>
        <stp/>
        <stp>T</stp>
        <tr r="P26" s="2"/>
      </tp>
      <tp>
        <v>21.784153524605731</v>
        <stp/>
        <stp>StudyData</stp>
        <stp>S.MRK</stp>
        <stp>PCB</stp>
        <stp>BaseType=Index,Index=1</stp>
        <stp>Close</stp>
        <stp>A</stp>
        <stp>0</stp>
        <stp>all</stp>
        <stp/>
        <stp/>
        <stp/>
        <stp>T</stp>
        <tr r="R26" s="2"/>
      </tp>
      <tp>
        <v>7.9767520215633407</v>
        <stp/>
        <stp>StudyData</stp>
        <stp>S.MRK</stp>
        <stp>PCB</stp>
        <stp>BaseType=Index,Index=1</stp>
        <stp>Close</stp>
        <stp>M</stp>
        <stp>0</stp>
        <stp>all</stp>
        <stp/>
        <stp/>
        <stp/>
        <stp>T</stp>
        <tr r="Q26" s="2"/>
      </tp>
      <tp>
        <v>1053.04</v>
        <stp/>
        <stp>StudyData</stp>
        <stp>Close(S.CAT) When Barix(S.CAT,reference:=StartOfSession)=4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P8" s="4"/>
      </tp>
      <tp>
        <v>1055.44</v>
        <stp/>
        <stp>StudyData</stp>
        <stp>Close(S.CAT) When Barix(S.CAT,reference:=StartOfSession)=5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P9" s="4"/>
      </tp>
      <tp>
        <v>1037.9100000000001</v>
        <stp/>
        <stp>StudyData</stp>
        <stp>Close(S.CAT) When Barix(S.CAT,reference:=StartOfSession)=0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P4" s="4"/>
      </tp>
      <tp>
        <v>1042.51</v>
        <stp/>
        <stp>StudyData</stp>
        <stp>Close(S.CAT) When Barix(S.CAT,reference:=StartOfSession)=1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P5" s="4"/>
      </tp>
      <tp>
        <v>1046.04</v>
        <stp/>
        <stp>StudyData</stp>
        <stp>Close(S.CAT) When Barix(S.CAT,reference:=StartOfSession)=2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P6" s="4"/>
      </tp>
      <tp>
        <v>1047.46</v>
        <stp/>
        <stp>StudyData</stp>
        <stp>Close(S.CAT) When Barix(S.CAT,reference:=StartOfSession)=3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P7" s="4"/>
      </tp>
      <tp>
        <v>97.24</v>
        <stp/>
        <stp>StudyData</stp>
        <stp>Close(S.DIS) When Barix(S.DIS,reference:=StartOfSession)=4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X8" s="4"/>
      </tp>
      <tp>
        <v>97.23</v>
        <stp/>
        <stp>StudyData</stp>
        <stp>Close(S.DIS) When Barix(S.DIS,reference:=StartOfSession)=5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X9" s="4"/>
      </tp>
      <tp>
        <v>97.06</v>
        <stp/>
        <stp>StudyData</stp>
        <stp>Close(S.DIS) When Barix(S.DIS,reference:=StartOfSession)=0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X4" s="4"/>
      </tp>
      <tp>
        <v>97.02</v>
        <stp/>
        <stp>StudyData</stp>
        <stp>Close(S.DIS) When Barix(S.DIS,reference:=StartOfSession)=1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X5" s="4"/>
      </tp>
      <tp>
        <v>97.13</v>
        <stp/>
        <stp>StudyData</stp>
        <stp>Close(S.DIS) When Barix(S.DIS,reference:=StartOfSession)=2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X6" s="4"/>
      </tp>
      <tp>
        <v>97.02</v>
        <stp/>
        <stp>StudyData</stp>
        <stp>Close(S.DIS) When Barix(S.DIS,reference:=StartOfSession)=3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X7" s="4"/>
      </tp>
      <tp>
        <v>217.25</v>
        <stp/>
        <stp>StudyData</stp>
        <stp>S.BA</stp>
        <stp>Bar</stp>
        <stp/>
        <stp>Close</stp>
        <stp>W</stp>
        <stp>-1</stp>
        <stp/>
        <stp/>
        <stp/>
        <stp/>
        <stp>T</stp>
        <tr r="C73" s="2"/>
      </tp>
      <tp>
        <v>10</v>
        <stp/>
        <stp>ContractData</stp>
        <stp>S.GOOGL</stp>
        <stp>MT_LastBidVolume</stp>
        <stp/>
        <stp>T</stp>
        <tr r="J18" s="1"/>
      </tp>
      <tp>
        <v>13.855234544889715</v>
        <stp/>
        <stp>StudyData</stp>
        <stp>S.JNJ</stp>
        <stp>PCB</stp>
        <stp>BaseType=Index,Index=1</stp>
        <stp>Close</stp>
        <stp>M</stp>
        <stp>0</stp>
        <stp>all</stp>
        <stp/>
        <stp/>
        <stp/>
        <stp>T</stp>
        <tr r="Q22" s="2"/>
      </tp>
      <tp>
        <v>23.967141821696057</v>
        <stp/>
        <stp>StudyData</stp>
        <stp>S.JNJ</stp>
        <stp>PCB</stp>
        <stp>BaseType=Index,Index=1</stp>
        <stp>Close</stp>
        <stp>A</stp>
        <stp>0</stp>
        <stp>all</stp>
        <stp/>
        <stp/>
        <stp/>
        <stp>T</stp>
        <tr r="R22" s="2"/>
      </tp>
      <tp>
        <v>0.74216602528862596</v>
        <stp/>
        <stp>StudyData</stp>
        <stp>S.JNJ</stp>
        <stp>PCB</stp>
        <stp>BaseType=Index,Index=1</stp>
        <stp>Close</stp>
        <stp>W</stp>
        <stp>0</stp>
        <stp>all</stp>
        <stp/>
        <stp/>
        <stp/>
        <stp>T</stp>
        <tr r="P22" s="2"/>
      </tp>
      <tp>
        <v>52276</v>
        <stp/>
        <stp>StudyData</stp>
        <stp>High(DJI) When Barix(DJI,reference:=StartOfDay)=5</stp>
        <stp>Bar</stp>
        <stp/>
        <stp>High</stp>
        <stp>5</stp>
        <stp>0</stp>
        <stp>All</stp>
        <stp/>
        <stp/>
        <stp>False</stp>
        <stp>T</stp>
        <stp>EveryTick</stp>
        <tr r="E9" s="3"/>
      </tp>
      <tp>
        <v>1020.5</v>
        <stp/>
        <stp>ContractData</stp>
        <stp>S.GS</stp>
        <stp>LastTradeToday</stp>
        <stp/>
        <stp>T</stp>
        <tr r="C17" s="1"/>
      </tp>
      <tp>
        <v>118.81</v>
        <stp/>
        <stp>StudyData</stp>
        <stp>S.CSCO</stp>
        <stp>Bar</stp>
        <stp/>
        <stp>Close</stp>
        <stp>W</stp>
        <stp>0</stp>
        <stp/>
        <stp/>
        <stp/>
        <stp/>
        <stp>T</stp>
        <tr r="C76" s="2"/>
      </tp>
      <tp>
        <v>52257.2</v>
        <stp/>
        <stp>StudyData</stp>
        <stp>High(DJI) When Barix(DJI,reference:=StartOfDay)=4</stp>
        <stp>Bar</stp>
        <stp/>
        <stp>High</stp>
        <stp>5</stp>
        <stp>0</stp>
        <stp>All</stp>
        <stp/>
        <stp/>
        <stp>False</stp>
        <stp>T</stp>
        <stp>EveryTick</stp>
        <tr r="E8" s="3"/>
      </tp>
      <tp>
        <v>8.9874050117009823</v>
        <stp/>
        <stp>StudyData</stp>
        <stp>S.UNH</stp>
        <stp>PCB</stp>
        <stp>BaseType=Index,Index=1</stp>
        <stp>Close</stp>
        <stp>M</stp>
        <stp>0</stp>
        <stp>all</stp>
        <stp/>
        <stp/>
        <stp/>
        <stp>T</stp>
        <tr r="Q33" s="2"/>
      </tp>
      <tp>
        <v>25.561176577504469</v>
        <stp/>
        <stp>StudyData</stp>
        <stp>S.UNH</stp>
        <stp>PCB</stp>
        <stp>BaseType=Index,Index=1</stp>
        <stp>Close</stp>
        <stp>A</stp>
        <stp>0</stp>
        <stp>all</stp>
        <stp/>
        <stp/>
        <stp/>
        <stp>T</stp>
        <tr r="R33" s="2"/>
      </tp>
      <tp>
        <v>-3.131645983780873</v>
        <stp/>
        <stp>StudyData</stp>
        <stp>S.UNH</stp>
        <stp>PCB</stp>
        <stp>BaseType=Index,Index=1</stp>
        <stp>Close</stp>
        <stp>W</stp>
        <stp>0</stp>
        <stp>all</stp>
        <stp/>
        <stp/>
        <stp/>
        <stp>T</stp>
        <tr r="P33" s="2"/>
      </tp>
      <tp>
        <v>52171.5</v>
        <stp/>
        <stp>StudyData</stp>
        <stp>High(DJI) When Barix(DJI,reference:=StartOfDay)=3</stp>
        <stp>Bar</stp>
        <stp/>
        <stp>High</stp>
        <stp>5</stp>
        <stp>0</stp>
        <stp>All</stp>
        <stp/>
        <stp/>
        <stp>False</stp>
        <stp>T</stp>
        <stp>EveryTick</stp>
        <tr r="E7" s="3"/>
      </tp>
      <tp>
        <v>372.97</v>
        <stp/>
        <stp>StudyData</stp>
        <stp>S.MSFT</stp>
        <stp>Bar</stp>
        <stp/>
        <stp>Close</stp>
        <stp>W</stp>
        <stp>-1</stp>
        <stp/>
        <stp/>
        <stp/>
        <stp/>
        <stp>T</stp>
        <tr r="C89" s="2"/>
      </tp>
      <tp>
        <v>52219.9</v>
        <stp/>
        <stp>StudyData</stp>
        <stp>High(DJI) When Barix(DJI,reference:=StartOfDay)=2</stp>
        <stp>Bar</stp>
        <stp/>
        <stp>High</stp>
        <stp>5</stp>
        <stp>0</stp>
        <stp>All</stp>
        <stp/>
        <stp/>
        <stp>False</stp>
        <stp>T</stp>
        <stp>EveryTick</stp>
        <tr r="E6" s="3"/>
      </tp>
      <tp>
        <v>-52.047422853779537</v>
        <stp/>
        <stp>StudyData</stp>
        <stp>S.HON</stp>
        <stp>PCB</stp>
        <stp>BaseType=Index,Index=1</stp>
        <stp>Close</stp>
        <stp>M</stp>
        <stp>0</stp>
        <stp>all</stp>
        <stp/>
        <stp/>
        <stp/>
        <stp>T</stp>
        <tr r="Q20" s="2"/>
      </tp>
      <tp>
        <v>-41.534676303244659</v>
        <stp/>
        <stp>StudyData</stp>
        <stp>S.HON</stp>
        <stp>PCB</stp>
        <stp>BaseType=Index,Index=1</stp>
        <stp>Close</stp>
        <stp>A</stp>
        <stp>0</stp>
        <stp>all</stp>
        <stp/>
        <stp/>
        <stp/>
        <stp>T</stp>
        <tr r="R20" s="2"/>
      </tp>
      <tp>
        <v>-50.880668360535729</v>
        <stp/>
        <stp>StudyData</stp>
        <stp>S.HON</stp>
        <stp>PCB</stp>
        <stp>BaseType=Index,Index=1</stp>
        <stp>Close</stp>
        <stp>W</stp>
        <stp>0</stp>
        <stp>all</stp>
        <stp/>
        <stp/>
        <stp/>
        <stp>T</stp>
        <tr r="P20" s="2"/>
      </tp>
      <tp>
        <v>348.86</v>
        <stp/>
        <stp>StudyData</stp>
        <stp>S.HD</stp>
        <stp>Bar</stp>
        <stp/>
        <stp>Close</stp>
        <stp>W</stp>
        <stp>-1</stp>
        <stp/>
        <stp/>
        <stp/>
        <stp/>
        <stp>T</stp>
        <tr r="C81" s="2"/>
      </tp>
      <tp>
        <v>197.27</v>
        <stp/>
        <stp>StudyData</stp>
        <stp>S.NVDA</stp>
        <stp>Bar</stp>
        <stp/>
        <stp>Close</stp>
        <stp>W</stp>
        <stp>0</stp>
        <stp/>
        <stp/>
        <stp/>
        <stp/>
        <stp>T</stp>
        <tr r="C91" s="2"/>
      </tp>
      <tp>
        <v>52107.9</v>
        <stp/>
        <stp>StudyData</stp>
        <stp>High(DJI) When Barix(DJI,reference:=StartOfDay)=1</stp>
        <stp>Bar</stp>
        <stp/>
        <stp>High</stp>
        <stp>5</stp>
        <stp>0</stp>
        <stp>All</stp>
        <stp/>
        <stp/>
        <stp>False</stp>
        <stp>T</stp>
        <stp>EveryTick</stp>
        <tr r="E5" s="3"/>
      </tp>
      <tp>
        <v>-6.897133790216385</v>
        <stp/>
        <stp>StudyData</stp>
        <stp>S.IBM</stp>
        <stp>PCB</stp>
        <stp>BaseType=Index,Index=1</stp>
        <stp>Close</stp>
        <stp>A</stp>
        <stp>0</stp>
        <stp>all</stp>
        <stp/>
        <stp/>
        <stp/>
        <stp>T</stp>
        <tr r="R21" s="2"/>
      </tp>
      <tp>
        <v>-7.3942243116185296</v>
        <stp/>
        <stp>StudyData</stp>
        <stp>S.IBM</stp>
        <stp>PCB</stp>
        <stp>BaseType=Index,Index=1</stp>
        <stp>Close</stp>
        <stp>M</stp>
        <stp>0</stp>
        <stp>all</stp>
        <stp/>
        <stp/>
        <stp/>
        <stp>T</stp>
        <tr r="Q21" s="2"/>
      </tp>
      <tp>
        <v>1.5278135699296962</v>
        <stp/>
        <stp>StudyData</stp>
        <stp>S.IBM</stp>
        <stp>PCB</stp>
        <stp>BaseType=Index,Index=1</stp>
        <stp>Close</stp>
        <stp>W</stp>
        <stp>0</stp>
        <stp>all</stp>
        <stp/>
        <stp/>
        <stp/>
        <stp>T</stp>
        <tr r="P21" s="2"/>
      </tp>
      <tp>
        <v>2.4312414526662843E-2</v>
        <stp/>
        <stp>StudyData</stp>
        <stp>S.JPM</stp>
        <stp>PCB</stp>
        <stp>BaseType=Index,Index=1</stp>
        <stp>Close</stp>
        <stp>W</stp>
        <stp>0</stp>
        <stp>all</stp>
        <stp/>
        <stp/>
        <stp/>
        <stp>T</stp>
        <tr r="P23" s="2"/>
      </tp>
      <tp>
        <v>2.1444975482589435</v>
        <stp/>
        <stp>StudyData</stp>
        <stp>S.JPM</stp>
        <stp>PCB</stp>
        <stp>BaseType=Index,Index=1</stp>
        <stp>Close</stp>
        <stp>A</stp>
        <stp>0</stp>
        <stp>all</stp>
        <stp/>
        <stp/>
        <stp/>
        <stp>T</stp>
        <tr r="R23" s="2"/>
      </tp>
      <tp>
        <v>9.9629147038187806</v>
        <stp/>
        <stp>StudyData</stp>
        <stp>S.JPM</stp>
        <stp>PCB</stp>
        <stp>BaseType=Index,Index=1</stp>
        <stp>Close</stp>
        <stp>M</stp>
        <stp>0</stp>
        <stp>all</stp>
        <stp/>
        <stp/>
        <stp/>
        <stp>T</stp>
        <tr r="Q23" s="2"/>
      </tp>
      <tp>
        <v>6.6675373865343222</v>
        <stp/>
        <stp>StudyData</stp>
        <stp>S.MMM</stp>
        <stp>PCB</stp>
        <stp>BaseType=Index,Index=1</stp>
        <stp>Close</stp>
        <stp>M</stp>
        <stp>0</stp>
        <stp>all</stp>
        <stp/>
        <stp/>
        <stp/>
        <stp>T</stp>
        <tr r="Q6" s="2"/>
      </tp>
      <tp>
        <v>2.0237351655215545</v>
        <stp/>
        <stp>StudyData</stp>
        <stp>S.MMM</stp>
        <stp>PCB</stp>
        <stp>BaseType=Index,Index=1</stp>
        <stp>Close</stp>
        <stp>A</stp>
        <stp>0</stp>
        <stp>all</stp>
        <stp/>
        <stp/>
        <stp/>
        <stp>T</stp>
        <tr r="R6" s="2"/>
      </tp>
      <tp>
        <v>-0.40851167611730232</v>
        <stp/>
        <stp>StudyData</stp>
        <stp>S.MMM</stp>
        <stp>PCB</stp>
        <stp>BaseType=Index,Index=1</stp>
        <stp>Close</stp>
        <stp>W</stp>
        <stp>0</stp>
        <stp>all</stp>
        <stp/>
        <stp/>
        <stp/>
        <stp>T</stp>
        <tr r="P6" s="2"/>
      </tp>
      <tp>
        <v>-1.0797499526425509</v>
        <stp/>
        <stp>StudyData</stp>
        <stp>S.CRM</stp>
        <stp>PCB</stp>
        <stp>BaseType=Index,Index=1</stp>
        <stp>Close</stp>
        <stp>W</stp>
        <stp>0</stp>
        <stp>all</stp>
        <stp/>
        <stp/>
        <stp/>
        <stp>T</stp>
        <tr r="P13" s="2"/>
      </tp>
      <tp>
        <v>-40.862934581556011</v>
        <stp/>
        <stp>StudyData</stp>
        <stp>S.CRM</stp>
        <stp>PCB</stp>
        <stp>BaseType=Index,Index=1</stp>
        <stp>Close</stp>
        <stp>A</stp>
        <stp>0</stp>
        <stp>all</stp>
        <stp/>
        <stp/>
        <stp/>
        <stp>T</stp>
        <tr r="R13" s="2"/>
      </tp>
      <tp>
        <v>-18.021978021978022</v>
        <stp/>
        <stp>StudyData</stp>
        <stp>S.CRM</stp>
        <stp>PCB</stp>
        <stp>BaseType=Index,Index=1</stp>
        <stp>Close</stp>
        <stp>M</stp>
        <stp>0</stp>
        <stp>all</stp>
        <stp/>
        <stp/>
        <stp/>
        <stp>T</stp>
        <tr r="Q13" s="2"/>
      </tp>
      <tp>
        <v>149.02000000000001</v>
        <stp/>
        <stp>StudyData</stp>
        <stp>S.PG</stp>
        <stp>Bar</stp>
        <stp/>
        <stp>Close</stp>
        <stp>W</stp>
        <stp>-1</stp>
        <stp/>
        <stp/>
        <stp/>
        <stp/>
        <stp>T</stp>
        <tr r="C92" s="2"/>
      </tp>
      <tp>
        <v>343.4</v>
        <stp/>
        <stp>StudyData</stp>
        <stp>Close(S.AXP) When Barix(S.AXP,reference:=StartOfSession)=5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L9" s="4"/>
      </tp>
      <tp>
        <v>343.33</v>
        <stp/>
        <stp>StudyData</stp>
        <stp>Close(S.AXP) When Barix(S.AXP,reference:=StartOfSession)=4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L8" s="4"/>
      </tp>
      <tp>
        <v>342.19</v>
        <stp/>
        <stp>StudyData</stp>
        <stp>Close(S.AXP) When Barix(S.AXP,reference:=StartOfSession)=1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L5" s="4"/>
      </tp>
      <tp>
        <v>342.5</v>
        <stp/>
        <stp>StudyData</stp>
        <stp>Close(S.AXP) When Barix(S.AXP,reference:=StartOfSession)=0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L4" s="4"/>
      </tp>
      <tp>
        <v>343.5</v>
        <stp/>
        <stp>StudyData</stp>
        <stp>Close(S.AXP) When Barix(S.AXP,reference:=StartOfSession)=3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L7" s="4"/>
      </tp>
      <tp>
        <v>343.11</v>
        <stp/>
        <stp>StudyData</stp>
        <stp>Close(S.AXP) When Barix(S.AXP,reference:=StartOfSession)=2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L6" s="4"/>
      </tp>
      <tp>
        <v>360.7</v>
        <stp/>
        <stp>StudyData</stp>
        <stp>S.AMGN</stp>
        <stp>Bar</stp>
        <stp/>
        <stp>Close</stp>
        <stp>W</stp>
        <stp>0</stp>
        <stp/>
        <stp/>
        <stp/>
        <stp/>
        <stp>T</stp>
        <tr r="C70" s="2"/>
      </tp>
      <tp>
        <v>52281.599999999999</v>
        <stp/>
        <stp>StudyData</stp>
        <stp>High(DJI) When Barix(DJI,reference:=StartOfDay)=0</stp>
        <stp>Bar</stp>
        <stp/>
        <stp>High</stp>
        <stp>5</stp>
        <stp>0</stp>
        <stp>All</stp>
        <stp/>
        <stp/>
        <stp>False</stp>
        <stp>T</stp>
        <stp>EveryTick</stp>
        <tr r="E4" s="3"/>
      </tp>
      <tp>
        <v>371.93</v>
        <stp/>
        <stp>StudyData</stp>
        <stp>S.MSFT</stp>
        <stp>Bar</stp>
        <stp/>
        <stp>Close</stp>
        <stp>W</stp>
        <stp>0</stp>
        <stp/>
        <stp/>
        <stp/>
        <stp/>
        <stp>T</stp>
        <tr r="C89" s="2"/>
      </tp>
      <tp>
        <v>0.15</v>
        <stp/>
        <stp>ContractData</stp>
        <stp>S.AMGN</stp>
        <stp>NetLastTradeToday</stp>
        <stp/>
        <stp>T</stp>
        <tr r="D8" s="1"/>
        <tr r="C39" s="2"/>
      </tp>
      <tp>
        <v>342.8</v>
        <stp/>
        <stp>ContractData</stp>
        <stp>S.SHW</stp>
        <stp>OPen</stp>
        <stp/>
        <stp>T</stp>
        <tr r="N31" s="1"/>
      </tp>
      <tp>
        <v>332.5</v>
        <stp/>
        <stp>ContractData</stp>
        <stp>S.TRV</stp>
        <stp>HIgh</stp>
        <stp/>
        <stp>T</stp>
        <tr r="O32" s="1"/>
      </tp>
      <tp>
        <v>3.36</v>
        <stp/>
        <stp>ContractData</stp>
        <stp>S.MSFT</stp>
        <stp>NetLastTradeToday</stp>
        <stp/>
        <stp>T</stp>
        <tr r="C58" s="2"/>
        <tr r="D27" s="1"/>
      </tp>
      <tp>
        <v>118.81</v>
        <stp/>
        <stp>StudyData</stp>
        <stp>Close(S.CSCO) When Barix(S.CSCO,reference:=StartOfSession)=5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T9" s="4"/>
      </tp>
      <tp>
        <v>118.33</v>
        <stp/>
        <stp>StudyData</stp>
        <stp>Close(S.CSCO) When Barix(S.CSCO,reference:=StartOfSession)=4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T8" s="4"/>
      </tp>
      <tp>
        <v>117.34</v>
        <stp/>
        <stp>StudyData</stp>
        <stp>Close(S.CSCO) When Barix(S.CSCO,reference:=StartOfSession)=1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T5" s="4"/>
      </tp>
      <tp>
        <v>116.61</v>
        <stp/>
        <stp>StudyData</stp>
        <stp>Close(S.CSCO) When Barix(S.CSCO,reference:=StartOfSession)=0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T4" s="4"/>
      </tp>
      <tp>
        <v>117.53</v>
        <stp/>
        <stp>StudyData</stp>
        <stp>Close(S.CSCO) When Barix(S.CSCO,reference:=StartOfSession)=3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T7" s="4"/>
      </tp>
      <tp>
        <v>117.6</v>
        <stp/>
        <stp>StudyData</stp>
        <stp>Close(S.CSCO) When Barix(S.CSCO,reference:=StartOfSession)=2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T6" s="4"/>
      </tp>
      <tp>
        <v>422.74</v>
        <stp/>
        <stp>ContractData</stp>
        <stp>S.UNH</stp>
        <stp>HIgh</stp>
        <stp/>
        <stp>T</stp>
        <tr r="O33" s="1"/>
      </tp>
      <tp>
        <v>2.3000000000000003</v>
        <stp/>
        <stp>ContractData</stp>
        <stp>S.NVDA</stp>
        <stp>NetLastTradeToday</stp>
        <stp/>
        <stp>T</stp>
        <tr r="D29" s="1"/>
        <tr r="C60" s="2"/>
      </tp>
      <tp>
        <v>114.61</v>
        <stp/>
        <stp>ContractData</stp>
        <stp>S.WMT</stp>
        <stp>HIgh</stp>
        <stp/>
        <stp>T</stp>
        <tr r="O35" s="1"/>
      </tp>
      <tp>
        <v>1.1100000000000001</v>
        <stp/>
        <stp>ContractData</stp>
        <stp>S.CSCO</stp>
        <stp>NetLastTradeToday</stp>
        <stp/>
        <stp>T</stp>
        <tr r="D14" s="1"/>
        <tr r="C45" s="2"/>
      </tp>
      <tp>
        <v>113.97</v>
        <stp/>
        <stp>ContractData</stp>
        <stp>S.WMT</stp>
        <stp>OPen</stp>
        <stp/>
        <stp>T</stp>
        <tr r="N35" s="1"/>
      </tp>
      <tp>
        <v>235572.956703</v>
        <stp/>
        <stp>ContractData</stp>
        <stp>S.GS</stp>
        <stp>T_CVol</stp>
        <stp/>
        <stp>T</stp>
        <tr r="O17" s="5"/>
        <tr r="H17" s="1"/>
      </tp>
      <tp>
        <v>12.54</v>
        <stp/>
        <stp>StudyData</stp>
        <stp>S.GOOGL</stp>
        <stp>ATR</stp>
        <stp>MaType=Sim,Period=10</stp>
        <stp>ATR</stp>
        <stp>D</stp>
        <stp>0</stp>
        <stp>ALL</stp>
        <stp/>
        <stp/>
        <stp>FALSE</stp>
        <stp>T</stp>
        <tr r="D49" s="2"/>
      </tp>
      <tp>
        <v>25.007000000000001</v>
        <stp/>
        <stp>StudyData</stp>
        <stp>S.GOOGL</stp>
        <stp>ATR</stp>
        <stp>MaType=Sim,Period=10</stp>
        <stp>ATR</stp>
        <stp>W</stp>
        <stp>0</stp>
        <stp>ALL</stp>
        <stp/>
        <stp/>
        <stp>FALSE</stp>
        <stp>T</stp>
        <tr r="D80" s="2"/>
      </tp>
      <tp>
        <v>1.6417333372988674</v>
        <stp/>
        <stp>StudyData</stp>
        <stp>S.V</stp>
        <stp>PCB</stp>
        <stp>BaseType=Index,Index=1</stp>
        <stp>Close</stp>
        <stp>W</stp>
        <stp>0</stp>
        <stp>all</stp>
        <stp/>
        <stp/>
        <stp/>
        <stp>T</stp>
        <tr r="P34" s="2"/>
      </tp>
      <tp>
        <v>-2.5548173704770267</v>
        <stp/>
        <stp>StudyData</stp>
        <stp>S.V</stp>
        <stp>PCB</stp>
        <stp>BaseType=Index,Index=1</stp>
        <stp>Close</stp>
        <stp>A</stp>
        <stp>0</stp>
        <stp>all</stp>
        <stp/>
        <stp/>
        <stp/>
        <stp>T</stp>
        <tr r="R34" s="2"/>
      </tp>
      <tp>
        <v>4.715651427871058</v>
        <stp/>
        <stp>StudyData</stp>
        <stp>S.V</stp>
        <stp>PCB</stp>
        <stp>BaseType=Index,Index=1</stp>
        <stp>Close</stp>
        <stp>M</stp>
        <stp>0</stp>
        <stp>all</stp>
        <stp/>
        <stp/>
        <stp/>
        <stp>T</stp>
        <tr r="Q34" s="2"/>
      </tp>
      <tp>
        <v>0.1</v>
        <stp/>
        <stp>ContractData</stp>
        <stp>S.V</stp>
        <stp>NetLastTradeToday</stp>
        <stp/>
        <stp>T</stp>
        <tr r="D34" s="1"/>
        <tr r="C65" s="2"/>
      </tp>
      <tp>
        <v>422.72</v>
        <stp/>
        <stp>ContractData</stp>
        <stp>S.UNH</stp>
        <stp>OPen</stp>
        <stp/>
        <stp>T</stp>
        <tr r="N33" s="1"/>
      </tp>
      <tp>
        <v>345.99</v>
        <stp/>
        <stp>ContractData</stp>
        <stp>S.SHW</stp>
        <stp>HIgh</stp>
        <stp/>
        <stp>T</stp>
        <tr r="O31" s="1"/>
      </tp>
      <tp>
        <v>332.41</v>
        <stp/>
        <stp>ContractData</stp>
        <stp>S.TRV</stp>
        <stp>OPen</stp>
        <stp/>
        <stp>T</stp>
        <tr r="N32" s="1"/>
      </tp>
      <tp>
        <v>199.05</v>
        <stp/>
        <stp>ContractData</stp>
        <stp>S.NVDA</stp>
        <stp>HIgh</stp>
        <stp/>
        <stp>T</stp>
        <tr r="O29" s="1"/>
      </tp>
      <tp>
        <v>427365.33994400001</v>
        <stp/>
        <stp>ContractData</stp>
        <stp>S.V</stp>
        <stp>T_CVol</stp>
        <stp/>
        <stp>T</stp>
        <tr r="H34" s="1"/>
      </tp>
      <tp>
        <v>4424017.9085649997</v>
        <stp/>
        <stp>ContractData</stp>
        <stp>S.MSFT</stp>
        <stp>T_CVol</stp>
        <stp/>
        <stp>T</stp>
        <tr r="G16" s="5"/>
        <tr r="H27" s="1"/>
      </tp>
      <tp>
        <v>197.44</v>
        <stp/>
        <stp>StudyData</stp>
        <stp>Close(S.NVDA) When Barix(S.NVDA,reference:=StartOfSession)=4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X8" s="4"/>
      </tp>
      <tp>
        <v>197.27</v>
        <stp/>
        <stp>StudyData</stp>
        <stp>Close(S.NVDA) When Barix(S.NVDA,reference:=StartOfSession)=5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X9" s="4"/>
      </tp>
      <tp>
        <v>197.02</v>
        <stp/>
        <stp>StudyData</stp>
        <stp>Close(S.NVDA) When Barix(S.NVDA,reference:=StartOfSession)=2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X6" s="4"/>
      </tp>
      <tp>
        <v>196.59</v>
        <stp/>
        <stp>StudyData</stp>
        <stp>Close(S.NVDA) When Barix(S.NVDA,reference:=StartOfSession)=3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X7" s="4"/>
      </tp>
      <tp>
        <v>198.21</v>
        <stp/>
        <stp>StudyData</stp>
        <stp>Close(S.NVDA) When Barix(S.NVDA,reference:=StartOfSession)=0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X4" s="4"/>
      </tp>
      <tp>
        <v>197.27</v>
        <stp/>
        <stp>StudyData</stp>
        <stp>Close(S.NVDA) When Barix(S.NVDA,reference:=StartOfSession)=1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X5" s="4"/>
      </tp>
      <tp>
        <v>145.46</v>
        <stp/>
        <stp>StudyData</stp>
        <stp>S.PG</stp>
        <stp>Bar</stp>
        <stp/>
        <stp>Close</stp>
        <stp>W</stp>
        <stp>0</stp>
        <stp/>
        <stp/>
        <stp/>
        <stp/>
        <stp>T</stp>
        <tr r="C92" s="2"/>
      </tp>
      <tp>
        <v>371.03000000000003</v>
        <stp/>
        <stp>ContractData</stp>
        <stp>S.MSFT</stp>
        <stp>OPen</stp>
        <stp/>
        <stp>T</stp>
        <tr r="N27" s="1"/>
      </tp>
      <tp>
        <v>116.78</v>
        <stp/>
        <stp>ContractData</stp>
        <stp>S.CSCO</stp>
        <stp>OPen</stp>
        <stp/>
        <stp>T</stp>
        <tr r="N14" s="1"/>
      </tp>
      <tp>
        <v>337.39</v>
        <stp/>
        <stp>StudyData</stp>
        <stp>S.GOOGL</stp>
        <stp>Bar</stp>
        <stp/>
        <stp>Close</stp>
        <stp>W</stp>
        <stp>-1</stp>
        <stp/>
        <stp/>
        <stp/>
        <stp/>
        <stp>T</stp>
        <tr r="C80" s="2"/>
      </tp>
      <tp>
        <v>372.59000000000003</v>
        <stp/>
        <stp>ContractData</stp>
        <stp>S.MSFT</stp>
        <stp>HIgh</stp>
        <stp/>
        <stp>T</stp>
        <tr r="O27" s="1"/>
      </tp>
      <tp>
        <v>118.84</v>
        <stp/>
        <stp>ContractData</stp>
        <stp>S.CSCO</stp>
        <stp>HIgh</stp>
        <stp/>
        <stp>T</stp>
        <tr r="O14" s="1"/>
      </tp>
      <tp>
        <v>13.798999999999999</v>
        <stp/>
        <stp>StudyData</stp>
        <stp>MSFT</stp>
        <stp>ATR</stp>
        <stp>MaType=Sim,Period=10</stp>
        <stp>ATR</stp>
        <stp>D</stp>
        <stp>0</stp>
        <stp>ALL</stp>
        <stp/>
        <stp/>
        <stp>FALSE</stp>
        <stp>T</stp>
        <tr r="L2" s="2"/>
      </tp>
      <tp>
        <v>197.24</v>
        <stp/>
        <stp>ContractData</stp>
        <stp>S.NVDA</stp>
        <stp>OPen</stp>
        <stp/>
        <stp>T</stp>
        <tr r="N29" s="1"/>
      </tp>
      <tp>
        <v>369.13</v>
        <stp/>
        <stp>StudyData</stp>
        <stp>Close(S.MSFT) When Barix(S.MSFT,reference:=StartOfSession)=0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T4" s="4"/>
      </tp>
      <tp>
        <v>370.36</v>
        <stp/>
        <stp>StudyData</stp>
        <stp>Close(S.MSFT) When Barix(S.MSFT,reference:=StartOfSession)=1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T5" s="4"/>
      </tp>
      <tp>
        <v>370.02</v>
        <stp/>
        <stp>StudyData</stp>
        <stp>Close(S.MSFT) When Barix(S.MSFT,reference:=StartOfSession)=2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T6" s="4"/>
      </tp>
      <tp>
        <v>371.49</v>
        <stp/>
        <stp>StudyData</stp>
        <stp>Close(S.MSFT) When Barix(S.MSFT,reference:=StartOfSession)=3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T7" s="4"/>
      </tp>
      <tp>
        <v>371.28</v>
        <stp/>
        <stp>StudyData</stp>
        <stp>Close(S.MSFT) When Barix(S.MSFT,reference:=StartOfSession)=4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T8" s="4"/>
      </tp>
      <tp>
        <v>371.93</v>
        <stp/>
        <stp>StudyData</stp>
        <stp>Close(S.MSFT) When Barix(S.MSFT,reference:=StartOfSession)=5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T9" s="4"/>
      </tp>
      <tp>
        <v>341.76</v>
        <stp/>
        <stp>ContractData</stp>
        <stp>S.V</stp>
        <stp>OPen</stp>
        <stp/>
        <stp>T</stp>
        <tr r="N34" s="1"/>
      </tp>
      <tp>
        <v>1045</v>
        <stp/>
        <stp>ContractData</stp>
        <stp>S.CAT</stp>
        <stp>OPen</stp>
        <stp/>
        <stp>T</stp>
        <tr r="N12" s="1"/>
      </tp>
      <tp>
        <v>737978.46174000006</v>
        <stp/>
        <stp>ContractData</stp>
        <stp>S.PG</stp>
        <stp>T_CVol</stp>
        <stp/>
        <stp>T</stp>
        <tr r="H30" s="1"/>
      </tp>
      <tp>
        <v>169.70000000000002</v>
        <stp/>
        <stp>ContractData</stp>
        <stp>S.CVX</stp>
        <stp>OPen</stp>
        <stp/>
        <stp>T</stp>
        <tr r="N15" s="1"/>
      </tp>
      <tp>
        <v>339.08</v>
        <stp/>
        <stp>ContractData</stp>
        <stp>S.V</stp>
        <stp>LOw</stp>
        <stp/>
        <stp>T</stp>
        <tr r="P34" s="1"/>
      </tp>
      <tp>
        <v>97.600000000000009</v>
        <stp/>
        <stp>ContractData</stp>
        <stp>S.DIS</stp>
        <stp>HIgh</stp>
        <stp/>
        <stp>T</stp>
        <tr r="O16" s="1"/>
      </tp>
      <tp>
        <v>155.09</v>
        <stp/>
        <stp>ContractData</stp>
        <stp>S.CRM</stp>
        <stp>OPen</stp>
        <stp/>
        <stp>T</stp>
        <tr r="N13" s="1"/>
      </tp>
      <tp>
        <v>341.65000000000003</v>
        <stp/>
        <stp>ContractData</stp>
        <stp>S.V</stp>
        <stp>Bid</stp>
        <stp/>
        <stp>T</stp>
        <tr r="K34" s="1"/>
      </tp>
      <tp>
        <v>341.75</v>
        <stp/>
        <stp>ContractData</stp>
        <stp>S.V</stp>
        <stp>Ask</stp>
        <stp/>
        <stp>T</stp>
        <tr r="L34" s="1"/>
      </tp>
      <tp>
        <v>284.98</v>
        <stp/>
        <stp>StudyData</stp>
        <stp>Close(S.AAPL) When Barix(S.AAPL,reference:=StartOfSession)=4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F8" s="4"/>
      </tp>
      <tp>
        <v>284.98</v>
        <stp/>
        <stp>StudyData</stp>
        <stp>Close(S.AAPL) When Barix(S.AAPL,reference:=StartOfSession)=5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F9" s="4"/>
      </tp>
      <tp>
        <v>283.20999999999998</v>
        <stp/>
        <stp>StudyData</stp>
        <stp>Close(S.AAPL) When Barix(S.AAPL,reference:=StartOfSession)=0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F4" s="4"/>
      </tp>
      <tp>
        <v>284.33999999999997</v>
        <stp/>
        <stp>StudyData</stp>
        <stp>Close(S.AAPL) When Barix(S.AAPL,reference:=StartOfSession)=1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F5" s="4"/>
      </tp>
      <tp>
        <v>283.27</v>
        <stp/>
        <stp>StudyData</stp>
        <stp>Close(S.AAPL) When Barix(S.AAPL,reference:=StartOfSession)=2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F6" s="4"/>
      </tp>
      <tp>
        <v>284.29000000000002</v>
        <stp/>
        <stp>StudyData</stp>
        <stp>Close(S.AAPL) When Barix(S.AAPL,reference:=StartOfSession)=3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F7" s="4"/>
      </tp>
      <tp>
        <v>5390972.0410519997</v>
        <stp/>
        <stp>ContractData</stp>
        <stp>S.AAPL</stp>
        <stp>T_CVol</stp>
        <stp/>
        <stp>T</stp>
        <tr r="G15" s="5"/>
        <tr r="H7" s="1"/>
      </tp>
      <tp>
        <v>349.61</v>
        <stp/>
        <stp>StudyData</stp>
        <stp>S.HD</stp>
        <stp>Bar</stp>
        <stp/>
        <stp>Close</stp>
        <stp>W</stp>
        <stp>0</stp>
        <stp/>
        <stp/>
        <stp/>
        <stp/>
        <stp>T</stp>
        <tr r="C81" s="2"/>
      </tp>
      <tp>
        <v>5.7220000000000004</v>
        <stp/>
        <stp>StudyData</stp>
        <stp>S.BA</stp>
        <stp>ATR</stp>
        <stp>MaType=Sim,Period=10</stp>
        <stp>ATR</stp>
        <stp>D</stp>
        <stp>0</stp>
        <stp>ALL</stp>
        <stp/>
        <stp/>
        <stp>FALSE</stp>
        <stp>T</stp>
        <tr r="D42" s="2"/>
      </tp>
      <tp>
        <v>5.7329999999999997</v>
        <stp/>
        <stp>StudyData</stp>
        <stp>S.PG</stp>
        <stp>ATR</stp>
        <stp>MaType=Sim,Period=10</stp>
        <stp>ATR</stp>
        <stp>W</stp>
        <stp>0</stp>
        <stp>ALL</stp>
        <stp/>
        <stp/>
        <stp>FALSE</stp>
        <stp>T</stp>
        <tr r="D92" s="2"/>
      </tp>
      <tp>
        <v>30.32</v>
        <stp/>
        <stp>StudyData</stp>
        <stp>S.GS</stp>
        <stp>ATR</stp>
        <stp>MaType=Sim,Period=10</stp>
        <stp>ATR</stp>
        <stp>D</stp>
        <stp>0</stp>
        <stp>ALL</stp>
        <stp/>
        <stp/>
        <stp>FALSE</stp>
        <stp>T</stp>
        <tr r="D48" s="2"/>
      </tp>
      <tp>
        <v>8.9909999999999997</v>
        <stp/>
        <stp>StudyData</stp>
        <stp>S.HD</stp>
        <stp>ATR</stp>
        <stp>MaType=Sim,Period=10</stp>
        <stp>ATR</stp>
        <stp>D</stp>
        <stp>0</stp>
        <stp>ALL</stp>
        <stp/>
        <stp/>
        <stp>FALSE</stp>
        <stp>T</stp>
        <tr r="D50" s="2"/>
      </tp>
      <tp>
        <v>1.4510000000000001</v>
        <stp/>
        <stp>StudyData</stp>
        <stp>S.KO</stp>
        <stp>ATR</stp>
        <stp>MaType=Sim,Period=10</stp>
        <stp>ATR</stp>
        <stp>D</stp>
        <stp>0</stp>
        <stp>ALL</stp>
        <stp/>
        <stp/>
        <stp>FALSE</stp>
        <stp>T</stp>
        <tr r="D55" s="2"/>
      </tp>
      <tp>
        <v>2.9860000000000002</v>
        <stp/>
        <stp>StudyData</stp>
        <stp>S.PG</stp>
        <stp>ATR</stp>
        <stp>MaType=Sim,Period=10</stp>
        <stp>ATR</stp>
        <stp>D</stp>
        <stp>0</stp>
        <stp>ALL</stp>
        <stp/>
        <stp/>
        <stp>FALSE</stp>
        <stp>T</stp>
        <tr r="D61" s="2"/>
      </tp>
      <tp>
        <v>14.252000000000001</v>
        <stp/>
        <stp>StudyData</stp>
        <stp>S.BA</stp>
        <stp>ATR</stp>
        <stp>MaType=Sim,Period=10</stp>
        <stp>ATR</stp>
        <stp>W</stp>
        <stp>0</stp>
        <stp>ALL</stp>
        <stp/>
        <stp/>
        <stp>FALSE</stp>
        <stp>T</stp>
        <tr r="D73" s="2"/>
      </tp>
      <tp>
        <v>63.677</v>
        <stp/>
        <stp>StudyData</stp>
        <stp>S.GS</stp>
        <stp>ATR</stp>
        <stp>MaType=Sim,Period=10</stp>
        <stp>ATR</stp>
        <stp>W</stp>
        <stp>0</stp>
        <stp>ALL</stp>
        <stp/>
        <stp/>
        <stp>FALSE</stp>
        <stp>T</stp>
        <tr r="D79" s="2"/>
      </tp>
      <tp>
        <v>3.4470000000000001</v>
        <stp/>
        <stp>StudyData</stp>
        <stp>S.KO</stp>
        <stp>ATR</stp>
        <stp>MaType=Sim,Period=10</stp>
        <stp>ATR</stp>
        <stp>W</stp>
        <stp>0</stp>
        <stp>ALL</stp>
        <stp/>
        <stp/>
        <stp>FALSE</stp>
        <stp>T</stp>
        <tr r="D86" s="2"/>
      </tp>
      <tp>
        <v>18.215</v>
        <stp/>
        <stp>StudyData</stp>
        <stp>S.HD</stp>
        <stp>ATR</stp>
        <stp>MaType=Sim,Period=10</stp>
        <stp>ATR</stp>
        <stp>W</stp>
        <stp>0</stp>
        <stp>ALL</stp>
        <stp/>
        <stp/>
        <stp>FALSE</stp>
        <stp>T</stp>
        <tr r="D81" s="2"/>
      </tp>
      <tp>
        <v>351.45</v>
        <stp/>
        <stp>StudyData</stp>
        <stp>Close(S.GOOGL) When Barix(S.GOOGL,reference:=StartOfSession)=0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B4" s="4"/>
      </tp>
      <tp>
        <v>351.06</v>
        <stp/>
        <stp>StudyData</stp>
        <stp>Close(S.GOOGL) When Barix(S.GOOGL,reference:=StartOfSession)=1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B5" s="4"/>
      </tp>
      <tp>
        <v>351.32</v>
        <stp/>
        <stp>StudyData</stp>
        <stp>Close(S.GOOGL) When Barix(S.GOOGL,reference:=StartOfSession)=2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B6" s="4"/>
      </tp>
      <tp>
        <v>352.18</v>
        <stp/>
        <stp>StudyData</stp>
        <stp>Close(S.GOOGL) When Barix(S.GOOGL,reference:=StartOfSession)=3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B7" s="4"/>
      </tp>
      <tp>
        <v>350.92</v>
        <stp/>
        <stp>StudyData</stp>
        <stp>Close(S.GOOGL) When Barix(S.GOOGL,reference:=StartOfSession)=4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B8" s="4"/>
      </tp>
      <tp>
        <v>351.66</v>
        <stp/>
        <stp>StudyData</stp>
        <stp>Close(S.GOOGL) When Barix(S.GOOGL,reference:=StartOfSession)=5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B9" s="4"/>
      </tp>
      <tp>
        <v>340.47</v>
        <stp/>
        <stp>StudyData</stp>
        <stp>Close(S.V) When Barix(S.V,reference:=StartOfSession)=0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BH4" s="4"/>
      </tp>
      <tp>
        <v>339.94</v>
        <stp/>
        <stp>StudyData</stp>
        <stp>Close(S.V) When Barix(S.V,reference:=StartOfSession)=1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BH5" s="4"/>
      </tp>
      <tp>
        <v>339.31</v>
        <stp/>
        <stp>StudyData</stp>
        <stp>Close(S.V) When Barix(S.V,reference:=StartOfSession)=2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BH6" s="4"/>
      </tp>
      <tp>
        <v>340.82</v>
        <stp/>
        <stp>StudyData</stp>
        <stp>Close(S.V) When Barix(S.V,reference:=StartOfSession)=3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BH7" s="4"/>
      </tp>
      <tp>
        <v>341.34</v>
        <stp/>
        <stp>StudyData</stp>
        <stp>Close(S.V) When Barix(S.V,reference:=StartOfSession)=4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BH8" s="4"/>
      </tp>
      <tp>
        <v>341.75</v>
        <stp/>
        <stp>StudyData</stp>
        <stp>Close(S.V) When Barix(S.V,reference:=StartOfSession)=5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BH9" s="4"/>
      </tp>
      <tp>
        <v>81.680000000000007</v>
        <stp/>
        <stp>StudyData</stp>
        <stp>S.KO</stp>
        <stp>Bar</stp>
        <stp/>
        <stp>Close</stp>
        <stp>W</stp>
        <stp>0</stp>
        <stp/>
        <stp/>
        <stp/>
        <stp/>
        <stp>T</stp>
        <tr r="C86" s="2"/>
      </tp>
      <tp>
        <v>1499512.894422</v>
        <stp/>
        <stp>ContractData</stp>
        <stp>S.CSCO</stp>
        <stp>T_CVol</stp>
        <stp/>
        <stp>T</stp>
        <tr r="H14" s="1"/>
      </tp>
      <tp>
        <v>342</v>
        <stp/>
        <stp>ContractData</stp>
        <stp>S.AXP</stp>
        <stp>OPen</stp>
        <stp/>
        <stp>T</stp>
        <tr r="N10" s="1"/>
      </tp>
      <tp>
        <v>240.46</v>
        <stp/>
        <stp>ContractData</stp>
        <stp>S.AMZN</stp>
        <stp>High</stp>
        <stp/>
        <stp>T</stp>
        <tr r="P44" s="1"/>
      </tp>
      <tp>
        <v>-0.66</v>
        <stp/>
        <stp>ContractData</stp>
        <stp>S.AMZN</stp>
        <stp>NetLastQuoteToday</stp>
        <stp/>
        <stp>T</stp>
        <tr r="P47" s="1"/>
      </tp>
      <tp>
        <v>240.46</v>
        <stp/>
        <stp>ContractData</stp>
        <stp>S.AMZN</stp>
        <stp>HIgh</stp>
        <stp/>
        <stp>T</stp>
        <tr r="O9" s="1"/>
      </tp>
      <tp>
        <v>362.49</v>
        <stp/>
        <stp>ContractData</stp>
        <stp>S.AMGN</stp>
        <stp>HIgh</stp>
        <stp/>
        <stp>T</stp>
        <tr r="O8" s="1"/>
      </tp>
      <tp>
        <v>-0.62827225130890052</v>
        <stp/>
        <stp>ContractData</stp>
        <stp>S.WMT</stp>
        <stp>PerCentNetLastTrade</stp>
        <stp/>
        <stp>T</stp>
        <tr r="H26" s="2"/>
        <tr r="Q35" s="1"/>
        <tr r="F35" s="1"/>
      </tp>
      <tp>
        <v>-1.2695917297889572</v>
        <stp/>
        <stp>ContractData</stp>
        <stp>S.UNH</stp>
        <stp>PerCentNetLastTrade</stp>
        <stp/>
        <stp>T</stp>
        <tr r="H33" s="2"/>
        <tr r="Q33" s="1"/>
        <tr r="F33" s="1"/>
      </tp>
      <tp>
        <v>0.18681451126913343</v>
        <stp/>
        <stp>ContractData</stp>
        <stp>S.TRV</stp>
        <stp>PerCentNetLastTrade</stp>
        <stp/>
        <stp>T</stp>
        <tr r="H15" s="2"/>
        <tr r="Q32" s="1"/>
        <tr r="F32" s="1"/>
      </tp>
      <tp>
        <v>-0.8190531513215219</v>
        <stp/>
        <stp>ContractData</stp>
        <stp>S.SHW</stp>
        <stp>PerCentNetLastTrade</stp>
        <stp/>
        <stp>T</stp>
        <tr r="H30" s="2"/>
        <tr r="Q31" s="1"/>
        <tr r="F31" s="1"/>
      </tp>
      <tp>
        <v>159968.07583700001</v>
        <stp/>
        <stp>ContractData</stp>
        <stp>S.AMGN</stp>
        <stp>T_CVol</stp>
        <stp/>
        <stp>T</stp>
        <tr r="O16" s="5"/>
        <tr r="H8" s="1"/>
      </tp>
      <tp>
        <v>7590007.1506310003</v>
        <stp/>
        <stp>ContractData</stp>
        <stp>S.AMZN</stp>
        <stp>T_CVol</stp>
        <stp/>
        <stp>T</stp>
        <tr r="G14" s="5"/>
        <tr r="H9" s="1"/>
      </tp>
      <tp>
        <v>329541.85888999997</v>
        <stp/>
        <stp>ContractData</stp>
        <stp>S.HD</stp>
        <stp>T_CVol</stp>
        <stp/>
        <stp>T</stp>
        <tr r="H19" s="1"/>
      </tp>
      <tp>
        <v>-0.62680810028929601</v>
        <stp/>
        <stp>ContractData</stp>
        <stp>S.NKE</stp>
        <stp>PerCentNetLastTrade</stp>
        <stp/>
        <stp>T</stp>
        <tr r="H25" s="2"/>
        <tr r="F28" s="1"/>
        <tr r="Q28" s="1"/>
      </tp>
      <tp>
        <v>0.56024133472880622</v>
        <stp/>
        <stp>ContractData</stp>
        <stp>S.MMM</stp>
        <stp>PerCentNetLastTrade</stp>
        <stp/>
        <stp>T</stp>
        <tr r="H13" s="2"/>
        <tr r="Q6" s="1"/>
        <tr r="F6" s="1"/>
      </tp>
      <tp>
        <v>0.44913541432741971</v>
        <stp/>
        <stp>ContractData</stp>
        <stp>S.MCD</stp>
        <stp>PerCentNetLastTrade</stp>
        <stp/>
        <stp>T</stp>
        <tr r="H14" s="2"/>
        <tr r="F25" s="1"/>
        <tr r="Q25" s="1"/>
      </tp>
      <tp>
        <v>-0.9197712165713402</v>
        <stp/>
        <stp>ContractData</stp>
        <stp>S.MRK</stp>
        <stp>PerCentNetLastTrade</stp>
        <stp/>
        <stp>T</stp>
        <tr r="H31" s="2"/>
        <tr r="F26" s="1"/>
        <tr r="Q26" s="1"/>
      </tp>
      <tp>
        <v>-0.75819117248849177</v>
        <stp/>
        <stp>ContractData</stp>
        <stp>S.JNJ</stp>
        <stp>PerCentNetLastTrade</stp>
        <stp/>
        <stp>T</stp>
        <tr r="H27" s="2"/>
        <tr r="Q22" s="1"/>
        <tr r="F22" s="1"/>
      </tp>
      <tp>
        <v>-7.8933786696621031E-2</v>
        <stp/>
        <stp>ContractData</stp>
        <stp>S.JPM</stp>
        <stp>PerCentNetLastTrade</stp>
        <stp/>
        <stp>T</stp>
        <tr r="H20" s="2"/>
        <tr r="Q23" s="1"/>
        <tr r="F23" s="1"/>
      </tp>
      <tp>
        <v>-0.79856115107913672</v>
        <stp/>
        <stp>ContractData</stp>
        <stp>S.IBM</stp>
        <stp>PerCentNetLastTrade</stp>
        <stp/>
        <stp>T</stp>
        <tr r="H28" s="2"/>
        <tr r="F21" s="1"/>
        <tr r="Q21" s="1"/>
      </tp>
      <tp>
        <v>0.14047410008779632</v>
        <stp/>
        <stp>ContractData</stp>
        <stp>S.HON</stp>
        <stp>PerCentNetLastTrade</stp>
        <stp/>
        <stp>T</stp>
        <tr r="H16" s="2"/>
        <tr r="Q20" s="1"/>
        <tr r="F20" s="1"/>
      </tp>
      <tp>
        <v>-1.4194464158978</v>
        <stp/>
        <stp>ContractData</stp>
        <stp>S.DIS</stp>
        <stp>PerCentNetLastTrade</stp>
        <stp/>
        <stp>T</stp>
        <tr r="H34" s="2"/>
        <tr r="Q16" s="1"/>
        <tr r="F16" s="1"/>
      </tp>
      <tp>
        <v>2.1535245211432552</v>
        <stp/>
        <stp>ContractData</stp>
        <stp>S.CAT</stp>
        <stp>PerCentNetLastTrade</stp>
        <stp/>
        <stp>T</stp>
        <tr r="H6" s="2"/>
        <tr r="F12" s="1"/>
        <tr r="Q12" s="1"/>
      </tp>
      <tp>
        <v>-0.11871549830830415</v>
        <stp/>
        <stp>ContractData</stp>
        <stp>S.CVX</stp>
        <stp>PerCentNetLastTrade</stp>
        <stp/>
        <stp>T</stp>
        <tr r="H21" s="2"/>
        <tr r="F15" s="1"/>
        <tr r="Q15" s="1"/>
      </tp>
      <tp>
        <v>-0.80415373899829035</v>
        <stp/>
        <stp>ContractData</stp>
        <stp>S.CRM</stp>
        <stp>PerCentNetLastTrade</stp>
        <stp/>
        <stp>T</stp>
        <tr r="H29" s="2"/>
        <tr r="Q13" s="1"/>
        <tr r="F13" s="1"/>
      </tp>
      <tp>
        <v>0.73926308378314953</v>
        <stp/>
        <stp>ContractData</stp>
        <stp>S.AXP</stp>
        <stp>PerCentNetLastTrade</stp>
        <stp/>
        <stp>T</stp>
        <tr r="H12" s="2"/>
        <tr r="Q10" s="1"/>
        <tr r="F10" s="1"/>
      </tp>
      <tp>
        <v>362.15000000000003</v>
        <stp/>
        <stp>ContractData</stp>
        <stp>S.AMGN</stp>
        <stp>OPen</stp>
        <stp/>
        <stp>T</stp>
        <tr r="N8" s="1"/>
      </tp>
      <tp>
        <v>237.35</v>
        <stp/>
        <stp>ContractData</stp>
        <stp>S.AMZN</stp>
        <stp>OPen</stp>
        <stp/>
        <stp>T</stp>
        <tr r="P43" s="1"/>
        <tr r="N9" s="1"/>
      </tp>
      <tp>
        <v>344.05</v>
        <stp/>
        <stp>ContractData</stp>
        <stp>S.AXP</stp>
        <stp>HIgh</stp>
        <stp/>
        <stp>T</stp>
        <tr r="O10" s="1"/>
      </tp>
      <tp>
        <v>805363.59450899996</v>
        <stp/>
        <stp>ContractData</stp>
        <stp>S.BA</stp>
        <stp>T_CVol</stp>
        <stp/>
        <stp>T</stp>
        <tr r="H11" s="1"/>
      </tp>
      <tp>
        <v>3.24</v>
        <stp/>
        <stp>ContractData</stp>
        <stp>S.AAPL</stp>
        <stp>NetLastTradeToday</stp>
        <stp/>
        <stp>T</stp>
        <tr r="D7" s="1"/>
        <tr r="C38" s="2"/>
      </tp>
      <tp>
        <v>342.51</v>
        <stp/>
        <stp>ContractData</stp>
        <stp>S.V</stp>
        <stp>HIgh</stp>
        <stp/>
        <stp>T</stp>
        <tr r="O34" s="1"/>
      </tp>
      <tp>
        <v>170.46</v>
        <stp/>
        <stp>ContractData</stp>
        <stp>S.CVX</stp>
        <stp>HIgh</stp>
        <stp/>
        <stp>T</stp>
        <tr r="O15" s="1"/>
      </tp>
      <tp>
        <v>97.41</v>
        <stp/>
        <stp>ContractData</stp>
        <stp>S.DIS</stp>
        <stp>OPen</stp>
        <stp/>
        <stp>T</stp>
        <tr r="N16" s="1"/>
      </tp>
      <tp>
        <v>157.69</v>
        <stp/>
        <stp>ContractData</stp>
        <stp>S.CRM</stp>
        <stp>HIgh</stp>
        <stp/>
        <stp>T</stp>
        <tr r="O13" s="1"/>
      </tp>
      <tp>
        <v>1055.44</v>
        <stp/>
        <stp>ContractData</stp>
        <stp>S.CAT</stp>
        <stp>HIgh</stp>
        <stp/>
        <stp>T</stp>
        <tr r="O12" s="1"/>
      </tp>
      <tp>
        <v>281.17</v>
        <stp/>
        <stp>ContractData</stp>
        <stp>S.AAPL</stp>
        <stp>OPen</stp>
        <stp/>
        <stp>T</stp>
        <tr r="N7" s="1"/>
      </tp>
      <tp>
        <v>1088567.3496010001</v>
        <stp/>
        <stp>ContractData</stp>
        <stp>S.KO</stp>
        <stp>T_CVol</stp>
        <stp/>
        <stp>T</stp>
        <tr r="H24" s="1"/>
      </tp>
      <tp>
        <v>259</v>
        <stp/>
        <stp>ContractData</stp>
        <stp>S.JNJ</stp>
        <stp>OPen</stp>
        <stp/>
        <stp>T</stp>
        <tr r="N22" s="1"/>
      </tp>
      <tp>
        <v>130.29</v>
        <stp/>
        <stp>ContractData</stp>
        <stp>S.MRK</stp>
        <stp>HIgh</stp>
        <stp/>
        <stp>T</stp>
        <tr r="O26" s="1"/>
      </tp>
      <tp>
        <v>165.25</v>
        <stp/>
        <stp>ContractData</stp>
        <stp>S.MMM</stp>
        <stp>HIgh</stp>
        <stp/>
        <stp>T</stp>
        <tr r="O6" s="1"/>
      </tp>
      <tp>
        <v>328.89</v>
        <stp/>
        <stp>ContractData</stp>
        <stp>S.JPM</stp>
        <stp>OPen</stp>
        <stp/>
        <stp>T</stp>
        <tr r="N23" s="1"/>
      </tp>
      <tp>
        <v>269.14999999999998</v>
        <stp/>
        <stp>ContractData</stp>
        <stp>S.MCD</stp>
        <stp>HIgh</stp>
        <stp/>
        <stp>T</stp>
        <tr r="O25" s="1"/>
      </tp>
      <tp>
        <v>273.20999999999998</v>
        <stp/>
        <stp>ContractData</stp>
        <stp>S.IBM</stp>
        <stp>OPen</stp>
        <stp/>
        <stp>T</stp>
        <tr r="N21" s="1"/>
      </tp>
      <tp>
        <v>41.57</v>
        <stp/>
        <stp>ContractData</stp>
        <stp>S.NKE</stp>
        <stp>HIgh</stp>
        <stp/>
        <stp>T</stp>
        <tr r="O28" s="1"/>
      </tp>
      <tp>
        <v>217.24</v>
        <stp/>
        <stp>StudyData</stp>
        <stp>S.BA</stp>
        <stp>Bar</stp>
        <stp/>
        <stp>Close</stp>
        <stp>W</stp>
        <stp>0</stp>
        <stp/>
        <stp/>
        <stp/>
        <stp/>
        <stp>T</stp>
        <tr r="C73" s="2"/>
      </tp>
      <tp>
        <v>231.35</v>
        <stp/>
        <stp>ContractData</stp>
        <stp>S.HON</stp>
        <stp>OPen</stp>
        <stp/>
        <stp>T</stp>
        <tr r="N20" s="1"/>
      </tp>
      <tp>
        <v>20414009.178206999</v>
        <stp/>
        <stp>ContractData</stp>
        <stp>S.NVDA</stp>
        <stp>T_CVol</stp>
        <stp/>
        <stp>T</stp>
        <tr r="H29" s="1"/>
        <tr r="G13" s="5"/>
      </tp>
      <tp>
        <v>232.55</v>
        <stp/>
        <stp>ContractData</stp>
        <stp>S.HON</stp>
        <stp>HIgh</stp>
        <stp/>
        <stp>T</stp>
        <tr r="O20" s="1"/>
      </tp>
      <tp>
        <v>-0.69000000000000006</v>
        <stp/>
        <stp>ContractData</stp>
        <stp>S.AMZN</stp>
        <stp>NetLastTradeToday</stp>
        <stp/>
        <stp>T</stp>
        <tr r="P51" s="1"/>
        <tr r="D9" s="1"/>
        <tr r="C40" s="2"/>
      </tp>
      <tp>
        <v>340.45</v>
        <stp/>
        <stp>ContractData</stp>
        <stp>S.SHW</stp>
        <stp>LOw</stp>
        <stp/>
        <stp>T</stp>
        <tr r="P31" s="1"/>
      </tp>
      <tp>
        <v>413.25</v>
        <stp/>
        <stp>ContractData</stp>
        <stp>S.UNH</stp>
        <stp>LOw</stp>
        <stp/>
        <stp>T</stp>
        <tr r="P33" s="1"/>
      </tp>
      <tp>
        <v>239.45</v>
        <stp/>
        <stp>StudyData</stp>
        <stp>Close(S.AMZN) When Barix(S.AMZN,reference:=StartOfSession)=4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J8" s="4"/>
        <tr r="Q8" s="3"/>
      </tp>
      <tp>
        <v>239.45</v>
        <stp/>
        <stp>StudyData</stp>
        <stp>Close(S.AMZN) When Barix(S.AMZN,reference:=StartOfSession)=5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J9" s="4"/>
        <tr r="Q9" s="3"/>
      </tp>
      <tp>
        <v>239.69</v>
        <stp/>
        <stp>StudyData</stp>
        <stp>Close(S.AMZN) When Barix(S.AMZN,reference:=StartOfSession)=2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J6" s="4"/>
        <tr r="Q6" s="3"/>
      </tp>
      <tp>
        <v>239.46</v>
        <stp/>
        <stp>StudyData</stp>
        <stp>Close(S.AMZN) When Barix(S.AMZN,reference:=StartOfSession)=3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J7" s="4"/>
        <tr r="Q7" s="3"/>
      </tp>
      <tp>
        <v>239.18</v>
        <stp/>
        <stp>StudyData</stp>
        <stp>Close(S.AMZN) When Barix(S.AMZN,reference:=StartOfSession)=0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J4" s="4"/>
        <tr r="Q4" s="3"/>
      </tp>
      <tp>
        <v>239.6</v>
        <stp/>
        <stp>StudyData</stp>
        <stp>Close(S.AMZN) When Barix(S.AMZN,reference:=StartOfSession)=1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J5" s="4"/>
        <tr r="Q5" s="3"/>
      </tp>
      <tp>
        <v>328</v>
        <stp/>
        <stp>ContractData</stp>
        <stp>S.TRV</stp>
        <stp>LOw</stp>
        <stp/>
        <stp>T</stp>
        <tr r="P32" s="1"/>
      </tp>
      <tp>
        <v>113.75</v>
        <stp/>
        <stp>ContractData</stp>
        <stp>S.WMT</stp>
        <stp>LOw</stp>
        <stp/>
        <stp>T</stp>
        <tr r="P35" s="1"/>
      </tp>
      <tp>
        <v>332.94</v>
        <stp/>
        <stp>ContractData</stp>
        <stp>S.TRV</stp>
        <stp>Ask</stp>
        <stp/>
        <stp>T</stp>
        <tr r="L32" s="1"/>
      </tp>
      <tp>
        <v>113.87</v>
        <stp/>
        <stp>ContractData</stp>
        <stp>S.WMT</stp>
        <stp>Bid</stp>
        <stp/>
        <stp>T</stp>
        <tr r="K35" s="1"/>
      </tp>
      <tp>
        <v>414.54</v>
        <stp/>
        <stp>ContractData</stp>
        <stp>S.UNH</stp>
        <stp>Ask</stp>
        <stp/>
        <stp>T</stp>
        <tr r="L33" s="1"/>
      </tp>
      <tp>
        <v>414.36</v>
        <stp/>
        <stp>ContractData</stp>
        <stp>S.UNH</stp>
        <stp>Bid</stp>
        <stp/>
        <stp>T</stp>
        <tr r="K33" s="1"/>
      </tp>
      <tp>
        <v>332.27</v>
        <stp/>
        <stp>ContractData</stp>
        <stp>S.TRV</stp>
        <stp>Bid</stp>
        <stp/>
        <stp>T</stp>
        <tr r="K32" s="1"/>
      </tp>
      <tp>
        <v>113.89</v>
        <stp/>
        <stp>ContractData</stp>
        <stp>S.WMT</stp>
        <stp>Ask</stp>
        <stp/>
        <stp>T</stp>
        <tr r="L35" s="1"/>
      </tp>
      <tp>
        <v>341.37</v>
        <stp/>
        <stp>ContractData</stp>
        <stp>S.SHW</stp>
        <stp>Bid</stp>
        <stp/>
        <stp>T</stp>
        <tr r="K31" s="1"/>
      </tp>
      <tp>
        <v>341.74</v>
        <stp/>
        <stp>ContractData</stp>
        <stp>S.SHW</stp>
        <stp>Ask</stp>
        <stp/>
        <stp>T</stp>
        <tr r="L31" s="1"/>
      </tp>
      <tp>
        <v>41.38</v>
        <stp/>
        <stp>ContractData</stp>
        <stp>S.NKE</stp>
        <stp>OPen</stp>
        <stp/>
        <stp>T</stp>
        <tr r="N28" s="1"/>
      </tp>
      <tp>
        <v>340.98</v>
        <stp/>
        <stp>ContractData</stp>
        <stp>S.AXP</stp>
        <stp>LOw</stp>
        <stp/>
        <stp>T</stp>
        <tr r="P10" s="1"/>
      </tp>
      <tp>
        <v>128.22999999999999</v>
        <stp/>
        <stp>ContractData</stp>
        <stp>S.MRK</stp>
        <stp>Ask</stp>
        <stp/>
        <stp>T</stp>
        <tr r="L26" s="1"/>
      </tp>
      <tp>
        <v>41.22</v>
        <stp/>
        <stp>ContractData</stp>
        <stp>S.NKE</stp>
        <stp>Bid</stp>
        <stp/>
        <stp>T</stp>
        <tr r="K28" s="1"/>
      </tp>
      <tp>
        <v>268.54000000000002</v>
        <stp/>
        <stp>ContractData</stp>
        <stp>S.MCD</stp>
        <stp>Ask</stp>
        <stp/>
        <stp>T</stp>
        <tr r="L25" s="1"/>
      </tp>
      <tp>
        <v>163.42000000000002</v>
        <stp/>
        <stp>ContractData</stp>
        <stp>S.MMM</stp>
        <stp>Ask</stp>
        <stp/>
        <stp>T</stp>
        <tr r="L6" s="1"/>
      </tp>
      <tp>
        <v>163.06</v>
        <stp/>
        <stp>ContractData</stp>
        <stp>S.MMM</stp>
        <stp>Bid</stp>
        <stp/>
        <stp>T</stp>
        <tr r="K6" s="1"/>
      </tp>
      <tp>
        <v>268.38</v>
        <stp/>
        <stp>ContractData</stp>
        <stp>S.MCD</stp>
        <stp>Bid</stp>
        <stp/>
        <stp>T</stp>
        <tr r="K25" s="1"/>
      </tp>
      <tp>
        <v>41.230000000000004</v>
        <stp/>
        <stp>ContractData</stp>
        <stp>S.NKE</stp>
        <stp>Ask</stp>
        <stp/>
        <stp>T</stp>
        <tr r="L28" s="1"/>
      </tp>
      <tp>
        <v>128.17000000000002</v>
        <stp/>
        <stp>ContractData</stp>
        <stp>S.MRK</stp>
        <stp>Bid</stp>
        <stp/>
        <stp>T</stp>
        <tr r="K26" s="1"/>
      </tp>
      <tp>
        <v>1037.21</v>
        <stp/>
        <stp>ContractData</stp>
        <stp>S.CAT</stp>
        <stp>LOw</stp>
        <stp/>
        <stp>T</stp>
        <tr r="P12" s="1"/>
      </tp>
      <tp>
        <v>167.75</v>
        <stp/>
        <stp>ContractData</stp>
        <stp>S.CVX</stp>
        <stp>LOw</stp>
        <stp/>
        <stp>T</stp>
        <tr r="P15" s="1"/>
      </tp>
      <tp>
        <v>154.75</v>
        <stp/>
        <stp>ContractData</stp>
        <stp>S.CRM</stp>
        <stp>LOw</stp>
        <stp/>
        <stp>T</stp>
        <tr r="P13" s="1"/>
      </tp>
      <tp>
        <v>228.22</v>
        <stp/>
        <stp>ContractData</stp>
        <stp>S.HON</stp>
        <stp>Ask</stp>
        <stp/>
        <stp>T</stp>
        <tr r="L20" s="1"/>
      </tp>
      <tp>
        <v>256.3</v>
        <stp/>
        <stp>ContractData</stp>
        <stp>S.JNJ</stp>
        <stp>Bid</stp>
        <stp/>
        <stp>T</stp>
        <tr r="K22" s="1"/>
      </tp>
      <tp>
        <v>275.98</v>
        <stp/>
        <stp>ContractData</stp>
        <stp>S.IBM</stp>
        <stp>Ask</stp>
        <stp/>
        <stp>T</stp>
        <tr r="L21" s="1"/>
      </tp>
      <tp>
        <v>329.03000000000003</v>
        <stp/>
        <stp>ContractData</stp>
        <stp>S.JPM</stp>
        <stp>Bid</stp>
        <stp/>
        <stp>T</stp>
        <tr r="K23" s="1"/>
      </tp>
      <tp>
        <v>96.72</v>
        <stp/>
        <stp>ContractData</stp>
        <stp>S.DIS</stp>
        <stp>LOw</stp>
        <stp/>
        <stp>T</stp>
        <tr r="P16" s="1"/>
      </tp>
      <tp>
        <v>329.23</v>
        <stp/>
        <stp>ContractData</stp>
        <stp>S.JPM</stp>
        <stp>Ask</stp>
        <stp/>
        <stp>T</stp>
        <tr r="L23" s="1"/>
      </tp>
      <tp>
        <v>275.59000000000003</v>
        <stp/>
        <stp>ContractData</stp>
        <stp>S.IBM</stp>
        <stp>Bid</stp>
        <stp/>
        <stp>T</stp>
        <tr r="K21" s="1"/>
      </tp>
      <tp>
        <v>256.55</v>
        <stp/>
        <stp>ContractData</stp>
        <stp>S.JNJ</stp>
        <stp>Ask</stp>
        <stp/>
        <stp>T</stp>
        <tr r="L22" s="1"/>
      </tp>
      <tp>
        <v>228.03</v>
        <stp/>
        <stp>ContractData</stp>
        <stp>S.HON</stp>
        <stp>Bid</stp>
        <stp/>
        <stp>T</stp>
        <tr r="K20" s="1"/>
      </tp>
      <tp>
        <v>97.23</v>
        <stp/>
        <stp>ContractData</stp>
        <stp>S.DIS</stp>
        <stp>Ask</stp>
        <stp/>
        <stp>T</stp>
        <tr r="L16" s="1"/>
      </tp>
      <tp>
        <v>271.12</v>
        <stp/>
        <stp>ContractData</stp>
        <stp>S.IBM</stp>
        <stp>LOw</stp>
        <stp/>
        <stp>T</stp>
        <tr r="P21" s="1"/>
      </tp>
      <tp>
        <v>226.14000000000001</v>
        <stp/>
        <stp>ContractData</stp>
        <stp>S.HON</stp>
        <stp>LOw</stp>
        <stp/>
        <stp>T</stp>
        <tr r="P20" s="1"/>
      </tp>
      <tp>
        <v>360.8</v>
        <stp/>
        <stp>StudyData</stp>
        <stp>Close(S.AMGN) When Barix(S.AMGN,reference:=StartOfSession)=4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H8" s="4"/>
      </tp>
      <tp>
        <v>360.7</v>
        <stp/>
        <stp>StudyData</stp>
        <stp>Close(S.AMGN) When Barix(S.AMGN,reference:=StartOfSession)=5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H9" s="4"/>
      </tp>
      <tp>
        <v>360.84</v>
        <stp/>
        <stp>StudyData</stp>
        <stp>Close(S.AMGN) When Barix(S.AMGN,reference:=StartOfSession)=2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H6" s="4"/>
      </tp>
      <tp>
        <v>360.91</v>
        <stp/>
        <stp>StudyData</stp>
        <stp>Close(S.AMGN) When Barix(S.AMGN,reference:=StartOfSession)=3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H7" s="4"/>
      </tp>
      <tp>
        <v>361.3</v>
        <stp/>
        <stp>StudyData</stp>
        <stp>Close(S.AMGN) When Barix(S.AMGN,reference:=StartOfSession)=0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H4" s="4"/>
      </tp>
      <tp>
        <v>361.76</v>
        <stp/>
        <stp>StudyData</stp>
        <stp>Close(S.AMGN) When Barix(S.AMGN,reference:=StartOfSession)=1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H5" s="4"/>
      </tp>
      <tp>
        <v>97.19</v>
        <stp/>
        <stp>ContractData</stp>
        <stp>S.DIS</stp>
        <stp>Bid</stp>
        <stp/>
        <stp>T</stp>
        <tr r="K16" s="1"/>
      </tp>
      <tp>
        <v>256.23</v>
        <stp/>
        <stp>ContractData</stp>
        <stp>S.JNJ</stp>
        <stp>LOw</stp>
        <stp/>
        <stp>T</stp>
        <tr r="P22" s="1"/>
      </tp>
      <tp>
        <v>327.19</v>
        <stp/>
        <stp>ContractData</stp>
        <stp>S.JPM</stp>
        <stp>LOw</stp>
        <stp/>
        <stp>T</stp>
        <tr r="P23" s="1"/>
      </tp>
      <tp>
        <v>1054.33</v>
        <stp/>
        <stp>ContractData</stp>
        <stp>S.CAT</stp>
        <stp>Bid</stp>
        <stp/>
        <stp>T</stp>
        <tr r="K12" s="1"/>
      </tp>
      <tp>
        <v>156.58000000000001</v>
        <stp/>
        <stp>ContractData</stp>
        <stp>S.CRM</stp>
        <stp>Bid</stp>
        <stp/>
        <stp>T</stp>
        <tr r="K13" s="1"/>
      </tp>
      <tp>
        <v>168.24</v>
        <stp/>
        <stp>ContractData</stp>
        <stp>S.CVX</stp>
        <stp>Bid</stp>
        <stp/>
        <stp>T</stp>
        <tr r="K15" s="1"/>
      </tp>
      <tp>
        <v>162.76</v>
        <stp/>
        <stp>ContractData</stp>
        <stp>S.MMM</stp>
        <stp>LOw</stp>
        <stp/>
        <stp>T</stp>
        <tr r="P6" s="1"/>
      </tp>
      <tp>
        <v>267.39</v>
        <stp/>
        <stp>ContractData</stp>
        <stp>S.MCD</stp>
        <stp>LOw</stp>
        <stp/>
        <stp>T</stp>
        <tr r="P25" s="1"/>
      </tp>
      <tp>
        <v>128.18</v>
        <stp/>
        <stp>ContractData</stp>
        <stp>S.MRK</stp>
        <stp>LOw</stp>
        <stp/>
        <stp>T</stp>
        <tr r="P26" s="1"/>
      </tp>
      <tp>
        <v>343.86</v>
        <stp/>
        <stp>ContractData</stp>
        <stp>S.AXP</stp>
        <stp>Ask</stp>
        <stp/>
        <stp>T</stp>
        <tr r="L10" s="1"/>
      </tp>
      <tp>
        <v>343.09000000000003</v>
        <stp/>
        <stp>ContractData</stp>
        <stp>S.AXP</stp>
        <stp>Bid</stp>
        <stp/>
        <stp>T</stp>
        <tr r="K10" s="1"/>
      </tp>
      <tp>
        <v>156.70000000000002</v>
        <stp/>
        <stp>ContractData</stp>
        <stp>S.CRM</stp>
        <stp>Ask</stp>
        <stp/>
        <stp>T</stp>
        <tr r="L13" s="1"/>
      </tp>
      <tp>
        <v>168.31</v>
        <stp/>
        <stp>ContractData</stp>
        <stp>S.CVX</stp>
        <stp>Ask</stp>
        <stp/>
        <stp>T</stp>
        <tr r="L15" s="1"/>
      </tp>
      <tp>
        <v>1056</v>
        <stp/>
        <stp>ContractData</stp>
        <stp>S.CAT</stp>
        <stp>Ask</stp>
        <stp/>
        <stp>T</stp>
        <tr r="L12" s="1"/>
      </tp>
      <tp>
        <v>41.02</v>
        <stp/>
        <stp>ContractData</stp>
        <stp>S.NKE</stp>
        <stp>LOw</stp>
        <stp/>
        <stp>T</stp>
        <tr r="P28" s="1"/>
      </tp>
      <tp>
        <v>276.15000000000003</v>
        <stp/>
        <stp>ContractData</stp>
        <stp>S.IBM</stp>
        <stp>HIgh</stp>
        <stp/>
        <stp>T</stp>
        <tr r="O21" s="1"/>
      </tp>
      <tp>
        <v>268.2</v>
        <stp/>
        <stp>ContractData</stp>
        <stp>S.MCD</stp>
        <stp>OPen</stp>
        <stp/>
        <stp>T</stp>
        <tr r="N25" s="1"/>
      </tp>
      <tp>
        <v>163.69</v>
        <stp/>
        <stp>ContractData</stp>
        <stp>S.MMM</stp>
        <stp>OPen</stp>
        <stp/>
        <stp>T</stp>
        <tr r="N6" s="1"/>
      </tp>
      <tp>
        <v>330.29</v>
        <stp/>
        <stp>ContractData</stp>
        <stp>S.JPM</stp>
        <stp>HIgh</stp>
        <stp/>
        <stp>T</stp>
        <tr r="O23" s="1"/>
      </tp>
      <tp>
        <v>259.89999999999998</v>
        <stp/>
        <stp>ContractData</stp>
        <stp>S.JNJ</stp>
        <stp>HIgh</stp>
        <stp/>
        <stp>T</stp>
        <tr r="O22" s="1"/>
      </tp>
      <tp>
        <v>129.21</v>
        <stp/>
        <stp>ContractData</stp>
        <stp>S.MRK</stp>
        <stp>OPen</stp>
        <stp/>
        <stp>T</stp>
        <tr r="N26" s="1"/>
      </tp>
      <tp>
        <v>1020.5</v>
        <stp/>
        <stp>StudyData</stp>
        <stp>S.GS</stp>
        <stp>Bar</stp>
        <stp/>
        <stp>Close</stp>
        <stp>W</stp>
        <stp>0</stp>
        <stp/>
        <stp/>
        <stp/>
        <stp/>
        <stp>T</stp>
        <tr r="C79" s="2"/>
      </tp>
      <tp>
        <v>2.926972047416947E-2</v>
        <stp/>
        <stp>ContractData</stp>
        <stp>S.V</stp>
        <stp>PerCentNetLastTrade</stp>
        <stp/>
        <stp>T</stp>
        <tr r="H18" s="2"/>
        <tr r="F34" s="1"/>
        <tr r="Q34" s="1"/>
      </tp>
      <tp>
        <v>285.24</v>
        <stp/>
        <stp>ContractData</stp>
        <stp>S.AAPL</stp>
        <stp>HIgh</stp>
        <stp/>
        <stp>T</stp>
        <tr r="O7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59177334106365"/>
          <c:y val="3.6517099541661775E-2"/>
          <c:w val="0.79401941958060307"/>
          <c:h val="0.94985058957182589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2">
                    <a:lumMod val="0"/>
                    <a:lumOff val="100000"/>
                  </a:schemeClr>
                </a:gs>
                <a:gs pos="35000">
                  <a:schemeClr val="accent2">
                    <a:lumMod val="0"/>
                    <a:lumOff val="100000"/>
                  </a:schemeClr>
                </a:gs>
                <a:gs pos="100000">
                  <a:srgbClr val="FF0000"/>
                </a:gs>
              </a:gsLst>
              <a:path path="rect">
                <a:fillToRect l="100000" t="100000"/>
              </a:path>
              <a:tileRect r="-100000" b="-100000"/>
            </a:gra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B64FC7B-3271-4EE2-BEBA-54FF063847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AA3D-48DE-A489-6E86DFE2CED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AAA7BD6-AD94-4182-A0BE-C50043E0F1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8C41-42E4-B468-467B4E89F64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6BED9BC-2636-45E9-BBE7-82BB6D316F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C41-42E4-B468-467B4E89F64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9E1A1E3-31A1-42F9-9C35-872B2CFC1A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C41-42E4-B468-467B4E89F64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88ABFBE-F8BB-42F5-B570-5C7F76E571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C41-42E4-B468-467B4E89F64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37C3FBA-70F5-4271-BF9F-A0E6BBAE10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C41-42E4-B468-467B4E89F64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A2A5F7C-5437-4DE1-A591-3C59E6AC31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C41-42E4-B468-467B4E89F64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3AD0BFB-2E71-42F5-83EA-58AB328411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C41-42E4-B468-467B4E89F64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E9108B2-AD62-456B-A508-A557B99308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C41-42E4-B468-467B4E89F64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7D246FD-B962-43B4-86B9-B0DFA59635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C41-42E4-B468-467B4E89F64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2B0F5EE-DFA1-4F78-BBC7-1A1EDACCB2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C41-42E4-B468-467B4E89F64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330F534-FAFF-49FC-AD8A-2E790C151A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C41-42E4-B468-467B4E89F64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251CC3E-171A-47A0-BDC4-FA824089B8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C41-42E4-B468-467B4E89F64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DE0146CD-3281-4ECE-A4BB-87EFC5543B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C41-42E4-B468-467B4E89F64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AF25A03-AACB-470A-93C0-597BEB694E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C41-42E4-B468-467B4E89F64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CB45CB5-ABDF-48B4-AF6E-C7619A22E10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C41-42E4-B468-467B4E89F64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0B3D6DF-E22B-433B-89DD-AAD8286A07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C41-42E4-B468-467B4E89F64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B01D8BE9-D22C-4D5D-9DD5-D7B421F7F5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8C41-42E4-B468-467B4E89F64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BD4E983-25E9-467E-B799-72C6211DFF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C41-42E4-B468-467B4E89F64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A7315DC-5188-422E-B2E4-18EB20B1C6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8C41-42E4-B468-467B4E89F64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9E885233-60A9-464F-B796-2F3D232F28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8C41-42E4-B468-467B4E89F64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A59AC133-E206-41F8-8A4B-B7A42F1892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8C41-42E4-B468-467B4E89F64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85E48B21-C0DF-405C-A921-D6F2513552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8C41-42E4-B468-467B4E89F64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E783234-25D9-4071-AC37-B8CE2D36A9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8C41-42E4-B468-467B4E89F64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117B7CE3-EE76-407A-8662-25941255ED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8C41-42E4-B468-467B4E89F64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32BB660-1AEF-42F2-949F-AFBD5EBF4D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8C41-42E4-B468-467B4E89F64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2C23AFA-9FF8-4822-9876-8183E1A9D6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8C41-42E4-B468-467B4E89F64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68CD3BFE-C212-445F-808F-92D7D1A8EC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8C41-42E4-B468-467B4E89F64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82391D49-DE13-47A1-8EAB-E68475A506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8C41-42E4-B468-467B4E89F64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6DB28FE3-2112-4D84-BCF8-1EE3A72B10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8C41-42E4-B468-467B4E89F6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Data!$G$6:$G$35</c:f>
              <c:strCache>
                <c:ptCount val="30"/>
                <c:pt idx="0">
                  <c:v>S.CAT</c:v>
                </c:pt>
                <c:pt idx="1">
                  <c:v>S.BA</c:v>
                </c:pt>
                <c:pt idx="2">
                  <c:v>S.NVDA</c:v>
                </c:pt>
                <c:pt idx="3">
                  <c:v>S.AAPL</c:v>
                </c:pt>
                <c:pt idx="4">
                  <c:v>S.CSCO</c:v>
                </c:pt>
                <c:pt idx="5">
                  <c:v>S.MSFT</c:v>
                </c:pt>
                <c:pt idx="6">
                  <c:v>S.AXP</c:v>
                </c:pt>
                <c:pt idx="7">
                  <c:v>S.MMM</c:v>
                </c:pt>
                <c:pt idx="8">
                  <c:v>S.MCD</c:v>
                </c:pt>
                <c:pt idx="9">
                  <c:v>S.TRV</c:v>
                </c:pt>
                <c:pt idx="10">
                  <c:v>S.HON</c:v>
                </c:pt>
                <c:pt idx="11">
                  <c:v>S.AMGN</c:v>
                </c:pt>
                <c:pt idx="12">
                  <c:v>S.V</c:v>
                </c:pt>
                <c:pt idx="13">
                  <c:v>S.GS</c:v>
                </c:pt>
                <c:pt idx="14">
                  <c:v>S.JPM</c:v>
                </c:pt>
                <c:pt idx="15">
                  <c:v>S.CVX</c:v>
                </c:pt>
                <c:pt idx="16">
                  <c:v>S.AMZN</c:v>
                </c:pt>
                <c:pt idx="17">
                  <c:v>S.HD</c:v>
                </c:pt>
                <c:pt idx="18">
                  <c:v>S.GOOGL</c:v>
                </c:pt>
                <c:pt idx="19">
                  <c:v>S.NKE</c:v>
                </c:pt>
                <c:pt idx="20">
                  <c:v>S.WMT</c:v>
                </c:pt>
                <c:pt idx="21">
                  <c:v>S.JNJ</c:v>
                </c:pt>
                <c:pt idx="22">
                  <c:v>S.IBM</c:v>
                </c:pt>
                <c:pt idx="23">
                  <c:v>S.CRM</c:v>
                </c:pt>
                <c:pt idx="24">
                  <c:v>S.SHW</c:v>
                </c:pt>
                <c:pt idx="25">
                  <c:v>S.MRK</c:v>
                </c:pt>
                <c:pt idx="26">
                  <c:v>S.KO</c:v>
                </c:pt>
                <c:pt idx="27">
                  <c:v>S.UNH</c:v>
                </c:pt>
                <c:pt idx="28">
                  <c:v>S.DIS</c:v>
                </c:pt>
                <c:pt idx="29">
                  <c:v>S.PG</c:v>
                </c:pt>
              </c:strCache>
            </c:strRef>
          </c:cat>
          <c:val>
            <c:numRef>
              <c:f>Data!$J$6:$J$35</c:f>
              <c:numCache>
                <c:formatCode>0.00%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7.8933786696621028E-4</c:v>
                </c:pt>
                <c:pt idx="15">
                  <c:v>1.1871549830830416E-3</c:v>
                </c:pt>
                <c:pt idx="16">
                  <c:v>2.8733238943949363E-3</c:v>
                </c:pt>
                <c:pt idx="17">
                  <c:v>3.4206550554431174E-3</c:v>
                </c:pt>
                <c:pt idx="18">
                  <c:v>5.6270323766435737E-3</c:v>
                </c:pt>
                <c:pt idx="19">
                  <c:v>6.2680810028929602E-3</c:v>
                </c:pt>
                <c:pt idx="20">
                  <c:v>6.2827225130890054E-3</c:v>
                </c:pt>
                <c:pt idx="21">
                  <c:v>7.5819117248849179E-3</c:v>
                </c:pt>
                <c:pt idx="22">
                  <c:v>7.9856115107913676E-3</c:v>
                </c:pt>
                <c:pt idx="23">
                  <c:v>8.0415373899829033E-3</c:v>
                </c:pt>
                <c:pt idx="24">
                  <c:v>8.1905315132152195E-3</c:v>
                </c:pt>
                <c:pt idx="25">
                  <c:v>9.1977121657134016E-3</c:v>
                </c:pt>
                <c:pt idx="26">
                  <c:v>1.1736237144585602E-2</c:v>
                </c:pt>
                <c:pt idx="27">
                  <c:v>1.2695917297889572E-2</c:v>
                </c:pt>
                <c:pt idx="28">
                  <c:v>1.4194464158978E-2</c:v>
                </c:pt>
                <c:pt idx="29">
                  <c:v>2.0141461771640282E-2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Data!$K$6:$K$35</c15:f>
                <c15:dlblRangeCache>
                  <c:ptCount val="30"/>
                  <c:pt idx="14">
                    <c:v>-0.08%</c:v>
                  </c:pt>
                  <c:pt idx="15">
                    <c:v>-0.12%</c:v>
                  </c:pt>
                  <c:pt idx="16">
                    <c:v>-0.29%</c:v>
                  </c:pt>
                  <c:pt idx="17">
                    <c:v>-0.34%</c:v>
                  </c:pt>
                  <c:pt idx="18">
                    <c:v>-0.56%</c:v>
                  </c:pt>
                  <c:pt idx="19">
                    <c:v>-0.63%</c:v>
                  </c:pt>
                  <c:pt idx="20">
                    <c:v>-0.63%</c:v>
                  </c:pt>
                  <c:pt idx="21">
                    <c:v>-0.76%</c:v>
                  </c:pt>
                  <c:pt idx="22">
                    <c:v>-0.80%</c:v>
                  </c:pt>
                  <c:pt idx="23">
                    <c:v>-0.80%</c:v>
                  </c:pt>
                  <c:pt idx="24">
                    <c:v>-0.82%</c:v>
                  </c:pt>
                  <c:pt idx="25">
                    <c:v>-0.92%</c:v>
                  </c:pt>
                  <c:pt idx="26">
                    <c:v>-1.17%</c:v>
                  </c:pt>
                  <c:pt idx="27">
                    <c:v>-1.27%</c:v>
                  </c:pt>
                  <c:pt idx="28">
                    <c:v>-1.42%</c:v>
                  </c:pt>
                  <c:pt idx="29">
                    <c:v>-2.01%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E-AA3D-48DE-A489-6E86DFE2CEDB}"/>
            </c:ext>
          </c:extLst>
        </c:ser>
        <c:ser>
          <c:idx val="1"/>
          <c:order val="1"/>
          <c:spPr>
            <a:gradFill flip="none" rotWithShape="1">
              <a:gsLst>
                <a:gs pos="0">
                  <a:schemeClr val="accent6">
                    <a:lumMod val="0"/>
                    <a:lumOff val="100000"/>
                  </a:schemeClr>
                </a:gs>
                <a:gs pos="100000">
                  <a:schemeClr val="accent6">
                    <a:lumMod val="100000"/>
                  </a:schemeClr>
                </a:gs>
              </a:gsLst>
              <a:lin ang="6000000" scaled="0"/>
              <a:tileRect/>
            </a:gra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5CD3B6B-C68A-4ED3-8F92-D24A859013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AA3D-48DE-A489-6E86DFE2CED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0E91EBE-86CF-4873-ABA9-A7434350BA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8C41-42E4-B468-467B4E89F64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BF3CD3C-DAF1-4141-BC98-9267C1F8E9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8C41-42E4-B468-467B4E89F64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C005D68-9B5E-4E8C-BF29-665EF5FEDB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8C41-42E4-B468-467B4E89F64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92CBFF2-70EF-4821-890F-E34304ACD2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8C41-42E4-B468-467B4E89F64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6308EA5-313E-4228-B7FF-C57D396EDD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8C41-42E4-B468-467B4E89F64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57A4738-EA76-4677-989B-A5E51FF091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8C41-42E4-B468-467B4E89F64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643AA66-DD66-47E3-A24A-7B7991A8D5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8C41-42E4-B468-467B4E89F64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16929A3-2C77-4651-A398-CA8911E499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8C41-42E4-B468-467B4E89F64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144576D-66FD-4CB6-BEAD-90DD3D0F99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8C41-42E4-B468-467B4E89F64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5267FFB-C380-4930-9874-25BBAFC5A0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8C41-42E4-B468-467B4E89F64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9A4128D6-B859-4E59-965E-FBCFD87095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8C41-42E4-B468-467B4E89F64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C949811-4D57-4AAF-A249-29024E3944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8C41-42E4-B468-467B4E89F64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8B2033BE-C973-4ED9-A3FC-502A2CD99D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8C41-42E4-B468-467B4E89F64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6E272BD-0E2F-4BD8-B213-951F2FCFF9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8C41-42E4-B468-467B4E89F64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37064C9-6DA3-4E4A-AF28-D2A078966D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8C41-42E4-B468-467B4E89F64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AD73D5E-C649-4DFB-A5B9-3A680CF451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8C41-42E4-B468-467B4E89F64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8458748D-8045-4008-B7F2-CD7FEEAAE9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8C41-42E4-B468-467B4E89F64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EEA4694-DC06-417C-A677-762CCEFAC0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8C41-42E4-B468-467B4E89F64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F0F9FE3-4490-4B1F-8B50-97CCC0C234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8C41-42E4-B468-467B4E89F64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B22E6173-5711-4884-902C-2C23A11446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8C41-42E4-B468-467B4E89F64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F4336D37-9087-4E1C-B85C-C0A042281B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8C41-42E4-B468-467B4E89F64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45A4684D-67A7-476E-9513-C93B572C60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8C41-42E4-B468-467B4E89F64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CD96B0E1-48E1-4F51-AE12-55DC4552397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8C41-42E4-B468-467B4E89F64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02600609-B892-4DDA-A8A3-1CE434FFEA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8C41-42E4-B468-467B4E89F64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89013DB7-7EB5-4071-87DA-8E1837A8C2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8C41-42E4-B468-467B4E89F64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0D105FCC-FA55-4AAE-8847-E87DC92F23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8C41-42E4-B468-467B4E89F64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4D5BF548-F93F-42DD-B698-DF63132A40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8C41-42E4-B468-467B4E89F64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EB42DC19-AE58-4ADA-BFD1-62D070377F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8C41-42E4-B468-467B4E89F64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3B54A5E-AD2E-41F9-8162-86587714E7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8C41-42E4-B468-467B4E89F6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cat>
            <c:strRef>
              <c:f>Data!$G$6:$G$35</c:f>
              <c:strCache>
                <c:ptCount val="30"/>
                <c:pt idx="0">
                  <c:v>S.CAT</c:v>
                </c:pt>
                <c:pt idx="1">
                  <c:v>S.BA</c:v>
                </c:pt>
                <c:pt idx="2">
                  <c:v>S.NVDA</c:v>
                </c:pt>
                <c:pt idx="3">
                  <c:v>S.AAPL</c:v>
                </c:pt>
                <c:pt idx="4">
                  <c:v>S.CSCO</c:v>
                </c:pt>
                <c:pt idx="5">
                  <c:v>S.MSFT</c:v>
                </c:pt>
                <c:pt idx="6">
                  <c:v>S.AXP</c:v>
                </c:pt>
                <c:pt idx="7">
                  <c:v>S.MMM</c:v>
                </c:pt>
                <c:pt idx="8">
                  <c:v>S.MCD</c:v>
                </c:pt>
                <c:pt idx="9">
                  <c:v>S.TRV</c:v>
                </c:pt>
                <c:pt idx="10">
                  <c:v>S.HON</c:v>
                </c:pt>
                <c:pt idx="11">
                  <c:v>S.AMGN</c:v>
                </c:pt>
                <c:pt idx="12">
                  <c:v>S.V</c:v>
                </c:pt>
                <c:pt idx="13">
                  <c:v>S.GS</c:v>
                </c:pt>
                <c:pt idx="14">
                  <c:v>S.JPM</c:v>
                </c:pt>
                <c:pt idx="15">
                  <c:v>S.CVX</c:v>
                </c:pt>
                <c:pt idx="16">
                  <c:v>S.AMZN</c:v>
                </c:pt>
                <c:pt idx="17">
                  <c:v>S.HD</c:v>
                </c:pt>
                <c:pt idx="18">
                  <c:v>S.GOOGL</c:v>
                </c:pt>
                <c:pt idx="19">
                  <c:v>S.NKE</c:v>
                </c:pt>
                <c:pt idx="20">
                  <c:v>S.WMT</c:v>
                </c:pt>
                <c:pt idx="21">
                  <c:v>S.JNJ</c:v>
                </c:pt>
                <c:pt idx="22">
                  <c:v>S.IBM</c:v>
                </c:pt>
                <c:pt idx="23">
                  <c:v>S.CRM</c:v>
                </c:pt>
                <c:pt idx="24">
                  <c:v>S.SHW</c:v>
                </c:pt>
                <c:pt idx="25">
                  <c:v>S.MRK</c:v>
                </c:pt>
                <c:pt idx="26">
                  <c:v>S.KO</c:v>
                </c:pt>
                <c:pt idx="27">
                  <c:v>S.UNH</c:v>
                </c:pt>
                <c:pt idx="28">
                  <c:v>S.DIS</c:v>
                </c:pt>
                <c:pt idx="29">
                  <c:v>S.PG</c:v>
                </c:pt>
              </c:strCache>
            </c:strRef>
          </c:cat>
          <c:val>
            <c:numRef>
              <c:f>Data!$I$6:$I$35</c:f>
              <c:numCache>
                <c:formatCode>0.00%</c:formatCode>
                <c:ptCount val="30"/>
                <c:pt idx="0">
                  <c:v>2.1535245211432553E-2</c:v>
                </c:pt>
                <c:pt idx="1">
                  <c:v>1.1877590945083609E-2</c:v>
                </c:pt>
                <c:pt idx="2">
                  <c:v>1.1796686669744063E-2</c:v>
                </c:pt>
                <c:pt idx="3">
                  <c:v>1.1499964506282387E-2</c:v>
                </c:pt>
                <c:pt idx="4">
                  <c:v>9.4307561597281216E-3</c:v>
                </c:pt>
                <c:pt idx="5">
                  <c:v>9.116314404319396E-3</c:v>
                </c:pt>
                <c:pt idx="6">
                  <c:v>7.392630837831495E-3</c:v>
                </c:pt>
                <c:pt idx="7">
                  <c:v>5.6024133472880626E-3</c:v>
                </c:pt>
                <c:pt idx="8">
                  <c:v>4.4913541432741975E-3</c:v>
                </c:pt>
                <c:pt idx="9">
                  <c:v>1.8681451126913342E-3</c:v>
                </c:pt>
                <c:pt idx="10">
                  <c:v>1.4047410008779632E-3</c:v>
                </c:pt>
                <c:pt idx="11">
                  <c:v>4.1603106365275275E-4</c:v>
                </c:pt>
                <c:pt idx="12">
                  <c:v>2.926972047416947E-4</c:v>
                </c:pt>
                <c:pt idx="13">
                  <c:v>2.8425520236029835E-4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Data!$I$6:$I$35</c15:f>
                <c15:dlblRangeCache>
                  <c:ptCount val="30"/>
                  <c:pt idx="0">
                    <c:v>2.15%</c:v>
                  </c:pt>
                  <c:pt idx="1">
                    <c:v>1.19%</c:v>
                  </c:pt>
                  <c:pt idx="2">
                    <c:v>1.18%</c:v>
                  </c:pt>
                  <c:pt idx="3">
                    <c:v>1.15%</c:v>
                  </c:pt>
                  <c:pt idx="4">
                    <c:v>0.94%</c:v>
                  </c:pt>
                  <c:pt idx="5">
                    <c:v>0.91%</c:v>
                  </c:pt>
                  <c:pt idx="6">
                    <c:v>0.74%</c:v>
                  </c:pt>
                  <c:pt idx="7">
                    <c:v>0.56%</c:v>
                  </c:pt>
                  <c:pt idx="8">
                    <c:v>0.45%</c:v>
                  </c:pt>
                  <c:pt idx="9">
                    <c:v>0.19%</c:v>
                  </c:pt>
                  <c:pt idx="10">
                    <c:v>0.14%</c:v>
                  </c:pt>
                  <c:pt idx="11">
                    <c:v>0.04%</c:v>
                  </c:pt>
                  <c:pt idx="12">
                    <c:v>0.03%</c:v>
                  </c:pt>
                  <c:pt idx="13">
                    <c:v>0.03%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D-AA3D-48DE-A489-6E86DFE2CE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43"/>
        <c:axId val="241732928"/>
        <c:axId val="241732368"/>
      </c:barChart>
      <c:catAx>
        <c:axId val="241732928"/>
        <c:scaling>
          <c:orientation val="maxMin"/>
        </c:scaling>
        <c:delete val="0"/>
        <c:axPos val="l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800" baseline="0"/>
            </a:pPr>
            <a:endParaRPr lang="en-US"/>
          </a:p>
        </c:txPr>
        <c:crossAx val="241732368"/>
        <c:crosses val="autoZero"/>
        <c:auto val="0"/>
        <c:lblAlgn val="ctr"/>
        <c:lblOffset val="500"/>
        <c:noMultiLvlLbl val="0"/>
      </c:catAx>
      <c:valAx>
        <c:axId val="241732368"/>
        <c:scaling>
          <c:orientation val="minMax"/>
        </c:scaling>
        <c:delete val="0"/>
        <c:axPos val="t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0.00%" sourceLinked="0"/>
        <c:majorTickMark val="out"/>
        <c:minorTickMark val="none"/>
        <c:tickLblPos val="none"/>
        <c:spPr>
          <a:noFill/>
          <a:ln w="3175">
            <a:solidFill>
              <a:schemeClr val="tx2"/>
            </a:solidFill>
            <a:prstDash val="sysDot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41732928"/>
        <c:crosses val="autoZero"/>
        <c:crossBetween val="midCat"/>
      </c:valAx>
      <c:spPr>
        <a:noFill/>
        <a:ln w="12700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1000" b="0" i="0" u="none" strike="noStrike" baseline="0">
          <a:solidFill>
            <a:schemeClr val="bg1"/>
          </a:solidFill>
          <a:latin typeface="Century Gothic" panose="020B0502020202020204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539001963388032E-2"/>
          <c:y val="8.6845466155810985E-2"/>
          <c:w val="0.89719446453901308"/>
          <c:h val="0.82523627075351214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Data2!$D$4:$D$81</c:f>
              <c:numCache>
                <c:formatCode>0.00</c:formatCode>
                <c:ptCount val="78"/>
                <c:pt idx="0">
                  <c:v>52168.1</c:v>
                </c:pt>
                <c:pt idx="1">
                  <c:v>52047.4</c:v>
                </c:pt>
                <c:pt idx="2">
                  <c:v>52092.4</c:v>
                </c:pt>
                <c:pt idx="3">
                  <c:v>52154.8</c:v>
                </c:pt>
                <c:pt idx="4">
                  <c:v>52146.5</c:v>
                </c:pt>
                <c:pt idx="5">
                  <c:v>52227.9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F-406E-86D6-CE6E562A99D8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Data2!$E$4:$E$81</c:f>
              <c:numCache>
                <c:formatCode>0.00</c:formatCode>
                <c:ptCount val="78"/>
                <c:pt idx="0">
                  <c:v>52281.599999999999</c:v>
                </c:pt>
                <c:pt idx="1">
                  <c:v>52107.9</c:v>
                </c:pt>
                <c:pt idx="2">
                  <c:v>52219.9</c:v>
                </c:pt>
                <c:pt idx="3">
                  <c:v>52171.5</c:v>
                </c:pt>
                <c:pt idx="4">
                  <c:v>52257.2</c:v>
                </c:pt>
                <c:pt idx="5">
                  <c:v>52276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F-406E-86D6-CE6E562A99D8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Data2!$F$4:$F$81</c:f>
              <c:numCache>
                <c:formatCode>0.00</c:formatCode>
                <c:ptCount val="78"/>
                <c:pt idx="0">
                  <c:v>52041.599999999999</c:v>
                </c:pt>
                <c:pt idx="1">
                  <c:v>52033.1</c:v>
                </c:pt>
                <c:pt idx="2">
                  <c:v>52087.4</c:v>
                </c:pt>
                <c:pt idx="3">
                  <c:v>52109.8</c:v>
                </c:pt>
                <c:pt idx="4">
                  <c:v>52139.6</c:v>
                </c:pt>
                <c:pt idx="5">
                  <c:v>52224.9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F-406E-86D6-CE6E562A99D8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Data2!$G$4:$G$81</c:f>
              <c:numCache>
                <c:formatCode>0.00</c:formatCode>
                <c:ptCount val="78"/>
                <c:pt idx="0">
                  <c:v>52044.7</c:v>
                </c:pt>
                <c:pt idx="1">
                  <c:v>52092.6</c:v>
                </c:pt>
                <c:pt idx="2">
                  <c:v>52156.4</c:v>
                </c:pt>
                <c:pt idx="3">
                  <c:v>52148.7</c:v>
                </c:pt>
                <c:pt idx="4">
                  <c:v>52229.2</c:v>
                </c:pt>
                <c:pt idx="5">
                  <c:v>52274.400000000001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4F-406E-86D6-CE6E562A9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6">
                      <a:lumMod val="5000"/>
                      <a:lumOff val="95000"/>
                    </a:schemeClr>
                  </a:gs>
                  <a:gs pos="74000">
                    <a:srgbClr val="00B050"/>
                  </a:gs>
                  <a:gs pos="100000">
                    <a:schemeClr val="accent6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835207520"/>
        <c:axId val="828856672"/>
      </c:stockChart>
      <c:catAx>
        <c:axId val="8352075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8856672"/>
        <c:crosses val="autoZero"/>
        <c:auto val="0"/>
        <c:lblAlgn val="ctr"/>
        <c:lblOffset val="100"/>
        <c:tickLblSkip val="10"/>
        <c:tickMarkSkip val="10"/>
        <c:noMultiLvlLbl val="0"/>
      </c:catAx>
      <c:valAx>
        <c:axId val="82885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35207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865964288753712E-2"/>
          <c:y val="8.5534591194968548E-2"/>
          <c:w val="0.91626542002861111"/>
          <c:h val="0.8077484276729559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Data2!$N$4:$N$81</c:f>
              <c:numCache>
                <c:formatCode>0.00</c:formatCode>
                <c:ptCount val="78"/>
                <c:pt idx="0">
                  <c:v>237.35</c:v>
                </c:pt>
                <c:pt idx="1">
                  <c:v>239.22</c:v>
                </c:pt>
                <c:pt idx="2">
                  <c:v>239.56</c:v>
                </c:pt>
                <c:pt idx="3">
                  <c:v>239.69</c:v>
                </c:pt>
                <c:pt idx="4">
                  <c:v>239.48</c:v>
                </c:pt>
                <c:pt idx="5">
                  <c:v>239.43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FB-47CC-834A-4B700EFFE0BB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Data2!$O$4:$O$81</c:f>
              <c:numCache>
                <c:formatCode>0.00</c:formatCode>
                <c:ptCount val="78"/>
                <c:pt idx="0">
                  <c:v>239.88</c:v>
                </c:pt>
                <c:pt idx="1">
                  <c:v>240.46</c:v>
                </c:pt>
                <c:pt idx="2">
                  <c:v>240.32</c:v>
                </c:pt>
                <c:pt idx="3">
                  <c:v>239.96</c:v>
                </c:pt>
                <c:pt idx="4">
                  <c:v>240.01</c:v>
                </c:pt>
                <c:pt idx="5">
                  <c:v>239.67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FB-47CC-834A-4B700EFFE0BB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Data2!$P$4:$P$81</c:f>
              <c:numCache>
                <c:formatCode>0.00</c:formatCode>
                <c:ptCount val="78"/>
                <c:pt idx="0">
                  <c:v>237.17</c:v>
                </c:pt>
                <c:pt idx="1">
                  <c:v>239.22</c:v>
                </c:pt>
                <c:pt idx="2">
                  <c:v>238.52</c:v>
                </c:pt>
                <c:pt idx="3">
                  <c:v>238.67</c:v>
                </c:pt>
                <c:pt idx="4">
                  <c:v>239.02</c:v>
                </c:pt>
                <c:pt idx="5">
                  <c:v>239.42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FB-47CC-834A-4B700EFFE0BB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Data2!$Q$4:$Q$81</c:f>
              <c:numCache>
                <c:formatCode>0.00</c:formatCode>
                <c:ptCount val="78"/>
                <c:pt idx="0">
                  <c:v>239.18</c:v>
                </c:pt>
                <c:pt idx="1">
                  <c:v>239.6</c:v>
                </c:pt>
                <c:pt idx="2">
                  <c:v>239.69</c:v>
                </c:pt>
                <c:pt idx="3">
                  <c:v>239.46</c:v>
                </c:pt>
                <c:pt idx="4">
                  <c:v>239.45</c:v>
                </c:pt>
                <c:pt idx="5">
                  <c:v>239.45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FB-47CC-834A-4B700EFFE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6">
                      <a:lumMod val="5000"/>
                      <a:lumOff val="95000"/>
                    </a:schemeClr>
                  </a:gs>
                  <a:gs pos="74000">
                    <a:srgbClr val="00B050"/>
                  </a:gs>
                  <a:gs pos="100000">
                    <a:srgbClr val="00B050"/>
                  </a:gs>
                </a:gsLst>
                <a:lin ang="5400000" scaled="1"/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933255920"/>
        <c:axId val="933256480"/>
      </c:stockChart>
      <c:catAx>
        <c:axId val="9332559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33256480"/>
        <c:crosses val="autoZero"/>
        <c:auto val="0"/>
        <c:lblAlgn val="ctr"/>
        <c:lblOffset val="100"/>
        <c:tickLblSkip val="10"/>
        <c:tickMarkSkip val="10"/>
        <c:noMultiLvlLbl val="0"/>
      </c:catAx>
      <c:valAx>
        <c:axId val="93325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3325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47625</xdr:colOff>
      <xdr:row>4</xdr:row>
      <xdr:rowOff>104775</xdr:rowOff>
    </xdr:from>
    <xdr:to>
      <xdr:col>26</xdr:col>
      <xdr:colOff>619126</xdr:colOff>
      <xdr:row>34</xdr:row>
      <xdr:rowOff>200025</xdr:rowOff>
    </xdr:to>
    <xdr:graphicFrame macro="">
      <xdr:nvGraphicFramePr>
        <xdr:cNvPr id="2" name="Chart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38101</xdr:colOff>
      <xdr:row>35</xdr:row>
      <xdr:rowOff>28575</xdr:rowOff>
    </xdr:from>
    <xdr:to>
      <xdr:col>13</xdr:col>
      <xdr:colOff>647700</xdr:colOff>
      <xdr:row>47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57151</xdr:colOff>
      <xdr:row>35</xdr:row>
      <xdr:rowOff>28574</xdr:rowOff>
    </xdr:from>
    <xdr:to>
      <xdr:col>27</xdr:col>
      <xdr:colOff>0</xdr:colOff>
      <xdr:row>47</xdr:row>
      <xdr:rowOff>38099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104775</xdr:colOff>
      <xdr:row>1</xdr:row>
      <xdr:rowOff>38099</xdr:rowOff>
    </xdr:from>
    <xdr:to>
      <xdr:col>3</xdr:col>
      <xdr:colOff>386539</xdr:colOff>
      <xdr:row>2</xdr:row>
      <xdr:rowOff>192456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7703FF6-BBBD-14AF-2D3A-D141571F1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85724"/>
          <a:ext cx="967564" cy="363907"/>
        </a:xfrm>
        <a:prstGeom prst="rect">
          <a:avLst/>
        </a:prstGeom>
      </xdr:spPr>
    </xdr:pic>
    <xdr:clientData/>
  </xdr:twoCellAnchor>
  <xdr:twoCellAnchor editAs="oneCell">
    <xdr:from>
      <xdr:col>20</xdr:col>
      <xdr:colOff>85722</xdr:colOff>
      <xdr:row>4</xdr:row>
      <xdr:rowOff>38098</xdr:rowOff>
    </xdr:from>
    <xdr:to>
      <xdr:col>20</xdr:col>
      <xdr:colOff>658496</xdr:colOff>
      <xdr:row>5</xdr:row>
      <xdr:rowOff>53965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6D5C1E-21D8-4D8A-B138-50B0CC7CF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58897" y="542923"/>
          <a:ext cx="572774" cy="215892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35</xdr:row>
      <xdr:rowOff>47625</xdr:rowOff>
    </xdr:from>
    <xdr:to>
      <xdr:col>2</xdr:col>
      <xdr:colOff>124028</xdr:colOff>
      <xdr:row>36</xdr:row>
      <xdr:rowOff>80368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33A13F3-14C5-4A73-A2A5-BBFDB2840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6753225"/>
          <a:ext cx="619328" cy="232768"/>
        </a:xfrm>
        <a:prstGeom prst="rect">
          <a:avLst/>
        </a:prstGeom>
      </xdr:spPr>
    </xdr:pic>
    <xdr:clientData/>
  </xdr:twoCellAnchor>
  <xdr:twoCellAnchor editAs="oneCell">
    <xdr:from>
      <xdr:col>16</xdr:col>
      <xdr:colOff>180975</xdr:colOff>
      <xdr:row>35</xdr:row>
      <xdr:rowOff>57150</xdr:rowOff>
    </xdr:from>
    <xdr:to>
      <xdr:col>16</xdr:col>
      <xdr:colOff>800303</xdr:colOff>
      <xdr:row>36</xdr:row>
      <xdr:rowOff>89893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E20920C-8020-4A1F-AAF8-3CC81701B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0" y="6762750"/>
          <a:ext cx="619328" cy="23276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ce.yahoo.com/quote/CRM?p=CRM" TargetMode="External"/><Relationship Id="rId13" Type="http://schemas.openxmlformats.org/officeDocument/2006/relationships/hyperlink" Target="https://finance.yahoo.com/quote/HD?p=HD" TargetMode="External"/><Relationship Id="rId18" Type="http://schemas.openxmlformats.org/officeDocument/2006/relationships/hyperlink" Target="https://finance.yahoo.com/quote/KO?p=KO" TargetMode="External"/><Relationship Id="rId26" Type="http://schemas.openxmlformats.org/officeDocument/2006/relationships/hyperlink" Target="https://finance.yahoo.com/quote/TRV?p=TRV" TargetMode="External"/><Relationship Id="rId3" Type="http://schemas.openxmlformats.org/officeDocument/2006/relationships/hyperlink" Target="https://finance.yahoo.com/quote/AMGN?p=AMGN" TargetMode="External"/><Relationship Id="rId21" Type="http://schemas.openxmlformats.org/officeDocument/2006/relationships/hyperlink" Target="https://finance.yahoo.com/quote/MSFT?p=MSFT" TargetMode="External"/><Relationship Id="rId7" Type="http://schemas.openxmlformats.org/officeDocument/2006/relationships/hyperlink" Target="https://finance.yahoo.com/quote/CAT?p=CAT" TargetMode="External"/><Relationship Id="rId12" Type="http://schemas.openxmlformats.org/officeDocument/2006/relationships/hyperlink" Target="https://finance.yahoo.com/quote/GS?p=GS" TargetMode="External"/><Relationship Id="rId17" Type="http://schemas.openxmlformats.org/officeDocument/2006/relationships/hyperlink" Target="https://finance.yahoo.com/quote/JPM?p=JPM" TargetMode="External"/><Relationship Id="rId25" Type="http://schemas.openxmlformats.org/officeDocument/2006/relationships/hyperlink" Target="https://finance.yahoo.com/quote/SHW?p=SHW" TargetMode="External"/><Relationship Id="rId2" Type="http://schemas.openxmlformats.org/officeDocument/2006/relationships/hyperlink" Target="https://finance.yahoo.com/quote/AAPL?p=AAPL" TargetMode="External"/><Relationship Id="rId16" Type="http://schemas.openxmlformats.org/officeDocument/2006/relationships/hyperlink" Target="https://finance.yahoo.com/quote/JNJ?p=JNJ" TargetMode="External"/><Relationship Id="rId20" Type="http://schemas.openxmlformats.org/officeDocument/2006/relationships/hyperlink" Target="https://finance.yahoo.com/quote/MRK?p=MRK" TargetMode="External"/><Relationship Id="rId29" Type="http://schemas.openxmlformats.org/officeDocument/2006/relationships/hyperlink" Target="https://finance.yahoo.com/quote/VZ?p=VZ" TargetMode="External"/><Relationship Id="rId1" Type="http://schemas.openxmlformats.org/officeDocument/2006/relationships/hyperlink" Target="https://finance.yahoo.com/quote/MMM?p=MMM" TargetMode="External"/><Relationship Id="rId6" Type="http://schemas.openxmlformats.org/officeDocument/2006/relationships/hyperlink" Target="https://finance.yahoo.com/quote/BA?p=BA" TargetMode="External"/><Relationship Id="rId11" Type="http://schemas.openxmlformats.org/officeDocument/2006/relationships/hyperlink" Target="https://finance.yahoo.com/quote/DIS?p=DIS" TargetMode="External"/><Relationship Id="rId24" Type="http://schemas.openxmlformats.org/officeDocument/2006/relationships/hyperlink" Target="https://finance.yahoo.com/quote/PG?p=PG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s://finance.yahoo.com/quote/AXP?p=AXP" TargetMode="External"/><Relationship Id="rId15" Type="http://schemas.openxmlformats.org/officeDocument/2006/relationships/hyperlink" Target="https://finance.yahoo.com/quote/IBM?p=IBM" TargetMode="External"/><Relationship Id="rId23" Type="http://schemas.openxmlformats.org/officeDocument/2006/relationships/hyperlink" Target="https://finance.yahoo.com/quote/NVDA?p=NVDA" TargetMode="External"/><Relationship Id="rId28" Type="http://schemas.openxmlformats.org/officeDocument/2006/relationships/hyperlink" Target="https://finance.yahoo.com/quote/V?p=V" TargetMode="External"/><Relationship Id="rId10" Type="http://schemas.openxmlformats.org/officeDocument/2006/relationships/hyperlink" Target="https://finance.yahoo.com/quote/CVX?p=CVX" TargetMode="External"/><Relationship Id="rId19" Type="http://schemas.openxmlformats.org/officeDocument/2006/relationships/hyperlink" Target="https://finance.yahoo.com/quote/MCD?p=MCD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finance.yahoo.com/quote/AMZN?p=AMZN" TargetMode="External"/><Relationship Id="rId9" Type="http://schemas.openxmlformats.org/officeDocument/2006/relationships/hyperlink" Target="https://finance.yahoo.com/quote/CSCO?p=CSCO" TargetMode="External"/><Relationship Id="rId14" Type="http://schemas.openxmlformats.org/officeDocument/2006/relationships/hyperlink" Target="https://finance.yahoo.com/quote/HON?p=HON" TargetMode="External"/><Relationship Id="rId22" Type="http://schemas.openxmlformats.org/officeDocument/2006/relationships/hyperlink" Target="https://finance.yahoo.com/quote/NKE?p=NKE" TargetMode="External"/><Relationship Id="rId27" Type="http://schemas.openxmlformats.org/officeDocument/2006/relationships/hyperlink" Target="https://finance.yahoo.com/quote/UNH?p=UNH" TargetMode="External"/><Relationship Id="rId30" Type="http://schemas.openxmlformats.org/officeDocument/2006/relationships/hyperlink" Target="https://finance.yahoo.com/quote/WMT?p=WM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51"/>
  <sheetViews>
    <sheetView showRowColHeaders="0" tabSelected="1" zoomScaleNormal="100" workbookViewId="0">
      <selection activeCell="O42" sqref="O42"/>
    </sheetView>
  </sheetViews>
  <sheetFormatPr defaultColWidth="9" defaultRowHeight="16.5" x14ac:dyDescent="0.3"/>
  <cols>
    <col min="1" max="1" width="0.375" style="1" customWidth="1"/>
    <col min="2" max="2" width="8.875" style="1" customWidth="1"/>
    <col min="3" max="3" width="9" style="2"/>
    <col min="4" max="6" width="9" style="1"/>
    <col min="7" max="7" width="9" style="1" customWidth="1"/>
    <col min="8" max="8" width="12.625" style="33" customWidth="1"/>
    <col min="9" max="9" width="9" style="33" customWidth="1"/>
    <col min="10" max="10" width="8.625" style="1" customWidth="1"/>
    <col min="11" max="11" width="9" style="1"/>
    <col min="12" max="12" width="7.625" style="33" customWidth="1"/>
    <col min="13" max="13" width="8.625" style="1" customWidth="1"/>
    <col min="14" max="15" width="9" style="1"/>
    <col min="16" max="16" width="12.125" style="1" customWidth="1"/>
    <col min="17" max="18" width="11.625" style="1" customWidth="1"/>
    <col min="19" max="19" width="11.625" style="23" customWidth="1"/>
    <col min="20" max="20" width="8.625" style="1" customWidth="1"/>
    <col min="21" max="24" width="8.875" style="1" customWidth="1"/>
    <col min="25" max="25" width="0" style="1" hidden="1" customWidth="1"/>
    <col min="26" max="27" width="8.875" style="1" customWidth="1"/>
    <col min="28" max="16384" width="9" style="1"/>
  </cols>
  <sheetData>
    <row r="1" spans="1:28" ht="3.95" customHeight="1" x14ac:dyDescent="0.3">
      <c r="A1" s="1" t="s">
        <v>64</v>
      </c>
      <c r="G1" s="2"/>
    </row>
    <row r="2" spans="1:28" ht="16.5" customHeight="1" x14ac:dyDescent="0.3">
      <c r="B2" s="111"/>
      <c r="C2" s="112"/>
      <c r="D2" s="112"/>
      <c r="E2" s="112"/>
      <c r="F2" s="119" t="s">
        <v>89</v>
      </c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5">
        <f>RTD("cqg.rtd", ,"SystemInfo", "Linetime")</f>
        <v>46203.372175925928</v>
      </c>
      <c r="Y2" s="115"/>
      <c r="Z2" s="115"/>
      <c r="AA2" s="116"/>
      <c r="AB2" s="9"/>
    </row>
    <row r="3" spans="1:28" ht="16.5" customHeight="1" x14ac:dyDescent="0.3">
      <c r="B3" s="113"/>
      <c r="C3" s="114"/>
      <c r="D3" s="114"/>
      <c r="E3" s="114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17"/>
      <c r="Y3" s="117"/>
      <c r="Z3" s="117"/>
      <c r="AA3" s="118"/>
      <c r="AB3" s="9"/>
    </row>
    <row r="4" spans="1:28" ht="3" customHeight="1" x14ac:dyDescent="0.3">
      <c r="T4" s="61"/>
      <c r="U4" s="16"/>
      <c r="V4" s="16"/>
      <c r="W4" s="16"/>
      <c r="X4" s="16"/>
      <c r="Y4" s="16"/>
      <c r="Z4" s="16"/>
      <c r="AA4" s="17"/>
    </row>
    <row r="5" spans="1:28" ht="15.95" customHeight="1" x14ac:dyDescent="0.3">
      <c r="B5" s="28" t="s">
        <v>35</v>
      </c>
      <c r="C5" s="29" t="s">
        <v>0</v>
      </c>
      <c r="D5" s="30" t="s">
        <v>1</v>
      </c>
      <c r="E5" s="30" t="s">
        <v>58</v>
      </c>
      <c r="F5" s="30" t="s">
        <v>2</v>
      </c>
      <c r="G5" s="30" t="s">
        <v>2</v>
      </c>
      <c r="H5" s="30" t="s">
        <v>12</v>
      </c>
      <c r="I5" s="30" t="s">
        <v>62</v>
      </c>
      <c r="J5" s="30" t="s">
        <v>7</v>
      </c>
      <c r="K5" s="31" t="s">
        <v>8</v>
      </c>
      <c r="L5" s="32" t="s">
        <v>9</v>
      </c>
      <c r="M5" s="30" t="s">
        <v>10</v>
      </c>
      <c r="N5" s="30" t="s">
        <v>4</v>
      </c>
      <c r="O5" s="30" t="s">
        <v>5</v>
      </c>
      <c r="P5" s="57" t="s">
        <v>6</v>
      </c>
      <c r="Q5" s="102" t="s">
        <v>11</v>
      </c>
      <c r="R5" s="103"/>
      <c r="S5" s="103"/>
      <c r="T5" s="104"/>
      <c r="U5" s="121" t="s">
        <v>88</v>
      </c>
      <c r="V5" s="122"/>
      <c r="W5" s="122"/>
      <c r="X5" s="122"/>
      <c r="Y5" s="122"/>
      <c r="Z5" s="122"/>
      <c r="AA5" s="123"/>
    </row>
    <row r="6" spans="1:28" ht="15.95" customHeight="1" x14ac:dyDescent="0.3">
      <c r="B6" s="18" t="s">
        <v>26</v>
      </c>
      <c r="C6" s="4">
        <f>RTD("cqg.rtd", ,"ContractData", B6, "LastTradeToday",, "T")</f>
        <v>163.34</v>
      </c>
      <c r="D6" s="4">
        <f>RTD("cqg.rtd", ,"ContractData", B6, "NetLastTradeToday",, "T")</f>
        <v>0.91</v>
      </c>
      <c r="E6" s="60"/>
      <c r="F6" s="5">
        <f>IFERROR(RTD("cqg.rtd", ,"ContractData", B6, "PerCentNetLastTrade",, "T")/100,"")</f>
        <v>5.6024133472880626E-3</v>
      </c>
      <c r="G6" s="5">
        <f>F6</f>
        <v>5.6024133472880626E-3</v>
      </c>
      <c r="H6" s="6">
        <f>RTD("cqg.rtd", ,"ContractData",B6, "T_CVol",, "T")</f>
        <v>457280.655402</v>
      </c>
      <c r="I6" s="63">
        <f xml:space="preserve"> H6/RTD("cqg.rtd",,"StudyData"," MA("&amp;B6&amp;",MAType:=Sim,Period:=20,InputChoice:=Vol)",  "Bar",, "Close", "D","-1",,,,,"T")</f>
        <v>0.11327105148022656</v>
      </c>
      <c r="J6" s="7">
        <f>RTD("cqg.rtd", ,"ContractData",B6, "MT_LastBidVolume",, "T")</f>
        <v>7</v>
      </c>
      <c r="K6" s="24">
        <f>RTD("cqg.rtd", ,"ContractData",B6, "Bid",, "T")</f>
        <v>163.06</v>
      </c>
      <c r="L6" s="25">
        <f>RTD("cqg.rtd", ,"ContractData",B6, "Ask",, "T")</f>
        <v>163.42000000000002</v>
      </c>
      <c r="M6" s="8">
        <f>RTD("cqg.rtd", ,"ContractData",B6, "MT_LastAskVolume",, "T")</f>
        <v>100</v>
      </c>
      <c r="N6" s="3">
        <f>RTD("cqg.rtd", ,"ContractData", B6, "OPen",, "T")</f>
        <v>163.69</v>
      </c>
      <c r="O6" s="3">
        <f>RTD("cqg.rtd", ,"ContractData", B6, "HIgh",, "T")</f>
        <v>165.25</v>
      </c>
      <c r="P6" s="58">
        <f>RTD("cqg.rtd", ,"ContractData", B6, "LOw",, "T")</f>
        <v>162.76</v>
      </c>
      <c r="Q6" s="105" t="str">
        <f>PROPER(RTD("cqg.rtd", ,"ContractData", B6, "LongDescription",, "T"))&amp;"    "&amp;IFERROR(TEXT(RTD("cqg.rtd", ,"ContractData", B6, "PerCentNetLastTrade",, "T")/100,"0.00%"),"")</f>
        <v>3M Company    0.56%</v>
      </c>
      <c r="R6" s="106"/>
      <c r="S6" s="107"/>
      <c r="T6" s="51" t="s">
        <v>48</v>
      </c>
      <c r="U6" s="54"/>
      <c r="AB6" s="10"/>
    </row>
    <row r="7" spans="1:28" ht="15.95" customHeight="1" x14ac:dyDescent="0.3">
      <c r="B7" s="19" t="s">
        <v>3</v>
      </c>
      <c r="C7" s="4">
        <f>RTD("cqg.rtd", ,"ContractData", B7, "LastTradeToday",, "T")</f>
        <v>284.98</v>
      </c>
      <c r="D7" s="4">
        <f>RTD("cqg.rtd", ,"ContractData", B7, "NetLastTradeToday",, "T")</f>
        <v>3.24</v>
      </c>
      <c r="E7" s="60"/>
      <c r="F7" s="5">
        <f>IFERROR(RTD("cqg.rtd", ,"ContractData", B7, "PerCentNetLastTrade",, "T")/100,"")</f>
        <v>1.1499964506282387E-2</v>
      </c>
      <c r="G7" s="5">
        <f t="shared" ref="G7:G35" si="0">F7</f>
        <v>1.1499964506282387E-2</v>
      </c>
      <c r="H7" s="6">
        <f>RTD("cqg.rtd", ,"ContractData",B7, "T_CVol",, "T")</f>
        <v>5390972.0410519997</v>
      </c>
      <c r="I7" s="63">
        <f xml:space="preserve"> H7/RTD("cqg.rtd",,"StudyData"," MA("&amp;B7&amp;",MAType:=Sim,Period:=20,InputChoice:=Vol)",  "Bar",, "Close", "D","-1",,,,,"T")</f>
        <v>8.0681884612771135E-2</v>
      </c>
      <c r="J7" s="7">
        <f>RTD("cqg.rtd", ,"ContractData",B7, "MT_LastBidVolume",, "T")</f>
        <v>120</v>
      </c>
      <c r="K7" s="24">
        <f>RTD("cqg.rtd", ,"ContractData",B7, "Bid",, "T")</f>
        <v>284.97000000000003</v>
      </c>
      <c r="L7" s="25">
        <f>RTD("cqg.rtd", ,"ContractData",B7, "Ask",, "T")</f>
        <v>284.99</v>
      </c>
      <c r="M7" s="8">
        <f>RTD("cqg.rtd", ,"ContractData",B7, "MT_LastAskVolume",, "T")</f>
        <v>26</v>
      </c>
      <c r="N7" s="3">
        <f>RTD("cqg.rtd", ,"ContractData", B7, "OPen",, "T")</f>
        <v>281.17</v>
      </c>
      <c r="O7" s="3">
        <f>RTD("cqg.rtd", ,"ContractData", B7, "HIgh",, "T")</f>
        <v>285.24</v>
      </c>
      <c r="P7" s="58">
        <f>RTD("cqg.rtd", ,"ContractData", B7, "LOw",, "T")</f>
        <v>280.69</v>
      </c>
      <c r="Q7" s="108" t="str">
        <f>PROPER(RTD("cqg.rtd", ,"ContractData", B7, "LongDescription",, "T"))&amp;"    "&amp;IFERROR(TEXT(RTD("cqg.rtd", ,"ContractData", B7, "PerCentNetLastTrade",, "T")/100,"0.00%"),"")</f>
        <v>Apple Inc.    1.15%</v>
      </c>
      <c r="R7" s="109"/>
      <c r="S7" s="110"/>
      <c r="T7" s="52" t="s">
        <v>48</v>
      </c>
      <c r="U7" s="55"/>
      <c r="AB7" s="10"/>
    </row>
    <row r="8" spans="1:28" ht="15.95" customHeight="1" x14ac:dyDescent="0.3">
      <c r="B8" s="18" t="s">
        <v>56</v>
      </c>
      <c r="C8" s="4">
        <f>RTD("cqg.rtd", ,"ContractData", B8, "LastTradeToday",, "T")</f>
        <v>360.7</v>
      </c>
      <c r="D8" s="4">
        <f>RTD("cqg.rtd", ,"ContractData", B8, "NetLastTradeToday",, "T")</f>
        <v>0.15</v>
      </c>
      <c r="E8" s="60"/>
      <c r="F8" s="5">
        <f>IFERROR(RTD("cqg.rtd", ,"ContractData", B8, "PerCentNetLastTrade",, "T")/100,"")</f>
        <v>4.1603106365275275E-4</v>
      </c>
      <c r="G8" s="5">
        <f t="shared" si="0"/>
        <v>4.1603106365275275E-4</v>
      </c>
      <c r="H8" s="6">
        <f>RTD("cqg.rtd", ,"ContractData",B8, "T_CVol",, "T")</f>
        <v>159968.07583700001</v>
      </c>
      <c r="I8" s="63">
        <f xml:space="preserve"> H8/RTD("cqg.rtd",,"StudyData"," MA("&amp;B8&amp;",MAType:=Sim,Period:=20,InputChoice:=Vol)",  "Bar",, "Close", "D","-1",,,,,"T")</f>
        <v>5.0144272542035441E-2</v>
      </c>
      <c r="J8" s="7">
        <f>RTD("cqg.rtd", ,"ContractData",B8, "MT_LastBidVolume",, "T")</f>
        <v>80</v>
      </c>
      <c r="K8" s="24">
        <f>RTD("cqg.rtd", ,"ContractData",B8, "Bid",, "T")</f>
        <v>360.65000000000003</v>
      </c>
      <c r="L8" s="25">
        <f>RTD("cqg.rtd", ,"ContractData",B8, "Ask",, "T")</f>
        <v>360.81</v>
      </c>
      <c r="M8" s="8">
        <f>RTD("cqg.rtd", ,"ContractData",B8, "MT_LastAskVolume",, "T")</f>
        <v>40</v>
      </c>
      <c r="N8" s="3">
        <f>RTD("cqg.rtd", ,"ContractData", B8, "OPen",, "T")</f>
        <v>362.15000000000003</v>
      </c>
      <c r="O8" s="3">
        <f>RTD("cqg.rtd", ,"ContractData", B8, "HIgh",, "T")</f>
        <v>362.49</v>
      </c>
      <c r="P8" s="58">
        <f>RTD("cqg.rtd", ,"ContractData", B8, "LOw",, "T")</f>
        <v>360.13</v>
      </c>
      <c r="Q8" s="105" t="str">
        <f>PROPER(RTD("cqg.rtd", ,"ContractData", B8, "LongDescription",, "T"))&amp;"    "&amp;IFERROR(TEXT(RTD("cqg.rtd", ,"ContractData", B8, "PerCentNetLastTrade",, "T")/100,"0.00%"),"")</f>
        <v>Amgen    0.04%</v>
      </c>
      <c r="R8" s="106"/>
      <c r="S8" s="107"/>
      <c r="T8" s="51" t="s">
        <v>48</v>
      </c>
      <c r="U8" s="54"/>
      <c r="AB8" s="10"/>
    </row>
    <row r="9" spans="1:28" ht="15.95" customHeight="1" x14ac:dyDescent="0.3">
      <c r="B9" s="18" t="s">
        <v>59</v>
      </c>
      <c r="C9" s="4">
        <f>RTD("cqg.rtd", ,"ContractData", B9, "LastTradeToday",, "T")</f>
        <v>239.45000000000002</v>
      </c>
      <c r="D9" s="4">
        <f>RTD("cqg.rtd", ,"ContractData", B9, "NetLastTradeToday",, "T")</f>
        <v>-0.69000000000000006</v>
      </c>
      <c r="E9" s="60"/>
      <c r="F9" s="5">
        <f>IFERROR(RTD("cqg.rtd", ,"ContractData", B9, "PerCentNetLastTrade",, "T")/100,"")</f>
        <v>-2.8733238943949363E-3</v>
      </c>
      <c r="G9" s="5">
        <f t="shared" si="0"/>
        <v>-2.8733238943949363E-3</v>
      </c>
      <c r="H9" s="6">
        <f>RTD("cqg.rtd", ,"ContractData",B9, "T_CVol",, "T")</f>
        <v>7590007.1506310003</v>
      </c>
      <c r="I9" s="63">
        <f xml:space="preserve"> H9/RTD("cqg.rtd",,"StudyData"," MA("&amp;B9&amp;",MAType:=Sim,Period:=20,InputChoice:=Vol)",  "Bar",, "Close", "D","-1",,,,,"T")</f>
        <v>0.12164969611835402</v>
      </c>
      <c r="J9" s="7">
        <f>RTD("cqg.rtd", ,"ContractData",B9, "MT_LastBidVolume",, "T")</f>
        <v>100</v>
      </c>
      <c r="K9" s="24">
        <f>RTD("cqg.rtd", ,"ContractData",B9, "Bid",, "T")</f>
        <v>239.43</v>
      </c>
      <c r="L9" s="25">
        <f>RTD("cqg.rtd", ,"ContractData",B9, "Ask",, "T")</f>
        <v>239.48000000000002</v>
      </c>
      <c r="M9" s="8">
        <f>RTD("cqg.rtd", ,"ContractData",B9, "MT_LastAskVolume",, "T")</f>
        <v>200</v>
      </c>
      <c r="N9" s="3">
        <f>RTD("cqg.rtd", ,"ContractData", B9, "OPen",, "T")</f>
        <v>237.35</v>
      </c>
      <c r="O9" s="3">
        <f>RTD("cqg.rtd", ,"ContractData", B9, "HIgh",, "T")</f>
        <v>240.46</v>
      </c>
      <c r="P9" s="58">
        <f>RTD("cqg.rtd", ,"ContractData", B9, "LOw",, "T")</f>
        <v>237.17000000000002</v>
      </c>
      <c r="Q9" s="108" t="str">
        <f>PROPER(RTD("cqg.rtd", ,"ContractData", B9, "LongDescription",, "T"))&amp;"    "&amp;IFERROR(TEXT(RTD("cqg.rtd", ,"ContractData", B9, "PerCentNetLastTrade",, "T")/100,"0.00%"),"")</f>
        <v>Amazon.Com Inc    -0.29%</v>
      </c>
      <c r="R9" s="109"/>
      <c r="S9" s="110"/>
      <c r="T9" s="52" t="s">
        <v>48</v>
      </c>
      <c r="U9" s="54"/>
      <c r="AB9" s="10"/>
    </row>
    <row r="10" spans="1:28" ht="15.95" customHeight="1" x14ac:dyDescent="0.3">
      <c r="B10" s="19" t="s">
        <v>13</v>
      </c>
      <c r="C10" s="4">
        <f>RTD("cqg.rtd", ,"ContractData", B10, "LastTradeToday",, "T")</f>
        <v>343.40000000000003</v>
      </c>
      <c r="D10" s="4">
        <f>RTD("cqg.rtd", ,"ContractData", B10, "NetLastTradeToday",, "T")</f>
        <v>2.52</v>
      </c>
      <c r="E10" s="60"/>
      <c r="F10" s="5">
        <f>IFERROR(RTD("cqg.rtd", ,"ContractData", B10, "PerCentNetLastTrade",, "T")/100,"")</f>
        <v>7.392630837831495E-3</v>
      </c>
      <c r="G10" s="5">
        <f t="shared" si="0"/>
        <v>7.392630837831495E-3</v>
      </c>
      <c r="H10" s="6">
        <f>RTD("cqg.rtd", ,"ContractData",B10, "T_CVol",, "T")</f>
        <v>146814.60096000001</v>
      </c>
      <c r="I10" s="63">
        <f xml:space="preserve"> H10/RTD("cqg.rtd",,"StudyData"," MA("&amp;B10&amp;",MAType:=Sim,Period:=20,InputChoice:=Vol)",  "Bar",, "Close", "D","-1",,,,,"T")</f>
        <v>4.6389147180568233E-2</v>
      </c>
      <c r="J10" s="7">
        <f>RTD("cqg.rtd", ,"ContractData",B10, "MT_LastBidVolume",, "T")</f>
        <v>40</v>
      </c>
      <c r="K10" s="24">
        <f>RTD("cqg.rtd", ,"ContractData",B10, "Bid",, "T")</f>
        <v>343.09000000000003</v>
      </c>
      <c r="L10" s="25">
        <f>RTD("cqg.rtd", ,"ContractData",B10, "Ask",, "T")</f>
        <v>343.86</v>
      </c>
      <c r="M10" s="8">
        <f>RTD("cqg.rtd", ,"ContractData",B10, "MT_LastAskVolume",, "T")</f>
        <v>120</v>
      </c>
      <c r="N10" s="3">
        <f>RTD("cqg.rtd", ,"ContractData", B10, "OPen",, "T")</f>
        <v>342</v>
      </c>
      <c r="O10" s="3">
        <f>RTD("cqg.rtd", ,"ContractData", B10, "HIgh",, "T")</f>
        <v>344.05</v>
      </c>
      <c r="P10" s="58">
        <f>RTD("cqg.rtd", ,"ContractData", B10, "LOw",, "T")</f>
        <v>340.98</v>
      </c>
      <c r="Q10" s="105" t="str">
        <f>PROPER(RTD("cqg.rtd", ,"ContractData", B10, "LongDescription",, "T"))&amp;"    "&amp;IFERROR(TEXT(RTD("cqg.rtd", ,"ContractData", B10, "PerCentNetLastTrade",, "T")/100,"0.00%"),"")</f>
        <v>American Express Co    0.74%</v>
      </c>
      <c r="R10" s="106"/>
      <c r="S10" s="107"/>
      <c r="T10" s="51" t="s">
        <v>48</v>
      </c>
      <c r="U10" s="54"/>
      <c r="AB10" s="10"/>
    </row>
    <row r="11" spans="1:28" ht="15.95" customHeight="1" x14ac:dyDescent="0.3">
      <c r="B11" s="19" t="s">
        <v>14</v>
      </c>
      <c r="C11" s="4">
        <f>RTD("cqg.rtd", ,"ContractData", B11, "LastTradeToday",, "T")</f>
        <v>217.24</v>
      </c>
      <c r="D11" s="4">
        <f>RTD("cqg.rtd", ,"ContractData", B11, "NetLastTradeToday",, "T")</f>
        <v>2.5500000000000003</v>
      </c>
      <c r="E11" s="60"/>
      <c r="F11" s="5">
        <f>IFERROR(RTD("cqg.rtd", ,"ContractData", B11, "PerCentNetLastTrade",, "T")/100,"")</f>
        <v>1.1877590945083609E-2</v>
      </c>
      <c r="G11" s="5">
        <f t="shared" si="0"/>
        <v>1.1877590945083609E-2</v>
      </c>
      <c r="H11" s="6">
        <f>RTD("cqg.rtd", ,"ContractData",B11, "T_CVol",, "T")</f>
        <v>805363.59450899996</v>
      </c>
      <c r="I11" s="63">
        <f xml:space="preserve"> H11/RTD("cqg.rtd",,"StudyData"," MA("&amp;B11&amp;",MAType:=Sim,Period:=20,InputChoice:=Vol)",  "Bar",, "Close", "D","-1",,,,,"T")</f>
        <v>0.12794560886113918</v>
      </c>
      <c r="J11" s="7">
        <f>RTD("cqg.rtd", ,"ContractData",B11, "MT_LastBidVolume",, "T")</f>
        <v>200</v>
      </c>
      <c r="K11" s="24">
        <f>RTD("cqg.rtd", ,"ContractData",B11, "Bid",, "T")</f>
        <v>217.1</v>
      </c>
      <c r="L11" s="25">
        <f>RTD("cqg.rtd", ,"ContractData",B11, "Ask",, "T")</f>
        <v>217.39000000000001</v>
      </c>
      <c r="M11" s="8">
        <f>RTD("cqg.rtd", ,"ContractData",B11, "MT_LastAskVolume",, "T")</f>
        <v>300</v>
      </c>
      <c r="N11" s="3">
        <f>RTD("cqg.rtd", ,"ContractData", B11, "OPen",, "T")</f>
        <v>216.5</v>
      </c>
      <c r="O11" s="3">
        <f>RTD("cqg.rtd", ,"ContractData", B11, "HIgh",, "T")</f>
        <v>219.23000000000002</v>
      </c>
      <c r="P11" s="58">
        <f>RTD("cqg.rtd", ,"ContractData", B11, "LOw",, "T")</f>
        <v>215.55</v>
      </c>
      <c r="Q11" s="108" t="str">
        <f>PROPER(RTD("cqg.rtd", ,"ContractData", B11, "LongDescription",, "T"))&amp;"    "&amp;IFERROR(TEXT(RTD("cqg.rtd", ,"ContractData", B11, "PerCentNetLastTrade",, "T")/100,"0.00%"),"")</f>
        <v>Boeing Company    1.19%</v>
      </c>
      <c r="R11" s="109"/>
      <c r="S11" s="110"/>
      <c r="T11" s="52" t="s">
        <v>48</v>
      </c>
      <c r="U11" s="54"/>
      <c r="AB11" s="10"/>
    </row>
    <row r="12" spans="1:28" ht="15.95" customHeight="1" x14ac:dyDescent="0.3">
      <c r="B12" s="18" t="s">
        <v>15</v>
      </c>
      <c r="C12" s="4">
        <f>RTD("cqg.rtd", ,"ContractData", B12, "LastTradeToday",, "T")</f>
        <v>1055.44</v>
      </c>
      <c r="D12" s="4">
        <f>RTD("cqg.rtd", ,"ContractData", B12, "NetLastTradeToday",, "T")</f>
        <v>22.25</v>
      </c>
      <c r="E12" s="60"/>
      <c r="F12" s="5">
        <f>IFERROR(RTD("cqg.rtd", ,"ContractData", B12, "PerCentNetLastTrade",, "T")/100,"")</f>
        <v>2.1535245211432553E-2</v>
      </c>
      <c r="G12" s="5">
        <f t="shared" si="0"/>
        <v>2.1535245211432553E-2</v>
      </c>
      <c r="H12" s="6">
        <f>RTD("cqg.rtd", ,"ContractData",B12, "T_CVol",, "T")</f>
        <v>317481.83230000001</v>
      </c>
      <c r="I12" s="63">
        <f xml:space="preserve"> H12/RTD("cqg.rtd",,"StudyData"," MA("&amp;B12&amp;",MAType:=Sim,Period:=20,InputChoice:=Vol)",  "Bar",, "Close", "D","-1",,,,,"T")</f>
        <v>8.3124686023078459E-2</v>
      </c>
      <c r="J12" s="7">
        <f>RTD("cqg.rtd", ,"ContractData",B12, "MT_LastBidVolume",, "T")</f>
        <v>40</v>
      </c>
      <c r="K12" s="24">
        <f>RTD("cqg.rtd", ,"ContractData",B12, "Bid",, "T")</f>
        <v>1054.33</v>
      </c>
      <c r="L12" s="25">
        <f>RTD("cqg.rtd", ,"ContractData",B12, "Ask",, "T")</f>
        <v>1056</v>
      </c>
      <c r="M12" s="8">
        <f>RTD("cqg.rtd", ,"ContractData",B12, "MT_LastAskVolume",, "T")</f>
        <v>240</v>
      </c>
      <c r="N12" s="3">
        <f>RTD("cqg.rtd", ,"ContractData", B12, "OPen",, "T")</f>
        <v>1045</v>
      </c>
      <c r="O12" s="3">
        <f>RTD("cqg.rtd", ,"ContractData", B12, "HIgh",, "T")</f>
        <v>1055.44</v>
      </c>
      <c r="P12" s="58">
        <f>RTD("cqg.rtd", ,"ContractData", B12, "LOw",, "T")</f>
        <v>1037.21</v>
      </c>
      <c r="Q12" s="105" t="str">
        <f>PROPER(RTD("cqg.rtd", ,"ContractData", B12, "LongDescription",, "T"))&amp;"    "&amp;IFERROR(TEXT(RTD("cqg.rtd", ,"ContractData", B12, "PerCentNetLastTrade",, "T")/100,"0.00%"),"")</f>
        <v>Caterpillar Inc    2.15%</v>
      </c>
      <c r="R12" s="106"/>
      <c r="S12" s="107"/>
      <c r="T12" s="51" t="s">
        <v>48</v>
      </c>
      <c r="U12" s="54"/>
      <c r="AB12" s="10"/>
    </row>
    <row r="13" spans="1:28" ht="15.95" customHeight="1" x14ac:dyDescent="0.3">
      <c r="B13" s="19" t="s">
        <v>57</v>
      </c>
      <c r="C13" s="4">
        <f>RTD("cqg.rtd", ,"ContractData", B13, "LastTradeToday",, "T")</f>
        <v>156.66</v>
      </c>
      <c r="D13" s="4">
        <f>RTD("cqg.rtd", ,"ContractData", B13, "NetLastTradeToday",, "T")</f>
        <v>-1.27</v>
      </c>
      <c r="E13" s="60"/>
      <c r="F13" s="5">
        <f>IFERROR(RTD("cqg.rtd", ,"ContractData", B13, "PerCentNetLastTrade",, "T")/100,"")</f>
        <v>-8.0415373899829033E-3</v>
      </c>
      <c r="G13" s="5">
        <f t="shared" si="0"/>
        <v>-8.0415373899829033E-3</v>
      </c>
      <c r="H13" s="6">
        <f>RTD("cqg.rtd", ,"ContractData",B13, "T_CVol",, "T")</f>
        <v>749015.83307299996</v>
      </c>
      <c r="I13" s="63">
        <f xml:space="preserve"> H13/RTD("cqg.rtd",,"StudyData"," MA("&amp;B13&amp;",MAType:=Sim,Period:=20,InputChoice:=Vol)",  "Bar",, "Close", "D","-1",,,,,"T")</f>
        <v>4.1180055540703302E-2</v>
      </c>
      <c r="J13" s="7">
        <f>RTD("cqg.rtd", ,"ContractData",B13, "MT_LastBidVolume",, "T")</f>
        <v>100</v>
      </c>
      <c r="K13" s="24">
        <f>RTD("cqg.rtd", ,"ContractData",B13, "Bid",, "T")</f>
        <v>156.58000000000001</v>
      </c>
      <c r="L13" s="25">
        <f>RTD("cqg.rtd", ,"ContractData",B13, "Ask",, "T")</f>
        <v>156.70000000000002</v>
      </c>
      <c r="M13" s="8">
        <f>RTD("cqg.rtd", ,"ContractData",B13, "MT_LastAskVolume",, "T")</f>
        <v>5</v>
      </c>
      <c r="N13" s="3">
        <f>RTD("cqg.rtd", ,"ContractData", B13, "OPen",, "T")</f>
        <v>155.09</v>
      </c>
      <c r="O13" s="3">
        <f>RTD("cqg.rtd", ,"ContractData", B13, "HIgh",, "T")</f>
        <v>157.69</v>
      </c>
      <c r="P13" s="58">
        <f>RTD("cqg.rtd", ,"ContractData", B13, "LOw",, "T")</f>
        <v>154.75</v>
      </c>
      <c r="Q13" s="108" t="str">
        <f>PROPER(RTD("cqg.rtd", ,"ContractData", B13, "LongDescription",, "T"))&amp;"    "&amp;IFERROR(TEXT(RTD("cqg.rtd", ,"ContractData", B13, "PerCentNetLastTrade",, "T")/100,"0.00%"),"")</f>
        <v>Salesforce, Inc.    -0.80%</v>
      </c>
      <c r="R13" s="109"/>
      <c r="S13" s="110"/>
      <c r="T13" s="52" t="s">
        <v>48</v>
      </c>
      <c r="U13" s="54"/>
      <c r="AB13" s="10"/>
    </row>
    <row r="14" spans="1:28" ht="15.95" customHeight="1" x14ac:dyDescent="0.3">
      <c r="B14" s="18" t="s">
        <v>16</v>
      </c>
      <c r="C14" s="4">
        <f>RTD("cqg.rtd", ,"ContractData", B14, "LastTradeToday",, "T")</f>
        <v>118.81</v>
      </c>
      <c r="D14" s="4">
        <f>RTD("cqg.rtd", ,"ContractData", B14, "NetLastTradeToday",, "T")</f>
        <v>1.1100000000000001</v>
      </c>
      <c r="E14" s="60"/>
      <c r="F14" s="5">
        <f>IFERROR(RTD("cqg.rtd", ,"ContractData", B14, "PerCentNetLastTrade",, "T")/100,"")</f>
        <v>9.4307561597281216E-3</v>
      </c>
      <c r="G14" s="5">
        <f t="shared" si="0"/>
        <v>9.4307561597281216E-3</v>
      </c>
      <c r="H14" s="6">
        <f>RTD("cqg.rtd", ,"ContractData",B14, "T_CVol",, "T")</f>
        <v>1499512.894422</v>
      </c>
      <c r="I14" s="63">
        <f xml:space="preserve"> H14/RTD("cqg.rtd",,"StudyData"," MA("&amp;B14&amp;",MAType:=Sim,Period:=20,InputChoice:=Vol)",  "Bar",, "Close", "D","-1",,,,,"T")</f>
        <v>5.7379165953079195E-2</v>
      </c>
      <c r="J14" s="7">
        <f>RTD("cqg.rtd", ,"ContractData",B14, "MT_LastBidVolume",, "T")</f>
        <v>100</v>
      </c>
      <c r="K14" s="24">
        <f>RTD("cqg.rtd", ,"ContractData",B14, "Bid",, "T")</f>
        <v>118.77</v>
      </c>
      <c r="L14" s="25">
        <f>RTD("cqg.rtd", ,"ContractData",B14, "Ask",, "T")</f>
        <v>118.84</v>
      </c>
      <c r="M14" s="8">
        <f>RTD("cqg.rtd", ,"ContractData",B14, "MT_LastAskVolume",, "T")</f>
        <v>40</v>
      </c>
      <c r="N14" s="3">
        <f>RTD("cqg.rtd", ,"ContractData", B14, "OPen",, "T")</f>
        <v>116.78</v>
      </c>
      <c r="O14" s="3">
        <f>RTD("cqg.rtd", ,"ContractData", B14, "HIgh",, "T")</f>
        <v>118.84</v>
      </c>
      <c r="P14" s="58">
        <f>RTD("cqg.rtd", ,"ContractData", B14, "LOw",, "T")</f>
        <v>116.2</v>
      </c>
      <c r="Q14" s="105" t="str">
        <f>PROPER(RTD("cqg.rtd", ,"ContractData", B14, "LongDescription",, "T"))&amp;"    "&amp;IFERROR(TEXT(RTD("cqg.rtd", ,"ContractData", B14, "PerCentNetLastTrade",, "T")/100,"0.00%"),"")</f>
        <v>Cisco Systems Inc.    0.94%</v>
      </c>
      <c r="R14" s="106"/>
      <c r="S14" s="107"/>
      <c r="T14" s="51" t="s">
        <v>48</v>
      </c>
      <c r="U14" s="54"/>
      <c r="AB14" s="10"/>
    </row>
    <row r="15" spans="1:28" ht="15.95" customHeight="1" x14ac:dyDescent="0.3">
      <c r="B15" s="19" t="s">
        <v>17</v>
      </c>
      <c r="C15" s="4">
        <f>RTD("cqg.rtd", ,"ContractData", B15, "LastTradeToday",, "T")</f>
        <v>168.27</v>
      </c>
      <c r="D15" s="4">
        <f>RTD("cqg.rtd", ,"ContractData", B15, "NetLastTradeToday",, "T")</f>
        <v>-0.2</v>
      </c>
      <c r="E15" s="60"/>
      <c r="F15" s="5">
        <f>IFERROR(RTD("cqg.rtd", ,"ContractData", B15, "PerCentNetLastTrade",, "T")/100,"")</f>
        <v>-1.1871549830830416E-3</v>
      </c>
      <c r="G15" s="5">
        <f t="shared" si="0"/>
        <v>-1.1871549830830416E-3</v>
      </c>
      <c r="H15" s="6">
        <f>RTD("cqg.rtd", ,"ContractData",B15, "T_CVol",, "T")</f>
        <v>732465.963307</v>
      </c>
      <c r="I15" s="63">
        <f xml:space="preserve"> H15/RTD("cqg.rtd",,"StudyData"," MA("&amp;B15&amp;",MAType:=Sim,Period:=20,InputChoice:=Vol)",  "Bar",, "Close", "D","-1",,,,,"T")</f>
        <v>8.1359822162934206E-2</v>
      </c>
      <c r="J15" s="7">
        <f>RTD("cqg.rtd", ,"ContractData",B15, "MT_LastBidVolume",, "T")</f>
        <v>200</v>
      </c>
      <c r="K15" s="24">
        <f>RTD("cqg.rtd", ,"ContractData",B15, "Bid",, "T")</f>
        <v>168.24</v>
      </c>
      <c r="L15" s="25">
        <f>RTD("cqg.rtd", ,"ContractData",B15, "Ask",, "T")</f>
        <v>168.31</v>
      </c>
      <c r="M15" s="8">
        <f>RTD("cqg.rtd", ,"ContractData",B15, "MT_LastAskVolume",, "T")</f>
        <v>58</v>
      </c>
      <c r="N15" s="3">
        <f>RTD("cqg.rtd", ,"ContractData", B15, "OPen",, "T")</f>
        <v>169.70000000000002</v>
      </c>
      <c r="O15" s="3">
        <f>RTD("cqg.rtd", ,"ContractData", B15, "HIgh",, "T")</f>
        <v>170.46</v>
      </c>
      <c r="P15" s="58">
        <f>RTD("cqg.rtd", ,"ContractData", B15, "LOw",, "T")</f>
        <v>167.75</v>
      </c>
      <c r="Q15" s="108" t="str">
        <f>PROPER(RTD("cqg.rtd", ,"ContractData", B15, "LongDescription",, "T"))&amp;"    "&amp;IFERROR(TEXT(RTD("cqg.rtd", ,"ContractData", B15, "PerCentNetLastTrade",, "T")/100,"0.00%"),"")</f>
        <v>Chevron Corp    -0.12%</v>
      </c>
      <c r="R15" s="109"/>
      <c r="S15" s="110"/>
      <c r="T15" s="52" t="s">
        <v>48</v>
      </c>
      <c r="U15" s="54"/>
      <c r="AB15" s="10"/>
    </row>
    <row r="16" spans="1:28" ht="15.95" customHeight="1" x14ac:dyDescent="0.3">
      <c r="B16" s="19" t="s">
        <v>18</v>
      </c>
      <c r="C16" s="4">
        <f>RTD("cqg.rtd", ,"ContractData", B16, "LastTradeToday",, "T")</f>
        <v>97.23</v>
      </c>
      <c r="D16" s="4">
        <f>RTD("cqg.rtd", ,"ContractData", B16, "NetLastTradeToday",, "T")</f>
        <v>-1.4000000000000001</v>
      </c>
      <c r="E16" s="60"/>
      <c r="F16" s="5">
        <f>IFERROR(RTD("cqg.rtd", ,"ContractData", B16, "PerCentNetLastTrade",, "T")/100,"")</f>
        <v>-1.4194464158978E-2</v>
      </c>
      <c r="G16" s="5">
        <f t="shared" si="0"/>
        <v>-1.4194464158978E-2</v>
      </c>
      <c r="H16" s="6">
        <f>RTD("cqg.rtd", ,"ContractData",B16, "T_CVol",, "T")</f>
        <v>1061742.8666960001</v>
      </c>
      <c r="I16" s="63">
        <f xml:space="preserve"> H16/RTD("cqg.rtd",,"StudyData"," MA("&amp;B16&amp;",MAType:=Sim,Period:=20,InputChoice:=Vol)",  "Bar",, "Close", "D","-1",,,,,"T")</f>
        <v>9.6767051804778639E-2</v>
      </c>
      <c r="J16" s="7">
        <f>RTD("cqg.rtd", ,"ContractData",B16, "MT_LastBidVolume",, "T")</f>
        <v>4</v>
      </c>
      <c r="K16" s="24">
        <f>RTD("cqg.rtd", ,"ContractData",B16, "Bid",, "T")</f>
        <v>97.19</v>
      </c>
      <c r="L16" s="25">
        <f>RTD("cqg.rtd", ,"ContractData",B16, "Ask",, "T")</f>
        <v>97.23</v>
      </c>
      <c r="M16" s="8">
        <f>RTD("cqg.rtd", ,"ContractData",B16, "MT_LastAskVolume",, "T")</f>
        <v>91</v>
      </c>
      <c r="N16" s="3">
        <f>RTD("cqg.rtd", ,"ContractData", B16, "OPen",, "T")</f>
        <v>97.41</v>
      </c>
      <c r="O16" s="3">
        <f>RTD("cqg.rtd", ,"ContractData", B16, "HIgh",, "T")</f>
        <v>97.600000000000009</v>
      </c>
      <c r="P16" s="58">
        <f>RTD("cqg.rtd", ,"ContractData", B16, "LOw",, "T")</f>
        <v>96.72</v>
      </c>
      <c r="Q16" s="105" t="str">
        <f>PROPER(RTD("cqg.rtd", ,"ContractData", B16, "LongDescription",, "T"))&amp;"    "&amp;IFERROR(TEXT(RTD("cqg.rtd", ,"ContractData", B16, "PerCentNetLastTrade",, "T")/100,"0.00%"),"")</f>
        <v>The Walt Disney Company    -1.42%</v>
      </c>
      <c r="R16" s="106"/>
      <c r="S16" s="107"/>
      <c r="T16" s="51" t="s">
        <v>48</v>
      </c>
      <c r="U16" s="54"/>
      <c r="AB16" s="10"/>
    </row>
    <row r="17" spans="2:28" ht="15.95" customHeight="1" x14ac:dyDescent="0.3">
      <c r="B17" s="19" t="s">
        <v>19</v>
      </c>
      <c r="C17" s="4">
        <f>RTD("cqg.rtd", ,"ContractData", B17, "LastTradeToday",, "T")</f>
        <v>1020.5</v>
      </c>
      <c r="D17" s="4">
        <f>RTD("cqg.rtd", ,"ContractData", B17, "NetLastTradeToday",, "T")</f>
        <v>0.28999999999999998</v>
      </c>
      <c r="E17" s="60"/>
      <c r="F17" s="5">
        <f>IFERROR(RTD("cqg.rtd", ,"ContractData", B17, "PerCentNetLastTrade",, "T")/100,"")</f>
        <v>2.8425520236029835E-4</v>
      </c>
      <c r="G17" s="5">
        <f t="shared" si="0"/>
        <v>2.8425520236029835E-4</v>
      </c>
      <c r="H17" s="6">
        <f>RTD("cqg.rtd", ,"ContractData",B17, "T_CVol",, "T")</f>
        <v>235572.956703</v>
      </c>
      <c r="I17" s="63">
        <f xml:space="preserve"> H17/RTD("cqg.rtd",,"StudyData"," MA("&amp;B17&amp;",MAType:=Sim,Period:=20,InputChoice:=Vol)",  "Bar",, "Close", "D","-1",,,,,"T")</f>
        <v>9.4974868842051113E-2</v>
      </c>
      <c r="J17" s="7">
        <f>RTD("cqg.rtd", ,"ContractData",B17, "MT_LastBidVolume",, "T")</f>
        <v>80</v>
      </c>
      <c r="K17" s="24">
        <f>RTD("cqg.rtd", ,"ContractData",B17, "Bid",, "T")</f>
        <v>1020.02</v>
      </c>
      <c r="L17" s="25">
        <f>RTD("cqg.rtd", ,"ContractData",B17, "Ask",, "T")</f>
        <v>1020.95</v>
      </c>
      <c r="M17" s="8">
        <f>RTD("cqg.rtd", ,"ContractData",B17, "MT_LastAskVolume",, "T")</f>
        <v>40</v>
      </c>
      <c r="N17" s="3">
        <f>RTD("cqg.rtd", ,"ContractData", B17, "OPen",, "T")</f>
        <v>1019.2900000000001</v>
      </c>
      <c r="O17" s="3">
        <f>RTD("cqg.rtd", ,"ContractData", B17, "HIgh",, "T")</f>
        <v>1023</v>
      </c>
      <c r="P17" s="58">
        <f>RTD("cqg.rtd", ,"ContractData", B17, "LOw",, "T")</f>
        <v>1006.11</v>
      </c>
      <c r="Q17" s="108" t="str">
        <f>PROPER(RTD("cqg.rtd", ,"ContractData", B17, "LongDescription",, "T"))&amp;"    "&amp;IFERROR(TEXT(RTD("cqg.rtd", ,"ContractData", B17, "PerCentNetLastTrade",, "T")/100,"0.00%"),"")</f>
        <v>Goldman Sachs Group    0.03%</v>
      </c>
      <c r="R17" s="109"/>
      <c r="S17" s="110"/>
      <c r="T17" s="52" t="s">
        <v>48</v>
      </c>
      <c r="U17" s="54"/>
      <c r="AB17" s="10"/>
    </row>
    <row r="18" spans="2:28" ht="15.95" customHeight="1" x14ac:dyDescent="0.3">
      <c r="B18" s="18" t="s">
        <v>90</v>
      </c>
      <c r="C18" s="4">
        <f>RTD("cqg.rtd", ,"ContractData", B18, "LastTradeToday",, "T")</f>
        <v>351.66</v>
      </c>
      <c r="D18" s="4">
        <f>RTD("cqg.rtd", ,"ContractData", B18, "NetLastTradeToday",, "T")</f>
        <v>-1.99</v>
      </c>
      <c r="E18" s="60"/>
      <c r="F18" s="5">
        <f>IFERROR(RTD("cqg.rtd", ,"ContractData", B18, "PerCentNetLastTrade",, "T")/100,"")</f>
        <v>-5.6270323766435737E-3</v>
      </c>
      <c r="G18" s="5">
        <f t="shared" si="0"/>
        <v>-5.6270323766435737E-3</v>
      </c>
      <c r="H18" s="6">
        <f>RTD("cqg.rtd", ,"ContractData",B18, "T_CVol",, "T")</f>
        <v>4242033.7248160001</v>
      </c>
      <c r="I18" s="63">
        <f xml:space="preserve"> H18/RTD("cqg.rtd",,"StudyData"," MA("&amp;B18&amp;",MAType:=Sim,Period:=20,InputChoice:=Vol)",  "Bar",, "Close", "D","-1",,,,,"T")</f>
        <v>0.10434500828146565</v>
      </c>
      <c r="J18" s="7">
        <f>RTD("cqg.rtd", ,"ContractData",B18, "MT_LastBidVolume",, "T")</f>
        <v>10</v>
      </c>
      <c r="K18" s="24">
        <f>RTD("cqg.rtd", ,"ContractData",B18, "Bid",, "T")</f>
        <v>351.61</v>
      </c>
      <c r="L18" s="25">
        <f>RTD("cqg.rtd", ,"ContractData",B18, "Ask",, "T")</f>
        <v>351.69</v>
      </c>
      <c r="M18" s="8">
        <f>RTD("cqg.rtd", ,"ContractData",B18, "MT_LastAskVolume",, "T")</f>
        <v>14</v>
      </c>
      <c r="N18" s="3">
        <f>RTD("cqg.rtd", ,"ContractData", B18, "OPen",, "T")</f>
        <v>353.86</v>
      </c>
      <c r="O18" s="3">
        <f>RTD("cqg.rtd", ,"ContractData", B18, "HIgh",, "T")</f>
        <v>354.89</v>
      </c>
      <c r="P18" s="58">
        <f>RTD("cqg.rtd", ,"ContractData", B18, "LOw",, "T")</f>
        <v>350.65000000000003</v>
      </c>
      <c r="Q18" s="105" t="str">
        <f>PROPER(RTD("cqg.rtd", ,"ContractData", B18, "LongDescription",, "T"))&amp;"    "&amp;IFERROR(TEXT(RTD("cqg.rtd", ,"ContractData", B18, "PerCentNetLastTrade",, "T")/100,"0.00%"),"")</f>
        <v>Alphabet Cl A Cmn    -0.56%</v>
      </c>
      <c r="R18" s="106"/>
      <c r="S18" s="107"/>
      <c r="T18" s="51" t="s">
        <v>48</v>
      </c>
      <c r="U18" s="54"/>
      <c r="AB18" s="10"/>
    </row>
    <row r="19" spans="2:28" ht="15.95" customHeight="1" x14ac:dyDescent="0.3">
      <c r="B19" s="18" t="s">
        <v>20</v>
      </c>
      <c r="C19" s="4">
        <f>RTD("cqg.rtd", ,"ContractData", B19, "LastTradeToday",, "T")</f>
        <v>349.61</v>
      </c>
      <c r="D19" s="4">
        <f>RTD("cqg.rtd", ,"ContractData", B19, "NetLastTradeToday",, "T")</f>
        <v>-1.2</v>
      </c>
      <c r="E19" s="60"/>
      <c r="F19" s="5">
        <f>IFERROR(RTD("cqg.rtd", ,"ContractData", B19, "PerCentNetLastTrade",, "T")/100,"")</f>
        <v>-3.4206550554431174E-3</v>
      </c>
      <c r="G19" s="5">
        <f t="shared" si="0"/>
        <v>-3.4206550554431174E-3</v>
      </c>
      <c r="H19" s="6">
        <f>RTD("cqg.rtd", ,"ContractData",B19, "T_CVol",, "T")</f>
        <v>329541.85888999997</v>
      </c>
      <c r="I19" s="63">
        <f xml:space="preserve"> H19/RTD("cqg.rtd",,"StudyData"," MA("&amp;B19&amp;",MAType:=Sim,Period:=20,InputChoice:=Vol)",  "Bar",, "Close", "D","-1",,,,,"T")</f>
        <v>6.1589318151412796E-2</v>
      </c>
      <c r="J19" s="7">
        <f>RTD("cqg.rtd", ,"ContractData",B19, "MT_LastBidVolume",, "T")</f>
        <v>200</v>
      </c>
      <c r="K19" s="24">
        <f>RTD("cqg.rtd", ,"ContractData",B19, "Bid",, "T")</f>
        <v>349.59000000000003</v>
      </c>
      <c r="L19" s="25">
        <f>RTD("cqg.rtd", ,"ContractData",B19, "Ask",, "T")</f>
        <v>349.89</v>
      </c>
      <c r="M19" s="8">
        <f>RTD("cqg.rtd", ,"ContractData",B19, "MT_LastAskVolume",, "T")</f>
        <v>160</v>
      </c>
      <c r="N19" s="3">
        <f>RTD("cqg.rtd", ,"ContractData", B19, "OPen",, "T")</f>
        <v>350.68</v>
      </c>
      <c r="O19" s="3">
        <f>RTD("cqg.rtd", ,"ContractData", B19, "HIgh",, "T")</f>
        <v>351.26</v>
      </c>
      <c r="P19" s="58">
        <f>RTD("cqg.rtd", ,"ContractData", B19, "LOw",, "T")</f>
        <v>347.3</v>
      </c>
      <c r="Q19" s="108" t="str">
        <f>PROPER(RTD("cqg.rtd", ,"ContractData", B19, "LongDescription",, "T"))&amp;"    "&amp;IFERROR(TEXT(RTD("cqg.rtd", ,"ContractData", B19, "PerCentNetLastTrade",, "T")/100,"0.00%"),"")</f>
        <v>Home Depot, Inc.    -0.34%</v>
      </c>
      <c r="R19" s="109"/>
      <c r="S19" s="110"/>
      <c r="T19" s="52" t="s">
        <v>48</v>
      </c>
      <c r="U19" s="54"/>
      <c r="AB19" s="10"/>
    </row>
    <row r="20" spans="2:28" ht="15.95" customHeight="1" x14ac:dyDescent="0.3">
      <c r="B20" s="19" t="s">
        <v>55</v>
      </c>
      <c r="C20" s="4">
        <f>RTD("cqg.rtd", ,"ContractData", B20, "LastTradeToday",, "T")</f>
        <v>228.12</v>
      </c>
      <c r="D20" s="4">
        <f>RTD("cqg.rtd", ,"ContractData", B20, "NetLastTradeToday",, "T")</f>
        <v>0.32</v>
      </c>
      <c r="E20" s="60"/>
      <c r="F20" s="5">
        <f>IFERROR(RTD("cqg.rtd", ,"ContractData", B20, "PerCentNetLastTrade",, "T")/100,"")</f>
        <v>1.4047410008779632E-3</v>
      </c>
      <c r="G20" s="5">
        <f t="shared" si="0"/>
        <v>1.4047410008779632E-3</v>
      </c>
      <c r="H20" s="6">
        <f>RTD("cqg.rtd", ,"ContractData",B20, "T_CVol",, "T")</f>
        <v>491958.726624</v>
      </c>
      <c r="I20" s="63">
        <f xml:space="preserve"> H20/RTD("cqg.rtd",,"StudyData"," MA("&amp;B20&amp;",MAType:=Sim,Period:=20,InputChoice:=Vol)",  "Bar",, "Close", "D","-1",,,,,"T")</f>
        <v>0.15048569168639284</v>
      </c>
      <c r="J20" s="7">
        <f>RTD("cqg.rtd", ,"ContractData",B20, "MT_LastBidVolume",, "T")</f>
        <v>200</v>
      </c>
      <c r="K20" s="24">
        <f>RTD("cqg.rtd", ,"ContractData",B20, "Bid",, "T")</f>
        <v>228.03</v>
      </c>
      <c r="L20" s="25">
        <f>RTD("cqg.rtd", ,"ContractData",B20, "Ask",, "T")</f>
        <v>228.22</v>
      </c>
      <c r="M20" s="8">
        <f>RTD("cqg.rtd", ,"ContractData",B20, "MT_LastAskVolume",, "T")</f>
        <v>200</v>
      </c>
      <c r="N20" s="3">
        <f>RTD("cqg.rtd", ,"ContractData", B20, "OPen",, "T")</f>
        <v>231.35</v>
      </c>
      <c r="O20" s="3">
        <f>RTD("cqg.rtd", ,"ContractData", B20, "HIgh",, "T")</f>
        <v>232.55</v>
      </c>
      <c r="P20" s="58">
        <f>RTD("cqg.rtd", ,"ContractData", B20, "LOw",, "T")</f>
        <v>226.14000000000001</v>
      </c>
      <c r="Q20" s="105" t="str">
        <f>PROPER(RTD("cqg.rtd", ,"ContractData", B20, "LongDescription",, "T"))&amp;"    "&amp;IFERROR(TEXT(RTD("cqg.rtd", ,"ContractData", B20, "PerCentNetLastTrade",, "T")/100,"0.00%"),"")</f>
        <v>Honeywell Intl Inc    0.14%</v>
      </c>
      <c r="R20" s="106"/>
      <c r="S20" s="107"/>
      <c r="T20" s="51" t="s">
        <v>48</v>
      </c>
      <c r="U20" s="54"/>
      <c r="AB20" s="10"/>
    </row>
    <row r="21" spans="2:28" ht="15.95" customHeight="1" x14ac:dyDescent="0.3">
      <c r="B21" s="19" t="s">
        <v>21</v>
      </c>
      <c r="C21" s="4">
        <f>RTD("cqg.rtd", ,"ContractData", B21, "LastTradeToday",, "T")</f>
        <v>275.78000000000003</v>
      </c>
      <c r="D21" s="4">
        <f>RTD("cqg.rtd", ,"ContractData", B21, "NetLastTradeToday",, "T")</f>
        <v>-2.2200000000000002</v>
      </c>
      <c r="E21" s="60"/>
      <c r="F21" s="5">
        <f>IFERROR(RTD("cqg.rtd", ,"ContractData", B21, "PerCentNetLastTrade",, "T")/100,"")</f>
        <v>-7.9856115107913676E-3</v>
      </c>
      <c r="G21" s="5">
        <f t="shared" si="0"/>
        <v>-7.9856115107913676E-3</v>
      </c>
      <c r="H21" s="6">
        <f>RTD("cqg.rtd", ,"ContractData",B21, "T_CVol",, "T")</f>
        <v>702456.719912</v>
      </c>
      <c r="I21" s="63">
        <f xml:space="preserve"> H21/RTD("cqg.rtd",,"StudyData"," MA("&amp;B21&amp;",MAType:=Sim,Period:=20,InputChoice:=Vol)",  "Bar",, "Close", "D","-1",,,,,"T")</f>
        <v>6.5906879272789487E-2</v>
      </c>
      <c r="J21" s="7">
        <f>RTD("cqg.rtd", ,"ContractData",B21, "MT_LastBidVolume",, "T")</f>
        <v>200</v>
      </c>
      <c r="K21" s="24">
        <f>RTD("cqg.rtd", ,"ContractData",B21, "Bid",, "T")</f>
        <v>275.59000000000003</v>
      </c>
      <c r="L21" s="25">
        <f>RTD("cqg.rtd", ,"ContractData",B21, "Ask",, "T")</f>
        <v>275.98</v>
      </c>
      <c r="M21" s="8">
        <f>RTD("cqg.rtd", ,"ContractData",B21, "MT_LastAskVolume",, "T")</f>
        <v>100</v>
      </c>
      <c r="N21" s="3">
        <f>RTD("cqg.rtd", ,"ContractData", B21, "OPen",, "T")</f>
        <v>273.20999999999998</v>
      </c>
      <c r="O21" s="3">
        <f>RTD("cqg.rtd", ,"ContractData", B21, "HIgh",, "T")</f>
        <v>276.15000000000003</v>
      </c>
      <c r="P21" s="58">
        <f>RTD("cqg.rtd", ,"ContractData", B21, "LOw",, "T")</f>
        <v>271.12</v>
      </c>
      <c r="Q21" s="108" t="str">
        <f>PROPER(RTD("cqg.rtd", ,"ContractData", B21, "LongDescription",, "T"))&amp;"    "&amp;IFERROR(TEXT(RTD("cqg.rtd", ,"ContractData", B21, "PerCentNetLastTrade",, "T")/100,"0.00%"),"")</f>
        <v>International Business Machines    -0.80%</v>
      </c>
      <c r="R21" s="109"/>
      <c r="S21" s="110"/>
      <c r="T21" s="52" t="s">
        <v>48</v>
      </c>
      <c r="U21" s="54"/>
      <c r="AB21" s="10"/>
    </row>
    <row r="22" spans="2:28" ht="15.95" customHeight="1" x14ac:dyDescent="0.3">
      <c r="B22" s="18" t="s">
        <v>22</v>
      </c>
      <c r="C22" s="4">
        <f>RTD("cqg.rtd", ,"ContractData", B22, "LastTradeToday",, "T")</f>
        <v>256.55</v>
      </c>
      <c r="D22" s="4">
        <f>RTD("cqg.rtd", ,"ContractData", B22, "NetLastTradeToday",, "T")</f>
        <v>-1.96</v>
      </c>
      <c r="E22" s="60"/>
      <c r="F22" s="5">
        <f>IFERROR(RTD("cqg.rtd", ,"ContractData", B22, "PerCentNetLastTrade",, "T")/100,"")</f>
        <v>-7.5819117248849179E-3</v>
      </c>
      <c r="G22" s="5">
        <f t="shared" si="0"/>
        <v>-7.5819117248849179E-3</v>
      </c>
      <c r="H22" s="6">
        <f>RTD("cqg.rtd", ,"ContractData",B22, "T_CVol",, "T")</f>
        <v>652475.69795099995</v>
      </c>
      <c r="I22" s="63">
        <f xml:space="preserve"> H22/RTD("cqg.rtd",,"StudyData"," MA("&amp;B22&amp;",MAType:=Sim,Period:=20,InputChoice:=Vol)",  "Bar",, "Close", "D","-1",,,,,"T")</f>
        <v>7.2433920631196844E-2</v>
      </c>
      <c r="J22" s="7">
        <f>RTD("cqg.rtd", ,"ContractData",B22, "MT_LastBidVolume",, "T")</f>
        <v>200</v>
      </c>
      <c r="K22" s="24">
        <f>RTD("cqg.rtd", ,"ContractData",B22, "Bid",, "T")</f>
        <v>256.3</v>
      </c>
      <c r="L22" s="25">
        <f>RTD("cqg.rtd", ,"ContractData",B22, "Ask",, "T")</f>
        <v>256.55</v>
      </c>
      <c r="M22" s="8">
        <f>RTD("cqg.rtd", ,"ContractData",B22, "MT_LastAskVolume",, "T")</f>
        <v>200</v>
      </c>
      <c r="N22" s="3">
        <f>RTD("cqg.rtd", ,"ContractData", B22, "OPen",, "T")</f>
        <v>259</v>
      </c>
      <c r="O22" s="3">
        <f>RTD("cqg.rtd", ,"ContractData", B22, "HIgh",, "T")</f>
        <v>259.89999999999998</v>
      </c>
      <c r="P22" s="58">
        <f>RTD("cqg.rtd", ,"ContractData", B22, "LOw",, "T")</f>
        <v>256.23</v>
      </c>
      <c r="Q22" s="105" t="str">
        <f>RTD("cqg.rtd", ,"ContractData", B22, "LongDescription",, "T")&amp;"    "&amp;IFERROR(TEXT(RTD("cqg.rtd", ,"ContractData", B22, "PerCentNetLastTrade",, "T")/100,"0.00%"),"")</f>
        <v>Johnson &amp; Johnson    -0.76%</v>
      </c>
      <c r="R22" s="106"/>
      <c r="S22" s="107"/>
      <c r="T22" s="51" t="s">
        <v>48</v>
      </c>
      <c r="U22" s="54"/>
      <c r="AB22" s="10"/>
    </row>
    <row r="23" spans="2:28" ht="15.95" customHeight="1" x14ac:dyDescent="0.3">
      <c r="B23" s="19" t="s">
        <v>23</v>
      </c>
      <c r="C23" s="4">
        <f>RTD("cqg.rtd", ,"ContractData", B23, "LastTradeToday",, "T")</f>
        <v>329.13</v>
      </c>
      <c r="D23" s="4">
        <f>RTD("cqg.rtd", ,"ContractData", B23, "NetLastTradeToday",, "T")</f>
        <v>-0.26</v>
      </c>
      <c r="E23" s="60"/>
      <c r="F23" s="5">
        <f>IFERROR(RTD("cqg.rtd", ,"ContractData", B23, "PerCentNetLastTrade",, "T")/100,"")</f>
        <v>-7.8933786696621028E-4</v>
      </c>
      <c r="G23" s="5">
        <f t="shared" si="0"/>
        <v>-7.8933786696621028E-4</v>
      </c>
      <c r="H23" s="6">
        <f>RTD("cqg.rtd", ,"ContractData",B23, "T_CVol",, "T")</f>
        <v>433246.80672300002</v>
      </c>
      <c r="I23" s="63">
        <f xml:space="preserve"> H23/RTD("cqg.rtd",,"StudyData"," MA("&amp;B23&amp;",MAType:=Sim,Period:=20,InputChoice:=Vol)",  "Bar",, "Close", "D","-1",,,,,"T")</f>
        <v>4.3786596811011089E-2</v>
      </c>
      <c r="J23" s="7">
        <f>RTD("cqg.rtd", ,"ContractData",B23, "MT_LastBidVolume",, "T")</f>
        <v>200</v>
      </c>
      <c r="K23" s="24">
        <f>RTD("cqg.rtd", ,"ContractData",B23, "Bid",, "T")</f>
        <v>329.03000000000003</v>
      </c>
      <c r="L23" s="25">
        <f>RTD("cqg.rtd", ,"ContractData",B23, "Ask",, "T")</f>
        <v>329.23</v>
      </c>
      <c r="M23" s="8">
        <f>RTD("cqg.rtd", ,"ContractData",B23, "MT_LastAskVolume",, "T")</f>
        <v>320</v>
      </c>
      <c r="N23" s="3">
        <f>RTD("cqg.rtd", ,"ContractData", B23, "OPen",, "T")</f>
        <v>328.89</v>
      </c>
      <c r="O23" s="3">
        <f>RTD("cqg.rtd", ,"ContractData", B23, "HIgh",, "T")</f>
        <v>330.29</v>
      </c>
      <c r="P23" s="58">
        <f>RTD("cqg.rtd", ,"ContractData", B23, "LOw",, "T")</f>
        <v>327.19</v>
      </c>
      <c r="Q23" s="108" t="str">
        <f>PROPER(RTD("cqg.rtd", ,"ContractData", B23, "LongDescription",, "T"))&amp;"    "&amp;IFERROR(TEXT(RTD("cqg.rtd", ,"ContractData", B23, "PerCentNetLastTrade",, "T")/100,"0.00%"),"")</f>
        <v>Jpmorgan Chase &amp; Co.    -0.08%</v>
      </c>
      <c r="R23" s="109"/>
      <c r="S23" s="110"/>
      <c r="T23" s="52" t="s">
        <v>48</v>
      </c>
      <c r="U23" s="54"/>
      <c r="AB23" s="10"/>
    </row>
    <row r="24" spans="2:28" ht="15.95" customHeight="1" x14ac:dyDescent="0.3">
      <c r="B24" s="19" t="s">
        <v>24</v>
      </c>
      <c r="C24" s="4">
        <f>RTD("cqg.rtd", ,"ContractData", B24, "LastTradeToday",, "T")</f>
        <v>81.680000000000007</v>
      </c>
      <c r="D24" s="4">
        <f>RTD("cqg.rtd", ,"ContractData", B24, "NetLastTradeToday",, "T")</f>
        <v>-0.97</v>
      </c>
      <c r="E24" s="60"/>
      <c r="F24" s="5">
        <f>IFERROR(RTD("cqg.rtd", ,"ContractData", B24, "PerCentNetLastTrade",, "T")/100,"")</f>
        <v>-1.1736237144585602E-2</v>
      </c>
      <c r="G24" s="5">
        <f t="shared" si="0"/>
        <v>-1.1736237144585602E-2</v>
      </c>
      <c r="H24" s="6">
        <f>RTD("cqg.rtd", ,"ContractData",B24, "T_CVol",, "T")</f>
        <v>1088567.3496010001</v>
      </c>
      <c r="I24" s="63">
        <f xml:space="preserve"> H24/RTD("cqg.rtd",,"StudyData"," MA("&amp;B24&amp;",MAType:=Sim,Period:=20,InputChoice:=Vol)",  "Bar",, "Close", "D","-1",,,,,"T")</f>
        <v>5.3061958994070721E-2</v>
      </c>
      <c r="J24" s="7">
        <f>RTD("cqg.rtd", ,"ContractData",B24, "MT_LastBidVolume",, "T")</f>
        <v>52</v>
      </c>
      <c r="K24" s="24">
        <f>RTD("cqg.rtd", ,"ContractData",B24, "Bid",, "T")</f>
        <v>81.67</v>
      </c>
      <c r="L24" s="25">
        <f>RTD("cqg.rtd", ,"ContractData",B24, "Ask",, "T")</f>
        <v>81.7</v>
      </c>
      <c r="M24" s="8">
        <f>RTD("cqg.rtd", ,"ContractData",B24, "MT_LastAskVolume",, "T")</f>
        <v>300</v>
      </c>
      <c r="N24" s="3">
        <f>RTD("cqg.rtd", ,"ContractData", B24, "OPen",, "T")</f>
        <v>82.5</v>
      </c>
      <c r="O24" s="3">
        <f>RTD("cqg.rtd", ,"ContractData", B24, "HIgh",, "T")</f>
        <v>82.53</v>
      </c>
      <c r="P24" s="58">
        <f>RTD("cqg.rtd", ,"ContractData", B24, "LOw",, "T")</f>
        <v>81.56</v>
      </c>
      <c r="Q24" s="105" t="str">
        <f>PROPER(RTD("cqg.rtd", ,"ContractData", B24, "LongDescription",, "T"))&amp;"    "&amp;IFERROR(TEXT(RTD("cqg.rtd", ,"ContractData", B24, "PerCentNetLastTrade",, "T")/100,"0.00%"),"")</f>
        <v>Coca-Cola Company    -1.17%</v>
      </c>
      <c r="R24" s="106"/>
      <c r="S24" s="107"/>
      <c r="T24" s="51" t="s">
        <v>48</v>
      </c>
      <c r="U24" s="54"/>
      <c r="AB24" s="10"/>
    </row>
    <row r="25" spans="2:28" ht="15.95" customHeight="1" x14ac:dyDescent="0.3">
      <c r="B25" s="18" t="s">
        <v>25</v>
      </c>
      <c r="C25" s="4">
        <f>RTD("cqg.rtd", ,"ContractData", B25, "LastTradeToday",, "T")</f>
        <v>268.38</v>
      </c>
      <c r="D25" s="4">
        <f>RTD("cqg.rtd", ,"ContractData", B25, "NetLastTradeToday",, "T")</f>
        <v>1.2</v>
      </c>
      <c r="E25" s="60"/>
      <c r="F25" s="5">
        <f>IFERROR(RTD("cqg.rtd", ,"ContractData", B25, "PerCentNetLastTrade",, "T")/100,"")</f>
        <v>4.4913541432741975E-3</v>
      </c>
      <c r="G25" s="5">
        <f t="shared" si="0"/>
        <v>4.4913541432741975E-3</v>
      </c>
      <c r="H25" s="6">
        <f>RTD("cqg.rtd", ,"ContractData",B25, "T_CVol",, "T")</f>
        <v>312543.49618199997</v>
      </c>
      <c r="I25" s="63">
        <f xml:space="preserve"> H25/RTD("cqg.rtd",,"StudyData"," MA("&amp;B25&amp;",MAType:=Sim,Period:=20,InputChoice:=Vol)",  "Bar",, "Close", "D","-1",,,,,"T")</f>
        <v>6.491995258008286E-2</v>
      </c>
      <c r="J25" s="7">
        <f>RTD("cqg.rtd", ,"ContractData",B25, "MT_LastBidVolume",, "T")</f>
        <v>120</v>
      </c>
      <c r="K25" s="24">
        <f>RTD("cqg.rtd", ,"ContractData",B25, "Bid",, "T")</f>
        <v>268.38</v>
      </c>
      <c r="L25" s="25">
        <f>RTD("cqg.rtd", ,"ContractData",B25, "Ask",, "T")</f>
        <v>268.54000000000002</v>
      </c>
      <c r="M25" s="8">
        <f>RTD("cqg.rtd", ,"ContractData",B25, "MT_LastAskVolume",, "T")</f>
        <v>40</v>
      </c>
      <c r="N25" s="3">
        <f>RTD("cqg.rtd", ,"ContractData", B25, "OPen",, "T")</f>
        <v>268.2</v>
      </c>
      <c r="O25" s="3">
        <f>RTD("cqg.rtd", ,"ContractData", B25, "HIgh",, "T")</f>
        <v>269.14999999999998</v>
      </c>
      <c r="P25" s="58">
        <f>RTD("cqg.rtd", ,"ContractData", B25, "LOw",, "T")</f>
        <v>267.39</v>
      </c>
      <c r="Q25" s="108" t="str">
        <f>PROPER(RTD("cqg.rtd", ,"ContractData", B25, "LongDescription",, "T"))&amp;"    "&amp;IFERROR(TEXT(RTD("cqg.rtd", ,"ContractData", B25, "PerCentNetLastTrade",, "T")/100,"0.00%"),"")</f>
        <v>Mcdonald'S Corporation    0.45%</v>
      </c>
      <c r="R25" s="109"/>
      <c r="S25" s="110"/>
      <c r="T25" s="52" t="s">
        <v>48</v>
      </c>
      <c r="U25" s="54"/>
      <c r="AB25" s="10"/>
    </row>
    <row r="26" spans="2:28" ht="15.95" customHeight="1" x14ac:dyDescent="0.3">
      <c r="B26" s="19" t="s">
        <v>27</v>
      </c>
      <c r="C26" s="4">
        <f>RTD("cqg.rtd", ,"ContractData", B26, "LastTradeToday",, "T")</f>
        <v>128.19</v>
      </c>
      <c r="D26" s="4">
        <f>RTD("cqg.rtd", ,"ContractData", B26, "NetLastTradeToday",, "T")</f>
        <v>-1.19</v>
      </c>
      <c r="E26" s="60"/>
      <c r="F26" s="5">
        <f>IFERROR(RTD("cqg.rtd", ,"ContractData", B26, "PerCentNetLastTrade",, "T")/100,"")</f>
        <v>-9.1977121657134016E-3</v>
      </c>
      <c r="G26" s="5">
        <f t="shared" si="0"/>
        <v>-9.1977121657134016E-3</v>
      </c>
      <c r="H26" s="6">
        <f>RTD("cqg.rtd", ,"ContractData",B26, "T_CVol",, "T")</f>
        <v>1100277.726636</v>
      </c>
      <c r="I26" s="63">
        <f xml:space="preserve"> H26/RTD("cqg.rtd",,"StudyData"," MA("&amp;B26&amp;",MAType:=Sim,Period:=20,InputChoice:=Vol)",  "Bar",, "Close", "D","-1",,,,,"T")</f>
        <v>8.6543229623865056E-2</v>
      </c>
      <c r="J26" s="7">
        <f>RTD("cqg.rtd", ,"ContractData",B26, "MT_LastBidVolume",, "T")</f>
        <v>400</v>
      </c>
      <c r="K26" s="24">
        <f>RTD("cqg.rtd", ,"ContractData",B26, "Bid",, "T")</f>
        <v>128.17000000000002</v>
      </c>
      <c r="L26" s="25">
        <f>RTD("cqg.rtd", ,"ContractData",B26, "Ask",, "T")</f>
        <v>128.22999999999999</v>
      </c>
      <c r="M26" s="8">
        <f>RTD("cqg.rtd", ,"ContractData",B26, "MT_LastAskVolume",, "T")</f>
        <v>100</v>
      </c>
      <c r="N26" s="3">
        <f>RTD("cqg.rtd", ,"ContractData", B26, "OPen",, "T")</f>
        <v>129.21</v>
      </c>
      <c r="O26" s="3">
        <f>RTD("cqg.rtd", ,"ContractData", B26, "HIgh",, "T")</f>
        <v>130.29</v>
      </c>
      <c r="P26" s="58">
        <f>RTD("cqg.rtd", ,"ContractData", B26, "LOw",, "T")</f>
        <v>128.18</v>
      </c>
      <c r="Q26" s="105" t="str">
        <f>PROPER(RTD("cqg.rtd", ,"ContractData", B26, "LongDescription",, "T"))&amp;"    "&amp;IFERROR(TEXT(RTD("cqg.rtd", ,"ContractData", B26, "PerCentNetLastTrade",, "T")/100,"0.00%"),"")</f>
        <v>Merck &amp; Co Inc    -0.92%</v>
      </c>
      <c r="R26" s="106"/>
      <c r="S26" s="107"/>
      <c r="T26" s="51" t="s">
        <v>48</v>
      </c>
      <c r="U26" s="54"/>
      <c r="AB26" s="10"/>
    </row>
    <row r="27" spans="2:28" ht="15.95" customHeight="1" x14ac:dyDescent="0.3">
      <c r="B27" s="18" t="s">
        <v>34</v>
      </c>
      <c r="C27" s="4">
        <f>RTD("cqg.rtd", ,"ContractData", B27, "LastTradeToday",, "T")</f>
        <v>371.93</v>
      </c>
      <c r="D27" s="4">
        <f>RTD("cqg.rtd", ,"ContractData", B27, "NetLastTradeToday",, "T")</f>
        <v>3.36</v>
      </c>
      <c r="E27" s="60"/>
      <c r="F27" s="5">
        <f>IFERROR(RTD("cqg.rtd", ,"ContractData", B27, "PerCentNetLastTrade",, "T")/100,"")</f>
        <v>9.116314404319396E-3</v>
      </c>
      <c r="G27" s="5">
        <f t="shared" si="0"/>
        <v>9.116314404319396E-3</v>
      </c>
      <c r="H27" s="6">
        <f>RTD("cqg.rtd", ,"ContractData",B27, "T_CVol",, "T")</f>
        <v>4424017.9085649997</v>
      </c>
      <c r="I27" s="63">
        <f xml:space="preserve"> H27/RTD("cqg.rtd",,"StudyData"," MA("&amp;B27&amp;",MAType:=Sim,Period:=20,InputChoice:=Vol)",  "Bar",, "Close", "D","-1",,,,,"T")</f>
        <v>9.0925671461822719E-2</v>
      </c>
      <c r="J27" s="7">
        <f>RTD("cqg.rtd", ,"ContractData",B27, "MT_LastBidVolume",, "T")</f>
        <v>200</v>
      </c>
      <c r="K27" s="24">
        <f>RTD("cqg.rtd", ,"ContractData",B27, "Bid",, "T")</f>
        <v>371.88</v>
      </c>
      <c r="L27" s="25">
        <f>RTD("cqg.rtd", ,"ContractData",B27, "Ask",, "T")</f>
        <v>371.96</v>
      </c>
      <c r="M27" s="8">
        <f>RTD("cqg.rtd", ,"ContractData",B27, "MT_LastAskVolume",, "T")</f>
        <v>160</v>
      </c>
      <c r="N27" s="3">
        <f>RTD("cqg.rtd", ,"ContractData", B27, "OPen",, "T")</f>
        <v>371.03000000000003</v>
      </c>
      <c r="O27" s="3">
        <f>RTD("cqg.rtd", ,"ContractData", B27, "HIgh",, "T")</f>
        <v>372.59000000000003</v>
      </c>
      <c r="P27" s="58">
        <f>RTD("cqg.rtd", ,"ContractData", B27, "LOw",, "T")</f>
        <v>367.45</v>
      </c>
      <c r="Q27" s="108" t="str">
        <f>PROPER(RTD("cqg.rtd", ,"ContractData", B27, "LongDescription",, "T"))&amp;"    "&amp;IFERROR(TEXT(RTD("cqg.rtd", ,"ContractData", B27, "PerCentNetLastTrade",, "T")/100,"0.00%"),"")</f>
        <v>Microsoft Corp    0.91%</v>
      </c>
      <c r="R27" s="109"/>
      <c r="S27" s="110"/>
      <c r="T27" s="52" t="s">
        <v>48</v>
      </c>
      <c r="U27" s="54"/>
      <c r="AB27" s="10"/>
    </row>
    <row r="28" spans="2:28" ht="15.95" customHeight="1" x14ac:dyDescent="0.3">
      <c r="B28" s="19" t="s">
        <v>28</v>
      </c>
      <c r="C28" s="4">
        <f>RTD("cqg.rtd", ,"ContractData", B28, "LastTradeToday",, "T")</f>
        <v>41.22</v>
      </c>
      <c r="D28" s="4">
        <f>RTD("cqg.rtd", ,"ContractData", B28, "NetLastTradeToday",, "T")</f>
        <v>-0.26</v>
      </c>
      <c r="E28" s="60"/>
      <c r="F28" s="5">
        <f>IFERROR(RTD("cqg.rtd", ,"ContractData", B28, "PerCentNetLastTrade",, "T")/100,"")</f>
        <v>-6.2680810028929602E-3</v>
      </c>
      <c r="G28" s="5">
        <f t="shared" si="0"/>
        <v>-6.2680810028929602E-3</v>
      </c>
      <c r="H28" s="6">
        <f>RTD("cqg.rtd", ,"ContractData",B28, "T_CVol",, "T")</f>
        <v>3128904.8588740001</v>
      </c>
      <c r="I28" s="63">
        <f xml:space="preserve"> H28/RTD("cqg.rtd",,"StudyData"," MA("&amp;B28&amp;",MAType:=Sim,Period:=20,InputChoice:=Vol)",  "Bar",, "Close", "D","-1",,,,,"T")</f>
        <v>0.13369575311839665</v>
      </c>
      <c r="J28" s="7">
        <f>RTD("cqg.rtd", ,"ContractData",B28, "MT_LastBidVolume",, "T")</f>
        <v>200</v>
      </c>
      <c r="K28" s="24">
        <f>RTD("cqg.rtd", ,"ContractData",B28, "Bid",, "T")</f>
        <v>41.22</v>
      </c>
      <c r="L28" s="25">
        <f>RTD("cqg.rtd", ,"ContractData",B28, "Ask",, "T")</f>
        <v>41.230000000000004</v>
      </c>
      <c r="M28" s="8">
        <f>RTD("cqg.rtd", ,"ContractData",B28, "MT_LastAskVolume",, "T")</f>
        <v>400</v>
      </c>
      <c r="N28" s="3">
        <f>RTD("cqg.rtd", ,"ContractData", B28, "OPen",, "T")</f>
        <v>41.38</v>
      </c>
      <c r="O28" s="3">
        <f>RTD("cqg.rtd", ,"ContractData", B28, "HIgh",, "T")</f>
        <v>41.57</v>
      </c>
      <c r="P28" s="58">
        <f>RTD("cqg.rtd", ,"ContractData", B28, "LOw",, "T")</f>
        <v>41.02</v>
      </c>
      <c r="Q28" s="105" t="str">
        <f>PROPER(RTD("cqg.rtd", ,"ContractData", B28, "LongDescription",, "T"))&amp;"    "&amp;IFERROR(TEXT(RTD("cqg.rtd", ,"ContractData", B28, "PerCentNetLastTrade",, "T")/100,"0.00%"),"")</f>
        <v>Nike Inc Clsb    -0.63%</v>
      </c>
      <c r="R28" s="106"/>
      <c r="S28" s="107"/>
      <c r="T28" s="51" t="s">
        <v>48</v>
      </c>
      <c r="U28" s="54"/>
      <c r="AB28" s="10"/>
    </row>
    <row r="29" spans="2:28" ht="15.95" customHeight="1" x14ac:dyDescent="0.3">
      <c r="B29" s="18" t="s">
        <v>60</v>
      </c>
      <c r="C29" s="4">
        <f>RTD("cqg.rtd", ,"ContractData", B29, "LastTradeToday",, "T")</f>
        <v>197.27</v>
      </c>
      <c r="D29" s="4">
        <f>RTD("cqg.rtd", ,"ContractData", B29, "NetLastTradeToday",, "T")</f>
        <v>2.3000000000000003</v>
      </c>
      <c r="E29" s="60"/>
      <c r="F29" s="5">
        <f>IFERROR(RTD("cqg.rtd", ,"ContractData", B29, "PerCentNetLastTrade",, "T")/100,"")</f>
        <v>1.1796686669744063E-2</v>
      </c>
      <c r="G29" s="5">
        <f t="shared" si="0"/>
        <v>1.1796686669744063E-2</v>
      </c>
      <c r="H29" s="6">
        <f>RTD("cqg.rtd", ,"ContractData",B29, "T_CVol",, "T")</f>
        <v>20414009.178206999</v>
      </c>
      <c r="I29" s="63">
        <f xml:space="preserve"> H29/RTD("cqg.rtd",,"StudyData"," MA("&amp;B29&amp;",MAType:=Sim,Period:=20,InputChoice:=Vol)",  "Bar",, "Close", "D","-1",,,,,"T")</f>
        <v>0.12528433080474963</v>
      </c>
      <c r="J29" s="7">
        <f>RTD("cqg.rtd", ,"ContractData",B29, "MT_LastBidVolume",, "T")</f>
        <v>100</v>
      </c>
      <c r="K29" s="24">
        <f>RTD("cqg.rtd", ,"ContractData",B29, "Bid",, "T")</f>
        <v>197.27</v>
      </c>
      <c r="L29" s="25">
        <f>RTD("cqg.rtd", ,"ContractData",B29, "Ask",, "T")</f>
        <v>197.29</v>
      </c>
      <c r="M29" s="8">
        <f>RTD("cqg.rtd", ,"ContractData",B29, "MT_LastAskVolume",, "T")</f>
        <v>63</v>
      </c>
      <c r="N29" s="3">
        <f>RTD("cqg.rtd", ,"ContractData", B29, "OPen",, "T")</f>
        <v>197.24</v>
      </c>
      <c r="O29" s="3">
        <f>RTD("cqg.rtd", ,"ContractData", B29, "HIgh",, "T")</f>
        <v>199.05</v>
      </c>
      <c r="P29" s="58">
        <f>RTD("cqg.rtd", ,"ContractData", B29, "LOw",, "T")</f>
        <v>195.11</v>
      </c>
      <c r="Q29" s="108" t="str">
        <f>PROPER(RTD("cqg.rtd", ,"ContractData", B29, "LongDescription",, "T"))&amp;"    "&amp;IFERROR(TEXT(RTD("cqg.rtd", ,"ContractData", B29, "PerCentNetLastTrade",, "T")/100,"0.00%"),"")</f>
        <v>Nvidia Corporation    1.18%</v>
      </c>
      <c r="R29" s="109"/>
      <c r="S29" s="110"/>
      <c r="T29" s="52" t="s">
        <v>48</v>
      </c>
      <c r="U29" s="54"/>
      <c r="AB29" s="10"/>
    </row>
    <row r="30" spans="2:28" ht="15.95" customHeight="1" x14ac:dyDescent="0.3">
      <c r="B30" s="18" t="s">
        <v>29</v>
      </c>
      <c r="C30" s="4">
        <f>RTD("cqg.rtd", ,"ContractData", B30, "LastTradeToday",, "T")</f>
        <v>145.46</v>
      </c>
      <c r="D30" s="4">
        <f>RTD("cqg.rtd", ,"ContractData", B30, "NetLastTradeToday",, "T")</f>
        <v>-2.99</v>
      </c>
      <c r="E30" s="60"/>
      <c r="F30" s="5">
        <f>IFERROR(RTD("cqg.rtd", ,"ContractData", B30, "PerCentNetLastTrade",, "T")/100,"")</f>
        <v>-2.0141461771640282E-2</v>
      </c>
      <c r="G30" s="5">
        <f t="shared" si="0"/>
        <v>-2.0141461771640282E-2</v>
      </c>
      <c r="H30" s="6">
        <f>RTD("cqg.rtd", ,"ContractData",B30, "T_CVol",, "T")</f>
        <v>737978.46174000006</v>
      </c>
      <c r="I30" s="63">
        <f xml:space="preserve"> H30/RTD("cqg.rtd",,"StudyData"," MA("&amp;B30&amp;",MAType:=Sim,Period:=20,InputChoice:=Vol)",  "Bar",, "Close", "D","-1",,,,,"T")</f>
        <v>7.6848925867413931E-2</v>
      </c>
      <c r="J30" s="7">
        <f>RTD("cqg.rtd", ,"ContractData",B30, "MT_LastBidVolume",, "T")</f>
        <v>200</v>
      </c>
      <c r="K30" s="24">
        <f>RTD("cqg.rtd", ,"ContractData",B30, "Bid",, "T")</f>
        <v>145.43</v>
      </c>
      <c r="L30" s="25">
        <f>RTD("cqg.rtd", ,"ContractData",B30, "Ask",, "T")</f>
        <v>145.5</v>
      </c>
      <c r="M30" s="8">
        <f>RTD("cqg.rtd", ,"ContractData",B30, "MT_LastAskVolume",, "T")</f>
        <v>200</v>
      </c>
      <c r="N30" s="3">
        <f>RTD("cqg.rtd", ,"ContractData", B30, "OPen",, "T")</f>
        <v>147.53</v>
      </c>
      <c r="O30" s="3">
        <f>RTD("cqg.rtd", ,"ContractData", B30, "HIgh",, "T")</f>
        <v>147.53</v>
      </c>
      <c r="P30" s="58">
        <f>RTD("cqg.rtd", ,"ContractData", B30, "LOw",, "T")</f>
        <v>144.86000000000001</v>
      </c>
      <c r="Q30" s="105" t="str">
        <f>PROPER(RTD("cqg.rtd", ,"ContractData", B30, "LongDescription",, "T"))&amp;"    "&amp;IFERROR(TEXT(RTD("cqg.rtd", ,"ContractData", B30, "PerCentNetLastTrade",, "T")/100,"0.00%"),"")</f>
        <v>Procter &amp; Gamble Co    -2.01%</v>
      </c>
      <c r="R30" s="106"/>
      <c r="S30" s="107"/>
      <c r="T30" s="51" t="s">
        <v>48</v>
      </c>
      <c r="U30" s="54"/>
      <c r="AB30" s="10"/>
    </row>
    <row r="31" spans="2:28" ht="15.95" customHeight="1" x14ac:dyDescent="0.3">
      <c r="B31" s="18" t="s">
        <v>61</v>
      </c>
      <c r="C31" s="4">
        <f>RTD("cqg.rtd", ,"ContractData", B31, "LastTradeToday",, "T")</f>
        <v>341.48</v>
      </c>
      <c r="D31" s="4">
        <f>RTD("cqg.rtd", ,"ContractData", B31, "NetLastTradeToday",, "T")</f>
        <v>-2.82</v>
      </c>
      <c r="E31" s="60"/>
      <c r="F31" s="5">
        <f>IFERROR(RTD("cqg.rtd", ,"ContractData", B31, "PerCentNetLastTrade",, "T")/100,"")</f>
        <v>-8.1905315132152195E-3</v>
      </c>
      <c r="G31" s="5">
        <f t="shared" si="0"/>
        <v>-8.1905315132152195E-3</v>
      </c>
      <c r="H31" s="6">
        <f>RTD("cqg.rtd", ,"ContractData",B31, "T_CVol",, "T")</f>
        <v>118459.034163</v>
      </c>
      <c r="I31" s="63">
        <f xml:space="preserve"> H31/RTD("cqg.rtd",,"StudyData"," MA("&amp;B31&amp;",MAType:=Sim,Period:=20,InputChoice:=Vol)",  "Bar",, "Close", "D","-1",,,,,"T")</f>
        <v>4.0888715812646012E-2</v>
      </c>
      <c r="J31" s="7">
        <f>RTD("cqg.rtd", ,"ContractData",B31, "MT_LastBidVolume",, "T")</f>
        <v>1</v>
      </c>
      <c r="K31" s="24">
        <f>RTD("cqg.rtd", ,"ContractData",B31, "Bid",, "T")</f>
        <v>341.37</v>
      </c>
      <c r="L31" s="25">
        <f>RTD("cqg.rtd", ,"ContractData",B31, "Ask",, "T")</f>
        <v>341.74</v>
      </c>
      <c r="M31" s="8">
        <f>RTD("cqg.rtd", ,"ContractData",B31, "MT_LastAskVolume",, "T")</f>
        <v>40</v>
      </c>
      <c r="N31" s="3">
        <f>RTD("cqg.rtd", ,"ContractData", B31, "OPen",, "T")</f>
        <v>342.8</v>
      </c>
      <c r="O31" s="3">
        <f>RTD("cqg.rtd", ,"ContractData", B31, "HIgh",, "T")</f>
        <v>345.99</v>
      </c>
      <c r="P31" s="58">
        <f>RTD("cqg.rtd", ,"ContractData", B31, "LOw",, "T")</f>
        <v>340.45</v>
      </c>
      <c r="Q31" s="108" t="str">
        <f>PROPER(RTD("cqg.rtd", ,"ContractData", B31, "LongDescription",, "T"))&amp;"    "&amp;IFERROR(TEXT(RTD("cqg.rtd", ,"ContractData", B31, "PerCentNetLastTrade",, "T")/100,"0.00%"),"")</f>
        <v>Sherwin-Williams Co    -0.82%</v>
      </c>
      <c r="R31" s="109"/>
      <c r="S31" s="110"/>
      <c r="T31" s="52" t="s">
        <v>48</v>
      </c>
      <c r="U31" s="54"/>
      <c r="AB31" s="10"/>
    </row>
    <row r="32" spans="2:28" ht="15.95" customHeight="1" x14ac:dyDescent="0.3">
      <c r="B32" s="18" t="s">
        <v>30</v>
      </c>
      <c r="C32" s="4">
        <f>RTD("cqg.rtd", ,"ContractData", B32, "LastTradeToday",, "T")</f>
        <v>332.5</v>
      </c>
      <c r="D32" s="4">
        <f>RTD("cqg.rtd", ,"ContractData", B32, "NetLastTradeToday",, "T")</f>
        <v>0.62</v>
      </c>
      <c r="E32" s="60"/>
      <c r="F32" s="5">
        <f>IFERROR(RTD("cqg.rtd", ,"ContractData", B32, "PerCentNetLastTrade",, "T")/100,"")</f>
        <v>1.8681451126913342E-3</v>
      </c>
      <c r="G32" s="5">
        <f t="shared" si="0"/>
        <v>1.8681451126913342E-3</v>
      </c>
      <c r="H32" s="6">
        <f>RTD("cqg.rtd", ,"ContractData",B32, "T_CVol",, "T")</f>
        <v>84180.232149000003</v>
      </c>
      <c r="I32" s="63">
        <f xml:space="preserve"> H32/RTD("cqg.rtd",,"StudyData"," MA("&amp;B32&amp;",MAType:=Sim,Period:=20,InputChoice:=Vol)",  "Bar",, "Close", "D","-1",,,,,"T")</f>
        <v>3.9080018462411298E-2</v>
      </c>
      <c r="J32" s="7">
        <f>RTD("cqg.rtd", ,"ContractData",B32, "MT_LastBidVolume",, "T")</f>
        <v>160</v>
      </c>
      <c r="K32" s="24">
        <f>RTD("cqg.rtd", ,"ContractData",B32, "Bid",, "T")</f>
        <v>332.27</v>
      </c>
      <c r="L32" s="25">
        <f>RTD("cqg.rtd", ,"ContractData",B32, "Ask",, "T")</f>
        <v>332.94</v>
      </c>
      <c r="M32" s="8">
        <f>RTD("cqg.rtd", ,"ContractData",B32, "MT_LastAskVolume",, "T")</f>
        <v>2</v>
      </c>
      <c r="N32" s="3">
        <f>RTD("cqg.rtd", ,"ContractData", B32, "OPen",, "T")</f>
        <v>332.41</v>
      </c>
      <c r="O32" s="3">
        <f>RTD("cqg.rtd", ,"ContractData", B32, "HIgh",, "T")</f>
        <v>332.5</v>
      </c>
      <c r="P32" s="58">
        <f>RTD("cqg.rtd", ,"ContractData", B32, "LOw",, "T")</f>
        <v>328</v>
      </c>
      <c r="Q32" s="105" t="str">
        <f>PROPER(RTD("cqg.rtd", ,"ContractData", B32, "LongDescription",, "T"))&amp;"    "&amp;IFERROR(TEXT(RTD("cqg.rtd", ,"ContractData", B32, "PerCentNetLastTrade",, "T")/100,"0.00%"),"")</f>
        <v>Travelers Companies, Inc    0.19%</v>
      </c>
      <c r="R32" s="106"/>
      <c r="S32" s="107"/>
      <c r="T32" s="51" t="s">
        <v>48</v>
      </c>
      <c r="U32" s="54"/>
      <c r="AB32" s="10"/>
    </row>
    <row r="33" spans="2:28" ht="15.95" customHeight="1" x14ac:dyDescent="0.3">
      <c r="B33" s="19" t="s">
        <v>31</v>
      </c>
      <c r="C33" s="4">
        <f>RTD("cqg.rtd", ,"ContractData", B33, "LastTradeToday",, "T")</f>
        <v>414.49</v>
      </c>
      <c r="D33" s="4">
        <f>RTD("cqg.rtd", ,"ContractData", B33, "NetLastTradeToday",, "T")</f>
        <v>-5.33</v>
      </c>
      <c r="E33" s="60"/>
      <c r="F33" s="5">
        <f>IFERROR(RTD("cqg.rtd", ,"ContractData", B33, "PerCentNetLastTrade",, "T")/100,"")</f>
        <v>-1.2695917297889572E-2</v>
      </c>
      <c r="G33" s="5">
        <f t="shared" si="0"/>
        <v>-1.2695917297889572E-2</v>
      </c>
      <c r="H33" s="6">
        <f>RTD("cqg.rtd", ,"ContractData",B33, "T_CVol",, "T")</f>
        <v>583207.72175599996</v>
      </c>
      <c r="I33" s="63">
        <f xml:space="preserve"> H33/RTD("cqg.rtd",,"StudyData"," MA("&amp;B33&amp;",MAType:=Sim,Period:=20,InputChoice:=Vol)",  "Bar",, "Close", "D","-1",,,,,"T")</f>
        <v>8.0110825693374438E-2</v>
      </c>
      <c r="J33" s="7">
        <f>RTD("cqg.rtd", ,"ContractData",B33, "MT_LastBidVolume",, "T")</f>
        <v>160</v>
      </c>
      <c r="K33" s="24">
        <f>RTD("cqg.rtd", ,"ContractData",B33, "Bid",, "T")</f>
        <v>414.36</v>
      </c>
      <c r="L33" s="25">
        <f>RTD("cqg.rtd", ,"ContractData",B33, "Ask",, "T")</f>
        <v>414.54</v>
      </c>
      <c r="M33" s="8">
        <f>RTD("cqg.rtd", ,"ContractData",B33, "MT_LastAskVolume",, "T")</f>
        <v>40</v>
      </c>
      <c r="N33" s="3">
        <f>RTD("cqg.rtd", ,"ContractData", B33, "OPen",, "T")</f>
        <v>422.72</v>
      </c>
      <c r="O33" s="3">
        <f>RTD("cqg.rtd", ,"ContractData", B33, "HIgh",, "T")</f>
        <v>422.74</v>
      </c>
      <c r="P33" s="58">
        <f>RTD("cqg.rtd", ,"ContractData", B33, "LOw",, "T")</f>
        <v>413.25</v>
      </c>
      <c r="Q33" s="108" t="str">
        <f>PROPER(RTD("cqg.rtd", ,"ContractData", B33, "LongDescription",, "T"))&amp;"    "&amp;IFERROR(TEXT(RTD("cqg.rtd", ,"ContractData", B33, "PerCentNetLastTrade",, "T")/100,"0.00%"),"")</f>
        <v>United Health Group Inc    -1.27%</v>
      </c>
      <c r="R33" s="109"/>
      <c r="S33" s="110"/>
      <c r="T33" s="52" t="s">
        <v>48</v>
      </c>
      <c r="U33" s="54"/>
      <c r="AB33" s="10"/>
    </row>
    <row r="34" spans="2:28" ht="15.95" customHeight="1" x14ac:dyDescent="0.3">
      <c r="B34" s="18" t="s">
        <v>32</v>
      </c>
      <c r="C34" s="4">
        <f>RTD("cqg.rtd", ,"ContractData", B34, "LastTradeToday",, "T")</f>
        <v>341.75</v>
      </c>
      <c r="D34" s="4">
        <f>RTD("cqg.rtd", ,"ContractData", B34, "NetLastTradeToday",, "T")</f>
        <v>0.1</v>
      </c>
      <c r="E34" s="60"/>
      <c r="F34" s="5">
        <f>IFERROR(RTD("cqg.rtd", ,"ContractData", B34, "PerCentNetLastTrade",, "T")/100,"")</f>
        <v>2.926972047416947E-4</v>
      </c>
      <c r="G34" s="5">
        <f t="shared" si="0"/>
        <v>2.926972047416947E-4</v>
      </c>
      <c r="H34" s="6">
        <f>RTD("cqg.rtd", ,"ContractData",B34, "T_CVol",, "T")</f>
        <v>427365.33994400001</v>
      </c>
      <c r="I34" s="63">
        <f xml:space="preserve"> H34/RTD("cqg.rtd",,"StudyData"," MA("&amp;B34&amp;",MAType:=Sim,Period:=20,InputChoice:=Vol)",  "Bar",, "Close", "D","-1",,,,,"T")</f>
        <v>4.7442636935622839E-2</v>
      </c>
      <c r="J34" s="7">
        <f>RTD("cqg.rtd", ,"ContractData",B34, "MT_LastBidVolume",, "T")</f>
        <v>200</v>
      </c>
      <c r="K34" s="24">
        <f>RTD("cqg.rtd", ,"ContractData",B34, "Bid",, "T")</f>
        <v>341.65000000000003</v>
      </c>
      <c r="L34" s="25">
        <f>RTD("cqg.rtd", ,"ContractData",B34, "Ask",, "T")</f>
        <v>341.75</v>
      </c>
      <c r="M34" s="8">
        <f>RTD("cqg.rtd", ,"ContractData",B34, "MT_LastAskVolume",, "T")</f>
        <v>80</v>
      </c>
      <c r="N34" s="3">
        <f>RTD("cqg.rtd", ,"ContractData", B34, "OPen",, "T")</f>
        <v>341.76</v>
      </c>
      <c r="O34" s="3">
        <f>RTD("cqg.rtd", ,"ContractData", B34, "HIgh",, "T")</f>
        <v>342.51</v>
      </c>
      <c r="P34" s="58">
        <f>RTD("cqg.rtd", ,"ContractData", B34, "LOw",, "T")</f>
        <v>339.08</v>
      </c>
      <c r="Q34" s="105" t="str">
        <f>PROPER(RTD("cqg.rtd", ,"ContractData", B34, "LongDescription",, "T"))&amp;"    "&amp;IFERROR(TEXT(RTD("cqg.rtd", ,"ContractData", B34, "PerCentNetLastTrade",, "T")/100,"0.00%"),"")</f>
        <v>Visa Inc.    0.03%</v>
      </c>
      <c r="R34" s="106"/>
      <c r="S34" s="107"/>
      <c r="T34" s="51" t="s">
        <v>48</v>
      </c>
      <c r="U34" s="54"/>
      <c r="AB34" s="10"/>
    </row>
    <row r="35" spans="2:28" ht="15.95" customHeight="1" x14ac:dyDescent="0.3">
      <c r="B35" s="62" t="s">
        <v>33</v>
      </c>
      <c r="C35" s="13">
        <f>RTD("cqg.rtd", ,"ContractData", B35, "LastTradeToday",, "T")</f>
        <v>113.88</v>
      </c>
      <c r="D35" s="13">
        <f>RTD("cqg.rtd", ,"ContractData", B35, "NetLastTradeToday",, "T")</f>
        <v>-0.72</v>
      </c>
      <c r="E35" s="64"/>
      <c r="F35" s="5">
        <f>IFERROR(RTD("cqg.rtd", ,"ContractData", B35, "PerCentNetLastTrade",, "T")/100,"")</f>
        <v>-6.2827225130890054E-3</v>
      </c>
      <c r="G35" s="14">
        <f t="shared" si="0"/>
        <v>-6.2827225130890054E-3</v>
      </c>
      <c r="H35" s="65">
        <f>RTD("cqg.rtd", ,"ContractData",B35, "T_CVol",, "T")</f>
        <v>1524430.084175</v>
      </c>
      <c r="I35" s="66">
        <f xml:space="preserve"> H35/RTD("cqg.rtd",,"StudyData"," MA("&amp;B35&amp;",MAType:=Sim,Period:=20,InputChoice:=Vol)",  "Bar",, "Close", "D","-1",,,,,"T")</f>
        <v>6.2282309118742073E-2</v>
      </c>
      <c r="J35" s="67">
        <f>RTD("cqg.rtd", ,"ContractData",B35, "MT_LastBidVolume",, "T")</f>
        <v>300</v>
      </c>
      <c r="K35" s="68">
        <f>RTD("cqg.rtd", ,"ContractData",B35, "Bid",, "T")</f>
        <v>113.87</v>
      </c>
      <c r="L35" s="26">
        <f>RTD("cqg.rtd", ,"ContractData",B35, "Ask",, "T")</f>
        <v>113.89</v>
      </c>
      <c r="M35" s="15">
        <f>RTD("cqg.rtd", ,"ContractData",B35, "MT_LastAskVolume",, "T")</f>
        <v>59</v>
      </c>
      <c r="N35" s="38">
        <f>RTD("cqg.rtd", ,"ContractData", B35, "OPen",, "T")</f>
        <v>113.97</v>
      </c>
      <c r="O35" s="38">
        <f>RTD("cqg.rtd", ,"ContractData", B35, "HIgh",, "T")</f>
        <v>114.61</v>
      </c>
      <c r="P35" s="59">
        <f>RTD("cqg.rtd", ,"ContractData", B35, "LOw",, "T")</f>
        <v>113.75</v>
      </c>
      <c r="Q35" s="127" t="str">
        <f>PROPER(RTD("cqg.rtd", ,"ContractData", B35, "LongDescription",, "T"))&amp;"    "&amp;IFERROR(TEXT(RTD("cqg.rtd", ,"ContractData", B35, "PerCentNetLastTrade",, "T")/100,"0.00%"),"")</f>
        <v>Walmart Inc Cmn    -0.63%</v>
      </c>
      <c r="R35" s="128"/>
      <c r="S35" s="129"/>
      <c r="T35" s="53" t="s">
        <v>48</v>
      </c>
      <c r="U35" s="56"/>
      <c r="V35" s="12"/>
      <c r="W35" s="12"/>
      <c r="X35" s="12"/>
      <c r="Y35" s="12"/>
      <c r="Z35" s="12"/>
      <c r="AA35" s="12"/>
      <c r="AB35" s="10"/>
    </row>
    <row r="36" spans="2:28" ht="15.95" customHeight="1" x14ac:dyDescent="0.3">
      <c r="B36" s="10"/>
      <c r="C36" s="40"/>
      <c r="D36" s="130" t="str">
        <f>H51</f>
        <v>DJ Industrial Average Last Quote 52274.40   NC 91.70</v>
      </c>
      <c r="E36" s="131"/>
      <c r="F36" s="131"/>
      <c r="G36" s="131"/>
      <c r="H36" s="131"/>
      <c r="I36" s="131"/>
      <c r="J36" s="131"/>
      <c r="K36" s="131"/>
      <c r="L36" s="132"/>
      <c r="M36" s="41"/>
      <c r="N36" s="40"/>
      <c r="O36" s="45" t="s">
        <v>49</v>
      </c>
      <c r="P36" s="49"/>
      <c r="Q36" s="39"/>
      <c r="R36" s="40"/>
      <c r="S36" s="131" t="str">
        <f>P51</f>
        <v>Amazon.com Inc Last Quote 239.45   NC -.69</v>
      </c>
      <c r="T36" s="131"/>
      <c r="U36" s="131"/>
      <c r="V36" s="131"/>
      <c r="W36" s="131"/>
      <c r="X36" s="131"/>
      <c r="Y36" s="131"/>
      <c r="Z36" s="42"/>
      <c r="AA36" s="40"/>
      <c r="AB36" s="36"/>
    </row>
    <row r="37" spans="2:28" ht="15.95" customHeight="1" x14ac:dyDescent="0.3">
      <c r="B37" s="10"/>
      <c r="O37" s="46" t="s">
        <v>50</v>
      </c>
      <c r="P37" s="43">
        <f>RTD("cqg.rtd", ,"ContractData","DJIA", "OPen",, "T")</f>
        <v>52168.100000000006</v>
      </c>
      <c r="AB37" s="36"/>
    </row>
    <row r="38" spans="2:28" ht="15.95" customHeight="1" x14ac:dyDescent="0.3">
      <c r="B38" s="10"/>
      <c r="O38" s="46" t="s">
        <v>51</v>
      </c>
      <c r="P38" s="43">
        <f>RTD("cqg.rtd", ,"ContractData","DJIA", "High",, "T")</f>
        <v>52281.600000000006</v>
      </c>
      <c r="U38" s="23"/>
      <c r="AB38" s="36"/>
    </row>
    <row r="39" spans="2:28" ht="15.95" customHeight="1" x14ac:dyDescent="0.3">
      <c r="B39" s="10"/>
      <c r="O39" s="46" t="s">
        <v>53</v>
      </c>
      <c r="P39" s="43">
        <f>RTD("cqg.rtd", ,"ContractData","DJIA", "Low",, "T")</f>
        <v>52033.100000000006</v>
      </c>
      <c r="AB39" s="36"/>
    </row>
    <row r="40" spans="2:28" ht="15.95" customHeight="1" x14ac:dyDescent="0.3">
      <c r="B40" s="10"/>
      <c r="O40" s="46" t="s">
        <v>54</v>
      </c>
      <c r="P40" s="43">
        <f>RTD("cqg.rtd", ,"ContractData","DJIA", "LastQuoteToday",, "T")</f>
        <v>52274.400000000001</v>
      </c>
      <c r="AB40" s="36"/>
    </row>
    <row r="41" spans="2:28" ht="15.95" customHeight="1" x14ac:dyDescent="0.3">
      <c r="B41" s="10"/>
      <c r="O41" s="46" t="s">
        <v>52</v>
      </c>
      <c r="P41" s="43">
        <f>RTD("cqg.rtd",,"ContractData","DJI","NetLastQuoteToday",,"T")</f>
        <v>65.7</v>
      </c>
      <c r="AB41" s="36"/>
    </row>
    <row r="42" spans="2:28" ht="15.95" customHeight="1" x14ac:dyDescent="0.3">
      <c r="B42" s="10"/>
      <c r="O42" s="47" t="s">
        <v>59</v>
      </c>
      <c r="P42" s="50"/>
      <c r="AB42" s="36"/>
    </row>
    <row r="43" spans="2:28" ht="15.95" customHeight="1" x14ac:dyDescent="0.3">
      <c r="B43" s="10"/>
      <c r="O43" s="46" t="s">
        <v>50</v>
      </c>
      <c r="P43" s="43">
        <f>RTD("cqg.rtd", ,"ContractData",O42, "OPen",, "T")</f>
        <v>237.35</v>
      </c>
      <c r="AB43" s="36"/>
    </row>
    <row r="44" spans="2:28" ht="15.95" customHeight="1" x14ac:dyDescent="0.3">
      <c r="B44" s="10"/>
      <c r="O44" s="46" t="s">
        <v>51</v>
      </c>
      <c r="P44" s="43">
        <f>RTD("cqg.rtd", ,"ContractData",O42, "High",, "T")</f>
        <v>240.46</v>
      </c>
      <c r="AB44" s="36"/>
    </row>
    <row r="45" spans="2:28" ht="15.95" customHeight="1" x14ac:dyDescent="0.3">
      <c r="B45" s="10"/>
      <c r="O45" s="46" t="s">
        <v>53</v>
      </c>
      <c r="P45" s="43">
        <f>RTD("cqg.rtd", ,"ContractData",O42, "Low",, "T")</f>
        <v>237.17000000000002</v>
      </c>
      <c r="AB45" s="36"/>
    </row>
    <row r="46" spans="2:28" ht="15.95" customHeight="1" x14ac:dyDescent="0.3">
      <c r="B46" s="10"/>
      <c r="O46" s="46" t="s">
        <v>54</v>
      </c>
      <c r="P46" s="43">
        <f>RTD("cqg.rtd", ,"ContractData",O42, "LastQuoteToday",, "T")</f>
        <v>239.48000000000002</v>
      </c>
      <c r="AB46" s="36"/>
    </row>
    <row r="47" spans="2:28" ht="15.95" customHeight="1" x14ac:dyDescent="0.3">
      <c r="B47" s="11"/>
      <c r="C47" s="22"/>
      <c r="D47" s="12"/>
      <c r="E47" s="12"/>
      <c r="F47" s="12"/>
      <c r="G47" s="12"/>
      <c r="H47" s="34"/>
      <c r="I47" s="34"/>
      <c r="J47" s="12"/>
      <c r="K47" s="12"/>
      <c r="L47" s="34"/>
      <c r="M47" s="12"/>
      <c r="N47" s="12"/>
      <c r="O47" s="48" t="s">
        <v>52</v>
      </c>
      <c r="P47" s="44">
        <f>RTD("cqg.rtd",,"ContractData",O42,"NetLastQuoteToday",,"T")</f>
        <v>-0.66</v>
      </c>
      <c r="AB47" s="36"/>
    </row>
    <row r="48" spans="2:28" x14ac:dyDescent="0.3">
      <c r="B48" s="20"/>
      <c r="C48" s="21" t="s">
        <v>85</v>
      </c>
      <c r="D48" s="21"/>
      <c r="E48" s="21"/>
      <c r="F48" s="21"/>
      <c r="G48" s="21" t="s">
        <v>36</v>
      </c>
      <c r="H48" s="27"/>
      <c r="I48" s="27"/>
      <c r="J48" s="21"/>
      <c r="K48" s="124" t="s">
        <v>47</v>
      </c>
      <c r="L48" s="125"/>
      <c r="M48" s="125"/>
      <c r="N48" s="125"/>
      <c r="O48" s="126"/>
      <c r="P48" s="126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36"/>
    </row>
    <row r="51" spans="8:16" x14ac:dyDescent="0.3">
      <c r="H51" s="35" t="str">
        <f>RTD("cqg.rtd",,"ContractData","DJI","LongDescription",,"T")&amp;" "&amp;"Last Quote "&amp;TEXT(RTD("cqg.rtd",,"ContractData","DJI","LastTradeToday",,"T"),"#.00")&amp;"   NC "&amp;TEXT(RTD("cqg.rtd",,"ContractData","DJI","NetLastTradeToday",,"T"),"#.00")</f>
        <v>DJ Industrial Average Last Quote 52274.40   NC 91.70</v>
      </c>
      <c r="I51" s="35"/>
      <c r="P51" s="37" t="str">
        <f>RTD("cqg.rtd",,"ContractData",O42,"LongDescription",,"T")&amp;" "&amp;"Last Quote "&amp;TEXT(RTD("cqg.rtd",,"ContractData",O42,"LastTradeToday",,"T"),"#.00")&amp;"   NC "&amp;TEXT(RTD("cqg.rtd",,"ContractData",O42,"NetLastTradeToday",,"T"),"#.00")</f>
        <v>Amazon.com Inc Last Quote 239.45   NC -.69</v>
      </c>
    </row>
  </sheetData>
  <sheetProtection algorithmName="SHA-512" hashValue="f6LAOaFjsg5tYxFNVpxXJ7B3rfrdCGrpNmeYkX31QBmo6YZ9eO3K2ck49oqS2UXnyDgqGlo9iehK01Do4TUYfw==" saltValue="5eP7EThydzBBXN9IVEWmmg==" spinCount="100000" sheet="1" objects="1" scenarios="1" selectLockedCells="1"/>
  <mergeCells count="38">
    <mergeCell ref="K48:AA48"/>
    <mergeCell ref="Q34:S34"/>
    <mergeCell ref="Q32:S32"/>
    <mergeCell ref="Q30:S30"/>
    <mergeCell ref="Q28:S28"/>
    <mergeCell ref="Q35:S35"/>
    <mergeCell ref="Q33:S33"/>
    <mergeCell ref="Q31:S31"/>
    <mergeCell ref="Q29:S29"/>
    <mergeCell ref="D36:L36"/>
    <mergeCell ref="S36:Y36"/>
    <mergeCell ref="B2:E3"/>
    <mergeCell ref="X2:AA3"/>
    <mergeCell ref="F2:W3"/>
    <mergeCell ref="Q25:S25"/>
    <mergeCell ref="Q23:S23"/>
    <mergeCell ref="Q21:S21"/>
    <mergeCell ref="Q19:S19"/>
    <mergeCell ref="Q17:S17"/>
    <mergeCell ref="Q16:S16"/>
    <mergeCell ref="Q14:S14"/>
    <mergeCell ref="Q12:S12"/>
    <mergeCell ref="Q24:S24"/>
    <mergeCell ref="Q22:S22"/>
    <mergeCell ref="Q20:S20"/>
    <mergeCell ref="Q18:S18"/>
    <mergeCell ref="U5:AA5"/>
    <mergeCell ref="Q27:S27"/>
    <mergeCell ref="Q9:S9"/>
    <mergeCell ref="Q7:S7"/>
    <mergeCell ref="Q10:S10"/>
    <mergeCell ref="Q8:S8"/>
    <mergeCell ref="Q5:T5"/>
    <mergeCell ref="Q6:S6"/>
    <mergeCell ref="Q11:S11"/>
    <mergeCell ref="Q26:S26"/>
    <mergeCell ref="Q15:S15"/>
    <mergeCell ref="Q13:S13"/>
  </mergeCells>
  <conditionalFormatting sqref="F6:F35">
    <cfRule type="colorScale" priority="7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G6:G35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{6E6D785E-AD0B-4D61-AF0E-B008DD9BAD72}</x14:id>
        </ext>
      </extLst>
    </cfRule>
  </conditionalFormatting>
  <conditionalFormatting sqref="I6:I35">
    <cfRule type="colorScale" priority="1">
      <colorScale>
        <cfvo type="min"/>
        <cfvo type="max"/>
        <color rgb="FF00000F"/>
        <color rgb="FF63BE7B"/>
      </colorScale>
    </cfRule>
  </conditionalFormatting>
  <conditionalFormatting sqref="O6:O35">
    <cfRule type="expression" dxfId="1" priority="4">
      <formula>(O6-C6)&lt;0.03</formula>
    </cfRule>
  </conditionalFormatting>
  <conditionalFormatting sqref="P6:P35">
    <cfRule type="expression" dxfId="0" priority="2">
      <formula>(C6-P6)&lt;0.03</formula>
    </cfRule>
  </conditionalFormatting>
  <hyperlinks>
    <hyperlink ref="T6" r:id="rId1" xr:uid="{00000000-0004-0000-0000-000000000000}"/>
    <hyperlink ref="T7" r:id="rId2" xr:uid="{00000000-0004-0000-0000-000001000000}"/>
    <hyperlink ref="T8" r:id="rId3" xr:uid="{00000000-0004-0000-0000-000002000000}"/>
    <hyperlink ref="T9" r:id="rId4" xr:uid="{00000000-0004-0000-0000-000003000000}"/>
    <hyperlink ref="T10" r:id="rId5" xr:uid="{00000000-0004-0000-0000-000004000000}"/>
    <hyperlink ref="T11" r:id="rId6" xr:uid="{00000000-0004-0000-0000-000005000000}"/>
    <hyperlink ref="T12" r:id="rId7" xr:uid="{00000000-0004-0000-0000-000006000000}"/>
    <hyperlink ref="T13" r:id="rId8" xr:uid="{00000000-0004-0000-0000-000007000000}"/>
    <hyperlink ref="T14" r:id="rId9" xr:uid="{00000000-0004-0000-0000-000008000000}"/>
    <hyperlink ref="T15" r:id="rId10" xr:uid="{00000000-0004-0000-0000-000009000000}"/>
    <hyperlink ref="T16" r:id="rId11" xr:uid="{00000000-0004-0000-0000-00000A000000}"/>
    <hyperlink ref="T17" r:id="rId12" xr:uid="{00000000-0004-0000-0000-00000B000000}"/>
    <hyperlink ref="T18" r:id="rId13" xr:uid="{00000000-0004-0000-0000-00000C000000}"/>
    <hyperlink ref="T19" r:id="rId14" xr:uid="{00000000-0004-0000-0000-00000D000000}"/>
    <hyperlink ref="T20" r:id="rId15" xr:uid="{00000000-0004-0000-0000-00000E000000}"/>
    <hyperlink ref="T21" r:id="rId16" xr:uid="{00000000-0004-0000-0000-00000F000000}"/>
    <hyperlink ref="T22" r:id="rId17" xr:uid="{00000000-0004-0000-0000-000010000000}"/>
    <hyperlink ref="T23" r:id="rId18" xr:uid="{00000000-0004-0000-0000-000011000000}"/>
    <hyperlink ref="T24" r:id="rId19" xr:uid="{00000000-0004-0000-0000-000012000000}"/>
    <hyperlink ref="T25" r:id="rId20" xr:uid="{00000000-0004-0000-0000-000013000000}"/>
    <hyperlink ref="T26" r:id="rId21" xr:uid="{00000000-0004-0000-0000-000014000000}"/>
    <hyperlink ref="T27" r:id="rId22" xr:uid="{00000000-0004-0000-0000-000015000000}"/>
    <hyperlink ref="T28" r:id="rId23" xr:uid="{00000000-0004-0000-0000-000016000000}"/>
    <hyperlink ref="T29" r:id="rId24" xr:uid="{00000000-0004-0000-0000-000017000000}"/>
    <hyperlink ref="T30" r:id="rId25" xr:uid="{00000000-0004-0000-0000-000018000000}"/>
    <hyperlink ref="T31" r:id="rId26" xr:uid="{00000000-0004-0000-0000-000019000000}"/>
    <hyperlink ref="T32" r:id="rId27" xr:uid="{00000000-0004-0000-0000-00001A000000}"/>
    <hyperlink ref="T33" r:id="rId28" xr:uid="{00000000-0004-0000-0000-00001B000000}"/>
    <hyperlink ref="T34" r:id="rId29" xr:uid="{00000000-0004-0000-0000-00001C000000}"/>
    <hyperlink ref="T35" r:id="rId30" xr:uid="{00000000-0004-0000-0000-00001D000000}"/>
  </hyperlinks>
  <pageMargins left="0.7" right="0.7" top="0.75" bottom="0.75" header="0.3" footer="0.3"/>
  <pageSetup orientation="portrait" horizontalDpi="4294967295" verticalDpi="4294967295" r:id="rId31"/>
  <drawing r:id="rId3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E6D785E-AD0B-4D61-AF0E-B008DD9BAD7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G6:G35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000-000000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Data3!B4:B81</xm:f>
              <xm:sqref>E6</xm:sqref>
            </x14:sparkline>
          </x14:sparklines>
        </x14:sparklineGroup>
        <x14:sparklineGroup displayEmptyCellsAs="gap" xr2:uid="{00000000-0003-0000-0000-000001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Data3!F4:F81</xm:f>
              <xm:sqref>E7</xm:sqref>
            </x14:sparkline>
          </x14:sparklines>
        </x14:sparklineGroup>
        <x14:sparklineGroup displayEmptyCellsAs="gap" xr2:uid="{00000000-0003-0000-0000-000002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Data3!H4:H81</xm:f>
              <xm:sqref>E8</xm:sqref>
            </x14:sparkline>
          </x14:sparklines>
        </x14:sparklineGroup>
        <x14:sparklineGroup displayEmptyCellsAs="gap" xr2:uid="{00000000-0003-0000-0000-000003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Data3!J4:J81</xm:f>
              <xm:sqref>E9</xm:sqref>
            </x14:sparkline>
          </x14:sparklines>
        </x14:sparklineGroup>
        <x14:sparklineGroup displayEmptyCellsAs="gap" xr2:uid="{00000000-0003-0000-0000-000004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Data3!L4:L81</xm:f>
              <xm:sqref>E10</xm:sqref>
            </x14:sparkline>
          </x14:sparklines>
        </x14:sparklineGroup>
        <x14:sparklineGroup displayEmptyCellsAs="gap" xr2:uid="{00000000-0003-0000-0000-000005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Data3!N4:N81</xm:f>
              <xm:sqref>E11</xm:sqref>
            </x14:sparkline>
          </x14:sparklines>
        </x14:sparklineGroup>
        <x14:sparklineGroup displayEmptyCellsAs="gap" xr2:uid="{00000000-0003-0000-0000-000006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Data3!P4:P81</xm:f>
              <xm:sqref>E12</xm:sqref>
            </x14:sparkline>
          </x14:sparklines>
        </x14:sparklineGroup>
        <x14:sparklineGroup displayEmptyCellsAs="gap" xr2:uid="{00000000-0003-0000-0000-000007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Data3!R4:R81</xm:f>
              <xm:sqref>E13</xm:sqref>
            </x14:sparkline>
          </x14:sparklines>
        </x14:sparklineGroup>
        <x14:sparklineGroup displayEmptyCellsAs="gap" xr2:uid="{00000000-0003-0000-0000-000008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Data3!T4:T81</xm:f>
              <xm:sqref>E14</xm:sqref>
            </x14:sparkline>
          </x14:sparklines>
        </x14:sparklineGroup>
        <x14:sparklineGroup displayEmptyCellsAs="gap" xr2:uid="{00000000-0003-0000-0000-000009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Data3!V4:V81</xm:f>
              <xm:sqref>E15</xm:sqref>
            </x14:sparkline>
          </x14:sparklines>
        </x14:sparklineGroup>
        <x14:sparklineGroup displayEmptyCellsAs="gap" xr2:uid="{00000000-0003-0000-0000-00000A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Data3!X4:X81</xm:f>
              <xm:sqref>E16</xm:sqref>
            </x14:sparkline>
          </x14:sparklines>
        </x14:sparklineGroup>
        <x14:sparklineGroup displayEmptyCellsAs="gap" xr2:uid="{00000000-0003-0000-0000-00000B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Data3!Z4:Z81</xm:f>
              <xm:sqref>E17</xm:sqref>
            </x14:sparkline>
          </x14:sparklines>
        </x14:sparklineGroup>
        <x14:sparklineGroup displayEmptyCellsAs="gap" xr2:uid="{00000000-0003-0000-0000-00000C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Data3!AB4:AB81</xm:f>
              <xm:sqref>E18</xm:sqref>
            </x14:sparkline>
          </x14:sparklines>
        </x14:sparklineGroup>
        <x14:sparklineGroup displayEmptyCellsAs="gap" xr2:uid="{00000000-0003-0000-0000-00000D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Data3!AD4:AD81</xm:f>
              <xm:sqref>E19</xm:sqref>
            </x14:sparkline>
          </x14:sparklines>
        </x14:sparklineGroup>
        <x14:sparklineGroup displayEmptyCellsAs="gap" xr2:uid="{00000000-0003-0000-0000-00000E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Data3!AF4:AF81</xm:f>
              <xm:sqref>E20</xm:sqref>
            </x14:sparkline>
          </x14:sparklines>
        </x14:sparklineGroup>
        <x14:sparklineGroup displayEmptyCellsAs="gap" xr2:uid="{00000000-0003-0000-0000-00000F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Data3!AH4:AH81</xm:f>
              <xm:sqref>E21</xm:sqref>
            </x14:sparkline>
          </x14:sparklines>
        </x14:sparklineGroup>
        <x14:sparklineGroup displayEmptyCellsAs="gap" xr2:uid="{00000000-0003-0000-0000-000010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Data3!AJ4:AJ81</xm:f>
              <xm:sqref>E22</xm:sqref>
            </x14:sparkline>
          </x14:sparklines>
        </x14:sparklineGroup>
        <x14:sparklineGroup displayEmptyCellsAs="gap" xr2:uid="{00000000-0003-0000-0000-000011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Data3!AL4:AL81</xm:f>
              <xm:sqref>E23</xm:sqref>
            </x14:sparkline>
          </x14:sparklines>
        </x14:sparklineGroup>
        <x14:sparklineGroup displayEmptyCellsAs="gap" xr2:uid="{00000000-0003-0000-0000-000012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Data3!AN4:AN81</xm:f>
              <xm:sqref>E24</xm:sqref>
            </x14:sparkline>
          </x14:sparklines>
        </x14:sparklineGroup>
        <x14:sparklineGroup displayEmptyCellsAs="gap" xr2:uid="{00000000-0003-0000-0000-000013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Data3!AP4:AP81</xm:f>
              <xm:sqref>E25</xm:sqref>
            </x14:sparkline>
          </x14:sparklines>
        </x14:sparklineGroup>
        <x14:sparklineGroup displayEmptyCellsAs="gap" xr2:uid="{00000000-0003-0000-0000-000014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Data3!AR4:AR81</xm:f>
              <xm:sqref>E26</xm:sqref>
            </x14:sparkline>
          </x14:sparklines>
        </x14:sparklineGroup>
        <x14:sparklineGroup displayEmptyCellsAs="gap" xr2:uid="{00000000-0003-0000-0000-000015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Data3!AT4:AT81</xm:f>
              <xm:sqref>E27</xm:sqref>
            </x14:sparkline>
          </x14:sparklines>
        </x14:sparklineGroup>
        <x14:sparklineGroup displayEmptyCellsAs="gap" xr2:uid="{00000000-0003-0000-0000-000016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Data3!AV4:AV81</xm:f>
              <xm:sqref>E28</xm:sqref>
            </x14:sparkline>
          </x14:sparklines>
        </x14:sparklineGroup>
        <x14:sparklineGroup displayEmptyCellsAs="gap" xr2:uid="{00000000-0003-0000-0000-000017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Data3!AX4:AX81</xm:f>
              <xm:sqref>E29</xm:sqref>
            </x14:sparkline>
          </x14:sparklines>
        </x14:sparklineGroup>
        <x14:sparklineGroup displayEmptyCellsAs="gap" xr2:uid="{00000000-0003-0000-0000-000018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Data3!AZ4:AZ81</xm:f>
              <xm:sqref>E30</xm:sqref>
            </x14:sparkline>
          </x14:sparklines>
        </x14:sparklineGroup>
        <x14:sparklineGroup displayEmptyCellsAs="gap" xr2:uid="{00000000-0003-0000-0000-000019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Data3!BB4:BB81</xm:f>
              <xm:sqref>E31</xm:sqref>
            </x14:sparkline>
          </x14:sparklines>
        </x14:sparklineGroup>
        <x14:sparklineGroup displayEmptyCellsAs="gap" xr2:uid="{00000000-0003-0000-0000-00001A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Data3!BD4:BD81</xm:f>
              <xm:sqref>E32</xm:sqref>
            </x14:sparkline>
          </x14:sparklines>
        </x14:sparklineGroup>
        <x14:sparklineGroup displayEmptyCellsAs="gap" xr2:uid="{00000000-0003-0000-0000-00001B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Data3!BF4:BF81</xm:f>
              <xm:sqref>E33</xm:sqref>
            </x14:sparkline>
          </x14:sparklines>
        </x14:sparklineGroup>
        <x14:sparklineGroup displayEmptyCellsAs="gap" xr2:uid="{00000000-0003-0000-0000-00001C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Data3!BH4:BH81</xm:f>
              <xm:sqref>E34</xm:sqref>
            </x14:sparkline>
          </x14:sparklines>
        </x14:sparklineGroup>
        <x14:sparklineGroup displayEmptyCellsAs="gap" xr2:uid="{00000000-0003-0000-0000-00001D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Data3!BJ4:BJ81</xm:f>
              <xm:sqref>E35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3513-C013-46E9-86C3-271A84432C84}">
  <sheetPr codeName="Sheet5"/>
  <dimension ref="B2:AF39"/>
  <sheetViews>
    <sheetView showRowColHeaders="0" workbookViewId="0"/>
  </sheetViews>
  <sheetFormatPr defaultRowHeight="16.5" x14ac:dyDescent="0.3"/>
  <cols>
    <col min="1" max="1" width="1.625" style="33" customWidth="1"/>
    <col min="2" max="5" width="8.625" style="33" customWidth="1"/>
    <col min="6" max="6" width="8.625" style="33" hidden="1" customWidth="1"/>
    <col min="7" max="7" width="8.625" style="69" customWidth="1"/>
    <col min="8" max="8" width="8.625" style="33" customWidth="1"/>
    <col min="9" max="9" width="9" style="33" customWidth="1"/>
    <col min="10" max="13" width="8.625" style="33" customWidth="1"/>
    <col min="14" max="14" width="8.625" style="33" hidden="1" customWidth="1"/>
    <col min="15" max="16" width="8.625" style="33" customWidth="1"/>
    <col min="17" max="17" width="9" style="33"/>
    <col min="18" max="21" width="8.625" style="33" customWidth="1"/>
    <col min="22" max="22" width="8.625" style="33" hidden="1" customWidth="1"/>
    <col min="23" max="24" width="8.625" style="33" customWidth="1"/>
    <col min="25" max="25" width="9" style="33" customWidth="1"/>
    <col min="26" max="29" width="8.625" style="33" customWidth="1"/>
    <col min="30" max="30" width="8.625" style="33" hidden="1" customWidth="1"/>
    <col min="31" max="32" width="8.625" style="33" customWidth="1"/>
    <col min="33" max="16384" width="9" style="33"/>
  </cols>
  <sheetData>
    <row r="2" spans="2:32" x14ac:dyDescent="0.3">
      <c r="B2" s="144" t="s">
        <v>63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R2" s="145" t="s">
        <v>86</v>
      </c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</row>
    <row r="3" spans="2:32" x14ac:dyDescent="0.3">
      <c r="B3" s="133" t="s">
        <v>65</v>
      </c>
      <c r="C3" s="142"/>
      <c r="D3" s="142"/>
      <c r="E3" s="134"/>
      <c r="F3" s="79" t="s">
        <v>35</v>
      </c>
      <c r="G3" s="79" t="s">
        <v>0</v>
      </c>
      <c r="H3" s="79" t="s">
        <v>1</v>
      </c>
      <c r="I3" s="80"/>
      <c r="J3" s="133" t="s">
        <v>66</v>
      </c>
      <c r="K3" s="142"/>
      <c r="L3" s="142"/>
      <c r="M3" s="134"/>
      <c r="N3" s="81" t="s">
        <v>35</v>
      </c>
      <c r="O3" s="81" t="s">
        <v>0</v>
      </c>
      <c r="P3" s="81" t="s">
        <v>1</v>
      </c>
      <c r="R3" s="143" t="s">
        <v>65</v>
      </c>
      <c r="S3" s="143"/>
      <c r="T3" s="143"/>
      <c r="U3" s="143"/>
      <c r="V3" s="79" t="s">
        <v>35</v>
      </c>
      <c r="W3" s="79" t="s">
        <v>0</v>
      </c>
      <c r="X3" s="79" t="s">
        <v>67</v>
      </c>
      <c r="Y3" s="80"/>
      <c r="Z3" s="143" t="s">
        <v>66</v>
      </c>
      <c r="AA3" s="143"/>
      <c r="AB3" s="143"/>
      <c r="AC3" s="143"/>
      <c r="AD3" s="81" t="s">
        <v>35</v>
      </c>
      <c r="AE3" s="81" t="s">
        <v>0</v>
      </c>
      <c r="AF3" s="81" t="s">
        <v>1</v>
      </c>
    </row>
    <row r="4" spans="2:32" x14ac:dyDescent="0.3">
      <c r="B4" s="139" t="str">
        <f>PROPER(RTD("cqg.rtd", ,"ContractData",F4, "LongDescription",, "T"))</f>
        <v>Caterpillar Inc</v>
      </c>
      <c r="C4" s="140"/>
      <c r="D4" s="140"/>
      <c r="E4" s="141"/>
      <c r="F4" s="72" t="str" cm="1">
        <f t="array" ref="F4:H8">_xlfn.TAKE(_xlfn.CHOOSECOLS(_xlfn.SORTBY(MainDisplay!B6:F35,MainDisplay!D6:D35,-1),1,2,3),5)</f>
        <v>S.CAT</v>
      </c>
      <c r="G4" s="73">
        <v>1055.44</v>
      </c>
      <c r="H4" s="73">
        <v>22.25</v>
      </c>
      <c r="I4" s="74"/>
      <c r="J4" s="146" t="str">
        <f>PROPER(RTD("cqg.rtd", ,"ContractData",N4, "LongDescription",, "T"))</f>
        <v>United Health Group Inc</v>
      </c>
      <c r="K4" s="147"/>
      <c r="L4" s="147"/>
      <c r="M4" s="148"/>
      <c r="N4" s="75" t="str" cm="1">
        <f t="array" ref="N4:P8">_xlfn.TAKE(_xlfn.CHOOSECOLS(_xlfn.SORTBY(MainDisplay!B6:F35,MainDisplay!D6:D35,1),1,2,3),5)</f>
        <v>S.UNH</v>
      </c>
      <c r="O4" s="73">
        <v>414.49</v>
      </c>
      <c r="P4" s="73">
        <v>-5.33</v>
      </c>
      <c r="R4" s="135" t="str">
        <f>PROPER(RTD("cqg.rtd", ,"ContractData",V4, "LongDescription",, "T"))</f>
        <v>Caterpillar Inc</v>
      </c>
      <c r="S4" s="135"/>
      <c r="T4" s="135"/>
      <c r="U4" s="135"/>
      <c r="V4" s="82" t="str" cm="1">
        <f t="array" ref="V4:X8">_xlfn.TAKE(_xlfn.CHOOSECOLS(_xlfn.SORTBY(MainDisplay!B6:F35,MainDisplay!F6:F35,-1),1,2,5),5)</f>
        <v>S.CAT</v>
      </c>
      <c r="W4" s="82">
        <v>1055.44</v>
      </c>
      <c r="X4" s="85">
        <v>2.1535245211432553E-2</v>
      </c>
      <c r="Y4" s="86"/>
      <c r="Z4" s="135" t="str">
        <f>PROPER(RTD("cqg.rtd", ,"ContractData",AD4, "LongDescription",, "T"))</f>
        <v>Procter &amp; Gamble Co</v>
      </c>
      <c r="AA4" s="135"/>
      <c r="AB4" s="135"/>
      <c r="AC4" s="135"/>
      <c r="AD4" s="82" t="str" cm="1">
        <f t="array" ref="AD4:AF8">_xlfn.TAKE(_xlfn.CHOOSECOLS(_xlfn.SORTBY(MainDisplay!B6:F35,MainDisplay!F6:F35,1),1,2,5),5)</f>
        <v>S.PG</v>
      </c>
      <c r="AE4" s="82">
        <v>145.46</v>
      </c>
      <c r="AF4" s="85">
        <v>-2.0141461771640282E-2</v>
      </c>
    </row>
    <row r="5" spans="2:32" x14ac:dyDescent="0.3">
      <c r="B5" s="139" t="str">
        <f>PROPER(RTD("cqg.rtd", ,"ContractData",F5, "LongDescription",, "T"))</f>
        <v>Microsoft Corp</v>
      </c>
      <c r="C5" s="140"/>
      <c r="D5" s="140"/>
      <c r="E5" s="141"/>
      <c r="F5" s="75" t="str">
        <v>S.MSFT</v>
      </c>
      <c r="G5" s="73">
        <v>371.93</v>
      </c>
      <c r="H5" s="73">
        <v>3.36</v>
      </c>
      <c r="I5" s="76"/>
      <c r="J5" s="146" t="str">
        <f>PROPER(RTD("cqg.rtd", ,"ContractData",N5, "LongDescription",, "T"))</f>
        <v>Procter &amp; Gamble Co</v>
      </c>
      <c r="K5" s="147"/>
      <c r="L5" s="147"/>
      <c r="M5" s="148"/>
      <c r="N5" s="75" t="str">
        <v>S.PG</v>
      </c>
      <c r="O5" s="73">
        <v>145.46</v>
      </c>
      <c r="P5" s="73">
        <v>-2.99</v>
      </c>
      <c r="R5" s="135" t="str">
        <f>PROPER(RTD("cqg.rtd", ,"ContractData",V5, "LongDescription",, "T"))</f>
        <v>Boeing Company</v>
      </c>
      <c r="S5" s="135"/>
      <c r="T5" s="135"/>
      <c r="U5" s="135"/>
      <c r="V5" s="82" t="str">
        <v>S.BA</v>
      </c>
      <c r="W5" s="82">
        <v>217.24</v>
      </c>
      <c r="X5" s="85">
        <v>1.1877590945083609E-2</v>
      </c>
      <c r="Y5" s="87"/>
      <c r="Z5" s="135" t="str">
        <f>PROPER(RTD("cqg.rtd", ,"ContractData",AD5, "LongDescription",, "T"))</f>
        <v>The Walt Disney Company</v>
      </c>
      <c r="AA5" s="135"/>
      <c r="AB5" s="135"/>
      <c r="AC5" s="135"/>
      <c r="AD5" s="82" t="str">
        <v>S.DIS</v>
      </c>
      <c r="AE5" s="82">
        <v>97.23</v>
      </c>
      <c r="AF5" s="85">
        <v>-1.4194464158978E-2</v>
      </c>
    </row>
    <row r="6" spans="2:32" x14ac:dyDescent="0.3">
      <c r="B6" s="139" t="str">
        <f>PROPER(RTD("cqg.rtd", ,"ContractData",F6, "LongDescription",, "T"))</f>
        <v>Apple Inc.</v>
      </c>
      <c r="C6" s="140"/>
      <c r="D6" s="140"/>
      <c r="E6" s="141"/>
      <c r="F6" s="75" t="str">
        <v>S.AAPL</v>
      </c>
      <c r="G6" s="73">
        <v>284.98</v>
      </c>
      <c r="H6" s="73">
        <v>3.24</v>
      </c>
      <c r="I6" s="76"/>
      <c r="J6" s="146" t="str">
        <f>PROPER(RTD("cqg.rtd", ,"ContractData",N6, "LongDescription",, "T"))</f>
        <v>Sherwin-Williams Co</v>
      </c>
      <c r="K6" s="147"/>
      <c r="L6" s="147"/>
      <c r="M6" s="148"/>
      <c r="N6" s="75" t="str">
        <v>S.SHW</v>
      </c>
      <c r="O6" s="73">
        <v>341.48</v>
      </c>
      <c r="P6" s="73">
        <v>-2.82</v>
      </c>
      <c r="R6" s="135" t="str">
        <f>PROPER(RTD("cqg.rtd", ,"ContractData",V6, "LongDescription",, "T"))</f>
        <v>Nvidia Corporation</v>
      </c>
      <c r="S6" s="135"/>
      <c r="T6" s="135"/>
      <c r="U6" s="135"/>
      <c r="V6" s="82" t="str">
        <v>S.NVDA</v>
      </c>
      <c r="W6" s="82">
        <v>197.27</v>
      </c>
      <c r="X6" s="85">
        <v>1.1796686669744063E-2</v>
      </c>
      <c r="Y6" s="87"/>
      <c r="Z6" s="135" t="str">
        <f>PROPER(RTD("cqg.rtd", ,"ContractData",AD6, "LongDescription",, "T"))</f>
        <v>United Health Group Inc</v>
      </c>
      <c r="AA6" s="135"/>
      <c r="AB6" s="135"/>
      <c r="AC6" s="135"/>
      <c r="AD6" s="82" t="str">
        <v>S.UNH</v>
      </c>
      <c r="AE6" s="82">
        <v>414.49</v>
      </c>
      <c r="AF6" s="85">
        <v>-1.2695917297889572E-2</v>
      </c>
    </row>
    <row r="7" spans="2:32" x14ac:dyDescent="0.3">
      <c r="B7" s="139" t="str">
        <f>PROPER(RTD("cqg.rtd", ,"ContractData",F7, "LongDescription",, "T"))</f>
        <v>Boeing Company</v>
      </c>
      <c r="C7" s="140"/>
      <c r="D7" s="140"/>
      <c r="E7" s="141"/>
      <c r="F7" s="75" t="str">
        <v>S.BA</v>
      </c>
      <c r="G7" s="73">
        <v>217.24</v>
      </c>
      <c r="H7" s="73">
        <v>2.5500000000000003</v>
      </c>
      <c r="I7" s="76"/>
      <c r="J7" s="146" t="str">
        <f>PROPER(RTD("cqg.rtd", ,"ContractData",N7, "LongDescription",, "T"))</f>
        <v>International Business Machines</v>
      </c>
      <c r="K7" s="147"/>
      <c r="L7" s="147"/>
      <c r="M7" s="148"/>
      <c r="N7" s="75" t="str">
        <v>S.IBM</v>
      </c>
      <c r="O7" s="73">
        <v>275.78000000000003</v>
      </c>
      <c r="P7" s="73">
        <v>-2.2200000000000002</v>
      </c>
      <c r="R7" s="135" t="str">
        <f>PROPER(RTD("cqg.rtd", ,"ContractData",V7, "LongDescription",, "T"))</f>
        <v>Apple Inc.</v>
      </c>
      <c r="S7" s="135"/>
      <c r="T7" s="135"/>
      <c r="U7" s="135"/>
      <c r="V7" s="82" t="str">
        <v>S.AAPL</v>
      </c>
      <c r="W7" s="82">
        <v>284.98</v>
      </c>
      <c r="X7" s="85">
        <v>1.1499964506282387E-2</v>
      </c>
      <c r="Y7" s="87"/>
      <c r="Z7" s="135" t="str">
        <f>PROPER(RTD("cqg.rtd", ,"ContractData",AD7, "LongDescription",, "T"))</f>
        <v>Coca-Cola Company</v>
      </c>
      <c r="AA7" s="135"/>
      <c r="AB7" s="135"/>
      <c r="AC7" s="135"/>
      <c r="AD7" s="82" t="str">
        <v>S.KO</v>
      </c>
      <c r="AE7" s="82">
        <v>81.680000000000007</v>
      </c>
      <c r="AF7" s="85">
        <v>-1.1736237144585602E-2</v>
      </c>
    </row>
    <row r="8" spans="2:32" x14ac:dyDescent="0.3">
      <c r="B8" s="139" t="str">
        <f>PROPER(RTD("cqg.rtd", ,"ContractData",F8, "LongDescription",, "T"))</f>
        <v>American Express Co</v>
      </c>
      <c r="C8" s="140"/>
      <c r="D8" s="140"/>
      <c r="E8" s="141"/>
      <c r="F8" s="75" t="str">
        <v>S.AXP</v>
      </c>
      <c r="G8" s="73">
        <v>343.40000000000003</v>
      </c>
      <c r="H8" s="73">
        <v>2.52</v>
      </c>
      <c r="I8" s="76"/>
      <c r="J8" s="146" t="str">
        <f>PROPER(RTD("cqg.rtd", ,"ContractData",N8, "LongDescription",, "T"))</f>
        <v>Alphabet Cl A Cmn</v>
      </c>
      <c r="K8" s="147"/>
      <c r="L8" s="147"/>
      <c r="M8" s="148"/>
      <c r="N8" s="75" t="str">
        <v>S.GOOGL</v>
      </c>
      <c r="O8" s="73">
        <v>351.66</v>
      </c>
      <c r="P8" s="73">
        <v>-1.99</v>
      </c>
      <c r="R8" s="135" t="str">
        <f>PROPER(RTD("cqg.rtd", ,"ContractData",V8, "LongDescription",, "T"))</f>
        <v>Cisco Systems Inc.</v>
      </c>
      <c r="S8" s="135"/>
      <c r="T8" s="135"/>
      <c r="U8" s="135"/>
      <c r="V8" s="82" t="str">
        <v>S.CSCO</v>
      </c>
      <c r="W8" s="82">
        <v>118.81</v>
      </c>
      <c r="X8" s="85">
        <v>9.4307561597281216E-3</v>
      </c>
      <c r="Y8" s="87"/>
      <c r="Z8" s="135" t="str">
        <f>PROPER(RTD("cqg.rtd", ,"ContractData",AD8, "LongDescription",, "T"))</f>
        <v>Merck &amp; Co Inc</v>
      </c>
      <c r="AA8" s="135"/>
      <c r="AB8" s="135"/>
      <c r="AC8" s="135"/>
      <c r="AD8" s="82" t="str">
        <v>S.MRK</v>
      </c>
      <c r="AE8" s="82">
        <v>128.19</v>
      </c>
      <c r="AF8" s="85">
        <v>-9.1977121657134016E-3</v>
      </c>
    </row>
    <row r="9" spans="2:32" x14ac:dyDescent="0.3">
      <c r="B9" s="92"/>
      <c r="C9" s="92"/>
      <c r="D9" s="92"/>
      <c r="E9" s="92"/>
      <c r="F9" s="93"/>
      <c r="G9" s="94"/>
      <c r="H9" s="94"/>
      <c r="I9" s="94"/>
      <c r="J9" s="94"/>
      <c r="K9" s="94"/>
      <c r="L9" s="94"/>
      <c r="M9" s="94"/>
      <c r="N9" s="93"/>
      <c r="O9" s="94"/>
      <c r="P9" s="94"/>
      <c r="R9" s="92"/>
      <c r="S9" s="92"/>
      <c r="T9" s="92"/>
      <c r="U9" s="92"/>
      <c r="V9" s="92"/>
      <c r="W9" s="92"/>
      <c r="X9" s="95"/>
      <c r="Y9" s="92"/>
      <c r="Z9" s="92"/>
      <c r="AA9" s="92"/>
      <c r="AB9" s="92"/>
      <c r="AC9" s="92"/>
      <c r="AD9" s="92"/>
      <c r="AE9" s="92"/>
      <c r="AF9" s="95"/>
    </row>
    <row r="10" spans="2:32" x14ac:dyDescent="0.3">
      <c r="N10" s="77"/>
      <c r="O10" s="78"/>
      <c r="P10" s="78"/>
    </row>
    <row r="11" spans="2:32" x14ac:dyDescent="0.3">
      <c r="B11" s="144" t="s">
        <v>83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R11" s="144" t="s">
        <v>84</v>
      </c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</row>
    <row r="12" spans="2:32" x14ac:dyDescent="0.3">
      <c r="B12" s="133" t="s">
        <v>65</v>
      </c>
      <c r="C12" s="142"/>
      <c r="D12" s="142"/>
      <c r="E12" s="134"/>
      <c r="F12" s="79" t="s">
        <v>35</v>
      </c>
      <c r="G12" s="133" t="s">
        <v>68</v>
      </c>
      <c r="H12" s="134"/>
      <c r="I12" s="80"/>
      <c r="J12" s="133" t="s">
        <v>66</v>
      </c>
      <c r="K12" s="142"/>
      <c r="L12" s="142"/>
      <c r="M12" s="134"/>
      <c r="N12" s="81" t="s">
        <v>35</v>
      </c>
      <c r="O12" s="133" t="s">
        <v>68</v>
      </c>
      <c r="P12" s="134"/>
      <c r="R12" s="133" t="s">
        <v>65</v>
      </c>
      <c r="S12" s="142"/>
      <c r="T12" s="142"/>
      <c r="U12" s="134"/>
      <c r="V12" s="79" t="s">
        <v>35</v>
      </c>
      <c r="W12" s="133" t="s">
        <v>69</v>
      </c>
      <c r="X12" s="134"/>
      <c r="Y12" s="80"/>
      <c r="Z12" s="133" t="s">
        <v>66</v>
      </c>
      <c r="AA12" s="142"/>
      <c r="AB12" s="142"/>
      <c r="AC12" s="134"/>
      <c r="AD12" s="81" t="s">
        <v>35</v>
      </c>
      <c r="AE12" s="133" t="s">
        <v>69</v>
      </c>
      <c r="AF12" s="134"/>
    </row>
    <row r="13" spans="2:32" x14ac:dyDescent="0.3">
      <c r="B13" s="135" t="str">
        <f>PROPER(RTD("cqg.rtd", ,"ContractData",F13, "LongDescription",, "T"))</f>
        <v>Nvidia Corporation</v>
      </c>
      <c r="C13" s="135"/>
      <c r="D13" s="135"/>
      <c r="E13" s="135"/>
      <c r="F13" s="82" t="str" cm="1">
        <f t="array" ref="F13:F17">_xlfn.TAKE(_xlfn.CHOOSECOLS(_xlfn.SORTBY(MainDisplay!B6:H35,MainDisplay!H6:H35,-1),1),5)</f>
        <v>S.NVDA</v>
      </c>
      <c r="G13" s="136">
        <f>RTD("cqg.rtd", ,"ContractData",F13, "T_CVol",, "T")</f>
        <v>20414009.178206999</v>
      </c>
      <c r="H13" s="136"/>
      <c r="I13" s="86"/>
      <c r="J13" s="135" t="str">
        <f>PROPER(RTD("cqg.rtd", ,"ContractData",N13, "LongDescription",, "T"))</f>
        <v>Travelers Companies, Inc</v>
      </c>
      <c r="K13" s="135"/>
      <c r="L13" s="135"/>
      <c r="M13" s="135"/>
      <c r="N13" s="85" t="str" cm="1">
        <f t="array" ref="N13:N17">_xlfn.TAKE(_xlfn.CHOOSECOLS(_xlfn.SORTBY(MainDisplay!B6:H35,MainDisplay!H6:H35,1),1),5)</f>
        <v>S.TRV</v>
      </c>
      <c r="O13" s="136">
        <f>RTD("cqg.rtd", ,"ContractData",N13, "T_CVol",, "T")</f>
        <v>84180.232149000003</v>
      </c>
      <c r="P13" s="136"/>
      <c r="R13" s="135" t="str">
        <f>PROPER(RTD("cqg.rtd", ,"ContractData",V13, "LongDescription",, "T"))</f>
        <v>Honeywell Intl Inc</v>
      </c>
      <c r="S13" s="135"/>
      <c r="T13" s="135"/>
      <c r="U13" s="135"/>
      <c r="V13" s="83" t="str" cm="1">
        <f t="array" ref="V13:W17">_xlfn.TAKE(_xlfn.CHOOSECOLS(_xlfn.SORTBY(MainDisplay!B6:I35,MainDisplay!I6:I35,-1),1,8),5)</f>
        <v>S.HON</v>
      </c>
      <c r="W13" s="90">
        <v>0.15048569168639284</v>
      </c>
      <c r="X13" s="91"/>
      <c r="Z13" s="135" t="str">
        <f>PROPER(RTD("cqg.rtd", ,"ContractData",AD13, "LongDescription",, "T"))</f>
        <v>Travelers Companies, Inc</v>
      </c>
      <c r="AA13" s="135"/>
      <c r="AB13" s="135"/>
      <c r="AC13" s="135"/>
      <c r="AD13" s="83" t="str" cm="1">
        <f t="array" ref="AD13:AE17">_xlfn.TAKE(_xlfn.CHOOSECOLS(_xlfn.SORTBY(MainDisplay!B6:I35,MainDisplay!I6:I35,1),1,8),5)</f>
        <v>S.TRV</v>
      </c>
      <c r="AE13" s="90">
        <v>3.9080018462411298E-2</v>
      </c>
      <c r="AF13" s="91"/>
    </row>
    <row r="14" spans="2:32" x14ac:dyDescent="0.3">
      <c r="B14" s="135" t="str">
        <f>PROPER(RTD("cqg.rtd", ,"ContractData",F14, "LongDescription",, "T"))</f>
        <v>Amazon.Com Inc</v>
      </c>
      <c r="C14" s="135"/>
      <c r="D14" s="135"/>
      <c r="E14" s="135"/>
      <c r="F14" s="82" t="str">
        <v>S.AMZN</v>
      </c>
      <c r="G14" s="136">
        <f>RTD("cqg.rtd", ,"ContractData",F14, "T_CVol",, "T")</f>
        <v>7590007.1506310003</v>
      </c>
      <c r="H14" s="136"/>
      <c r="I14" s="87"/>
      <c r="J14" s="135" t="str">
        <f>PROPER(RTD("cqg.rtd", ,"ContractData",N14, "LongDescription",, "T"))</f>
        <v>Sherwin-Williams Co</v>
      </c>
      <c r="K14" s="135"/>
      <c r="L14" s="135"/>
      <c r="M14" s="135"/>
      <c r="N14" s="85" t="str">
        <v>S.SHW</v>
      </c>
      <c r="O14" s="136">
        <f>RTD("cqg.rtd", ,"ContractData",N14, "T_CVol",, "T")</f>
        <v>118459.034163</v>
      </c>
      <c r="P14" s="136"/>
      <c r="R14" s="135" t="str">
        <f>PROPER(RTD("cqg.rtd", ,"ContractData",V14, "LongDescription",, "T"))</f>
        <v>Nike Inc Clsb</v>
      </c>
      <c r="S14" s="135"/>
      <c r="T14" s="135"/>
      <c r="U14" s="135"/>
      <c r="V14" s="83" t="str">
        <v>S.NKE</v>
      </c>
      <c r="W14" s="90">
        <v>0.13369575311839665</v>
      </c>
      <c r="X14" s="91"/>
      <c r="Z14" s="135" t="str">
        <f>PROPER(RTD("cqg.rtd", ,"ContractData",AD14, "LongDescription",, "T"))</f>
        <v>Sherwin-Williams Co</v>
      </c>
      <c r="AA14" s="135"/>
      <c r="AB14" s="135"/>
      <c r="AC14" s="135"/>
      <c r="AD14" s="83" t="str">
        <v>S.SHW</v>
      </c>
      <c r="AE14" s="90">
        <v>4.0888715812646012E-2</v>
      </c>
      <c r="AF14" s="91"/>
    </row>
    <row r="15" spans="2:32" x14ac:dyDescent="0.3">
      <c r="B15" s="135" t="str">
        <f>PROPER(RTD("cqg.rtd", ,"ContractData",F15, "LongDescription",, "T"))</f>
        <v>Apple Inc.</v>
      </c>
      <c r="C15" s="135"/>
      <c r="D15" s="135"/>
      <c r="E15" s="135"/>
      <c r="F15" s="82" t="str">
        <v>S.AAPL</v>
      </c>
      <c r="G15" s="136">
        <f>RTD("cqg.rtd", ,"ContractData",F15, "T_CVol",, "T")</f>
        <v>5390972.0410519997</v>
      </c>
      <c r="H15" s="136"/>
      <c r="I15" s="87"/>
      <c r="J15" s="135" t="str">
        <f>PROPER(RTD("cqg.rtd", ,"ContractData",N15, "LongDescription",, "T"))</f>
        <v>American Express Co</v>
      </c>
      <c r="K15" s="135"/>
      <c r="L15" s="135"/>
      <c r="M15" s="135"/>
      <c r="N15" s="85" t="str">
        <v>S.AXP</v>
      </c>
      <c r="O15" s="136">
        <f>RTD("cqg.rtd", ,"ContractData",N15, "T_CVol",, "T")</f>
        <v>146814.60096000001</v>
      </c>
      <c r="P15" s="136"/>
      <c r="R15" s="135" t="str">
        <f>PROPER(RTD("cqg.rtd", ,"ContractData",V15, "LongDescription",, "T"))</f>
        <v>Boeing Company</v>
      </c>
      <c r="S15" s="135"/>
      <c r="T15" s="135"/>
      <c r="U15" s="135"/>
      <c r="V15" s="83" t="str">
        <v>S.BA</v>
      </c>
      <c r="W15" s="90">
        <v>0.12794560886113918</v>
      </c>
      <c r="X15" s="91"/>
      <c r="Z15" s="135" t="str">
        <f>PROPER(RTD("cqg.rtd", ,"ContractData",AD15, "LongDescription",, "T"))</f>
        <v>Salesforce, Inc.</v>
      </c>
      <c r="AA15" s="135"/>
      <c r="AB15" s="135"/>
      <c r="AC15" s="135"/>
      <c r="AD15" s="83" t="str">
        <v>S.CRM</v>
      </c>
      <c r="AE15" s="90">
        <v>4.1180055540703302E-2</v>
      </c>
      <c r="AF15" s="91"/>
    </row>
    <row r="16" spans="2:32" x14ac:dyDescent="0.3">
      <c r="B16" s="135" t="str">
        <f>PROPER(RTD("cqg.rtd", ,"ContractData",F16, "LongDescription",, "T"))</f>
        <v>Microsoft Corp</v>
      </c>
      <c r="C16" s="135"/>
      <c r="D16" s="135"/>
      <c r="E16" s="135"/>
      <c r="F16" s="82" t="str">
        <v>S.MSFT</v>
      </c>
      <c r="G16" s="136">
        <f>RTD("cqg.rtd", ,"ContractData",F16, "T_CVol",, "T")</f>
        <v>4424017.9085649997</v>
      </c>
      <c r="H16" s="136"/>
      <c r="I16" s="87"/>
      <c r="J16" s="135" t="str">
        <f>PROPER(RTD("cqg.rtd", ,"ContractData",N16, "LongDescription",, "T"))</f>
        <v>Amgen</v>
      </c>
      <c r="K16" s="135"/>
      <c r="L16" s="135"/>
      <c r="M16" s="135"/>
      <c r="N16" s="85" t="str">
        <v>S.AMGN</v>
      </c>
      <c r="O16" s="136">
        <f>RTD("cqg.rtd", ,"ContractData",N16, "T_CVol",, "T")</f>
        <v>159968.07583700001</v>
      </c>
      <c r="P16" s="136"/>
      <c r="R16" s="135" t="str">
        <f>PROPER(RTD("cqg.rtd", ,"ContractData",V16, "LongDescription",, "T"))</f>
        <v>Nvidia Corporation</v>
      </c>
      <c r="S16" s="135"/>
      <c r="T16" s="135"/>
      <c r="U16" s="135"/>
      <c r="V16" s="83" t="str">
        <v>S.NVDA</v>
      </c>
      <c r="W16" s="90">
        <v>0.12528433080474963</v>
      </c>
      <c r="X16" s="91"/>
      <c r="Z16" s="135" t="str">
        <f>PROPER(RTD("cqg.rtd", ,"ContractData",AD16, "LongDescription",, "T"))</f>
        <v>Jpmorgan Chase &amp; Co.</v>
      </c>
      <c r="AA16" s="135"/>
      <c r="AB16" s="135"/>
      <c r="AC16" s="135"/>
      <c r="AD16" s="83" t="str">
        <v>S.JPM</v>
      </c>
      <c r="AE16" s="90">
        <v>4.3786596811011089E-2</v>
      </c>
      <c r="AF16" s="91"/>
    </row>
    <row r="17" spans="2:32" x14ac:dyDescent="0.3">
      <c r="B17" s="135" t="str">
        <f>PROPER(RTD("cqg.rtd", ,"ContractData",F17, "LongDescription",, "T"))</f>
        <v>Alphabet Cl A Cmn</v>
      </c>
      <c r="C17" s="135"/>
      <c r="D17" s="135"/>
      <c r="E17" s="135"/>
      <c r="F17" s="82" t="str">
        <v>S.GOOGL</v>
      </c>
      <c r="G17" s="136">
        <f>RTD("cqg.rtd", ,"ContractData",F17, "T_CVol",, "T")</f>
        <v>4242033.7248160001</v>
      </c>
      <c r="H17" s="136"/>
      <c r="I17" s="87"/>
      <c r="J17" s="135" t="str">
        <f>PROPER(RTD("cqg.rtd", ,"ContractData",N17, "LongDescription",, "T"))</f>
        <v>Goldman Sachs Group</v>
      </c>
      <c r="K17" s="135"/>
      <c r="L17" s="135"/>
      <c r="M17" s="135"/>
      <c r="N17" s="85" t="str">
        <v>S.GS</v>
      </c>
      <c r="O17" s="136">
        <f>RTD("cqg.rtd", ,"ContractData",N17, "T_CVol",, "T")</f>
        <v>235572.956703</v>
      </c>
      <c r="P17" s="136"/>
      <c r="R17" s="135" t="str">
        <f>PROPER(RTD("cqg.rtd", ,"ContractData",V17, "LongDescription",, "T"))</f>
        <v>Amazon.Com Inc</v>
      </c>
      <c r="S17" s="135"/>
      <c r="T17" s="135"/>
      <c r="U17" s="135"/>
      <c r="V17" s="83" t="str">
        <v>S.AMZN</v>
      </c>
      <c r="W17" s="90">
        <v>0.12164969611835402</v>
      </c>
      <c r="X17" s="91"/>
      <c r="Z17" s="135" t="str">
        <f>PROPER(RTD("cqg.rtd", ,"ContractData",AD17, "LongDescription",, "T"))</f>
        <v>American Express Co</v>
      </c>
      <c r="AA17" s="135"/>
      <c r="AB17" s="135"/>
      <c r="AC17" s="135"/>
      <c r="AD17" s="83" t="str">
        <v>S.AXP</v>
      </c>
      <c r="AE17" s="90">
        <v>4.6389147180568233E-2</v>
      </c>
      <c r="AF17" s="91"/>
    </row>
    <row r="18" spans="2:32" x14ac:dyDescent="0.3">
      <c r="B18" s="92"/>
      <c r="C18" s="92"/>
      <c r="D18" s="92"/>
      <c r="E18" s="92"/>
      <c r="F18" s="92"/>
      <c r="G18" s="96"/>
      <c r="H18" s="96"/>
      <c r="I18" s="92"/>
      <c r="J18" s="92"/>
      <c r="K18" s="92"/>
      <c r="L18" s="92"/>
      <c r="M18" s="92"/>
      <c r="N18" s="95"/>
      <c r="O18" s="96"/>
      <c r="P18" s="96"/>
      <c r="R18" s="92"/>
      <c r="S18" s="92"/>
      <c r="T18" s="92"/>
      <c r="U18" s="92"/>
      <c r="W18" s="97"/>
      <c r="X18" s="98"/>
      <c r="Z18" s="92"/>
      <c r="AA18" s="92"/>
      <c r="AB18" s="92"/>
      <c r="AC18" s="92"/>
      <c r="AE18" s="97"/>
      <c r="AF18" s="98"/>
    </row>
    <row r="19" spans="2:32" x14ac:dyDescent="0.3">
      <c r="N19" s="77"/>
      <c r="P19" s="77"/>
    </row>
    <row r="20" spans="2:32" x14ac:dyDescent="0.3">
      <c r="B20" s="144" t="s">
        <v>81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R20" s="144" t="s">
        <v>82</v>
      </c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</row>
    <row r="21" spans="2:32" x14ac:dyDescent="0.3">
      <c r="B21" s="133" t="s">
        <v>65</v>
      </c>
      <c r="C21" s="142"/>
      <c r="D21" s="142"/>
      <c r="E21" s="71" t="s">
        <v>1</v>
      </c>
      <c r="F21" s="79" t="s">
        <v>35</v>
      </c>
      <c r="G21" s="70" t="s">
        <v>79</v>
      </c>
      <c r="H21" s="71" t="s">
        <v>80</v>
      </c>
      <c r="I21" s="80"/>
      <c r="J21" s="133" t="s">
        <v>66</v>
      </c>
      <c r="K21" s="142"/>
      <c r="L21" s="134"/>
      <c r="M21" s="71" t="s">
        <v>1</v>
      </c>
      <c r="N21" s="79" t="s">
        <v>35</v>
      </c>
      <c r="O21" s="70" t="s">
        <v>79</v>
      </c>
      <c r="P21" s="71" t="s">
        <v>80</v>
      </c>
      <c r="R21" s="133" t="s">
        <v>65</v>
      </c>
      <c r="S21" s="142"/>
      <c r="T21" s="142"/>
      <c r="U21" s="71" t="s">
        <v>1</v>
      </c>
      <c r="V21" s="79" t="s">
        <v>35</v>
      </c>
      <c r="W21" s="70" t="s">
        <v>79</v>
      </c>
      <c r="X21" s="71" t="s">
        <v>80</v>
      </c>
      <c r="Y21" s="80"/>
      <c r="Z21" s="133" t="s">
        <v>66</v>
      </c>
      <c r="AA21" s="142"/>
      <c r="AB21" s="134"/>
      <c r="AC21" s="71" t="s">
        <v>1</v>
      </c>
      <c r="AD21" s="79" t="s">
        <v>35</v>
      </c>
      <c r="AE21" s="70" t="s">
        <v>79</v>
      </c>
      <c r="AF21" s="71" t="s">
        <v>80</v>
      </c>
    </row>
    <row r="22" spans="2:32" x14ac:dyDescent="0.3">
      <c r="B22" s="139" t="str">
        <f>PROPER(RTD("cqg.rtd", ,"ContractData",Data!F37, "LongDescription",, "T"))</f>
        <v>Caterpillar Inc</v>
      </c>
      <c r="C22" s="140"/>
      <c r="D22" s="141"/>
      <c r="E22" s="101">
        <f>Data!G37</f>
        <v>22.25</v>
      </c>
      <c r="F22" s="82"/>
      <c r="G22" s="101">
        <f>Data!H37</f>
        <v>41.726999999999997</v>
      </c>
      <c r="H22" s="85">
        <f>Data!I37</f>
        <v>0.53322788602104154</v>
      </c>
      <c r="I22" s="88"/>
      <c r="J22" s="139" t="str">
        <f>PROPER(RTD("cqg.rtd", ,"ContractData",Data!J37, "LongDescription",, "T"))</f>
        <v>Procter &amp; Gamble Co</v>
      </c>
      <c r="K22" s="140"/>
      <c r="L22" s="141"/>
      <c r="M22" s="82">
        <f>Data!K37</f>
        <v>-2.99</v>
      </c>
      <c r="N22" s="85"/>
      <c r="O22" s="82">
        <f>Data!L37</f>
        <v>2.9860000000000002</v>
      </c>
      <c r="P22" s="85">
        <f>Data!M37</f>
        <v>-1.0013395847287341</v>
      </c>
      <c r="R22" s="139" t="str">
        <f>PROPER(RTD("cqg.rtd", ,"ContractData",Data!F68, "LongDescription",, "T"))</f>
        <v>Caterpillar Inc</v>
      </c>
      <c r="S22" s="140"/>
      <c r="T22" s="141"/>
      <c r="U22" s="101">
        <f>IFERROR(Data!G68,"")</f>
        <v>57.970000000000027</v>
      </c>
      <c r="V22" s="82"/>
      <c r="W22" s="101">
        <f>Data!H68</f>
        <v>71.55</v>
      </c>
      <c r="X22" s="85">
        <f>Data!I68</f>
        <v>0.81020265548567472</v>
      </c>
      <c r="Y22" s="88"/>
      <c r="Z22" s="139" t="str">
        <f>PROPER(RTD("cqg.rtd", ,"ContractData",Data!J68, "LongDescription",, "T"))</f>
        <v>Honeywell Intl Inc</v>
      </c>
      <c r="AA22" s="140"/>
      <c r="AB22" s="141"/>
      <c r="AC22" s="101">
        <f>IFERROR(Data!K68,"")</f>
        <v>-236.3</v>
      </c>
      <c r="AD22" s="84"/>
      <c r="AE22" s="101">
        <f>Data!L68</f>
        <v>50.155999999999999</v>
      </c>
      <c r="AF22" s="85">
        <f>Data!M68</f>
        <v>-4.7113007416859398</v>
      </c>
    </row>
    <row r="23" spans="2:32" x14ac:dyDescent="0.3">
      <c r="B23" s="139" t="str">
        <f>PROPER(RTD("cqg.rtd", ,"ContractData",Data!F38, "LongDescription",, "T"))</f>
        <v>Boeing Company</v>
      </c>
      <c r="C23" s="140"/>
      <c r="D23" s="141"/>
      <c r="E23" s="101">
        <f>Data!G38</f>
        <v>2.5500000000000003</v>
      </c>
      <c r="F23" s="82"/>
      <c r="G23" s="101">
        <f>Data!H38</f>
        <v>5.7220000000000004</v>
      </c>
      <c r="H23" s="85">
        <f>Data!I38</f>
        <v>0.44564837469416291</v>
      </c>
      <c r="I23" s="89"/>
      <c r="J23" s="139" t="str">
        <f>PROPER(RTD("cqg.rtd", ,"ContractData",Data!J38, "LongDescription",, "T"))</f>
        <v>Coca-Cola Company</v>
      </c>
      <c r="K23" s="140"/>
      <c r="L23" s="141"/>
      <c r="M23" s="82">
        <f>Data!K38</f>
        <v>-0.97</v>
      </c>
      <c r="N23" s="85"/>
      <c r="O23" s="82">
        <f>Data!L38</f>
        <v>1.4510000000000001</v>
      </c>
      <c r="P23" s="85">
        <f>Data!M38</f>
        <v>-0.66850447966919357</v>
      </c>
      <c r="R23" s="139" t="str">
        <f>PROPER(RTD("cqg.rtd", ,"ContractData",Data!F69, "LongDescription",, "T"))</f>
        <v>Alphabet Cl A Cmn</v>
      </c>
      <c r="S23" s="140"/>
      <c r="T23" s="141"/>
      <c r="U23" s="101">
        <f>IFERROR(Data!G69,"")</f>
        <v>14.270000000000039</v>
      </c>
      <c r="V23" s="82"/>
      <c r="W23" s="101">
        <f>Data!H69</f>
        <v>25.007000000000001</v>
      </c>
      <c r="X23" s="85">
        <f>Data!I69</f>
        <v>0.57064022073819487</v>
      </c>
      <c r="Y23" s="89"/>
      <c r="Z23" s="139" t="str">
        <f>PROPER(RTD("cqg.rtd", ,"ContractData",Data!J69, "LongDescription",, "T"))</f>
        <v>United Health Group Inc</v>
      </c>
      <c r="AA23" s="140"/>
      <c r="AB23" s="141"/>
      <c r="AC23" s="101">
        <f>IFERROR(Data!K69,"")</f>
        <v>-13.399999999999977</v>
      </c>
      <c r="AD23" s="84"/>
      <c r="AE23" s="101">
        <f>Data!L69</f>
        <v>21.047000000000001</v>
      </c>
      <c r="AF23" s="85">
        <f>Data!M69</f>
        <v>-0.63667030930773871</v>
      </c>
    </row>
    <row r="24" spans="2:32" x14ac:dyDescent="0.3">
      <c r="B24" s="139" t="str">
        <f>PROPER(RTD("cqg.rtd", ,"ContractData",Data!F39, "LongDescription",, "T"))</f>
        <v>Apple Inc.</v>
      </c>
      <c r="C24" s="140"/>
      <c r="D24" s="141"/>
      <c r="E24" s="101">
        <f>Data!G39</f>
        <v>3.24</v>
      </c>
      <c r="F24" s="82"/>
      <c r="G24" s="101">
        <f>Data!H39</f>
        <v>8.3179999999999996</v>
      </c>
      <c r="H24" s="85">
        <f>Data!I39</f>
        <v>0.38951671074777594</v>
      </c>
      <c r="I24" s="89"/>
      <c r="J24" s="139" t="str">
        <f>PROPER(RTD("cqg.rtd", ,"ContractData",Data!J39, "LongDescription",, "T"))</f>
        <v>The Walt Disney Company</v>
      </c>
      <c r="K24" s="140"/>
      <c r="L24" s="141"/>
      <c r="M24" s="82">
        <f>Data!K39</f>
        <v>-1.4000000000000001</v>
      </c>
      <c r="N24" s="85"/>
      <c r="O24" s="82">
        <f>Data!L39</f>
        <v>2.4329999999999998</v>
      </c>
      <c r="P24" s="85">
        <f>Data!M39</f>
        <v>-0.57542129058775182</v>
      </c>
      <c r="R24" s="139" t="str">
        <f>PROPER(RTD("cqg.rtd", ,"ContractData",Data!F70, "LongDescription",, "T"))</f>
        <v>Cisco Systems Inc.</v>
      </c>
      <c r="S24" s="140"/>
      <c r="T24" s="141"/>
      <c r="U24" s="101">
        <f>IFERROR(Data!G70,"")</f>
        <v>5.0400000000000063</v>
      </c>
      <c r="V24" s="82"/>
      <c r="W24" s="101">
        <f>Data!H70</f>
        <v>9.1839999999999993</v>
      </c>
      <c r="X24" s="85">
        <f>Data!I70</f>
        <v>0.54878048780487876</v>
      </c>
      <c r="Y24" s="89"/>
      <c r="Z24" s="139" t="str">
        <f>PROPER(RTD("cqg.rtd", ,"ContractData",Data!J70, "LongDescription",, "T"))</f>
        <v>Procter &amp; Gamble Co</v>
      </c>
      <c r="AA24" s="140"/>
      <c r="AB24" s="141"/>
      <c r="AC24" s="101">
        <f>IFERROR(Data!K70,"")</f>
        <v>-3.5600000000000023</v>
      </c>
      <c r="AD24" s="84"/>
      <c r="AE24" s="101">
        <f>Data!L70</f>
        <v>5.7329999999999997</v>
      </c>
      <c r="AF24" s="85">
        <f>Data!M70</f>
        <v>-0.62096633525204992</v>
      </c>
    </row>
    <row r="25" spans="2:32" x14ac:dyDescent="0.3">
      <c r="B25" s="139" t="str">
        <f>PROPER(RTD("cqg.rtd", ,"ContractData",Data!F40, "LongDescription",, "T"))</f>
        <v>American Express Co</v>
      </c>
      <c r="C25" s="140"/>
      <c r="D25" s="141"/>
      <c r="E25" s="101">
        <f>Data!G40</f>
        <v>2.52</v>
      </c>
      <c r="F25" s="82"/>
      <c r="G25" s="101">
        <f>Data!H40</f>
        <v>6.7140000000000004</v>
      </c>
      <c r="H25" s="85">
        <f>Data!I40</f>
        <v>0.37533512064343161</v>
      </c>
      <c r="I25" s="89"/>
      <c r="J25" s="139" t="str">
        <f>PROPER(RTD("cqg.rtd", ,"ContractData",Data!J40, "LongDescription",, "T"))</f>
        <v>United Health Group Inc</v>
      </c>
      <c r="K25" s="140"/>
      <c r="L25" s="141"/>
      <c r="M25" s="82">
        <f>Data!K40</f>
        <v>-5.33</v>
      </c>
      <c r="N25" s="85"/>
      <c r="O25" s="82">
        <f>Data!L40</f>
        <v>9.9580000000000002</v>
      </c>
      <c r="P25" s="85">
        <f>Data!M40</f>
        <v>-0.53524804177545693</v>
      </c>
      <c r="R25" s="139" t="str">
        <f>PROPER(RTD("cqg.rtd", ,"ContractData",Data!F71, "LongDescription",, "T"))</f>
        <v>Amazon.Com Inc</v>
      </c>
      <c r="S25" s="140"/>
      <c r="T25" s="141"/>
      <c r="U25" s="101">
        <f>IFERROR(Data!G71,"")</f>
        <v>6.7599999999999909</v>
      </c>
      <c r="V25" s="82"/>
      <c r="W25" s="101">
        <f>Data!H71</f>
        <v>15.91</v>
      </c>
      <c r="X25" s="85">
        <f>Data!I71</f>
        <v>0.42489000628535456</v>
      </c>
      <c r="Y25" s="89"/>
      <c r="Z25" s="139" t="str">
        <f>PROPER(RTD("cqg.rtd", ,"ContractData",Data!J71, "LongDescription",, "T"))</f>
        <v>The Walt Disney Company</v>
      </c>
      <c r="AA25" s="140"/>
      <c r="AB25" s="141"/>
      <c r="AC25" s="101">
        <f>IFERROR(Data!K71,"")</f>
        <v>-1.5600000000000023</v>
      </c>
      <c r="AD25" s="84"/>
      <c r="AE25" s="101">
        <f>Data!L71</f>
        <v>4.9509999999999996</v>
      </c>
      <c r="AF25" s="85">
        <f>Data!M71</f>
        <v>-0.3150878610381746</v>
      </c>
    </row>
    <row r="26" spans="2:32" x14ac:dyDescent="0.3">
      <c r="B26" s="139" t="str">
        <f>PROPER(RTD("cqg.rtd", ,"ContractData",Data!F41, "LongDescription",, "T"))</f>
        <v>Nvidia Corporation</v>
      </c>
      <c r="C26" s="140"/>
      <c r="D26" s="141"/>
      <c r="E26" s="101">
        <f>Data!G41</f>
        <v>2.3000000000000003</v>
      </c>
      <c r="F26" s="82"/>
      <c r="G26" s="101">
        <f>Data!H41</f>
        <v>6.1689999999999996</v>
      </c>
      <c r="H26" s="85">
        <f>Data!I41</f>
        <v>0.3728319014426974</v>
      </c>
      <c r="I26" s="89"/>
      <c r="J26" s="139" t="str">
        <f>PROPER(RTD("cqg.rtd", ,"ContractData",Data!J41, "LongDescription",, "T"))</f>
        <v>Merck &amp; Co Inc</v>
      </c>
      <c r="K26" s="140"/>
      <c r="L26" s="141"/>
      <c r="M26" s="82">
        <f>Data!K41</f>
        <v>-1.19</v>
      </c>
      <c r="N26" s="85"/>
      <c r="O26" s="82">
        <f>Data!L41</f>
        <v>3.1440000000000001</v>
      </c>
      <c r="P26" s="85">
        <f>Data!M41</f>
        <v>-0.37849872773536891</v>
      </c>
      <c r="R26" s="139" t="str">
        <f>PROPER(RTD("cqg.rtd", ,"ContractData",Data!F72, "LongDescription",, "T"))</f>
        <v>Travelers Companies, Inc</v>
      </c>
      <c r="S26" s="140"/>
      <c r="T26" s="141"/>
      <c r="U26" s="101">
        <f>IFERROR(Data!G72,"")</f>
        <v>5.1299999999999955</v>
      </c>
      <c r="V26" s="82"/>
      <c r="W26" s="101">
        <f>Data!H72</f>
        <v>12.73</v>
      </c>
      <c r="X26" s="85">
        <f>Data!I72</f>
        <v>0.40298507462686528</v>
      </c>
      <c r="Y26" s="89"/>
      <c r="Z26" s="139" t="str">
        <f>PROPER(RTD("cqg.rtd", ,"ContractData",Data!J72, "LongDescription",, "T"))</f>
        <v>Chevron Corp</v>
      </c>
      <c r="AA26" s="140"/>
      <c r="AB26" s="141"/>
      <c r="AC26" s="101">
        <f>IFERROR(Data!K72,"")</f>
        <v>-2.789999999999992</v>
      </c>
      <c r="AD26" s="84"/>
      <c r="AE26" s="101">
        <f>Data!L72</f>
        <v>9.8729999999999993</v>
      </c>
      <c r="AF26" s="85">
        <f>Data!M72</f>
        <v>-0.28258887876025446</v>
      </c>
    </row>
    <row r="27" spans="2:32" x14ac:dyDescent="0.3">
      <c r="N27" s="77"/>
      <c r="P27" s="77"/>
    </row>
    <row r="28" spans="2:32" x14ac:dyDescent="0.3">
      <c r="N28" s="77"/>
      <c r="P28" s="77"/>
    </row>
    <row r="29" spans="2:32" x14ac:dyDescent="0.3">
      <c r="B29" s="145" t="s">
        <v>87</v>
      </c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R29" s="145" t="s">
        <v>87</v>
      </c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</row>
    <row r="30" spans="2:32" x14ac:dyDescent="0.3">
      <c r="B30" s="143" t="s">
        <v>73</v>
      </c>
      <c r="C30" s="143"/>
      <c r="D30" s="143"/>
      <c r="E30" s="143"/>
      <c r="F30" s="143" t="s">
        <v>74</v>
      </c>
      <c r="G30" s="143"/>
      <c r="H30" s="143"/>
      <c r="I30" s="143"/>
      <c r="J30" s="143"/>
      <c r="K30" s="143" t="s">
        <v>75</v>
      </c>
      <c r="L30" s="143"/>
      <c r="M30" s="143"/>
      <c r="N30" s="143"/>
      <c r="O30" s="143"/>
      <c r="P30" s="143"/>
      <c r="R30" s="143" t="s">
        <v>76</v>
      </c>
      <c r="S30" s="143"/>
      <c r="T30" s="143"/>
      <c r="U30" s="143"/>
      <c r="V30" s="143" t="s">
        <v>78</v>
      </c>
      <c r="W30" s="143"/>
      <c r="X30" s="143"/>
      <c r="Y30" s="143"/>
      <c r="Z30" s="143"/>
      <c r="AA30" s="143" t="s">
        <v>77</v>
      </c>
      <c r="AB30" s="143"/>
      <c r="AC30" s="143"/>
      <c r="AD30" s="143"/>
      <c r="AE30" s="143"/>
      <c r="AF30" s="143"/>
    </row>
    <row r="31" spans="2:32" x14ac:dyDescent="0.3">
      <c r="B31" s="135" t="str">
        <f>Data!O37</f>
        <v>Caterpillar Inc</v>
      </c>
      <c r="C31" s="135"/>
      <c r="D31" s="135"/>
      <c r="E31" s="85">
        <f>Data!P37</f>
        <v>5.8117036101336401E-2</v>
      </c>
      <c r="F31" s="149" t="str">
        <f>Data!Q37</f>
        <v>Caterpillar Inc</v>
      </c>
      <c r="G31" s="150"/>
      <c r="H31" s="150"/>
      <c r="I31" s="150"/>
      <c r="J31" s="151"/>
      <c r="K31" s="85">
        <f>Data!R37</f>
        <v>0.20501900967038494</v>
      </c>
      <c r="L31" s="149" t="str">
        <f>Data!S37</f>
        <v>Caterpillar Inc</v>
      </c>
      <c r="M31" s="150"/>
      <c r="N31" s="150"/>
      <c r="O31" s="151"/>
      <c r="P31" s="85">
        <f>Data!T37</f>
        <v>0.84237261507846473</v>
      </c>
      <c r="R31" s="139" t="str">
        <f>Data!U37</f>
        <v>Honeywell Intl Inc</v>
      </c>
      <c r="S31" s="152"/>
      <c r="T31" s="153"/>
      <c r="U31" s="99">
        <f>Data!V37</f>
        <v>-0.5088066836053573</v>
      </c>
      <c r="V31" s="100"/>
      <c r="W31" s="139" t="str">
        <f>Data!W37</f>
        <v>Honeywell Intl Inc</v>
      </c>
      <c r="X31" s="152"/>
      <c r="Y31" s="152"/>
      <c r="Z31" s="153"/>
      <c r="AA31" s="85">
        <f>Data!X37</f>
        <v>-0.52047422853779535</v>
      </c>
      <c r="AB31" s="139" t="str">
        <f>Data!Y37</f>
        <v>Honeywell Intl Inc</v>
      </c>
      <c r="AC31" s="140"/>
      <c r="AD31" s="140"/>
      <c r="AE31" s="141"/>
      <c r="AF31" s="85">
        <f>Data!Z37</f>
        <v>-0.52047422853779535</v>
      </c>
    </row>
    <row r="32" spans="2:32" x14ac:dyDescent="0.3">
      <c r="B32" s="135" t="str">
        <f>Data!O38</f>
        <v>Cisco Systems Inc.</v>
      </c>
      <c r="C32" s="135"/>
      <c r="D32" s="135"/>
      <c r="E32" s="85">
        <f>Data!P38</f>
        <v>4.4299903313703141E-2</v>
      </c>
      <c r="F32" s="149" t="str">
        <f>Data!Q38</f>
        <v>Travelers Companies, Inc</v>
      </c>
      <c r="G32" s="150"/>
      <c r="H32" s="150"/>
      <c r="I32" s="150"/>
      <c r="J32" s="151"/>
      <c r="K32" s="85">
        <f>Data!R38</f>
        <v>0.13912775360581045</v>
      </c>
      <c r="L32" s="149" t="str">
        <f>Data!S38</f>
        <v>Cisco Systems Inc.</v>
      </c>
      <c r="M32" s="150"/>
      <c r="N32" s="150"/>
      <c r="O32" s="151"/>
      <c r="P32" s="85">
        <f>Data!T38</f>
        <v>0.54238608334415161</v>
      </c>
      <c r="R32" s="139" t="str">
        <f>Data!U38</f>
        <v>United Health Group Inc</v>
      </c>
      <c r="S32" s="152"/>
      <c r="T32" s="153"/>
      <c r="U32" s="99">
        <f>Data!V38</f>
        <v>-3.131645983780873E-2</v>
      </c>
      <c r="V32" s="100"/>
      <c r="W32" s="139" t="str">
        <f>Data!W38</f>
        <v>Salesforce, Inc.</v>
      </c>
      <c r="X32" s="152"/>
      <c r="Y32" s="152"/>
      <c r="Z32" s="153"/>
      <c r="AA32" s="85">
        <f>Data!X38</f>
        <v>-0.18021978021978022</v>
      </c>
      <c r="AB32" s="139" t="str">
        <f>Data!Y38</f>
        <v>Salesforce, Inc.</v>
      </c>
      <c r="AC32" s="140"/>
      <c r="AD32" s="140"/>
      <c r="AE32" s="141"/>
      <c r="AF32" s="85">
        <f>Data!Z38</f>
        <v>-0.18021978021978022</v>
      </c>
    </row>
    <row r="33" spans="2:32" x14ac:dyDescent="0.3">
      <c r="B33" s="135" t="str">
        <f>Data!O39</f>
        <v>Alphabet Cl A Cmn</v>
      </c>
      <c r="C33" s="135"/>
      <c r="D33" s="135"/>
      <c r="E33" s="85">
        <f>Data!P39</f>
        <v>4.2295266605412253E-2</v>
      </c>
      <c r="F33" s="149" t="str">
        <f>Data!Q39</f>
        <v>Johnson &amp; Johnson</v>
      </c>
      <c r="G33" s="150"/>
      <c r="H33" s="150"/>
      <c r="I33" s="150"/>
      <c r="J33" s="151"/>
      <c r="K33" s="85">
        <f>Data!R39</f>
        <v>0.13855234544889716</v>
      </c>
      <c r="L33" s="149" t="str">
        <f>Data!S39</f>
        <v>United Health Group Inc</v>
      </c>
      <c r="M33" s="150"/>
      <c r="N33" s="150"/>
      <c r="O33" s="151"/>
      <c r="P33" s="85">
        <f>Data!T39</f>
        <v>0.25561176577504469</v>
      </c>
      <c r="R33" s="139" t="str">
        <f>Data!U39</f>
        <v>Procter &amp; Gamble Co</v>
      </c>
      <c r="S33" s="152"/>
      <c r="T33" s="153"/>
      <c r="U33" s="99">
        <f>Data!V39</f>
        <v>-2.388941081733997E-2</v>
      </c>
      <c r="V33" s="100"/>
      <c r="W33" s="139" t="str">
        <f>Data!W39</f>
        <v>Microsoft Corp</v>
      </c>
      <c r="X33" s="152"/>
      <c r="Y33" s="152"/>
      <c r="Z33" s="153"/>
      <c r="AA33" s="85">
        <f>Data!X39</f>
        <v>-0.17392945984363894</v>
      </c>
      <c r="AB33" s="139" t="str">
        <f>Data!Y39</f>
        <v>Microsoft Corp</v>
      </c>
      <c r="AC33" s="140"/>
      <c r="AD33" s="140"/>
      <c r="AE33" s="141"/>
      <c r="AF33" s="85">
        <f>Data!Z39</f>
        <v>-0.10837118754055818</v>
      </c>
    </row>
    <row r="34" spans="2:32" x14ac:dyDescent="0.3">
      <c r="B34" s="135" t="str">
        <f>Data!O40</f>
        <v>Amazon.Com Inc</v>
      </c>
      <c r="C34" s="135"/>
      <c r="D34" s="135"/>
      <c r="E34" s="85">
        <f>Data!P40</f>
        <v>2.9051527783746704E-2</v>
      </c>
      <c r="F34" s="149" t="str">
        <f>Data!Q40</f>
        <v>Sherwin-Williams Co</v>
      </c>
      <c r="G34" s="150"/>
      <c r="H34" s="150"/>
      <c r="I34" s="150"/>
      <c r="J34" s="151"/>
      <c r="K34" s="85">
        <f>Data!R40</f>
        <v>0.12388098999473401</v>
      </c>
      <c r="L34" s="149" t="str">
        <f>Data!S40</f>
        <v>Johnson &amp; Johnson</v>
      </c>
      <c r="M34" s="150"/>
      <c r="N34" s="150"/>
      <c r="O34" s="151"/>
      <c r="P34" s="85">
        <f>Data!T40</f>
        <v>0.23967141821696056</v>
      </c>
      <c r="R34" s="139" t="str">
        <f>Data!U40</f>
        <v>Chevron Corp</v>
      </c>
      <c r="S34" s="152"/>
      <c r="T34" s="153"/>
      <c r="U34" s="99">
        <f>Data!V40</f>
        <v>-1.6310066643283012E-2</v>
      </c>
      <c r="V34" s="100"/>
      <c r="W34" s="139" t="str">
        <f>Data!W40</f>
        <v>Amazon.Com Inc</v>
      </c>
      <c r="X34" s="152"/>
      <c r="Y34" s="152"/>
      <c r="Z34" s="153"/>
      <c r="AA34" s="85">
        <f>Data!X40</f>
        <v>-0.11524534436890323</v>
      </c>
      <c r="AB34" s="139" t="str">
        <f>Data!Y40</f>
        <v>Amazon.Com Inc</v>
      </c>
      <c r="AC34" s="140"/>
      <c r="AD34" s="140"/>
      <c r="AE34" s="141"/>
      <c r="AF34" s="85">
        <f>Data!Z40</f>
        <v>-0.17392945984363894</v>
      </c>
    </row>
    <row r="35" spans="2:32" x14ac:dyDescent="0.3">
      <c r="B35" s="135" t="str">
        <f>Data!O41</f>
        <v>Nvidia Corporation</v>
      </c>
      <c r="C35" s="135"/>
      <c r="D35" s="135"/>
      <c r="E35" s="85">
        <f>Data!P41</f>
        <v>2.4619539811977401E-2</v>
      </c>
      <c r="F35" s="149" t="str">
        <f>Data!Q41</f>
        <v>Home Depot, Inc.</v>
      </c>
      <c r="G35" s="150"/>
      <c r="H35" s="150"/>
      <c r="I35" s="150"/>
      <c r="J35" s="151"/>
      <c r="K35" s="85">
        <f>Data!R41</f>
        <v>0.10238380525950692</v>
      </c>
      <c r="L35" s="149" t="str">
        <f>Data!S41</f>
        <v>Merck &amp; Co Inc</v>
      </c>
      <c r="M35" s="150"/>
      <c r="N35" s="150"/>
      <c r="O35" s="151"/>
      <c r="P35" s="85">
        <f>Data!T41</f>
        <v>0.21784153524605732</v>
      </c>
      <c r="R35" s="139" t="str">
        <f>Data!U41</f>
        <v>The Walt Disney Company</v>
      </c>
      <c r="S35" s="152"/>
      <c r="T35" s="153"/>
      <c r="U35" s="99">
        <f>Data!V41</f>
        <v>-1.5791071970847271E-2</v>
      </c>
      <c r="V35" s="100"/>
      <c r="W35" s="139" t="str">
        <f>Data!W41</f>
        <v>Nike Inc Clsb</v>
      </c>
      <c r="X35" s="152"/>
      <c r="Y35" s="152"/>
      <c r="Z35" s="153"/>
      <c r="AA35" s="85">
        <f>Data!X41</f>
        <v>-0.10837118754055818</v>
      </c>
      <c r="AB35" s="139" t="str">
        <f>Data!Y41</f>
        <v>Nike Inc Clsb</v>
      </c>
      <c r="AC35" s="140"/>
      <c r="AD35" s="140"/>
      <c r="AE35" s="141"/>
      <c r="AF35" s="85">
        <f>Data!Z41</f>
        <v>-4.5173328095845962E-2</v>
      </c>
    </row>
    <row r="36" spans="2:32" x14ac:dyDescent="0.3">
      <c r="N36" s="77"/>
      <c r="P36" s="77"/>
    </row>
    <row r="37" spans="2:32" x14ac:dyDescent="0.3">
      <c r="N37" s="77"/>
      <c r="P37" s="77"/>
    </row>
    <row r="38" spans="2:32" x14ac:dyDescent="0.3">
      <c r="N38" s="77"/>
      <c r="P38" s="137">
        <f>MOD(RTD("cqg.rtd", ,"SystemInfo", "Linetime"),1)</f>
        <v>0.37217592592787696</v>
      </c>
      <c r="Q38" s="138"/>
      <c r="R38" s="138"/>
    </row>
    <row r="39" spans="2:32" x14ac:dyDescent="0.3">
      <c r="P39" s="138"/>
      <c r="Q39" s="138"/>
      <c r="R39" s="138"/>
    </row>
  </sheetData>
  <sheetProtection algorithmName="SHA-512" hashValue="ubJ1hC01GeMLcnjamk29k2QZuiUKfHM701hanpbKIMhnr6fWSIWgkyt5reOEPCA6EKxh5JUCae7wHeAUIqeXhw==" saltValue="4O3YBDcEQIRNI5YtrOO2Lg==" spinCount="100000" sheet="1" objects="1" scenarios="1" selectLockedCells="1" selectUnlockedCells="1"/>
  <mergeCells count="131">
    <mergeCell ref="W35:Z35"/>
    <mergeCell ref="AB35:AE35"/>
    <mergeCell ref="AB31:AE31"/>
    <mergeCell ref="R32:T32"/>
    <mergeCell ref="W32:Z32"/>
    <mergeCell ref="AB32:AE32"/>
    <mergeCell ref="R33:T33"/>
    <mergeCell ref="W33:Z33"/>
    <mergeCell ref="AB33:AE33"/>
    <mergeCell ref="R31:T31"/>
    <mergeCell ref="R35:T35"/>
    <mergeCell ref="V30:Z30"/>
    <mergeCell ref="AA30:AF30"/>
    <mergeCell ref="B34:D34"/>
    <mergeCell ref="B35:D35"/>
    <mergeCell ref="F35:J35"/>
    <mergeCell ref="L35:O35"/>
    <mergeCell ref="L31:O31"/>
    <mergeCell ref="B31:D31"/>
    <mergeCell ref="B32:D32"/>
    <mergeCell ref="B33:D33"/>
    <mergeCell ref="B30:E30"/>
    <mergeCell ref="F31:J31"/>
    <mergeCell ref="F32:J32"/>
    <mergeCell ref="F33:J33"/>
    <mergeCell ref="F34:J34"/>
    <mergeCell ref="L32:O32"/>
    <mergeCell ref="L33:O33"/>
    <mergeCell ref="L34:O34"/>
    <mergeCell ref="W31:Z31"/>
    <mergeCell ref="K30:P30"/>
    <mergeCell ref="F30:J30"/>
    <mergeCell ref="R34:T34"/>
    <mergeCell ref="W34:Z34"/>
    <mergeCell ref="AB34:AE34"/>
    <mergeCell ref="B2:P2"/>
    <mergeCell ref="R2:AF2"/>
    <mergeCell ref="R3:U3"/>
    <mergeCell ref="Z3:AC3"/>
    <mergeCell ref="R4:U4"/>
    <mergeCell ref="J4:M4"/>
    <mergeCell ref="J5:M5"/>
    <mergeCell ref="J6:M6"/>
    <mergeCell ref="J7:M7"/>
    <mergeCell ref="R5:U5"/>
    <mergeCell ref="R6:U6"/>
    <mergeCell ref="R7:U7"/>
    <mergeCell ref="Z4:AC4"/>
    <mergeCell ref="Z5:AC5"/>
    <mergeCell ref="Z6:AC6"/>
    <mergeCell ref="Z7:AC7"/>
    <mergeCell ref="J3:M3"/>
    <mergeCell ref="B3:E3"/>
    <mergeCell ref="B4:E4"/>
    <mergeCell ref="B5:E5"/>
    <mergeCell ref="B6:E6"/>
    <mergeCell ref="B7:E7"/>
    <mergeCell ref="Z8:AC8"/>
    <mergeCell ref="B11:P11"/>
    <mergeCell ref="B12:E12"/>
    <mergeCell ref="J12:M12"/>
    <mergeCell ref="R11:AF11"/>
    <mergeCell ref="R12:U12"/>
    <mergeCell ref="Z12:AC12"/>
    <mergeCell ref="O16:P16"/>
    <mergeCell ref="G12:H12"/>
    <mergeCell ref="J16:M16"/>
    <mergeCell ref="O13:P13"/>
    <mergeCell ref="O14:P14"/>
    <mergeCell ref="O15:P15"/>
    <mergeCell ref="Z13:AC13"/>
    <mergeCell ref="R13:U13"/>
    <mergeCell ref="R14:U14"/>
    <mergeCell ref="B8:E8"/>
    <mergeCell ref="R8:U8"/>
    <mergeCell ref="B13:E13"/>
    <mergeCell ref="B14:E14"/>
    <mergeCell ref="B15:E15"/>
    <mergeCell ref="B16:E16"/>
    <mergeCell ref="G16:H16"/>
    <mergeCell ref="J8:M8"/>
    <mergeCell ref="R20:AF20"/>
    <mergeCell ref="B20:P20"/>
    <mergeCell ref="Z21:AB21"/>
    <mergeCell ref="R29:AF29"/>
    <mergeCell ref="B29:P29"/>
    <mergeCell ref="B17:E17"/>
    <mergeCell ref="G17:H17"/>
    <mergeCell ref="R26:T26"/>
    <mergeCell ref="Z22:AB22"/>
    <mergeCell ref="Z23:AB23"/>
    <mergeCell ref="Z24:AB24"/>
    <mergeCell ref="Z25:AB25"/>
    <mergeCell ref="Z26:AB26"/>
    <mergeCell ref="J17:M17"/>
    <mergeCell ref="O17:P17"/>
    <mergeCell ref="R17:U17"/>
    <mergeCell ref="Z17:AC17"/>
    <mergeCell ref="G13:H13"/>
    <mergeCell ref="G14:H14"/>
    <mergeCell ref="G15:H15"/>
    <mergeCell ref="O12:P12"/>
    <mergeCell ref="W12:X12"/>
    <mergeCell ref="P38:R39"/>
    <mergeCell ref="B22:D22"/>
    <mergeCell ref="B23:D23"/>
    <mergeCell ref="B24:D24"/>
    <mergeCell ref="B25:D25"/>
    <mergeCell ref="B26:D26"/>
    <mergeCell ref="B21:D21"/>
    <mergeCell ref="J21:L21"/>
    <mergeCell ref="J22:L22"/>
    <mergeCell ref="J23:L23"/>
    <mergeCell ref="J24:L24"/>
    <mergeCell ref="J25:L25"/>
    <mergeCell ref="J26:L26"/>
    <mergeCell ref="R21:T21"/>
    <mergeCell ref="R22:T22"/>
    <mergeCell ref="R23:T23"/>
    <mergeCell ref="R24:T24"/>
    <mergeCell ref="R25:T25"/>
    <mergeCell ref="R30:U30"/>
    <mergeCell ref="AE12:AF12"/>
    <mergeCell ref="J13:M13"/>
    <mergeCell ref="J14:M14"/>
    <mergeCell ref="J15:M15"/>
    <mergeCell ref="R15:U15"/>
    <mergeCell ref="R16:U16"/>
    <mergeCell ref="Z14:AC14"/>
    <mergeCell ref="Z15:AC15"/>
    <mergeCell ref="Z16:AC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Z97"/>
  <sheetViews>
    <sheetView workbookViewId="0">
      <selection activeCell="C2" sqref="C2"/>
    </sheetView>
  </sheetViews>
  <sheetFormatPr defaultColWidth="9" defaultRowHeight="16.5" x14ac:dyDescent="0.3"/>
  <cols>
    <col min="1" max="4" width="9" style="156"/>
    <col min="5" max="5" width="12.5" style="156" customWidth="1"/>
    <col min="6" max="14" width="9" style="156"/>
    <col min="15" max="15" width="14.625" style="156" customWidth="1"/>
    <col min="16" max="16384" width="9" style="156"/>
  </cols>
  <sheetData>
    <row r="2" spans="2:25" x14ac:dyDescent="0.3">
      <c r="L2" s="156">
        <f xml:space="preserve"> RTD("cqg.rtd",,"StudyData","MSFT", "ATR", "MaType=Sim,Period=10", "ATR","D","0","ALL",,,"FALSE","T")</f>
        <v>13.798999999999999</v>
      </c>
    </row>
    <row r="3" spans="2:25" x14ac:dyDescent="0.3">
      <c r="P3" s="164"/>
    </row>
    <row r="4" spans="2:25" x14ac:dyDescent="0.3">
      <c r="P4" s="164"/>
      <c r="R4" s="164"/>
    </row>
    <row r="5" spans="2:25" x14ac:dyDescent="0.3">
      <c r="P5" s="164" t="s">
        <v>70</v>
      </c>
      <c r="Q5" s="156" t="s">
        <v>71</v>
      </c>
      <c r="R5" s="164" t="s">
        <v>72</v>
      </c>
    </row>
    <row r="6" spans="2:25" x14ac:dyDescent="0.3">
      <c r="B6" s="156" t="str">
        <f>MainDisplay!B6</f>
        <v>S.MMM</v>
      </c>
      <c r="C6" s="168">
        <f>MainDisplay!F6</f>
        <v>5.6024133472880626E-3</v>
      </c>
      <c r="D6" s="169">
        <f>IFERROR(RANK($C6,$C$6:C$35)+COUNTIF($C$6:C6,C6)-1,"")</f>
        <v>8</v>
      </c>
      <c r="E6" s="156" t="str">
        <f>B6</f>
        <v>S.MMM</v>
      </c>
      <c r="F6" s="156">
        <v>1</v>
      </c>
      <c r="G6" s="156" t="str">
        <f>IFERROR(VLOOKUP($F6,$D$6:$E$35,2,FALSE),"")</f>
        <v>S.CAT</v>
      </c>
      <c r="H6" s="168">
        <f>IFERROR(RTD("cqg.rtd", ,"ContractData", G6, "PerCentNetLastTrade",, "T")/100,"")</f>
        <v>2.1535245211432553E-2</v>
      </c>
      <c r="I6" s="168">
        <f>IF(H6&lt;0,"",H6)</f>
        <v>2.1535245211432553E-2</v>
      </c>
      <c r="J6" s="168" t="str">
        <f>IF(H6&gt;=0,"",-H6)</f>
        <v/>
      </c>
      <c r="K6" s="168" t="str">
        <f>IF(J6="","",H6)</f>
        <v/>
      </c>
      <c r="O6" s="156" t="str">
        <f>MainDisplay!B6</f>
        <v>S.MMM</v>
      </c>
      <c r="P6" s="170">
        <f>IFERROR(RTD("cqg.rtd",,"StudyData",O6, "PCB","BaseType=Index,Index=1", "Close", "W","0","all",,,,"T")/100,"")</f>
        <v>-4.0851167611730237E-3</v>
      </c>
      <c r="Q6" s="168">
        <f>IFERROR(RTD("cqg.rtd",,"StudyData",O6, "PCB","BaseType=Index,Index=1", "Close", "M","0","all",,,,"T")/100,"")</f>
        <v>6.6675373865343224E-2</v>
      </c>
      <c r="R6" s="168">
        <f>IFERROR(RTD("cqg.rtd",,"StudyData",O6, "PCB","BaseType=Index,Index=1", "Close", "A","0","all",,,,"T")/100,"")</f>
        <v>2.0237351655215546E-2</v>
      </c>
      <c r="T6" s="156" t="str" cm="1">
        <f t="array" ref="T6:U10">_xlfn.TAKE(_xlfn.CHOOSECOLS(_xlfn.SORTBY(Data!O6:R35,Data!P6:P35,-1),1,2),5)</f>
        <v>S.CAT</v>
      </c>
      <c r="U6" s="168">
        <v>5.8117036101336401E-2</v>
      </c>
      <c r="V6" s="156" t="str" cm="1">
        <f t="array" ref="V6:W10">_xlfn.TAKE(_xlfn.CHOOSECOLS(_xlfn.SORTBY(Data!O6:R35,Data!Q6:Q35,-1),1,3),5)</f>
        <v>S.CAT</v>
      </c>
      <c r="W6" s="168">
        <v>0.20501900967038494</v>
      </c>
      <c r="X6" s="156" t="str" cm="1">
        <f t="array" ref="X6:Y10">_xlfn.TAKE(_xlfn.CHOOSECOLS(_xlfn.SORTBY(Data!O6:R35,Data!R6:R35,-1),1,4),5)</f>
        <v>S.CAT</v>
      </c>
      <c r="Y6" s="168">
        <v>0.84237261507846473</v>
      </c>
    </row>
    <row r="7" spans="2:25" x14ac:dyDescent="0.3">
      <c r="B7" s="156" t="str">
        <f>MainDisplay!B7</f>
        <v>S.AAPL</v>
      </c>
      <c r="C7" s="168">
        <f>MainDisplay!F7</f>
        <v>1.1499964506282387E-2</v>
      </c>
      <c r="D7" s="169">
        <f>IFERROR(RANK($C7,$C$6:C$35)+COUNTIF($C$6:C7,C7)-1,"")</f>
        <v>4</v>
      </c>
      <c r="E7" s="156" t="str">
        <f t="shared" ref="E7:E35" si="0">B7</f>
        <v>S.AAPL</v>
      </c>
      <c r="F7" s="156">
        <f>F6+1</f>
        <v>2</v>
      </c>
      <c r="G7" s="156" t="str">
        <f t="shared" ref="G7:G35" si="1">IFERROR(VLOOKUP($F7,$D$6:$E$35,2,FALSE),"")</f>
        <v>S.BA</v>
      </c>
      <c r="H7" s="168">
        <f>IFERROR(RTD("cqg.rtd", ,"ContractData", G7, "PerCentNetLastTrade",, "T")/100,"")</f>
        <v>1.1877590945083609E-2</v>
      </c>
      <c r="I7" s="168">
        <f t="shared" ref="I7:I35" si="2">IF(H7&lt;0,"",H7)</f>
        <v>1.1877590945083609E-2</v>
      </c>
      <c r="J7" s="168" t="str">
        <f t="shared" ref="J7:J35" si="3">IF(H7&gt;=0,"",-H7)</f>
        <v/>
      </c>
      <c r="K7" s="168" t="str">
        <f t="shared" ref="K7:K35" si="4">IF(J7="","",H7)</f>
        <v/>
      </c>
      <c r="O7" s="156" t="str">
        <f>MainDisplay!B7</f>
        <v>S.AAPL</v>
      </c>
      <c r="P7" s="170">
        <f>IFERROR(RTD("cqg.rtd",,"StudyData",O7, "PCB","BaseType=Index,Index=1", "Close", "W","0","all",,,,"T")/100,"")</f>
        <v>4.2286278102755251E-3</v>
      </c>
      <c r="Q7" s="168">
        <f>IFERROR(RTD("cqg.rtd",,"StudyData",O7, "PCB","BaseType=Index,Index=1", "Close", "M","0","all",,,,"T")/100,"")</f>
        <v>-8.677818368262509E-2</v>
      </c>
      <c r="R7" s="168">
        <f>IFERROR(RTD("cqg.rtd",,"StudyData",O7, "PCB","BaseType=Index,Index=1", "Close", "A","0","all",,,,"T")/100,"")</f>
        <v>4.8260133892444657E-2</v>
      </c>
      <c r="T7" s="156" t="str">
        <v>S.CSCO</v>
      </c>
      <c r="U7" s="168">
        <v>4.4299903313703141E-2</v>
      </c>
      <c r="V7" s="156" t="str">
        <v>S.TRV</v>
      </c>
      <c r="W7" s="168">
        <v>0.13912775360581045</v>
      </c>
      <c r="X7" s="156" t="str">
        <v>S.CSCO</v>
      </c>
      <c r="Y7" s="168">
        <v>0.54238608334415161</v>
      </c>
    </row>
    <row r="8" spans="2:25" x14ac:dyDescent="0.3">
      <c r="B8" s="156" t="str">
        <f>MainDisplay!B8</f>
        <v>S.AMGN</v>
      </c>
      <c r="C8" s="168">
        <f>MainDisplay!F8</f>
        <v>4.1603106365275275E-4</v>
      </c>
      <c r="D8" s="169">
        <f>IFERROR(RANK($C8,$C$6:C$35)+COUNTIF($C$6:C8,C8)-1,"")</f>
        <v>12</v>
      </c>
      <c r="E8" s="156" t="str">
        <f t="shared" si="0"/>
        <v>S.AMGN</v>
      </c>
      <c r="F8" s="156">
        <f t="shared" ref="F8:F35" si="5">F7+1</f>
        <v>3</v>
      </c>
      <c r="G8" s="156" t="str">
        <f t="shared" si="1"/>
        <v>S.NVDA</v>
      </c>
      <c r="H8" s="168">
        <f>IFERROR(RTD("cqg.rtd", ,"ContractData", G8, "PerCentNetLastTrade",, "T")/100,"")</f>
        <v>1.1796686669744063E-2</v>
      </c>
      <c r="I8" s="168">
        <f t="shared" si="2"/>
        <v>1.1796686669744063E-2</v>
      </c>
      <c r="J8" s="168" t="str">
        <f t="shared" si="3"/>
        <v/>
      </c>
      <c r="K8" s="168" t="str">
        <f t="shared" si="4"/>
        <v/>
      </c>
      <c r="O8" s="156" t="str">
        <f>MainDisplay!B8</f>
        <v>S.AMGN</v>
      </c>
      <c r="P8" s="170">
        <f>IFERROR(RTD("cqg.rtd",,"StudyData",O8, "PCB","BaseType=Index,Index=1", "Close", "W","0","all",,,,"T")/100,"")</f>
        <v>6.6140150140931676E-3</v>
      </c>
      <c r="Q8" s="168">
        <f>IFERROR(RTD("cqg.rtd",,"StudyData",O8, "PCB","BaseType=Index,Index=1", "Close", "M","0","all",,,,"T")/100,"")</f>
        <v>7.099379435256381E-2</v>
      </c>
      <c r="R8" s="168">
        <f>IFERROR(RTD("cqg.rtd",,"StudyData",O8, "PCB","BaseType=Index,Index=1", "Close", "A","0","all",,,,"T")/100,"")</f>
        <v>0.10201338180929391</v>
      </c>
      <c r="T8" s="156" t="str">
        <v>S.GOOGL</v>
      </c>
      <c r="U8" s="168">
        <v>4.2295266605412253E-2</v>
      </c>
      <c r="V8" s="156" t="str">
        <v>S.JNJ</v>
      </c>
      <c r="W8" s="168">
        <v>0.13855234544889716</v>
      </c>
      <c r="X8" s="156" t="str">
        <v>S.UNH</v>
      </c>
      <c r="Y8" s="168">
        <v>0.25561176577504469</v>
      </c>
    </row>
    <row r="9" spans="2:25" x14ac:dyDescent="0.3">
      <c r="B9" s="156" t="str">
        <f>MainDisplay!B9</f>
        <v>S.AMZN</v>
      </c>
      <c r="C9" s="168">
        <f>MainDisplay!F9</f>
        <v>-2.8733238943949363E-3</v>
      </c>
      <c r="D9" s="169">
        <f>IFERROR(RANK($C9,$C$6:C$35)+COUNTIF($C$6:C9,C9)-1,"")</f>
        <v>17</v>
      </c>
      <c r="E9" s="156" t="str">
        <f t="shared" si="0"/>
        <v>S.AMZN</v>
      </c>
      <c r="F9" s="156">
        <f t="shared" si="5"/>
        <v>4</v>
      </c>
      <c r="G9" s="156" t="str">
        <f t="shared" si="1"/>
        <v>S.AAPL</v>
      </c>
      <c r="H9" s="168">
        <f>IFERROR(RTD("cqg.rtd", ,"ContractData", G9, "PerCentNetLastTrade",, "T")/100,"")</f>
        <v>1.1499964506282387E-2</v>
      </c>
      <c r="I9" s="168">
        <f t="shared" si="2"/>
        <v>1.1499964506282387E-2</v>
      </c>
      <c r="J9" s="168" t="str">
        <f t="shared" si="3"/>
        <v/>
      </c>
      <c r="K9" s="168" t="str">
        <f t="shared" si="4"/>
        <v/>
      </c>
      <c r="O9" s="156" t="str">
        <f>MainDisplay!B9</f>
        <v>S.AMZN</v>
      </c>
      <c r="P9" s="170">
        <f>IFERROR(RTD("cqg.rtd",,"StudyData",O9, "PCB","BaseType=Index,Index=1", "Close", "W","0","all",,,,"T")/100,"")</f>
        <v>2.9051527783746704E-2</v>
      </c>
      <c r="Q9" s="168">
        <f>IFERROR(RTD("cqg.rtd",,"StudyData",O9, "PCB","BaseType=Index,Index=1", "Close", "M","0","all",,,,"T")/100,"")</f>
        <v>-0.11524534436890323</v>
      </c>
      <c r="R9" s="168">
        <f>IFERROR(RTD("cqg.rtd",,"StudyData",O9, "PCB","BaseType=Index,Index=1", "Close", "A","0","all",,,,"T")/100,"")</f>
        <v>3.7388441209600658E-2</v>
      </c>
      <c r="T9" s="156" t="str">
        <v>S.AMZN</v>
      </c>
      <c r="U9" s="168">
        <v>2.9051527783746704E-2</v>
      </c>
      <c r="V9" s="156" t="str">
        <v>S.SHW</v>
      </c>
      <c r="W9" s="168">
        <v>0.12388098999473401</v>
      </c>
      <c r="X9" s="156" t="str">
        <v>S.JNJ</v>
      </c>
      <c r="Y9" s="168">
        <v>0.23967141821696056</v>
      </c>
    </row>
    <row r="10" spans="2:25" x14ac:dyDescent="0.3">
      <c r="B10" s="156" t="str">
        <f>MainDisplay!B10</f>
        <v>S.AXP</v>
      </c>
      <c r="C10" s="168">
        <f>MainDisplay!F10</f>
        <v>7.392630837831495E-3</v>
      </c>
      <c r="D10" s="169">
        <f>IFERROR(RANK($C10,$C$6:C$35)+COUNTIF($C$6:C10,C10)-1,"")</f>
        <v>7</v>
      </c>
      <c r="E10" s="156" t="str">
        <f t="shared" si="0"/>
        <v>S.AXP</v>
      </c>
      <c r="F10" s="156">
        <f t="shared" si="5"/>
        <v>5</v>
      </c>
      <c r="G10" s="156" t="str">
        <f t="shared" si="1"/>
        <v>S.CSCO</v>
      </c>
      <c r="H10" s="168">
        <f>IFERROR(RTD("cqg.rtd", ,"ContractData", G10, "PerCentNetLastTrade",, "T")/100,"")</f>
        <v>9.4307561597281216E-3</v>
      </c>
      <c r="I10" s="168">
        <f t="shared" si="2"/>
        <v>9.4307561597281216E-3</v>
      </c>
      <c r="J10" s="168" t="str">
        <f t="shared" si="3"/>
        <v/>
      </c>
      <c r="K10" s="168" t="str">
        <f t="shared" si="4"/>
        <v/>
      </c>
      <c r="O10" s="156" t="str">
        <f>MainDisplay!B10</f>
        <v>S.AXP</v>
      </c>
      <c r="P10" s="170">
        <f>IFERROR(RTD("cqg.rtd",,"StudyData",O10, "PCB","BaseType=Index,Index=1", "Close", "W","0","all",,,,"T")/100,"")</f>
        <v>8.9317193559760848E-3</v>
      </c>
      <c r="Q10" s="168">
        <f>IFERROR(RTD("cqg.rtd",,"StudyData",O10, "PCB","BaseType=Index,Index=1", "Close", "M","0","all",,,,"T")/100,"")</f>
        <v>8.5094953708092405E-2</v>
      </c>
      <c r="R10" s="168">
        <f>IFERROR(RTD("cqg.rtd",,"StudyData",O10, "PCB","BaseType=Index,Index=1", "Close", "A","0","all",,,,"T")/100,"")</f>
        <v>-7.1766454926341275E-2</v>
      </c>
      <c r="T10" s="156" t="str">
        <v>S.NVDA</v>
      </c>
      <c r="U10" s="168">
        <v>2.4619539811977401E-2</v>
      </c>
      <c r="V10" s="156" t="str">
        <v>S.HD</v>
      </c>
      <c r="W10" s="168">
        <v>0.10238380525950692</v>
      </c>
      <c r="X10" s="156" t="str">
        <v>S.MRK</v>
      </c>
      <c r="Y10" s="168">
        <v>0.21784153524605732</v>
      </c>
    </row>
    <row r="11" spans="2:25" x14ac:dyDescent="0.3">
      <c r="B11" s="156" t="str">
        <f>MainDisplay!B11</f>
        <v>S.BA</v>
      </c>
      <c r="C11" s="168">
        <f>MainDisplay!F11</f>
        <v>1.1877590945083609E-2</v>
      </c>
      <c r="D11" s="169">
        <f>IFERROR(RANK($C11,$C$6:C$35)+COUNTIF($C$6:C11,C11)-1,"")</f>
        <v>2</v>
      </c>
      <c r="E11" s="156" t="str">
        <f t="shared" si="0"/>
        <v>S.BA</v>
      </c>
      <c r="F11" s="156">
        <f t="shared" si="5"/>
        <v>6</v>
      </c>
      <c r="G11" s="156" t="str">
        <f t="shared" si="1"/>
        <v>S.MSFT</v>
      </c>
      <c r="H11" s="168">
        <f>IFERROR(RTD("cqg.rtd", ,"ContractData", G11, "PerCentNetLastTrade",, "T")/100,"")</f>
        <v>9.116314404319396E-3</v>
      </c>
      <c r="I11" s="168">
        <f t="shared" si="2"/>
        <v>9.116314404319396E-3</v>
      </c>
      <c r="J11" s="168" t="str">
        <f t="shared" si="3"/>
        <v/>
      </c>
      <c r="K11" s="168" t="str">
        <f t="shared" si="4"/>
        <v/>
      </c>
      <c r="O11" s="156" t="str">
        <f>MainDisplay!B11</f>
        <v>S.BA</v>
      </c>
      <c r="P11" s="170">
        <f>IFERROR(RTD("cqg.rtd",,"StudyData",O11, "PCB","BaseType=Index,Index=1", "Close", "W","0","all",,,,"T")/100,"")</f>
        <v>-4.6029919447599101E-5</v>
      </c>
      <c r="Q11" s="168">
        <f>IFERROR(RTD("cqg.rtd",,"StudyData",O11, "PCB","BaseType=Index,Index=1", "Close", "M","0","all",,,,"T")/100,"")</f>
        <v>-6.0177373999567366E-2</v>
      </c>
      <c r="R11" s="168">
        <f>IFERROR(RTD("cqg.rtd",,"StudyData",O11, "PCB","BaseType=Index,Index=1", "Close", "A","0","all",,,,"T")/100,"")</f>
        <v>5.5268975681652794E-4</v>
      </c>
    </row>
    <row r="12" spans="2:25" x14ac:dyDescent="0.3">
      <c r="B12" s="156" t="str">
        <f>MainDisplay!B12</f>
        <v>S.CAT</v>
      </c>
      <c r="C12" s="168">
        <f>MainDisplay!F12</f>
        <v>2.1535245211432553E-2</v>
      </c>
      <c r="D12" s="169">
        <f>IFERROR(RANK($C12,$C$6:C$35)+COUNTIF($C$6:C12,C12)-1,"")</f>
        <v>1</v>
      </c>
      <c r="E12" s="156" t="str">
        <f t="shared" si="0"/>
        <v>S.CAT</v>
      </c>
      <c r="F12" s="156">
        <f t="shared" si="5"/>
        <v>7</v>
      </c>
      <c r="G12" s="156" t="str">
        <f t="shared" si="1"/>
        <v>S.AXP</v>
      </c>
      <c r="H12" s="168">
        <f>IFERROR(RTD("cqg.rtd", ,"ContractData", G12, "PerCentNetLastTrade",, "T")/100,"")</f>
        <v>7.392630837831495E-3</v>
      </c>
      <c r="I12" s="168">
        <f t="shared" si="2"/>
        <v>7.392630837831495E-3</v>
      </c>
      <c r="J12" s="168" t="str">
        <f t="shared" si="3"/>
        <v/>
      </c>
      <c r="K12" s="168" t="str">
        <f t="shared" si="4"/>
        <v/>
      </c>
      <c r="O12" s="156" t="str">
        <f>MainDisplay!B12</f>
        <v>S.CAT</v>
      </c>
      <c r="P12" s="170">
        <f>IFERROR(RTD("cqg.rtd",,"StudyData",O12, "PCB","BaseType=Index,Index=1", "Close", "W","0","all",,,,"T")/100,"")</f>
        <v>5.8117036101336401E-2</v>
      </c>
      <c r="Q12" s="168">
        <f>IFERROR(RTD("cqg.rtd",,"StudyData",O12, "PCB","BaseType=Index,Index=1", "Close", "M","0","all",,,,"T")/100,"")</f>
        <v>0.20501900967038494</v>
      </c>
      <c r="R12" s="168">
        <f>IFERROR(RTD("cqg.rtd",,"StudyData",O12, "PCB","BaseType=Index,Index=1", "Close", "A","0","all",,,,"T")/100,"")</f>
        <v>0.84237261507846473</v>
      </c>
    </row>
    <row r="13" spans="2:25" x14ac:dyDescent="0.3">
      <c r="B13" s="156" t="str">
        <f>MainDisplay!B13</f>
        <v>S.CRM</v>
      </c>
      <c r="C13" s="168">
        <f>MainDisplay!F13</f>
        <v>-8.0415373899829033E-3</v>
      </c>
      <c r="D13" s="169">
        <f>IFERROR(RANK($C13,$C$6:C$35)+COUNTIF($C$6:C13,C13)-1,"")</f>
        <v>24</v>
      </c>
      <c r="E13" s="156" t="str">
        <f t="shared" si="0"/>
        <v>S.CRM</v>
      </c>
      <c r="F13" s="156">
        <f t="shared" si="5"/>
        <v>8</v>
      </c>
      <c r="G13" s="156" t="str">
        <f t="shared" si="1"/>
        <v>S.MMM</v>
      </c>
      <c r="H13" s="168">
        <f>IFERROR(RTD("cqg.rtd", ,"ContractData", G13, "PerCentNetLastTrade",, "T")/100,"")</f>
        <v>5.6024133472880626E-3</v>
      </c>
      <c r="I13" s="168">
        <f t="shared" si="2"/>
        <v>5.6024133472880626E-3</v>
      </c>
      <c r="J13" s="168" t="str">
        <f t="shared" si="3"/>
        <v/>
      </c>
      <c r="K13" s="168" t="str">
        <f t="shared" si="4"/>
        <v/>
      </c>
      <c r="O13" s="156" t="str">
        <f>MainDisplay!B13</f>
        <v>S.CRM</v>
      </c>
      <c r="P13" s="170">
        <f>IFERROR(RTD("cqg.rtd",,"StudyData",O13, "PCB","BaseType=Index,Index=1", "Close", "W","0","all",,,,"T")/100,"")</f>
        <v>-1.0797499526425509E-2</v>
      </c>
      <c r="Q13" s="168">
        <f>IFERROR(RTD("cqg.rtd",,"StudyData",O13, "PCB","BaseType=Index,Index=1", "Close", "M","0","all",,,,"T")/100,"")</f>
        <v>-0.18021978021978022</v>
      </c>
      <c r="R13" s="168">
        <f>IFERROR(RTD("cqg.rtd",,"StudyData",O13, "PCB","BaseType=Index,Index=1", "Close", "A","0","all",,,,"T")/100,"")</f>
        <v>-0.4086293458155601</v>
      </c>
      <c r="S13" s="164"/>
    </row>
    <row r="14" spans="2:25" x14ac:dyDescent="0.3">
      <c r="B14" s="156" t="str">
        <f>MainDisplay!B14</f>
        <v>S.CSCO</v>
      </c>
      <c r="C14" s="168">
        <f>MainDisplay!F14</f>
        <v>9.4307561597281216E-3</v>
      </c>
      <c r="D14" s="169">
        <f>IFERROR(RANK($C14,$C$6:C$35)+COUNTIF($C$6:C14,C14)-1,"")</f>
        <v>5</v>
      </c>
      <c r="E14" s="156" t="str">
        <f t="shared" si="0"/>
        <v>S.CSCO</v>
      </c>
      <c r="F14" s="156">
        <f t="shared" si="5"/>
        <v>9</v>
      </c>
      <c r="G14" s="156" t="str">
        <f t="shared" si="1"/>
        <v>S.MCD</v>
      </c>
      <c r="H14" s="168">
        <f>IFERROR(RTD("cqg.rtd", ,"ContractData", G14, "PerCentNetLastTrade",, "T")/100,"")</f>
        <v>4.4913541432741975E-3</v>
      </c>
      <c r="I14" s="168">
        <f t="shared" si="2"/>
        <v>4.4913541432741975E-3</v>
      </c>
      <c r="J14" s="168" t="str">
        <f t="shared" si="3"/>
        <v/>
      </c>
      <c r="K14" s="168" t="str">
        <f t="shared" si="4"/>
        <v/>
      </c>
      <c r="M14" s="168"/>
      <c r="O14" s="156" t="str">
        <f>MainDisplay!B14</f>
        <v>S.CSCO</v>
      </c>
      <c r="P14" s="170">
        <f>IFERROR(RTD("cqg.rtd",,"StudyData",O14, "PCB","BaseType=Index,Index=1", "Close", "W","0","all",,,,"T")/100,"")</f>
        <v>4.4299903313703141E-2</v>
      </c>
      <c r="Q14" s="168">
        <f>IFERROR(RTD("cqg.rtd",,"StudyData",O14, "PCB","BaseType=Index,Index=1", "Close", "M","0","all",,,,"T")/100,"")</f>
        <v>-1.3369872114266728E-2</v>
      </c>
      <c r="R14" s="168">
        <f>IFERROR(RTD("cqg.rtd",,"StudyData",O14, "PCB","BaseType=Index,Index=1", "Close", "A","0","all",,,,"T")/100,"")</f>
        <v>0.54238608334415161</v>
      </c>
      <c r="S14" s="164"/>
      <c r="T14" s="156" t="str" cm="1">
        <f t="array" ref="T14:U18">_xlfn.TAKE(_xlfn.CHOOSECOLS(_xlfn.SORTBY(Data!O6:R35,Data!P6:P35,1),1,2),5)</f>
        <v>S.HON</v>
      </c>
      <c r="U14" s="168">
        <v>-0.5088066836053573</v>
      </c>
      <c r="V14" s="156" t="str" cm="1">
        <f t="array" ref="V14:W18">_xlfn.TAKE(_xlfn.CHOOSECOLS(_xlfn.SORTBY(Data!O6:R35,Q6:Q35,1),1,3),5)</f>
        <v>S.HON</v>
      </c>
      <c r="W14" s="168">
        <v>-0.52047422853779535</v>
      </c>
      <c r="X14" s="156" t="str" cm="1">
        <f t="array" ref="X14:Y18">_xlfn.TAKE(_xlfn.CHOOSECOLS(_xlfn.SORTBY(Data!O6:R35,R6:R35,1),1,3),5)</f>
        <v>S.HON</v>
      </c>
      <c r="Y14" s="168">
        <v>-0.52047422853779535</v>
      </c>
    </row>
    <row r="15" spans="2:25" x14ac:dyDescent="0.3">
      <c r="B15" s="156" t="str">
        <f>MainDisplay!B15</f>
        <v>S.CVX</v>
      </c>
      <c r="C15" s="168">
        <f>MainDisplay!F15</f>
        <v>-1.1871549830830416E-3</v>
      </c>
      <c r="D15" s="169">
        <f>IFERROR(RANK($C15,$C$6:C$35)+COUNTIF($C$6:C15,C15)-1,"")</f>
        <v>16</v>
      </c>
      <c r="E15" s="156" t="str">
        <f t="shared" si="0"/>
        <v>S.CVX</v>
      </c>
      <c r="F15" s="156">
        <f t="shared" si="5"/>
        <v>10</v>
      </c>
      <c r="G15" s="156" t="str">
        <f t="shared" si="1"/>
        <v>S.TRV</v>
      </c>
      <c r="H15" s="168">
        <f>IFERROR(RTD("cqg.rtd", ,"ContractData", G15, "PerCentNetLastTrade",, "T")/100,"")</f>
        <v>1.8681451126913342E-3</v>
      </c>
      <c r="I15" s="168">
        <f t="shared" si="2"/>
        <v>1.8681451126913342E-3</v>
      </c>
      <c r="J15" s="168" t="str">
        <f t="shared" si="3"/>
        <v/>
      </c>
      <c r="K15" s="168" t="str">
        <f t="shared" si="4"/>
        <v/>
      </c>
      <c r="O15" s="156" t="str">
        <f>MainDisplay!B15</f>
        <v>S.CVX</v>
      </c>
      <c r="P15" s="170">
        <f>IFERROR(RTD("cqg.rtd",,"StudyData",O15, "PCB","BaseType=Index,Index=1", "Close", "W","0","all",,,,"T")/100,"")</f>
        <v>-1.6310066643283012E-2</v>
      </c>
      <c r="Q15" s="168">
        <f>IFERROR(RTD("cqg.rtd",,"StudyData",O15, "PCB","BaseType=Index,Index=1", "Close", "M","0","all",,,,"T")/100,"")</f>
        <v>-7.7770470240052597E-2</v>
      </c>
      <c r="R15" s="168">
        <f>IFERROR(RTD("cqg.rtd",,"StudyData",O15, "PCB","BaseType=Index,Index=1", "Close", "A","0","all",,,,"T")/100,"")</f>
        <v>0.1040614132930911</v>
      </c>
      <c r="S15" s="164"/>
      <c r="T15" s="156" t="str">
        <v>S.UNH</v>
      </c>
      <c r="U15" s="168">
        <v>-3.131645983780873E-2</v>
      </c>
      <c r="V15" s="156" t="str">
        <v>S.CRM</v>
      </c>
      <c r="W15" s="168">
        <v>-0.18021978021978022</v>
      </c>
      <c r="X15" s="156" t="str">
        <v>S.CRM</v>
      </c>
      <c r="Y15" s="168">
        <v>-0.18021978021978022</v>
      </c>
    </row>
    <row r="16" spans="2:25" x14ac:dyDescent="0.3">
      <c r="B16" s="156" t="str">
        <f>MainDisplay!B16</f>
        <v>S.DIS</v>
      </c>
      <c r="C16" s="168">
        <f>MainDisplay!F16</f>
        <v>-1.4194464158978E-2</v>
      </c>
      <c r="D16" s="169">
        <f>IFERROR(RANK($C16,$C$6:C$35)+COUNTIF($C$6:C16,C16)-1,"")</f>
        <v>29</v>
      </c>
      <c r="E16" s="156" t="str">
        <f t="shared" si="0"/>
        <v>S.DIS</v>
      </c>
      <c r="F16" s="156">
        <f t="shared" si="5"/>
        <v>11</v>
      </c>
      <c r="G16" s="156" t="str">
        <f t="shared" si="1"/>
        <v>S.HON</v>
      </c>
      <c r="H16" s="168">
        <f>IFERROR(RTD("cqg.rtd", ,"ContractData", G16, "PerCentNetLastTrade",, "T")/100,"")</f>
        <v>1.4047410008779632E-3</v>
      </c>
      <c r="I16" s="168">
        <f t="shared" si="2"/>
        <v>1.4047410008779632E-3</v>
      </c>
      <c r="J16" s="168" t="str">
        <f t="shared" si="3"/>
        <v/>
      </c>
      <c r="K16" s="168" t="str">
        <f t="shared" si="4"/>
        <v/>
      </c>
      <c r="O16" s="156" t="str">
        <f>MainDisplay!B16</f>
        <v>S.DIS</v>
      </c>
      <c r="P16" s="170">
        <f>IFERROR(RTD("cqg.rtd",,"StudyData",O16, "PCB","BaseType=Index,Index=1", "Close", "W","0","all",,,,"T")/100,"")</f>
        <v>-1.5791071970847271E-2</v>
      </c>
      <c r="Q16" s="168">
        <f>IFERROR(RTD("cqg.rtd",,"StudyData",O16, "PCB","BaseType=Index,Index=1", "Close", "M","0","all",,,,"T")/100,"")</f>
        <v>-4.5173328095845962E-2</v>
      </c>
      <c r="R16" s="168">
        <f>IFERROR(RTD("cqg.rtd",,"StudyData",O16, "PCB","BaseType=Index,Index=1", "Close", "A","0","all",,,,"T")/100,"")</f>
        <v>-0.14538103190647791</v>
      </c>
      <c r="S16" s="164"/>
      <c r="T16" s="156" t="str">
        <v>S.PG</v>
      </c>
      <c r="U16" s="168">
        <v>-2.388941081733997E-2</v>
      </c>
      <c r="V16" s="156" t="str">
        <v>S.MSFT</v>
      </c>
      <c r="W16" s="168">
        <v>-0.17392945984363894</v>
      </c>
      <c r="X16" s="156" t="str">
        <v>S.NKE</v>
      </c>
      <c r="Y16" s="168">
        <v>-0.10837118754055818</v>
      </c>
    </row>
    <row r="17" spans="2:25" x14ac:dyDescent="0.3">
      <c r="B17" s="156" t="str">
        <f>MainDisplay!B17</f>
        <v>S.GS</v>
      </c>
      <c r="C17" s="168">
        <f>MainDisplay!F17</f>
        <v>2.8425520236029835E-4</v>
      </c>
      <c r="D17" s="169">
        <f>IFERROR(RANK($C17,$C$6:C$35)+COUNTIF($C$6:C17,C17)-1,"")</f>
        <v>14</v>
      </c>
      <c r="E17" s="156" t="str">
        <f t="shared" si="0"/>
        <v>S.GS</v>
      </c>
      <c r="F17" s="156">
        <f t="shared" si="5"/>
        <v>12</v>
      </c>
      <c r="G17" s="156" t="str">
        <f t="shared" si="1"/>
        <v>S.AMGN</v>
      </c>
      <c r="H17" s="168">
        <f>IFERROR(RTD("cqg.rtd", ,"ContractData", G17, "PerCentNetLastTrade",, "T")/100,"")</f>
        <v>4.1603106365275275E-4</v>
      </c>
      <c r="I17" s="168">
        <f t="shared" si="2"/>
        <v>4.1603106365275275E-4</v>
      </c>
      <c r="J17" s="168" t="str">
        <f t="shared" si="3"/>
        <v/>
      </c>
      <c r="K17" s="168" t="str">
        <f t="shared" si="4"/>
        <v/>
      </c>
      <c r="O17" s="156" t="str">
        <f>MainDisplay!B17</f>
        <v>S.GS</v>
      </c>
      <c r="P17" s="170">
        <f>IFERROR(RTD("cqg.rtd",,"StudyData",O17, "PCB","BaseType=Index,Index=1", "Close", "W","0","all",,,,"T")/100,"")</f>
        <v>8.7288276890182162E-4</v>
      </c>
      <c r="Q17" s="168">
        <f>IFERROR(RTD("cqg.rtd",,"StudyData",O17, "PCB","BaseType=Index,Index=1", "Close", "M","0","all",,,,"T")/100,"")</f>
        <v>-4.9338897772923532E-3</v>
      </c>
      <c r="R17" s="168">
        <f>IFERROR(RTD("cqg.rtd",,"StudyData",O17, "PCB","BaseType=Index,Index=1", "Close", "A","0","all",,,,"T")/100,"")</f>
        <v>0.16097838452787258</v>
      </c>
      <c r="S17" s="164"/>
      <c r="T17" s="156" t="str">
        <v>S.CVX</v>
      </c>
      <c r="U17" s="168">
        <v>-1.6310066643283012E-2</v>
      </c>
      <c r="V17" s="156" t="str">
        <v>S.AMZN</v>
      </c>
      <c r="W17" s="168">
        <v>-0.11524534436890323</v>
      </c>
      <c r="X17" s="156" t="str">
        <v>S.MSFT</v>
      </c>
      <c r="Y17" s="168">
        <v>-0.17392945984363894</v>
      </c>
    </row>
    <row r="18" spans="2:25" x14ac:dyDescent="0.3">
      <c r="B18" s="156" t="str">
        <f>MainDisplay!B18</f>
        <v>S.GOOGL</v>
      </c>
      <c r="C18" s="168">
        <f>MainDisplay!F18</f>
        <v>-5.6270323766435737E-3</v>
      </c>
      <c r="D18" s="169">
        <f>IFERROR(RANK($C18,$C$6:C$35)+COUNTIF($C$6:C18,C18)-1,"")</f>
        <v>19</v>
      </c>
      <c r="E18" s="156" t="str">
        <f t="shared" si="0"/>
        <v>S.GOOGL</v>
      </c>
      <c r="F18" s="156">
        <f t="shared" si="5"/>
        <v>13</v>
      </c>
      <c r="G18" s="156" t="str">
        <f t="shared" si="1"/>
        <v>S.V</v>
      </c>
      <c r="H18" s="168">
        <f>IFERROR(RTD("cqg.rtd", ,"ContractData", G18, "PerCentNetLastTrade",, "T")/100,"")</f>
        <v>2.926972047416947E-4</v>
      </c>
      <c r="I18" s="168">
        <f t="shared" si="2"/>
        <v>2.926972047416947E-4</v>
      </c>
      <c r="J18" s="168" t="str">
        <f t="shared" si="3"/>
        <v/>
      </c>
      <c r="K18" s="168" t="str">
        <f t="shared" si="4"/>
        <v/>
      </c>
      <c r="O18" s="156" t="str">
        <f>MainDisplay!B18</f>
        <v>S.GOOGL</v>
      </c>
      <c r="P18" s="170">
        <f>IFERROR(RTD("cqg.rtd",,"StudyData",O18, "PCB","BaseType=Index,Index=1", "Close", "W","0","all",,,,"T")/100,"")</f>
        <v>4.2295266605412253E-2</v>
      </c>
      <c r="Q18" s="168">
        <f>IFERROR(RTD("cqg.rtd",,"StudyData",O18, "PCB","BaseType=Index,Index=1", "Close", "M","0","all",,,,"T")/100,"")</f>
        <v>-7.5406215491402445E-2</v>
      </c>
      <c r="R18" s="168">
        <f>IFERROR(RTD("cqg.rtd",,"StudyData",O18, "PCB","BaseType=Index,Index=1", "Close", "A","0","all",,,,"T")/100,"")</f>
        <v>0.12351437699680519</v>
      </c>
      <c r="T18" s="156" t="str">
        <v>S.DIS</v>
      </c>
      <c r="U18" s="168">
        <v>-1.5791071970847271E-2</v>
      </c>
      <c r="V18" s="156" t="str">
        <v>S.NKE</v>
      </c>
      <c r="W18" s="168">
        <v>-0.10837118754055818</v>
      </c>
      <c r="X18" s="156" t="str">
        <v>S.DIS</v>
      </c>
      <c r="Y18" s="168">
        <v>-4.5173328095845962E-2</v>
      </c>
    </row>
    <row r="19" spans="2:25" x14ac:dyDescent="0.3">
      <c r="B19" s="156" t="str">
        <f>MainDisplay!B19</f>
        <v>S.HD</v>
      </c>
      <c r="C19" s="168">
        <f>MainDisplay!F19</f>
        <v>-3.4206550554431174E-3</v>
      </c>
      <c r="D19" s="169">
        <f>IFERROR(RANK($C19,$C$6:C$35)+COUNTIF($C$6:C19,C19)-1,"")</f>
        <v>18</v>
      </c>
      <c r="E19" s="156" t="str">
        <f t="shared" si="0"/>
        <v>S.HD</v>
      </c>
      <c r="F19" s="156">
        <f t="shared" si="5"/>
        <v>14</v>
      </c>
      <c r="G19" s="156" t="str">
        <f t="shared" si="1"/>
        <v>S.GS</v>
      </c>
      <c r="H19" s="168">
        <f>IFERROR(RTD("cqg.rtd", ,"ContractData", G19, "PerCentNetLastTrade",, "T")/100,"")</f>
        <v>2.8425520236029835E-4</v>
      </c>
      <c r="I19" s="168">
        <f t="shared" si="2"/>
        <v>2.8425520236029835E-4</v>
      </c>
      <c r="J19" s="168" t="str">
        <f t="shared" si="3"/>
        <v/>
      </c>
      <c r="K19" s="168" t="str">
        <f t="shared" si="4"/>
        <v/>
      </c>
      <c r="O19" s="156" t="str">
        <f>MainDisplay!B19</f>
        <v>S.HD</v>
      </c>
      <c r="P19" s="170">
        <f>IFERROR(RTD("cqg.rtd",,"StudyData",O19, "PCB","BaseType=Index,Index=1", "Close", "W","0","all",,,,"T")/100,"")</f>
        <v>2.1498595425098895E-3</v>
      </c>
      <c r="Q19" s="168">
        <f>IFERROR(RTD("cqg.rtd",,"StudyData",O19, "PCB","BaseType=Index,Index=1", "Close", "M","0","all",,,,"T")/100,"")</f>
        <v>0.10238380525950692</v>
      </c>
      <c r="R19" s="168">
        <f>IFERROR(RTD("cqg.rtd",,"StudyData",O19, "PCB","BaseType=Index,Index=1", "Close", "A","0","all",,,,"T")/100,"")</f>
        <v>1.6012786980528888E-2</v>
      </c>
    </row>
    <row r="20" spans="2:25" x14ac:dyDescent="0.3">
      <c r="B20" s="156" t="str">
        <f>MainDisplay!B20</f>
        <v>S.HON</v>
      </c>
      <c r="C20" s="168">
        <f>MainDisplay!F20</f>
        <v>1.4047410008779632E-3</v>
      </c>
      <c r="D20" s="169">
        <f>IFERROR(RANK($C20,$C$6:C$35)+COUNTIF($C$6:C20,C20)-1,"")</f>
        <v>11</v>
      </c>
      <c r="E20" s="156" t="str">
        <f t="shared" si="0"/>
        <v>S.HON</v>
      </c>
      <c r="F20" s="156">
        <f t="shared" si="5"/>
        <v>15</v>
      </c>
      <c r="G20" s="156" t="str">
        <f t="shared" si="1"/>
        <v>S.JPM</v>
      </c>
      <c r="H20" s="168">
        <f>IFERROR(RTD("cqg.rtd", ,"ContractData", G20, "PerCentNetLastTrade",, "T")/100,"")</f>
        <v>-7.8933786696621028E-4</v>
      </c>
      <c r="I20" s="168" t="str">
        <f t="shared" si="2"/>
        <v/>
      </c>
      <c r="J20" s="168">
        <f t="shared" si="3"/>
        <v>7.8933786696621028E-4</v>
      </c>
      <c r="K20" s="168">
        <f t="shared" si="4"/>
        <v>-7.8933786696621028E-4</v>
      </c>
      <c r="O20" s="156" t="str">
        <f>MainDisplay!B20</f>
        <v>S.HON</v>
      </c>
      <c r="P20" s="170">
        <f>IFERROR(RTD("cqg.rtd",,"StudyData",O20, "PCB","BaseType=Index,Index=1", "Close", "W","0","all",,,,"T")/100,"")</f>
        <v>-0.5088066836053573</v>
      </c>
      <c r="Q20" s="168">
        <f>IFERROR(RTD("cqg.rtd",,"StudyData",O20, "PCB","BaseType=Index,Index=1", "Close", "M","0","all",,,,"T")/100,"")</f>
        <v>-0.52047422853779535</v>
      </c>
      <c r="R20" s="168">
        <f>IFERROR(RTD("cqg.rtd",,"StudyData",O20, "PCB","BaseType=Index,Index=1", "Close", "A","0","all",,,,"T")/100,"")</f>
        <v>-0.41534676303244661</v>
      </c>
    </row>
    <row r="21" spans="2:25" x14ac:dyDescent="0.3">
      <c r="B21" s="156" t="str">
        <f>MainDisplay!B21</f>
        <v>S.IBM</v>
      </c>
      <c r="C21" s="168">
        <f>MainDisplay!F21</f>
        <v>-7.9856115107913676E-3</v>
      </c>
      <c r="D21" s="169">
        <f>IFERROR(RANK($C21,$C$6:C$35)+COUNTIF($C$6:C21,C21)-1,"")</f>
        <v>23</v>
      </c>
      <c r="E21" s="156" t="str">
        <f t="shared" si="0"/>
        <v>S.IBM</v>
      </c>
      <c r="F21" s="156">
        <f t="shared" si="5"/>
        <v>16</v>
      </c>
      <c r="G21" s="156" t="str">
        <f t="shared" si="1"/>
        <v>S.CVX</v>
      </c>
      <c r="H21" s="168">
        <f>IFERROR(RTD("cqg.rtd", ,"ContractData", G21, "PerCentNetLastTrade",, "T")/100,"")</f>
        <v>-1.1871549830830416E-3</v>
      </c>
      <c r="I21" s="168" t="str">
        <f t="shared" si="2"/>
        <v/>
      </c>
      <c r="J21" s="168">
        <f t="shared" si="3"/>
        <v>1.1871549830830416E-3</v>
      </c>
      <c r="K21" s="168">
        <f t="shared" si="4"/>
        <v>-1.1871549830830416E-3</v>
      </c>
      <c r="O21" s="156" t="str">
        <f>MainDisplay!B21</f>
        <v>S.IBM</v>
      </c>
      <c r="P21" s="170">
        <f>IFERROR(RTD("cqg.rtd",,"StudyData",O21, "PCB","BaseType=Index,Index=1", "Close", "W","0","all",,,,"T")/100,"")</f>
        <v>1.5278135699296962E-2</v>
      </c>
      <c r="Q21" s="168">
        <f>IFERROR(RTD("cqg.rtd",,"StudyData",O21, "PCB","BaseType=Index,Index=1", "Close", "M","0","all",,,,"T")/100,"")</f>
        <v>-7.3942243116185302E-2</v>
      </c>
      <c r="R21" s="168">
        <f>IFERROR(RTD("cqg.rtd",,"StudyData",O21, "PCB","BaseType=Index,Index=1", "Close", "A","0","all",,,,"T")/100,"")</f>
        <v>-6.8971337902163851E-2</v>
      </c>
    </row>
    <row r="22" spans="2:25" x14ac:dyDescent="0.3">
      <c r="B22" s="156" t="str">
        <f>MainDisplay!B22</f>
        <v>S.JNJ</v>
      </c>
      <c r="C22" s="168">
        <f>MainDisplay!F22</f>
        <v>-7.5819117248849179E-3</v>
      </c>
      <c r="D22" s="169">
        <f>IFERROR(RANK($C22,$C$6:C$35)+COUNTIF($C$6:C22,C22)-1,"")</f>
        <v>22</v>
      </c>
      <c r="E22" s="156" t="str">
        <f t="shared" si="0"/>
        <v>S.JNJ</v>
      </c>
      <c r="F22" s="156">
        <f t="shared" si="5"/>
        <v>17</v>
      </c>
      <c r="G22" s="156" t="str">
        <f t="shared" si="1"/>
        <v>S.AMZN</v>
      </c>
      <c r="H22" s="168">
        <f>IFERROR(RTD("cqg.rtd", ,"ContractData", G22, "PerCentNetLastTrade",, "T")/100,"")</f>
        <v>-2.8733238943949363E-3</v>
      </c>
      <c r="I22" s="168" t="str">
        <f t="shared" si="2"/>
        <v/>
      </c>
      <c r="J22" s="168">
        <f t="shared" si="3"/>
        <v>2.8733238943949363E-3</v>
      </c>
      <c r="K22" s="168">
        <f t="shared" si="4"/>
        <v>-2.8733238943949363E-3</v>
      </c>
      <c r="O22" s="156" t="str">
        <f>MainDisplay!B22</f>
        <v>S.JNJ</v>
      </c>
      <c r="P22" s="170">
        <f>IFERROR(RTD("cqg.rtd",,"StudyData",O22, "PCB","BaseType=Index,Index=1", "Close", "W","0","all",,,,"T")/100,"")</f>
        <v>7.4216602528862597E-3</v>
      </c>
      <c r="Q22" s="168">
        <f>IFERROR(RTD("cqg.rtd",,"StudyData",O22, "PCB","BaseType=Index,Index=1", "Close", "M","0","all",,,,"T")/100,"")</f>
        <v>0.13855234544889716</v>
      </c>
      <c r="R22" s="168">
        <f>IFERROR(RTD("cqg.rtd",,"StudyData",O22, "PCB","BaseType=Index,Index=1", "Close", "A","0","all",,,,"T")/100,"")</f>
        <v>0.23967141821696056</v>
      </c>
    </row>
    <row r="23" spans="2:25" x14ac:dyDescent="0.3">
      <c r="B23" s="156" t="str">
        <f>MainDisplay!B23</f>
        <v>S.JPM</v>
      </c>
      <c r="C23" s="168">
        <f>MainDisplay!F23</f>
        <v>-7.8933786696621028E-4</v>
      </c>
      <c r="D23" s="169">
        <f>IFERROR(RANK($C23,$C$6:C$35)+COUNTIF($C$6:C23,C23)-1,"")</f>
        <v>15</v>
      </c>
      <c r="E23" s="156" t="str">
        <f t="shared" si="0"/>
        <v>S.JPM</v>
      </c>
      <c r="F23" s="156">
        <f t="shared" si="5"/>
        <v>18</v>
      </c>
      <c r="G23" s="156" t="str">
        <f t="shared" si="1"/>
        <v>S.HD</v>
      </c>
      <c r="H23" s="168">
        <f>IFERROR(RTD("cqg.rtd", ,"ContractData", G23, "PerCentNetLastTrade",, "T")/100,"")</f>
        <v>-3.4206550554431174E-3</v>
      </c>
      <c r="I23" s="168" t="str">
        <f t="shared" si="2"/>
        <v/>
      </c>
      <c r="J23" s="168">
        <f t="shared" si="3"/>
        <v>3.4206550554431174E-3</v>
      </c>
      <c r="K23" s="168">
        <f t="shared" si="4"/>
        <v>-3.4206550554431174E-3</v>
      </c>
      <c r="O23" s="156" t="str">
        <f>MainDisplay!B23</f>
        <v>S.JPM</v>
      </c>
      <c r="P23" s="170">
        <f>IFERROR(RTD("cqg.rtd",,"StudyData",O23, "PCB","BaseType=Index,Index=1", "Close", "W","0","all",,,,"T")/100,"")</f>
        <v>2.4312414526662842E-4</v>
      </c>
      <c r="Q23" s="168">
        <f>IFERROR(RTD("cqg.rtd",,"StudyData",O23, "PCB","BaseType=Index,Index=1", "Close", "M","0","all",,,,"T")/100,"")</f>
        <v>9.9629147038187801E-2</v>
      </c>
      <c r="R23" s="168">
        <f>IFERROR(RTD("cqg.rtd",,"StudyData",O23, "PCB","BaseType=Index,Index=1", "Close", "A","0","all",,,,"T")/100,"")</f>
        <v>2.1444975482589435E-2</v>
      </c>
    </row>
    <row r="24" spans="2:25" x14ac:dyDescent="0.3">
      <c r="B24" s="156" t="str">
        <f>MainDisplay!B24</f>
        <v>S.KO</v>
      </c>
      <c r="C24" s="168">
        <f>MainDisplay!F24</f>
        <v>-1.1736237144585602E-2</v>
      </c>
      <c r="D24" s="169">
        <f>IFERROR(RANK($C24,$C$6:C$35)+COUNTIF($C$6:C24,C24)-1,"")</f>
        <v>27</v>
      </c>
      <c r="E24" s="156" t="str">
        <f t="shared" si="0"/>
        <v>S.KO</v>
      </c>
      <c r="F24" s="156">
        <f t="shared" si="5"/>
        <v>19</v>
      </c>
      <c r="G24" s="156" t="str">
        <f t="shared" si="1"/>
        <v>S.GOOGL</v>
      </c>
      <c r="H24" s="168">
        <f>IFERROR(RTD("cqg.rtd", ,"ContractData", G24, "PerCentNetLastTrade",, "T")/100,"")</f>
        <v>-5.6270323766435737E-3</v>
      </c>
      <c r="I24" s="168" t="str">
        <f t="shared" si="2"/>
        <v/>
      </c>
      <c r="J24" s="168">
        <f t="shared" si="3"/>
        <v>5.6270323766435737E-3</v>
      </c>
      <c r="K24" s="168">
        <f t="shared" si="4"/>
        <v>-5.6270323766435737E-3</v>
      </c>
      <c r="O24" s="156" t="str">
        <f>MainDisplay!B24</f>
        <v>S.KO</v>
      </c>
      <c r="P24" s="170">
        <f>IFERROR(RTD("cqg.rtd",,"StudyData",O24, "PCB","BaseType=Index,Index=1", "Close", "W","0","all",,,,"T")/100,"")</f>
        <v>-1.1497034975190472E-2</v>
      </c>
      <c r="Q24" s="168">
        <f>IFERROR(RTD("cqg.rtd",,"StudyData",O24, "PCB","BaseType=Index,Index=1", "Close", "M","0","all",,,,"T")/100,"")</f>
        <v>3.3793190735349976E-2</v>
      </c>
      <c r="R24" s="168">
        <f>IFERROR(RTD("cqg.rtd",,"StudyData",O24, "PCB","BaseType=Index,Index=1", "Close", "A","0","all",,,,"T")/100,"")</f>
        <v>0.16835931912458893</v>
      </c>
    </row>
    <row r="25" spans="2:25" x14ac:dyDescent="0.3">
      <c r="B25" s="156" t="str">
        <f>MainDisplay!B25</f>
        <v>S.MCD</v>
      </c>
      <c r="C25" s="168">
        <f>MainDisplay!F25</f>
        <v>4.4913541432741975E-3</v>
      </c>
      <c r="D25" s="169">
        <f>IFERROR(RANK($C25,$C$6:C$35)+COUNTIF($C$6:C25,C25)-1,"")</f>
        <v>9</v>
      </c>
      <c r="E25" s="156" t="str">
        <f t="shared" si="0"/>
        <v>S.MCD</v>
      </c>
      <c r="F25" s="156">
        <f t="shared" si="5"/>
        <v>20</v>
      </c>
      <c r="G25" s="156" t="str">
        <f t="shared" si="1"/>
        <v>S.NKE</v>
      </c>
      <c r="H25" s="168">
        <f>IFERROR(RTD("cqg.rtd", ,"ContractData", G25, "PerCentNetLastTrade",, "T")/100,"")</f>
        <v>-6.2680810028929602E-3</v>
      </c>
      <c r="I25" s="168" t="str">
        <f t="shared" si="2"/>
        <v/>
      </c>
      <c r="J25" s="168">
        <f t="shared" si="3"/>
        <v>6.2680810028929602E-3</v>
      </c>
      <c r="K25" s="168">
        <f t="shared" si="4"/>
        <v>-6.2680810028929602E-3</v>
      </c>
      <c r="O25" s="156" t="str">
        <f>MainDisplay!B25</f>
        <v>S.MCD</v>
      </c>
      <c r="P25" s="170">
        <f>IFERROR(RTD("cqg.rtd",,"StudyData",O25, "PCB","BaseType=Index,Index=1", "Close", "W","0","all",,,,"T")/100,"")</f>
        <v>-5.1156583629893074E-3</v>
      </c>
      <c r="Q25" s="168">
        <f>IFERROR(RTD("cqg.rtd",,"StudyData",O25, "PCB","BaseType=Index,Index=1", "Close", "M","0","all",,,,"T")/100,"")</f>
        <v>-3.8753581661891093E-2</v>
      </c>
      <c r="R25" s="168">
        <f>IFERROR(RTD("cqg.rtd",,"StudyData",O25, "PCB","BaseType=Index,Index=1", "Close", "A","0","all",,,,"T")/100,"")</f>
        <v>-0.12187939665608742</v>
      </c>
    </row>
    <row r="26" spans="2:25" x14ac:dyDescent="0.3">
      <c r="B26" s="156" t="str">
        <f>MainDisplay!B26</f>
        <v>S.MRK</v>
      </c>
      <c r="C26" s="168">
        <f>MainDisplay!F26</f>
        <v>-9.1977121657134016E-3</v>
      </c>
      <c r="D26" s="169">
        <f>IFERROR(RANK($C26,$C$6:C$35)+COUNTIF($C$6:C26,C26)-1,"")</f>
        <v>26</v>
      </c>
      <c r="E26" s="156" t="str">
        <f t="shared" si="0"/>
        <v>S.MRK</v>
      </c>
      <c r="F26" s="156">
        <f t="shared" si="5"/>
        <v>21</v>
      </c>
      <c r="G26" s="156" t="str">
        <f t="shared" si="1"/>
        <v>S.WMT</v>
      </c>
      <c r="H26" s="168">
        <f>IFERROR(RTD("cqg.rtd", ,"ContractData", G26, "PerCentNetLastTrade",, "T")/100,"")</f>
        <v>-6.2827225130890054E-3</v>
      </c>
      <c r="I26" s="168" t="str">
        <f t="shared" si="2"/>
        <v/>
      </c>
      <c r="J26" s="168">
        <f t="shared" si="3"/>
        <v>6.2827225130890054E-3</v>
      </c>
      <c r="K26" s="168">
        <f t="shared" si="4"/>
        <v>-6.2827225130890054E-3</v>
      </c>
      <c r="O26" s="156" t="str">
        <f>MainDisplay!B26</f>
        <v>S.MRK</v>
      </c>
      <c r="P26" s="170">
        <f>IFERROR(RTD("cqg.rtd",,"StudyData",O26, "PCB","BaseType=Index,Index=1", "Close", "W","0","all",,,,"T")/100,"")</f>
        <v>-3.6530390175656684E-3</v>
      </c>
      <c r="Q26" s="168">
        <f>IFERROR(RTD("cqg.rtd",,"StudyData",O26, "PCB","BaseType=Index,Index=1", "Close", "M","0","all",,,,"T")/100,"")</f>
        <v>7.9767520215633408E-2</v>
      </c>
      <c r="R26" s="168">
        <f>IFERROR(RTD("cqg.rtd",,"StudyData",O26, "PCB","BaseType=Index,Index=1", "Close", "A","0","all",,,,"T")/100,"")</f>
        <v>0.21784153524605732</v>
      </c>
    </row>
    <row r="27" spans="2:25" x14ac:dyDescent="0.3">
      <c r="B27" s="156" t="str">
        <f>MainDisplay!B27</f>
        <v>S.MSFT</v>
      </c>
      <c r="C27" s="168">
        <f>MainDisplay!F27</f>
        <v>9.116314404319396E-3</v>
      </c>
      <c r="D27" s="169">
        <f>IFERROR(RANK($C27,$C$6:C$35)+COUNTIF($C$6:C27,C27)-1,"")</f>
        <v>6</v>
      </c>
      <c r="E27" s="156" t="str">
        <f t="shared" si="0"/>
        <v>S.MSFT</v>
      </c>
      <c r="F27" s="156">
        <f t="shared" si="5"/>
        <v>22</v>
      </c>
      <c r="G27" s="156" t="str">
        <f t="shared" si="1"/>
        <v>S.JNJ</v>
      </c>
      <c r="H27" s="168">
        <f>IFERROR(RTD("cqg.rtd", ,"ContractData", G27, "PerCentNetLastTrade",, "T")/100,"")</f>
        <v>-7.5819117248849179E-3</v>
      </c>
      <c r="I27" s="168" t="str">
        <f t="shared" si="2"/>
        <v/>
      </c>
      <c r="J27" s="168">
        <f t="shared" si="3"/>
        <v>7.5819117248849179E-3</v>
      </c>
      <c r="K27" s="168">
        <f t="shared" si="4"/>
        <v>-7.5819117248849179E-3</v>
      </c>
      <c r="O27" s="156" t="str">
        <f>MainDisplay!B27</f>
        <v>S.MSFT</v>
      </c>
      <c r="P27" s="170">
        <f>IFERROR(RTD("cqg.rtd",,"StudyData",O27, "PCB","BaseType=Index,Index=1", "Close", "W","0","all",,,,"T")/100,"")</f>
        <v>-2.7884280237016929E-3</v>
      </c>
      <c r="Q27" s="168">
        <f>IFERROR(RTD("cqg.rtd",,"StudyData",O27, "PCB","BaseType=Index,Index=1", "Close", "M","0","all",,,,"T")/100,"")</f>
        <v>-0.17392945984363894</v>
      </c>
      <c r="R27" s="168">
        <f>IFERROR(RTD("cqg.rtd",,"StudyData",O27, "PCB","BaseType=Index,Index=1", "Close", "A","0","all",,,,"T")/100,"")</f>
        <v>-0.23094578387990569</v>
      </c>
    </row>
    <row r="28" spans="2:25" x14ac:dyDescent="0.3">
      <c r="B28" s="156" t="str">
        <f>MainDisplay!B28</f>
        <v>S.NKE</v>
      </c>
      <c r="C28" s="168">
        <f>MainDisplay!F28</f>
        <v>-6.2680810028929602E-3</v>
      </c>
      <c r="D28" s="169">
        <f>IFERROR(RANK($C28,$C$6:C$35)+COUNTIF($C$6:C28,C28)-1,"")</f>
        <v>20</v>
      </c>
      <c r="E28" s="156" t="str">
        <f t="shared" si="0"/>
        <v>S.NKE</v>
      </c>
      <c r="F28" s="156">
        <f t="shared" si="5"/>
        <v>23</v>
      </c>
      <c r="G28" s="156" t="str">
        <f t="shared" si="1"/>
        <v>S.IBM</v>
      </c>
      <c r="H28" s="168">
        <f>IFERROR(RTD("cqg.rtd", ,"ContractData", G28, "PerCentNetLastTrade",, "T")/100,"")</f>
        <v>-7.9856115107913676E-3</v>
      </c>
      <c r="I28" s="168" t="str">
        <f t="shared" si="2"/>
        <v/>
      </c>
      <c r="J28" s="168">
        <f t="shared" si="3"/>
        <v>7.9856115107913676E-3</v>
      </c>
      <c r="K28" s="168">
        <f t="shared" si="4"/>
        <v>-7.9856115107913676E-3</v>
      </c>
      <c r="O28" s="156" t="str">
        <f>MainDisplay!B28</f>
        <v>S.NKE</v>
      </c>
      <c r="P28" s="170">
        <f>IFERROR(RTD("cqg.rtd",,"StudyData",O28, "PCB","BaseType=Index,Index=1", "Close", "W","0","all",,,,"T")/100,"")</f>
        <v>1.1533742331288318E-2</v>
      </c>
      <c r="Q28" s="168">
        <f>IFERROR(RTD("cqg.rtd",,"StudyData",O28, "PCB","BaseType=Index,Index=1", "Close", "M","0","all",,,,"T")/100,"")</f>
        <v>-0.10837118754055818</v>
      </c>
      <c r="R28" s="168">
        <f>IFERROR(RTD("cqg.rtd",,"StudyData",O28, "PCB","BaseType=Index,Index=1", "Close", "A","0","all",,,,"T")/100,"")</f>
        <v>-0.35300580756553129</v>
      </c>
    </row>
    <row r="29" spans="2:25" x14ac:dyDescent="0.3">
      <c r="B29" s="156" t="str">
        <f>MainDisplay!B29</f>
        <v>S.NVDA</v>
      </c>
      <c r="C29" s="168">
        <f>MainDisplay!F29</f>
        <v>1.1796686669744063E-2</v>
      </c>
      <c r="D29" s="169">
        <f>IFERROR(RANK($C29,$C$6:C$35)+COUNTIF($C$6:C29,C29)-1,"")</f>
        <v>3</v>
      </c>
      <c r="E29" s="156" t="str">
        <f t="shared" si="0"/>
        <v>S.NVDA</v>
      </c>
      <c r="F29" s="156">
        <f t="shared" si="5"/>
        <v>24</v>
      </c>
      <c r="G29" s="156" t="str">
        <f t="shared" si="1"/>
        <v>S.CRM</v>
      </c>
      <c r="H29" s="168">
        <f>IFERROR(RTD("cqg.rtd", ,"ContractData", G29, "PerCentNetLastTrade",, "T")/100,"")</f>
        <v>-8.0415373899829033E-3</v>
      </c>
      <c r="I29" s="168" t="str">
        <f t="shared" si="2"/>
        <v/>
      </c>
      <c r="J29" s="168">
        <f t="shared" si="3"/>
        <v>8.0415373899829033E-3</v>
      </c>
      <c r="K29" s="168">
        <f t="shared" si="4"/>
        <v>-8.0415373899829033E-3</v>
      </c>
      <c r="O29" s="156" t="str">
        <f>MainDisplay!B29</f>
        <v>S.NVDA</v>
      </c>
      <c r="P29" s="170">
        <f>IFERROR(RTD("cqg.rtd",,"StudyData",O29, "PCB","BaseType=Index,Index=1", "Close", "W","0","all",,,,"T")/100,"")</f>
        <v>2.4619539811977401E-2</v>
      </c>
      <c r="Q29" s="168">
        <f>IFERROR(RTD("cqg.rtd",,"StudyData",O29, "PCB","BaseType=Index,Index=1", "Close", "M","0","all",,,,"T")/100,"")</f>
        <v>-6.5691010703798444E-2</v>
      </c>
      <c r="R29" s="168">
        <f>IFERROR(RTD("cqg.rtd",,"StudyData",O29, "PCB","BaseType=Index,Index=1", "Close", "A","0","all",,,,"T")/100,"")</f>
        <v>5.7747989276139472E-2</v>
      </c>
    </row>
    <row r="30" spans="2:25" x14ac:dyDescent="0.3">
      <c r="B30" s="156" t="str">
        <f>MainDisplay!B30</f>
        <v>S.PG</v>
      </c>
      <c r="C30" s="168">
        <f>MainDisplay!F30</f>
        <v>-2.0141461771640282E-2</v>
      </c>
      <c r="D30" s="169">
        <f>IFERROR(RANK($C30,$C$6:C$35)+COUNTIF($C$6:C30,C30)-1,"")</f>
        <v>30</v>
      </c>
      <c r="E30" s="156" t="str">
        <f t="shared" si="0"/>
        <v>S.PG</v>
      </c>
      <c r="F30" s="156">
        <f t="shared" si="5"/>
        <v>25</v>
      </c>
      <c r="G30" s="156" t="str">
        <f t="shared" si="1"/>
        <v>S.SHW</v>
      </c>
      <c r="H30" s="168">
        <f>IFERROR(RTD("cqg.rtd", ,"ContractData", G30, "PerCentNetLastTrade",, "T")/100,"")</f>
        <v>-8.1905315132152195E-3</v>
      </c>
      <c r="I30" s="168" t="str">
        <f t="shared" si="2"/>
        <v/>
      </c>
      <c r="J30" s="168">
        <f t="shared" si="3"/>
        <v>8.1905315132152195E-3</v>
      </c>
      <c r="K30" s="168">
        <f t="shared" si="4"/>
        <v>-8.1905315132152195E-3</v>
      </c>
      <c r="O30" s="156" t="str">
        <f>MainDisplay!B30</f>
        <v>S.PG</v>
      </c>
      <c r="P30" s="170">
        <f>IFERROR(RTD("cqg.rtd",,"StudyData",O30, "PCB","BaseType=Index,Index=1", "Close", "W","0","all",,,,"T")/100,"")</f>
        <v>-2.388941081733997E-2</v>
      </c>
      <c r="Q30" s="168">
        <f>IFERROR(RTD("cqg.rtd",,"StudyData",O30, "PCB","BaseType=Index,Index=1", "Close", "M","0","all",,,,"T")/100,"")</f>
        <v>1.3234884368905027E-2</v>
      </c>
      <c r="R30" s="168">
        <f>IFERROR(RTD("cqg.rtd",,"StudyData",O30, "PCB","BaseType=Index,Index=1", "Close", "A","0","all",,,,"T")/100,"")</f>
        <v>1.5002442258042047E-2</v>
      </c>
    </row>
    <row r="31" spans="2:25" x14ac:dyDescent="0.3">
      <c r="B31" s="156" t="str">
        <f>MainDisplay!B31</f>
        <v>S.SHW</v>
      </c>
      <c r="C31" s="168">
        <f>MainDisplay!F31</f>
        <v>-8.1905315132152195E-3</v>
      </c>
      <c r="D31" s="169">
        <f>IFERROR(RANK($C31,$C$6:C$35)+COUNTIF($C$6:C31,C31)-1,"")</f>
        <v>25</v>
      </c>
      <c r="E31" s="156" t="str">
        <f t="shared" si="0"/>
        <v>S.SHW</v>
      </c>
      <c r="F31" s="156">
        <f t="shared" si="5"/>
        <v>26</v>
      </c>
      <c r="G31" s="156" t="str">
        <f t="shared" si="1"/>
        <v>S.MRK</v>
      </c>
      <c r="H31" s="168">
        <f>IFERROR(RTD("cqg.rtd", ,"ContractData", G31, "PerCentNetLastTrade",, "T")/100,"")</f>
        <v>-9.1977121657134016E-3</v>
      </c>
      <c r="I31" s="168" t="str">
        <f t="shared" si="2"/>
        <v/>
      </c>
      <c r="J31" s="168">
        <f t="shared" si="3"/>
        <v>9.1977121657134016E-3</v>
      </c>
      <c r="K31" s="168">
        <f t="shared" si="4"/>
        <v>-9.1977121657134016E-3</v>
      </c>
      <c r="O31" s="156" t="str">
        <f>MainDisplay!B31</f>
        <v>S.SHW</v>
      </c>
      <c r="P31" s="170">
        <f>IFERROR(RTD("cqg.rtd",,"StudyData",O31, "PCB","BaseType=Index,Index=1", "Close", "W","0","all",,,,"T")/100,"")</f>
        <v>-7.5275380009880988E-3</v>
      </c>
      <c r="Q31" s="168">
        <f>IFERROR(RTD("cqg.rtd",,"StudyData",O31, "PCB","BaseType=Index,Index=1", "Close", "M","0","all",,,,"T")/100,"")</f>
        <v>0.12388098999473401</v>
      </c>
      <c r="R31" s="168">
        <f>IFERROR(RTD("cqg.rtd",,"StudyData",O31, "PCB","BaseType=Index,Index=1", "Close", "A","0","all",,,,"T")/100,"")</f>
        <v>5.3853038298922892E-2</v>
      </c>
    </row>
    <row r="32" spans="2:25" x14ac:dyDescent="0.3">
      <c r="B32" s="156" t="str">
        <f>MainDisplay!B32</f>
        <v>S.TRV</v>
      </c>
      <c r="C32" s="168">
        <f>MainDisplay!F32</f>
        <v>1.8681451126913342E-3</v>
      </c>
      <c r="D32" s="169">
        <f>IFERROR(RANK($C32,$C$6:C$35)+COUNTIF($C$6:C32,C32)-1,"")</f>
        <v>10</v>
      </c>
      <c r="E32" s="156" t="str">
        <f t="shared" si="0"/>
        <v>S.TRV</v>
      </c>
      <c r="F32" s="156">
        <f t="shared" si="5"/>
        <v>27</v>
      </c>
      <c r="G32" s="156" t="str">
        <f t="shared" si="1"/>
        <v>S.KO</v>
      </c>
      <c r="H32" s="168">
        <f>IFERROR(RTD("cqg.rtd", ,"ContractData", G32, "PerCentNetLastTrade",, "T")/100,"")</f>
        <v>-1.1736237144585602E-2</v>
      </c>
      <c r="I32" s="168" t="str">
        <f t="shared" si="2"/>
        <v/>
      </c>
      <c r="J32" s="168">
        <f t="shared" si="3"/>
        <v>1.1736237144585602E-2</v>
      </c>
      <c r="K32" s="168">
        <f t="shared" si="4"/>
        <v>-1.1736237144585602E-2</v>
      </c>
      <c r="O32" s="156" t="str">
        <f>MainDisplay!B32</f>
        <v>S.TRV</v>
      </c>
      <c r="P32" s="170">
        <f>IFERROR(RTD("cqg.rtd",,"StudyData",O32, "PCB","BaseType=Index,Index=1", "Close", "W","0","all",,,,"T")/100,"")</f>
        <v>1.5670342426001148E-2</v>
      </c>
      <c r="Q32" s="168">
        <f>IFERROR(RTD("cqg.rtd",,"StudyData",O32, "PCB","BaseType=Index,Index=1", "Close", "M","0","all",,,,"T")/100,"")</f>
        <v>0.13912775360581045</v>
      </c>
      <c r="R32" s="168">
        <f>IFERROR(RTD("cqg.rtd",,"StudyData",O32, "PCB","BaseType=Index,Index=1", "Close", "A","0","all",,,,"T")/100,"")</f>
        <v>0.1463145556091843</v>
      </c>
    </row>
    <row r="33" spans="2:26" x14ac:dyDescent="0.3">
      <c r="B33" s="156" t="str">
        <f>MainDisplay!B33</f>
        <v>S.UNH</v>
      </c>
      <c r="C33" s="168">
        <f>MainDisplay!F33</f>
        <v>-1.2695917297889572E-2</v>
      </c>
      <c r="D33" s="169">
        <f>IFERROR(RANK($C33,$C$6:C$35)+COUNTIF($C$6:C33,C33)-1,"")</f>
        <v>28</v>
      </c>
      <c r="E33" s="156" t="str">
        <f t="shared" si="0"/>
        <v>S.UNH</v>
      </c>
      <c r="F33" s="156">
        <f t="shared" si="5"/>
        <v>28</v>
      </c>
      <c r="G33" s="156" t="str">
        <f t="shared" si="1"/>
        <v>S.UNH</v>
      </c>
      <c r="H33" s="168">
        <f>IFERROR(RTD("cqg.rtd", ,"ContractData", G33, "PerCentNetLastTrade",, "T")/100,"")</f>
        <v>-1.2695917297889572E-2</v>
      </c>
      <c r="I33" s="168" t="str">
        <f t="shared" si="2"/>
        <v/>
      </c>
      <c r="J33" s="168">
        <f t="shared" si="3"/>
        <v>1.2695917297889572E-2</v>
      </c>
      <c r="K33" s="168">
        <f t="shared" si="4"/>
        <v>-1.2695917297889572E-2</v>
      </c>
      <c r="O33" s="156" t="str">
        <f>MainDisplay!B33</f>
        <v>S.UNH</v>
      </c>
      <c r="P33" s="170">
        <f>IFERROR(RTD("cqg.rtd",,"StudyData",O33, "PCB","BaseType=Index,Index=1", "Close", "W","0","all",,,,"T")/100,"")</f>
        <v>-3.131645983780873E-2</v>
      </c>
      <c r="Q33" s="168">
        <f>IFERROR(RTD("cqg.rtd",,"StudyData",O33, "PCB","BaseType=Index,Index=1", "Close", "M","0","all",,,,"T")/100,"")</f>
        <v>8.9874050117009829E-2</v>
      </c>
      <c r="R33" s="168">
        <f>IFERROR(RTD("cqg.rtd",,"StudyData",O33, "PCB","BaseType=Index,Index=1", "Close", "A","0","all",,,,"T")/100,"")</f>
        <v>0.25561176577504469</v>
      </c>
    </row>
    <row r="34" spans="2:26" x14ac:dyDescent="0.3">
      <c r="B34" s="156" t="str">
        <f>MainDisplay!B34</f>
        <v>S.V</v>
      </c>
      <c r="C34" s="168">
        <f>MainDisplay!F34</f>
        <v>2.926972047416947E-4</v>
      </c>
      <c r="D34" s="169">
        <f>IFERROR(RANK($C34,$C$6:C$35)+COUNTIF($C$6:C34,C34)-1,"")</f>
        <v>13</v>
      </c>
      <c r="E34" s="156" t="str">
        <f t="shared" si="0"/>
        <v>S.V</v>
      </c>
      <c r="F34" s="156">
        <f t="shared" si="5"/>
        <v>29</v>
      </c>
      <c r="G34" s="156" t="str">
        <f t="shared" si="1"/>
        <v>S.DIS</v>
      </c>
      <c r="H34" s="168">
        <f>IFERROR(RTD("cqg.rtd", ,"ContractData", G34, "PerCentNetLastTrade",, "T")/100,"")</f>
        <v>-1.4194464158978E-2</v>
      </c>
      <c r="I34" s="168" t="str">
        <f t="shared" si="2"/>
        <v/>
      </c>
      <c r="J34" s="168">
        <f t="shared" si="3"/>
        <v>1.4194464158978E-2</v>
      </c>
      <c r="K34" s="168">
        <f t="shared" si="4"/>
        <v>-1.4194464158978E-2</v>
      </c>
      <c r="O34" s="156" t="str">
        <f>MainDisplay!B34</f>
        <v>S.V</v>
      </c>
      <c r="P34" s="170">
        <f>IFERROR(RTD("cqg.rtd",,"StudyData",O34, "PCB","BaseType=Index,Index=1", "Close", "W","0","all",,,,"T")/100,"")</f>
        <v>1.6417333372988674E-2</v>
      </c>
      <c r="Q34" s="168">
        <f>IFERROR(RTD("cqg.rtd",,"StudyData",O34, "PCB","BaseType=Index,Index=1", "Close", "M","0","all",,,,"T")/100,"")</f>
        <v>4.7156514278710579E-2</v>
      </c>
      <c r="R34" s="168">
        <f>IFERROR(RTD("cqg.rtd",,"StudyData",O34, "PCB","BaseType=Index,Index=1", "Close", "A","0","all",,,,"T")/100,"")</f>
        <v>-2.5548173704770267E-2</v>
      </c>
    </row>
    <row r="35" spans="2:26" x14ac:dyDescent="0.3">
      <c r="B35" s="156" t="str">
        <f>MainDisplay!B35</f>
        <v>S.WMT</v>
      </c>
      <c r="C35" s="168">
        <f>MainDisplay!F35</f>
        <v>-6.2827225130890054E-3</v>
      </c>
      <c r="D35" s="169">
        <f>IFERROR(RANK($C35,$C$6:C$35)+COUNTIF($C$6:C35,C35)-1,"")</f>
        <v>21</v>
      </c>
      <c r="E35" s="156" t="str">
        <f t="shared" si="0"/>
        <v>S.WMT</v>
      </c>
      <c r="F35" s="156">
        <f t="shared" si="5"/>
        <v>30</v>
      </c>
      <c r="G35" s="156" t="str">
        <f t="shared" si="1"/>
        <v>S.PG</v>
      </c>
      <c r="H35" s="168">
        <f>IFERROR(RTD("cqg.rtd", ,"ContractData", G35, "PerCentNetLastTrade",, "T")/100,"")</f>
        <v>-2.0141461771640282E-2</v>
      </c>
      <c r="I35" s="168" t="str">
        <f t="shared" si="2"/>
        <v/>
      </c>
      <c r="J35" s="168">
        <f t="shared" si="3"/>
        <v>2.0141461771640282E-2</v>
      </c>
      <c r="K35" s="168">
        <f t="shared" si="4"/>
        <v>-2.0141461771640282E-2</v>
      </c>
      <c r="O35" s="156" t="str">
        <f>MainDisplay!B35</f>
        <v>S.WMT</v>
      </c>
      <c r="P35" s="170">
        <f>IFERROR(RTD("cqg.rtd",,"StudyData",O35, "PCB","BaseType=Index,Index=1", "Close", "W","0","all",,,,"T")/100,"")</f>
        <v>-1.5645258881493665E-2</v>
      </c>
      <c r="Q35" s="168">
        <f>IFERROR(RTD("cqg.rtd",,"StudyData",O35, "PCB","BaseType=Index,Index=1", "Close", "M","0","all",,,,"T")/100,"")</f>
        <v>-1.6155507559395287E-2</v>
      </c>
      <c r="R35" s="168">
        <f>IFERROR(RTD("cqg.rtd",,"StudyData",O35, "PCB","BaseType=Index,Index=1", "Close", "A","0","all",,,,"T")/100,"")</f>
        <v>2.2170361726954482E-2</v>
      </c>
    </row>
    <row r="36" spans="2:26" x14ac:dyDescent="0.3">
      <c r="C36" s="168"/>
    </row>
    <row r="37" spans="2:26" x14ac:dyDescent="0.3">
      <c r="B37" s="156" t="str">
        <f>MainDisplay!B6</f>
        <v>S.MMM</v>
      </c>
      <c r="C37" s="164">
        <f>RTD("cqg.rtd", ,"ContractData", B37, "NetLastTradeToday",, "T")</f>
        <v>0.91</v>
      </c>
      <c r="D37" s="156">
        <f xml:space="preserve"> RTD("cqg.rtd",,"StudyData",B37, "ATR", "MaType=Sim,Period=10", "ATR","D","0","ALL",,,"FALSE","T")</f>
        <v>4.1479999999999997</v>
      </c>
      <c r="E37" s="168">
        <f>IFERROR(C37/D37,"")</f>
        <v>0.21938283510125364</v>
      </c>
      <c r="F37" s="156" t="str" cm="1">
        <f t="array" ref="F37:I41">_xlfn.TAKE(_xlfn.CHOOSECOLS(_xlfn.SORTBY(Data!B37:E66,Data!E37:E66,-1),1,2,3,4),5)</f>
        <v>S.CAT</v>
      </c>
      <c r="G37" s="164">
        <v>22.25</v>
      </c>
      <c r="H37" s="156">
        <v>41.726999999999997</v>
      </c>
      <c r="I37" s="168">
        <v>0.53322788602104154</v>
      </c>
      <c r="J37" s="168" t="str" cm="1">
        <f t="array" ref="J37:M41">_xlfn.TAKE(_xlfn.CHOOSECOLS(_xlfn.SORTBY(Data!B37:E66,Data!E37:E66,1),1,2,3,4),5)</f>
        <v>S.PG</v>
      </c>
      <c r="K37" s="156">
        <v>-2.99</v>
      </c>
      <c r="L37" s="156">
        <v>2.9860000000000002</v>
      </c>
      <c r="M37" s="168">
        <v>-1.0013395847287341</v>
      </c>
      <c r="O37" s="156" t="str">
        <f>PROPER(RTD("cqg.rtd", ,"ContractData",T6, "LongDescription",, "T"))</f>
        <v>Caterpillar Inc</v>
      </c>
      <c r="P37" s="168">
        <f>U6</f>
        <v>5.8117036101336401E-2</v>
      </c>
      <c r="Q37" s="168" t="str">
        <f>PROPER(RTD("cqg.rtd", ,"ContractData",V6, "LongDescription",, "T"))</f>
        <v>Caterpillar Inc</v>
      </c>
      <c r="R37" s="168">
        <f>W6</f>
        <v>0.20501900967038494</v>
      </c>
      <c r="S37" s="156" t="str">
        <f>PROPER(RTD("cqg.rtd", ,"ContractData",X6, "LongDescription",, "T"))</f>
        <v>Caterpillar Inc</v>
      </c>
      <c r="T37" s="168">
        <f>Y6</f>
        <v>0.84237261507846473</v>
      </c>
      <c r="U37" s="156" t="str">
        <f>PROPER(RTD("cqg.rtd", ,"ContractData",T14, "LongDescription",, "T"))</f>
        <v>Honeywell Intl Inc</v>
      </c>
      <c r="V37" s="168">
        <f>U14</f>
        <v>-0.5088066836053573</v>
      </c>
      <c r="W37" s="156" t="str">
        <f>PROPER(RTD("cqg.rtd", ,"ContractData",V14, "LongDescription",, "T"))</f>
        <v>Honeywell Intl Inc</v>
      </c>
      <c r="X37" s="168">
        <f>W14</f>
        <v>-0.52047422853779535</v>
      </c>
      <c r="Y37" s="156" t="str">
        <f>PROPER(RTD("cqg.rtd", ,"ContractData",V14, "LongDescription",, "T"))</f>
        <v>Honeywell Intl Inc</v>
      </c>
      <c r="Z37" s="168">
        <f>Y14</f>
        <v>-0.52047422853779535</v>
      </c>
    </row>
    <row r="38" spans="2:26" x14ac:dyDescent="0.3">
      <c r="B38" s="156" t="str">
        <f>MainDisplay!B7</f>
        <v>S.AAPL</v>
      </c>
      <c r="C38" s="164">
        <f>RTD("cqg.rtd", ,"ContractData", B38, "NetLastTradeToday",, "T")</f>
        <v>3.24</v>
      </c>
      <c r="D38" s="156">
        <f xml:space="preserve"> RTD("cqg.rtd",,"StudyData",B38, "ATR", "MaType=Sim,Period=10", "ATR","D","0","ALL",,,"FALSE","T")</f>
        <v>8.3179999999999996</v>
      </c>
      <c r="E38" s="168">
        <f t="shared" ref="E38:E68" si="6">IFERROR(C38/D38,"")</f>
        <v>0.38951671074777594</v>
      </c>
      <c r="F38" s="156" t="str">
        <v>S.BA</v>
      </c>
      <c r="G38" s="164">
        <v>2.5500000000000003</v>
      </c>
      <c r="H38" s="156">
        <v>5.7220000000000004</v>
      </c>
      <c r="I38" s="168">
        <v>0.44564837469416291</v>
      </c>
      <c r="J38" s="156" t="str">
        <v>S.KO</v>
      </c>
      <c r="K38" s="156">
        <v>-0.97</v>
      </c>
      <c r="L38" s="156">
        <v>1.4510000000000001</v>
      </c>
      <c r="M38" s="168">
        <v>-0.66850447966919357</v>
      </c>
      <c r="O38" s="156" t="str">
        <f>PROPER(RTD("cqg.rtd", ,"ContractData",T7, "LongDescription",, "T"))</f>
        <v>Cisco Systems Inc.</v>
      </c>
      <c r="P38" s="168">
        <f t="shared" ref="P38:P41" si="7">U7</f>
        <v>4.4299903313703141E-2</v>
      </c>
      <c r="Q38" s="168" t="str">
        <f>PROPER(RTD("cqg.rtd", ,"ContractData",V7, "LongDescription",, "T"))</f>
        <v>Travelers Companies, Inc</v>
      </c>
      <c r="R38" s="168">
        <f t="shared" ref="R38:R41" si="8">W7</f>
        <v>0.13912775360581045</v>
      </c>
      <c r="S38" s="156" t="str">
        <f>PROPER(RTD("cqg.rtd", ,"ContractData",X7, "LongDescription",, "T"))</f>
        <v>Cisco Systems Inc.</v>
      </c>
      <c r="T38" s="168">
        <f t="shared" ref="T38:T41" si="9">Y7</f>
        <v>0.54238608334415161</v>
      </c>
      <c r="U38" s="156" t="str">
        <f>PROPER(RTD("cqg.rtd", ,"ContractData",T15, "LongDescription",, "T"))</f>
        <v>United Health Group Inc</v>
      </c>
      <c r="V38" s="168">
        <f t="shared" ref="V38:Z41" si="10">U15</f>
        <v>-3.131645983780873E-2</v>
      </c>
      <c r="W38" s="156" t="str">
        <f>PROPER(RTD("cqg.rtd", ,"ContractData",V15, "LongDescription",, "T"))</f>
        <v>Salesforce, Inc.</v>
      </c>
      <c r="X38" s="168">
        <f t="shared" si="10"/>
        <v>-0.18021978021978022</v>
      </c>
      <c r="Y38" s="156" t="str">
        <f>PROPER(RTD("cqg.rtd", ,"ContractData",V15, "LongDescription",, "T"))</f>
        <v>Salesforce, Inc.</v>
      </c>
      <c r="Z38" s="168">
        <f t="shared" si="10"/>
        <v>-0.18021978021978022</v>
      </c>
    </row>
    <row r="39" spans="2:26" x14ac:dyDescent="0.3">
      <c r="B39" s="156" t="str">
        <f>MainDisplay!B8</f>
        <v>S.AMGN</v>
      </c>
      <c r="C39" s="164">
        <f>RTD("cqg.rtd", ,"ContractData", B39, "NetLastTradeToday",, "T")</f>
        <v>0.15</v>
      </c>
      <c r="D39" s="156">
        <f xml:space="preserve"> RTD("cqg.rtd",,"StudyData",B39, "ATR", "MaType=Sim,Period=10", "ATR","D","0","ALL",,,"FALSE","T")</f>
        <v>7.5469999999999997</v>
      </c>
      <c r="E39" s="168">
        <f t="shared" si="6"/>
        <v>1.9875447197561943E-2</v>
      </c>
      <c r="F39" s="156" t="str">
        <v>S.AAPL</v>
      </c>
      <c r="G39" s="164">
        <v>3.24</v>
      </c>
      <c r="H39" s="156">
        <v>8.3179999999999996</v>
      </c>
      <c r="I39" s="168">
        <v>0.38951671074777594</v>
      </c>
      <c r="J39" s="156" t="str">
        <v>S.DIS</v>
      </c>
      <c r="K39" s="156">
        <v>-1.4000000000000001</v>
      </c>
      <c r="L39" s="156">
        <v>2.4329999999999998</v>
      </c>
      <c r="M39" s="168">
        <v>-0.57542129058775182</v>
      </c>
      <c r="O39" s="156" t="str">
        <f>PROPER(RTD("cqg.rtd", ,"ContractData",T8, "LongDescription",, "T"))</f>
        <v>Alphabet Cl A Cmn</v>
      </c>
      <c r="P39" s="168">
        <f t="shared" si="7"/>
        <v>4.2295266605412253E-2</v>
      </c>
      <c r="Q39" s="168" t="str">
        <f>PROPER(RTD("cqg.rtd", ,"ContractData",V8, "LongDescription",, "T"))</f>
        <v>Johnson &amp; Johnson</v>
      </c>
      <c r="R39" s="168">
        <f t="shared" si="8"/>
        <v>0.13855234544889716</v>
      </c>
      <c r="S39" s="156" t="str">
        <f>PROPER(RTD("cqg.rtd", ,"ContractData",X8, "LongDescription",, "T"))</f>
        <v>United Health Group Inc</v>
      </c>
      <c r="T39" s="168">
        <f t="shared" si="9"/>
        <v>0.25561176577504469</v>
      </c>
      <c r="U39" s="156" t="str">
        <f>PROPER(RTD("cqg.rtd", ,"ContractData",T16, "LongDescription",, "T"))</f>
        <v>Procter &amp; Gamble Co</v>
      </c>
      <c r="V39" s="168">
        <f t="shared" si="10"/>
        <v>-2.388941081733997E-2</v>
      </c>
      <c r="W39" s="156" t="str">
        <f>PROPER(RTD("cqg.rtd", ,"ContractData",V16, "LongDescription",, "T"))</f>
        <v>Microsoft Corp</v>
      </c>
      <c r="X39" s="168">
        <f t="shared" si="10"/>
        <v>-0.17392945984363894</v>
      </c>
      <c r="Y39" s="156" t="str">
        <f>PROPER(RTD("cqg.rtd", ,"ContractData",V16, "LongDescription",, "T"))</f>
        <v>Microsoft Corp</v>
      </c>
      <c r="Z39" s="168">
        <f t="shared" si="10"/>
        <v>-0.10837118754055818</v>
      </c>
    </row>
    <row r="40" spans="2:26" x14ac:dyDescent="0.3">
      <c r="B40" s="156" t="str">
        <f>MainDisplay!B9</f>
        <v>S.AMZN</v>
      </c>
      <c r="C40" s="164">
        <f>RTD("cqg.rtd", ,"ContractData", B40, "NetLastTradeToday",, "T")</f>
        <v>-0.69000000000000006</v>
      </c>
      <c r="D40" s="156">
        <f xml:space="preserve"> RTD("cqg.rtd",,"StudyData",B40, "ATR", "MaType=Sim,Period=10", "ATR","D","0","ALL",,,"FALSE","T")</f>
        <v>8.7059999999999995</v>
      </c>
      <c r="E40" s="168">
        <f t="shared" si="6"/>
        <v>-7.925568573397658E-2</v>
      </c>
      <c r="F40" s="156" t="str">
        <v>S.AXP</v>
      </c>
      <c r="G40" s="164">
        <v>2.52</v>
      </c>
      <c r="H40" s="156">
        <v>6.7140000000000004</v>
      </c>
      <c r="I40" s="168">
        <v>0.37533512064343161</v>
      </c>
      <c r="J40" s="156" t="str">
        <v>S.UNH</v>
      </c>
      <c r="K40" s="156">
        <v>-5.33</v>
      </c>
      <c r="L40" s="156">
        <v>9.9580000000000002</v>
      </c>
      <c r="M40" s="168">
        <v>-0.53524804177545693</v>
      </c>
      <c r="O40" s="156" t="str">
        <f>PROPER(RTD("cqg.rtd", ,"ContractData",T9, "LongDescription",, "T"))</f>
        <v>Amazon.Com Inc</v>
      </c>
      <c r="P40" s="168">
        <f t="shared" si="7"/>
        <v>2.9051527783746704E-2</v>
      </c>
      <c r="Q40" s="168" t="str">
        <f>PROPER(RTD("cqg.rtd", ,"ContractData",V9, "LongDescription",, "T"))</f>
        <v>Sherwin-Williams Co</v>
      </c>
      <c r="R40" s="168">
        <f t="shared" si="8"/>
        <v>0.12388098999473401</v>
      </c>
      <c r="S40" s="156" t="str">
        <f>PROPER(RTD("cqg.rtd", ,"ContractData",X9, "LongDescription",, "T"))</f>
        <v>Johnson &amp; Johnson</v>
      </c>
      <c r="T40" s="168">
        <f t="shared" si="9"/>
        <v>0.23967141821696056</v>
      </c>
      <c r="U40" s="156" t="str">
        <f>PROPER(RTD("cqg.rtd", ,"ContractData",T17, "LongDescription",, "T"))</f>
        <v>Chevron Corp</v>
      </c>
      <c r="V40" s="168">
        <f t="shared" si="10"/>
        <v>-1.6310066643283012E-2</v>
      </c>
      <c r="W40" s="156" t="str">
        <f>PROPER(RTD("cqg.rtd", ,"ContractData",V17, "LongDescription",, "T"))</f>
        <v>Amazon.Com Inc</v>
      </c>
      <c r="X40" s="168">
        <f t="shared" si="10"/>
        <v>-0.11524534436890323</v>
      </c>
      <c r="Y40" s="156" t="str">
        <f>PROPER(RTD("cqg.rtd", ,"ContractData",V17, "LongDescription",, "T"))</f>
        <v>Amazon.Com Inc</v>
      </c>
      <c r="Z40" s="168">
        <f t="shared" si="10"/>
        <v>-0.17392945984363894</v>
      </c>
    </row>
    <row r="41" spans="2:26" x14ac:dyDescent="0.3">
      <c r="B41" s="156" t="str">
        <f>MainDisplay!B10</f>
        <v>S.AXP</v>
      </c>
      <c r="C41" s="164">
        <f>RTD("cqg.rtd", ,"ContractData", B41, "NetLastTradeToday",, "T")</f>
        <v>2.52</v>
      </c>
      <c r="D41" s="156">
        <f xml:space="preserve"> RTD("cqg.rtd",,"StudyData",B41, "ATR", "MaType=Sim,Period=10", "ATR","D","0","ALL",,,"FALSE","T")</f>
        <v>6.7140000000000004</v>
      </c>
      <c r="E41" s="168">
        <f t="shared" si="6"/>
        <v>0.37533512064343161</v>
      </c>
      <c r="F41" s="156" t="str">
        <v>S.NVDA</v>
      </c>
      <c r="G41" s="164">
        <v>2.3000000000000003</v>
      </c>
      <c r="H41" s="156">
        <v>6.1689999999999996</v>
      </c>
      <c r="I41" s="168">
        <v>0.3728319014426974</v>
      </c>
      <c r="J41" s="156" t="str">
        <v>S.MRK</v>
      </c>
      <c r="K41" s="156">
        <v>-1.19</v>
      </c>
      <c r="L41" s="156">
        <v>3.1440000000000001</v>
      </c>
      <c r="M41" s="168">
        <v>-0.37849872773536891</v>
      </c>
      <c r="O41" s="156" t="str">
        <f>PROPER(RTD("cqg.rtd", ,"ContractData",T10, "LongDescription",, "T"))</f>
        <v>Nvidia Corporation</v>
      </c>
      <c r="P41" s="168">
        <f t="shared" si="7"/>
        <v>2.4619539811977401E-2</v>
      </c>
      <c r="Q41" s="168" t="str">
        <f>PROPER(RTD("cqg.rtd", ,"ContractData",V10, "LongDescription",, "T"))</f>
        <v>Home Depot, Inc.</v>
      </c>
      <c r="R41" s="168">
        <f t="shared" si="8"/>
        <v>0.10238380525950692</v>
      </c>
      <c r="S41" s="156" t="str">
        <f>PROPER(RTD("cqg.rtd", ,"ContractData",X10, "LongDescription",, "T"))</f>
        <v>Merck &amp; Co Inc</v>
      </c>
      <c r="T41" s="168">
        <f t="shared" si="9"/>
        <v>0.21784153524605732</v>
      </c>
      <c r="U41" s="156" t="str">
        <f>PROPER(RTD("cqg.rtd", ,"ContractData",T18, "LongDescription",, "T"))</f>
        <v>The Walt Disney Company</v>
      </c>
      <c r="V41" s="168">
        <f t="shared" si="10"/>
        <v>-1.5791071970847271E-2</v>
      </c>
      <c r="W41" s="156" t="str">
        <f>PROPER(RTD("cqg.rtd", ,"ContractData",V18, "LongDescription",, "T"))</f>
        <v>Nike Inc Clsb</v>
      </c>
      <c r="X41" s="168">
        <f t="shared" si="10"/>
        <v>-0.10837118754055818</v>
      </c>
      <c r="Y41" s="156" t="str">
        <f>PROPER(RTD("cqg.rtd", ,"ContractData",V18, "LongDescription",, "T"))</f>
        <v>Nike Inc Clsb</v>
      </c>
      <c r="Z41" s="168">
        <f t="shared" si="10"/>
        <v>-4.5173328095845962E-2</v>
      </c>
    </row>
    <row r="42" spans="2:26" x14ac:dyDescent="0.3">
      <c r="B42" s="156" t="str">
        <f>MainDisplay!B11</f>
        <v>S.BA</v>
      </c>
      <c r="C42" s="164">
        <f>RTD("cqg.rtd", ,"ContractData", B42, "NetLastTradeToday",, "T")</f>
        <v>2.5500000000000003</v>
      </c>
      <c r="D42" s="156">
        <f xml:space="preserve"> RTD("cqg.rtd",,"StudyData",B42, "ATR", "MaType=Sim,Period=10", "ATR","D","0","ALL",,,"FALSE","T")</f>
        <v>5.7220000000000004</v>
      </c>
      <c r="E42" s="168">
        <f t="shared" si="6"/>
        <v>0.44564837469416291</v>
      </c>
    </row>
    <row r="43" spans="2:26" x14ac:dyDescent="0.3">
      <c r="B43" s="156" t="str">
        <f>MainDisplay!B12</f>
        <v>S.CAT</v>
      </c>
      <c r="C43" s="164">
        <f>RTD("cqg.rtd", ,"ContractData", B43, "NetLastTradeToday",, "T")</f>
        <v>22.25</v>
      </c>
      <c r="D43" s="156">
        <f xml:space="preserve"> RTD("cqg.rtd",,"StudyData",B43, "ATR", "MaType=Sim,Period=10", "ATR","D","0","ALL",,,"FALSE","T")</f>
        <v>41.726999999999997</v>
      </c>
      <c r="E43" s="168">
        <f t="shared" si="6"/>
        <v>0.53322788602104154</v>
      </c>
    </row>
    <row r="44" spans="2:26" x14ac:dyDescent="0.3">
      <c r="B44" s="156" t="str">
        <f>MainDisplay!B13</f>
        <v>S.CRM</v>
      </c>
      <c r="C44" s="164">
        <f>RTD("cqg.rtd", ,"ContractData", B44, "NetLastTradeToday",, "T")</f>
        <v>-1.27</v>
      </c>
      <c r="D44" s="156">
        <f xml:space="preserve"> RTD("cqg.rtd",,"StudyData",B44, "ATR", "MaType=Sim,Period=10", "ATR","D","0","ALL",,,"FALSE","T")</f>
        <v>5.85</v>
      </c>
      <c r="E44" s="168">
        <f t="shared" si="6"/>
        <v>-0.2170940170940171</v>
      </c>
    </row>
    <row r="45" spans="2:26" x14ac:dyDescent="0.3">
      <c r="B45" s="156" t="str">
        <f>MainDisplay!B14</f>
        <v>S.CSCO</v>
      </c>
      <c r="C45" s="164">
        <f>RTD("cqg.rtd", ,"ContractData", B45, "NetLastTradeToday",, "T")</f>
        <v>1.1100000000000001</v>
      </c>
      <c r="D45" s="156">
        <f xml:space="preserve"> RTD("cqg.rtd",,"StudyData",B45, "ATR", "MaType=Sim,Period=10", "ATR","D","0","ALL",,,"FALSE","T")</f>
        <v>3.5150000000000001</v>
      </c>
      <c r="E45" s="168">
        <f t="shared" si="6"/>
        <v>0.31578947368421056</v>
      </c>
    </row>
    <row r="46" spans="2:26" x14ac:dyDescent="0.3">
      <c r="B46" s="156" t="str">
        <f>MainDisplay!B15</f>
        <v>S.CVX</v>
      </c>
      <c r="C46" s="164">
        <f>RTD("cqg.rtd", ,"ContractData", B46, "NetLastTradeToday",, "T")</f>
        <v>-0.2</v>
      </c>
      <c r="D46" s="156">
        <f xml:space="preserve"> RTD("cqg.rtd",,"StudyData",B46, "ATR", "MaType=Sim,Period=10", "ATR","D","0","ALL",,,"FALSE","T")</f>
        <v>3.1589999999999998</v>
      </c>
      <c r="E46" s="168">
        <f t="shared" si="6"/>
        <v>-6.3311174422285538E-2</v>
      </c>
    </row>
    <row r="47" spans="2:26" x14ac:dyDescent="0.3">
      <c r="B47" s="156" t="str">
        <f>MainDisplay!B16</f>
        <v>S.DIS</v>
      </c>
      <c r="C47" s="164">
        <f>RTD("cqg.rtd", ,"ContractData", B47, "NetLastTradeToday",, "T")</f>
        <v>-1.4000000000000001</v>
      </c>
      <c r="D47" s="156">
        <f xml:space="preserve"> RTD("cqg.rtd",,"StudyData",B47, "ATR", "MaType=Sim,Period=10", "ATR","D","0","ALL",,,"FALSE","T")</f>
        <v>2.4329999999999998</v>
      </c>
      <c r="E47" s="168">
        <f t="shared" si="6"/>
        <v>-0.57542129058775182</v>
      </c>
    </row>
    <row r="48" spans="2:26" x14ac:dyDescent="0.3">
      <c r="B48" s="156" t="str">
        <f>MainDisplay!B17</f>
        <v>S.GS</v>
      </c>
      <c r="C48" s="164">
        <f>RTD("cqg.rtd", ,"ContractData", B48, "NetLastTradeToday",, "T")</f>
        <v>0.28999999999999998</v>
      </c>
      <c r="D48" s="156">
        <f xml:space="preserve"> RTD("cqg.rtd",,"StudyData",B48, "ATR", "MaType=Sim,Period=10", "ATR","D","0","ALL",,,"FALSE","T")</f>
        <v>30.32</v>
      </c>
      <c r="E48" s="168">
        <f t="shared" si="6"/>
        <v>9.5646437994722951E-3</v>
      </c>
    </row>
    <row r="49" spans="2:5" x14ac:dyDescent="0.3">
      <c r="B49" s="156" t="str">
        <f>MainDisplay!B18</f>
        <v>S.GOOGL</v>
      </c>
      <c r="C49" s="164">
        <f>RTD("cqg.rtd", ,"ContractData", B49, "NetLastTradeToday",, "T")</f>
        <v>-1.99</v>
      </c>
      <c r="D49" s="156">
        <f xml:space="preserve"> RTD("cqg.rtd",,"StudyData",B49, "ATR", "MaType=Sim,Period=10", "ATR","D","0","ALL",,,"FALSE","T")</f>
        <v>12.54</v>
      </c>
      <c r="E49" s="168">
        <f t="shared" si="6"/>
        <v>-0.1586921850079745</v>
      </c>
    </row>
    <row r="50" spans="2:5" x14ac:dyDescent="0.3">
      <c r="B50" s="156" t="str">
        <f>MainDisplay!B19</f>
        <v>S.HD</v>
      </c>
      <c r="C50" s="164">
        <f>RTD("cqg.rtd", ,"ContractData", B50, "NetLastTradeToday",, "T")</f>
        <v>-1.2</v>
      </c>
      <c r="D50" s="156">
        <f xml:space="preserve"> RTD("cqg.rtd",,"StudyData",B50, "ATR", "MaType=Sim,Period=10", "ATR","D","0","ALL",,,"FALSE","T")</f>
        <v>8.9909999999999997</v>
      </c>
      <c r="E50" s="168">
        <f t="shared" si="6"/>
        <v>-0.13346680013346679</v>
      </c>
    </row>
    <row r="51" spans="2:5" x14ac:dyDescent="0.3">
      <c r="B51" s="156" t="str">
        <f>MainDisplay!B20</f>
        <v>S.HON</v>
      </c>
      <c r="C51" s="164">
        <f>RTD("cqg.rtd", ,"ContractData", B51, "NetLastTradeToday",, "T")</f>
        <v>0.32</v>
      </c>
      <c r="D51" s="156">
        <f xml:space="preserve"> RTD("cqg.rtd",,"StudyData",B51, "ATR", "MaType=Sim,Period=10", "ATR","D","0","ALL",,,"FALSE","T")</f>
        <v>34.918999999999997</v>
      </c>
      <c r="E51" s="168">
        <f t="shared" si="6"/>
        <v>9.1640654085168548E-3</v>
      </c>
    </row>
    <row r="52" spans="2:5" x14ac:dyDescent="0.3">
      <c r="B52" s="156" t="str">
        <f>MainDisplay!B21</f>
        <v>S.IBM</v>
      </c>
      <c r="C52" s="164">
        <f>RTD("cqg.rtd", ,"ContractData", B52, "NetLastTradeToday",, "T")</f>
        <v>-2.2200000000000002</v>
      </c>
      <c r="D52" s="156">
        <f xml:space="preserve"> RTD("cqg.rtd",,"StudyData",B52, "ATR", "MaType=Sim,Period=10", "ATR","D","0","ALL",,,"FALSE","T")</f>
        <v>11.289</v>
      </c>
      <c r="E52" s="168">
        <f t="shared" si="6"/>
        <v>-0.19665160775976617</v>
      </c>
    </row>
    <row r="53" spans="2:5" x14ac:dyDescent="0.3">
      <c r="B53" s="156" t="str">
        <f>MainDisplay!B22</f>
        <v>S.JNJ</v>
      </c>
      <c r="C53" s="164">
        <f>RTD("cqg.rtd", ,"ContractData", B53, "NetLastTradeToday",, "T")</f>
        <v>-1.96</v>
      </c>
      <c r="D53" s="156">
        <f xml:space="preserve"> RTD("cqg.rtd",,"StudyData",B53, "ATR", "MaType=Sim,Period=10", "ATR","D","0","ALL",,,"FALSE","T")</f>
        <v>6.1189999999999998</v>
      </c>
      <c r="E53" s="168">
        <f t="shared" si="6"/>
        <v>-0.32031377676090866</v>
      </c>
    </row>
    <row r="54" spans="2:5" x14ac:dyDescent="0.3">
      <c r="B54" s="156" t="str">
        <f>MainDisplay!B23</f>
        <v>S.JPM</v>
      </c>
      <c r="C54" s="164">
        <f>RTD("cqg.rtd", ,"ContractData", B54, "NetLastTradeToday",, "T")</f>
        <v>-0.26</v>
      </c>
      <c r="D54" s="156">
        <f xml:space="preserve"> RTD("cqg.rtd",,"StudyData",B54, "ATR", "MaType=Sim,Period=10", "ATR","D","0","ALL",,,"FALSE","T")</f>
        <v>8.0559999999999992</v>
      </c>
      <c r="E54" s="168">
        <f t="shared" si="6"/>
        <v>-3.2274081429990074E-2</v>
      </c>
    </row>
    <row r="55" spans="2:5" x14ac:dyDescent="0.3">
      <c r="B55" s="156" t="str">
        <f>MainDisplay!B24</f>
        <v>S.KO</v>
      </c>
      <c r="C55" s="164">
        <f>RTD("cqg.rtd", ,"ContractData", B55, "NetLastTradeToday",, "T")</f>
        <v>-0.97</v>
      </c>
      <c r="D55" s="156">
        <f xml:space="preserve"> RTD("cqg.rtd",,"StudyData",B55, "ATR", "MaType=Sim,Period=10", "ATR","D","0","ALL",,,"FALSE","T")</f>
        <v>1.4510000000000001</v>
      </c>
      <c r="E55" s="168">
        <f t="shared" si="6"/>
        <v>-0.66850447966919357</v>
      </c>
    </row>
    <row r="56" spans="2:5" x14ac:dyDescent="0.3">
      <c r="B56" s="156" t="str">
        <f>MainDisplay!B25</f>
        <v>S.MCD</v>
      </c>
      <c r="C56" s="164">
        <f>RTD("cqg.rtd", ,"ContractData", B56, "NetLastTradeToday",, "T")</f>
        <v>1.2</v>
      </c>
      <c r="D56" s="156">
        <f xml:space="preserve"> RTD("cqg.rtd",,"StudyData",B56, "ATR", "MaType=Sim,Period=10", "ATR","D","0","ALL",,,"FALSE","T")</f>
        <v>5.7990000000000004</v>
      </c>
      <c r="E56" s="168">
        <f t="shared" si="6"/>
        <v>0.20693222969477493</v>
      </c>
    </row>
    <row r="57" spans="2:5" x14ac:dyDescent="0.3">
      <c r="B57" s="156" t="str">
        <f>MainDisplay!B26</f>
        <v>S.MRK</v>
      </c>
      <c r="C57" s="164">
        <f>RTD("cqg.rtd", ,"ContractData", B57, "NetLastTradeToday",, "T")</f>
        <v>-1.19</v>
      </c>
      <c r="D57" s="156">
        <f xml:space="preserve"> RTD("cqg.rtd",,"StudyData",B57, "ATR", "MaType=Sim,Period=10", "ATR","D","0","ALL",,,"FALSE","T")</f>
        <v>3.1440000000000001</v>
      </c>
      <c r="E57" s="168">
        <f t="shared" si="6"/>
        <v>-0.37849872773536891</v>
      </c>
    </row>
    <row r="58" spans="2:5" x14ac:dyDescent="0.3">
      <c r="B58" s="156" t="str">
        <f>MainDisplay!B27</f>
        <v>S.MSFT</v>
      </c>
      <c r="C58" s="164">
        <f>RTD("cqg.rtd", ,"ContractData", B58, "NetLastTradeToday",, "T")</f>
        <v>3.36</v>
      </c>
      <c r="D58" s="156">
        <f xml:space="preserve"> RTD("cqg.rtd",,"StudyData",B58, "ATR", "MaType=Sim,Period=10", "ATR","D","0","ALL",,,"FALSE","T")</f>
        <v>13.798999999999999</v>
      </c>
      <c r="E58" s="168">
        <f t="shared" si="6"/>
        <v>0.24349590550039857</v>
      </c>
    </row>
    <row r="59" spans="2:5" x14ac:dyDescent="0.3">
      <c r="B59" s="156" t="str">
        <f>MainDisplay!B28</f>
        <v>S.NKE</v>
      </c>
      <c r="C59" s="164">
        <f>RTD("cqg.rtd", ,"ContractData", B59, "NetLastTradeToday",, "T")</f>
        <v>-0.26</v>
      </c>
      <c r="D59" s="156">
        <f xml:space="preserve"> RTD("cqg.rtd",,"StudyData",B59, "ATR", "MaType=Sim,Period=10", "ATR","D","0","ALL",,,"FALSE","T")</f>
        <v>1.266</v>
      </c>
      <c r="E59" s="168">
        <f t="shared" si="6"/>
        <v>-0.20537124802527645</v>
      </c>
    </row>
    <row r="60" spans="2:5" x14ac:dyDescent="0.3">
      <c r="B60" s="156" t="str">
        <f>MainDisplay!B29</f>
        <v>S.NVDA</v>
      </c>
      <c r="C60" s="164">
        <f>RTD("cqg.rtd", ,"ContractData", B60, "NetLastTradeToday",, "T")</f>
        <v>2.3000000000000003</v>
      </c>
      <c r="D60" s="156">
        <f xml:space="preserve"> RTD("cqg.rtd",,"StudyData",B60, "ATR", "MaType=Sim,Period=10", "ATR","D","0","ALL",,,"FALSE","T")</f>
        <v>6.1689999999999996</v>
      </c>
      <c r="E60" s="168">
        <f t="shared" si="6"/>
        <v>0.3728319014426974</v>
      </c>
    </row>
    <row r="61" spans="2:5" x14ac:dyDescent="0.3">
      <c r="B61" s="156" t="str">
        <f>MainDisplay!B30</f>
        <v>S.PG</v>
      </c>
      <c r="C61" s="164">
        <f>RTD("cqg.rtd", ,"ContractData", B61, "NetLastTradeToday",, "T")</f>
        <v>-2.99</v>
      </c>
      <c r="D61" s="156">
        <f xml:space="preserve"> RTD("cqg.rtd",,"StudyData",B61, "ATR", "MaType=Sim,Period=10", "ATR","D","0","ALL",,,"FALSE","T")</f>
        <v>2.9860000000000002</v>
      </c>
      <c r="E61" s="168">
        <f t="shared" si="6"/>
        <v>-1.0013395847287341</v>
      </c>
    </row>
    <row r="62" spans="2:5" x14ac:dyDescent="0.3">
      <c r="B62" s="156" t="str">
        <f>MainDisplay!B31</f>
        <v>S.SHW</v>
      </c>
      <c r="C62" s="164">
        <f>RTD("cqg.rtd", ,"ContractData", B62, "NetLastTradeToday",, "T")</f>
        <v>-2.82</v>
      </c>
      <c r="D62" s="156">
        <f xml:space="preserve"> RTD("cqg.rtd",,"StudyData",B62, "ATR", "MaType=Sim,Period=10", "ATR","D","0","ALL",,,"FALSE","T")</f>
        <v>9.0660000000000007</v>
      </c>
      <c r="E62" s="168">
        <f t="shared" si="6"/>
        <v>-0.31105228325612172</v>
      </c>
    </row>
    <row r="63" spans="2:5" x14ac:dyDescent="0.3">
      <c r="B63" s="156" t="str">
        <f>MainDisplay!B32</f>
        <v>S.TRV</v>
      </c>
      <c r="C63" s="164">
        <f>RTD("cqg.rtd", ,"ContractData", B63, "NetLastTradeToday",, "T")</f>
        <v>0.62</v>
      </c>
      <c r="D63" s="156">
        <f xml:space="preserve"> RTD("cqg.rtd",,"StudyData",B63, "ATR", "MaType=Sim,Period=10", "ATR","D","0","ALL",,,"FALSE","T")</f>
        <v>6.641</v>
      </c>
      <c r="E63" s="168">
        <f t="shared" si="6"/>
        <v>9.3359433820207796E-2</v>
      </c>
    </row>
    <row r="64" spans="2:5" x14ac:dyDescent="0.3">
      <c r="B64" s="156" t="str">
        <f>MainDisplay!B33</f>
        <v>S.UNH</v>
      </c>
      <c r="C64" s="164">
        <f>RTD("cqg.rtd", ,"ContractData", B64, "NetLastTradeToday",, "T")</f>
        <v>-5.33</v>
      </c>
      <c r="D64" s="156">
        <f xml:space="preserve"> RTD("cqg.rtd",,"StudyData",B64, "ATR", "MaType=Sim,Period=10", "ATR","D","0","ALL",,,"FALSE","T")</f>
        <v>9.9580000000000002</v>
      </c>
      <c r="E64" s="168">
        <f t="shared" si="6"/>
        <v>-0.53524804177545693</v>
      </c>
    </row>
    <row r="65" spans="2:13" x14ac:dyDescent="0.3">
      <c r="B65" s="156" t="str">
        <f>MainDisplay!B34</f>
        <v>S.V</v>
      </c>
      <c r="C65" s="164">
        <f>RTD("cqg.rtd", ,"ContractData", B65, "NetLastTradeToday",, "T")</f>
        <v>0.1</v>
      </c>
      <c r="D65" s="156">
        <f xml:space="preserve"> RTD("cqg.rtd",,"StudyData",B65, "ATR", "MaType=Sim,Period=10", "ATR","D","0","ALL",,,"FALSE","T")</f>
        <v>7.3140000000000001</v>
      </c>
      <c r="E65" s="168">
        <f t="shared" si="6"/>
        <v>1.3672409078479629E-2</v>
      </c>
    </row>
    <row r="66" spans="2:13" x14ac:dyDescent="0.3">
      <c r="B66" s="156" t="str">
        <f>MainDisplay!B35</f>
        <v>S.WMT</v>
      </c>
      <c r="C66" s="164">
        <f>RTD("cqg.rtd", ,"ContractData", B66, "NetLastTradeToday",, "T")</f>
        <v>-0.72</v>
      </c>
      <c r="D66" s="156">
        <f xml:space="preserve"> RTD("cqg.rtd",,"StudyData",B66, "ATR", "MaType=Sim,Period=10", "ATR","D","0","ALL",,,"FALSE","T")</f>
        <v>2.504</v>
      </c>
      <c r="E66" s="168">
        <f t="shared" si="6"/>
        <v>-0.28753993610223644</v>
      </c>
    </row>
    <row r="68" spans="2:13" x14ac:dyDescent="0.3">
      <c r="B68" s="156" t="str">
        <f>MainDisplay!B6</f>
        <v>S.MMM</v>
      </c>
      <c r="C68" s="156">
        <f xml:space="preserve"> IFERROR(RTD("cqg.rtd",,"StudyData",B68, "Bar", "", "Close","W","0",,,,,"T")-RTD("cqg.rtd",,"StudyData",B68, "Bar", "", "Close","W","-1",,,,,"T"),"")</f>
        <v>-0.66999999999998749</v>
      </c>
      <c r="D68" s="156">
        <f xml:space="preserve"> RTD("cqg.rtd",,"StudyData",B68, "ATR", "MaType=Sim,Period=10", "ATR","W","0","ALL",,,"FALSE","T")</f>
        <v>7.0170000000000003</v>
      </c>
      <c r="E68" s="168">
        <f t="shared" si="6"/>
        <v>-9.5482399885989375E-2</v>
      </c>
      <c r="F68" s="156" t="str" cm="1">
        <f t="array" ref="F68:I72">_xlfn.TAKE(_xlfn.CHOOSECOLS(_xlfn.SORTBY(Data!B68:E97,Data!E68:E97,-1),1,2,3,4),5)</f>
        <v>S.CAT</v>
      </c>
      <c r="G68" s="164">
        <v>57.970000000000027</v>
      </c>
      <c r="H68" s="164">
        <v>71.55</v>
      </c>
      <c r="I68" s="168">
        <v>0.81020265548567472</v>
      </c>
      <c r="J68" s="168" t="str" cm="1">
        <f t="array" ref="J68:M72">_xlfn.TAKE(_xlfn.CHOOSECOLS(_xlfn.SORTBY(Data!B68:E97,Data!E68:E97,1),1,2,3,4),5)</f>
        <v>S.HON</v>
      </c>
      <c r="K68" s="164">
        <v>-236.3</v>
      </c>
      <c r="L68" s="164">
        <v>50.155999999999999</v>
      </c>
      <c r="M68" s="168">
        <v>-4.7113007416859398</v>
      </c>
    </row>
    <row r="69" spans="2:13" x14ac:dyDescent="0.3">
      <c r="B69" s="156" t="str">
        <f>MainDisplay!B7</f>
        <v>S.AAPL</v>
      </c>
      <c r="D69" s="156">
        <f xml:space="preserve"> RTD("cqg.rtd",,"StudyData",B69, "ATR", "MaType=Sim,Period=10", "ATR","W","0","ALL",,,"FALSE","T")</f>
        <v>16.89</v>
      </c>
      <c r="E69" s="168">
        <f t="shared" ref="E69:E97" si="11">IFERROR(C69/D69,"")</f>
        <v>0</v>
      </c>
      <c r="F69" s="156" t="str">
        <v>S.GOOGL</v>
      </c>
      <c r="G69" s="164">
        <v>14.270000000000039</v>
      </c>
      <c r="H69" s="164">
        <v>25.007000000000001</v>
      </c>
      <c r="I69" s="168">
        <v>0.57064022073819487</v>
      </c>
      <c r="J69" s="156" t="str">
        <v>S.UNH</v>
      </c>
      <c r="K69" s="164">
        <v>-13.399999999999977</v>
      </c>
      <c r="L69" s="164">
        <v>21.047000000000001</v>
      </c>
      <c r="M69" s="168">
        <v>-0.63667030930773871</v>
      </c>
    </row>
    <row r="70" spans="2:13" x14ac:dyDescent="0.3">
      <c r="B70" s="156" t="str">
        <f>MainDisplay!B8</f>
        <v>S.AMGN</v>
      </c>
      <c r="C70" s="156">
        <f xml:space="preserve"> IFERROR(RTD("cqg.rtd",,"StudyData",B70, "Bar", "", "Close","W","0",,,,,"T")-RTD("cqg.rtd",,"StudyData",B70, "Bar", "", "Close","W","-1",,,,,"T"),"")</f>
        <v>2.3700000000000045</v>
      </c>
      <c r="D70" s="156">
        <f xml:space="preserve"> RTD("cqg.rtd",,"StudyData",B70, "ATR", "MaType=Sim,Period=10", "ATR","W","0","ALL",,,"FALSE","T")</f>
        <v>19.181999999999999</v>
      </c>
      <c r="E70" s="168">
        <f t="shared" si="11"/>
        <v>0.12355333124804529</v>
      </c>
      <c r="F70" s="156" t="str">
        <v>S.CSCO</v>
      </c>
      <c r="G70" s="164">
        <v>5.0400000000000063</v>
      </c>
      <c r="H70" s="164">
        <v>9.1839999999999993</v>
      </c>
      <c r="I70" s="168">
        <v>0.54878048780487876</v>
      </c>
      <c r="J70" s="156" t="str">
        <v>S.PG</v>
      </c>
      <c r="K70" s="164">
        <v>-3.5600000000000023</v>
      </c>
      <c r="L70" s="164">
        <v>5.7329999999999997</v>
      </c>
      <c r="M70" s="168">
        <v>-0.62096633525204992</v>
      </c>
    </row>
    <row r="71" spans="2:13" x14ac:dyDescent="0.3">
      <c r="B71" s="156" t="str">
        <f>MainDisplay!B9</f>
        <v>S.AMZN</v>
      </c>
      <c r="C71" s="156">
        <f xml:space="preserve"> IFERROR(RTD("cqg.rtd",,"StudyData",B71, "Bar", "", "Close","W","0",,,,,"T")-RTD("cqg.rtd",,"StudyData",B71, "Bar", "", "Close","W","-1",,,,,"T"),"")</f>
        <v>6.7599999999999909</v>
      </c>
      <c r="D71" s="156">
        <f xml:space="preserve"> RTD("cqg.rtd",,"StudyData",B71, "ATR", "MaType=Sim,Period=10", "ATR","W","0","ALL",,,"FALSE","T")</f>
        <v>15.91</v>
      </c>
      <c r="E71" s="168">
        <f t="shared" si="11"/>
        <v>0.42489000628535456</v>
      </c>
      <c r="F71" s="156" t="str">
        <v>S.AMZN</v>
      </c>
      <c r="G71" s="164">
        <v>6.7599999999999909</v>
      </c>
      <c r="H71" s="164">
        <v>15.91</v>
      </c>
      <c r="I71" s="168">
        <v>0.42489000628535456</v>
      </c>
      <c r="J71" s="156" t="str">
        <v>S.DIS</v>
      </c>
      <c r="K71" s="164">
        <v>-1.5600000000000023</v>
      </c>
      <c r="L71" s="164">
        <v>4.9509999999999996</v>
      </c>
      <c r="M71" s="168">
        <v>-0.3150878610381746</v>
      </c>
    </row>
    <row r="72" spans="2:13" x14ac:dyDescent="0.3">
      <c r="B72" s="156" t="str">
        <f>MainDisplay!B10</f>
        <v>S.AXP</v>
      </c>
      <c r="C72" s="156">
        <f xml:space="preserve"> IFERROR(RTD("cqg.rtd",,"StudyData",B72, "Bar", "", "Close","W","0",,,,,"T")-RTD("cqg.rtd",,"StudyData",B72, "Bar", "", "Close","W","-1",,,,,"T"),"")</f>
        <v>3.0399999999999636</v>
      </c>
      <c r="D72" s="156">
        <f xml:space="preserve"> RTD("cqg.rtd",,"StudyData",B72, "ATR", "MaType=Sim,Period=10", "ATR","W","0","ALL",,,"FALSE","T")</f>
        <v>13.672000000000001</v>
      </c>
      <c r="E72" s="168">
        <f t="shared" si="11"/>
        <v>0.22235225277940049</v>
      </c>
      <c r="F72" s="156" t="str">
        <v>S.TRV</v>
      </c>
      <c r="G72" s="164">
        <v>5.1299999999999955</v>
      </c>
      <c r="H72" s="164">
        <v>12.73</v>
      </c>
      <c r="I72" s="168">
        <v>0.40298507462686528</v>
      </c>
      <c r="J72" s="156" t="str">
        <v>S.CVX</v>
      </c>
      <c r="K72" s="164">
        <v>-2.789999999999992</v>
      </c>
      <c r="L72" s="164">
        <v>9.8729999999999993</v>
      </c>
      <c r="M72" s="168">
        <v>-0.28258887876025446</v>
      </c>
    </row>
    <row r="73" spans="2:13" x14ac:dyDescent="0.3">
      <c r="B73" s="156" t="str">
        <f>MainDisplay!B11</f>
        <v>S.BA</v>
      </c>
      <c r="C73" s="156">
        <f xml:space="preserve"> IFERROR(RTD("cqg.rtd",,"StudyData",B73, "Bar", "", "Close","W","0",,,,,"T")-RTD("cqg.rtd",,"StudyData",B73, "Bar", "", "Close","W","-1",,,,,"T"),"")</f>
        <v>-9.9999999999909051E-3</v>
      </c>
      <c r="D73" s="156">
        <f xml:space="preserve"> RTD("cqg.rtd",,"StudyData",B73, "ATR", "MaType=Sim,Period=10", "ATR","W","0","ALL",,,"FALSE","T")</f>
        <v>14.252000000000001</v>
      </c>
      <c r="E73" s="168">
        <f t="shared" si="11"/>
        <v>-7.0165590794210673E-4</v>
      </c>
    </row>
    <row r="74" spans="2:13" x14ac:dyDescent="0.3">
      <c r="B74" s="156" t="str">
        <f>MainDisplay!B12</f>
        <v>S.CAT</v>
      </c>
      <c r="C74" s="156">
        <f xml:space="preserve"> IFERROR(RTD("cqg.rtd",,"StudyData",B74, "Bar", "", "Close","W","0",,,,,"T")-RTD("cqg.rtd",,"StudyData",B74, "Bar", "", "Close","W","-1",,,,,"T"),"")</f>
        <v>57.970000000000027</v>
      </c>
      <c r="D74" s="156">
        <f xml:space="preserve"> RTD("cqg.rtd",,"StudyData",B74, "ATR", "MaType=Sim,Period=10", "ATR","W","0","ALL",,,"FALSE","T")</f>
        <v>71.55</v>
      </c>
      <c r="E74" s="168">
        <f t="shared" si="11"/>
        <v>0.81020265548567472</v>
      </c>
    </row>
    <row r="75" spans="2:13" x14ac:dyDescent="0.3">
      <c r="B75" s="156" t="str">
        <f>MainDisplay!B13</f>
        <v>S.CRM</v>
      </c>
      <c r="C75" s="156">
        <f xml:space="preserve"> IFERROR(RTD("cqg.rtd",,"StudyData",B75, "Bar", "", "Close","W","0",,,,,"T")-RTD("cqg.rtd",,"StudyData",B75, "Bar", "", "Close","W","-1",,,,,"T"),"")</f>
        <v>-1.710000000000008</v>
      </c>
      <c r="D75" s="156">
        <f xml:space="preserve"> RTD("cqg.rtd",,"StudyData",B75, "ATR", "MaType=Sim,Period=10", "ATR","W","0","ALL",,,"FALSE","T")</f>
        <v>17.283999999999999</v>
      </c>
      <c r="E75" s="168">
        <f t="shared" si="11"/>
        <v>-9.8935431613053001E-2</v>
      </c>
    </row>
    <row r="76" spans="2:13" x14ac:dyDescent="0.3">
      <c r="B76" s="156" t="str">
        <f>MainDisplay!B14</f>
        <v>S.CSCO</v>
      </c>
      <c r="C76" s="156">
        <f xml:space="preserve"> IFERROR(RTD("cqg.rtd",,"StudyData",B76, "Bar", "", "Close","W","0",,,,,"T")-RTD("cqg.rtd",,"StudyData",B76, "Bar", "", "Close","W","-1",,,,,"T"),"")</f>
        <v>5.0400000000000063</v>
      </c>
      <c r="D76" s="156">
        <f xml:space="preserve"> RTD("cqg.rtd",,"StudyData",B76, "ATR", "MaType=Sim,Period=10", "ATR","W","0","ALL",,,"FALSE","T")</f>
        <v>9.1839999999999993</v>
      </c>
      <c r="E76" s="168">
        <f t="shared" si="11"/>
        <v>0.54878048780487876</v>
      </c>
    </row>
    <row r="77" spans="2:13" x14ac:dyDescent="0.3">
      <c r="B77" s="156" t="str">
        <f>MainDisplay!B15</f>
        <v>S.CVX</v>
      </c>
      <c r="C77" s="156">
        <f xml:space="preserve"> IFERROR(RTD("cqg.rtd",,"StudyData",B77, "Bar", "", "Close","W","0",,,,,"T")-RTD("cqg.rtd",,"StudyData",B77, "Bar", "", "Close","W","-1",,,,,"T"),"")</f>
        <v>-2.789999999999992</v>
      </c>
      <c r="D77" s="156">
        <f xml:space="preserve"> RTD("cqg.rtd",,"StudyData",B77, "ATR", "MaType=Sim,Period=10", "ATR","W","0","ALL",,,"FALSE","T")</f>
        <v>9.8729999999999993</v>
      </c>
      <c r="E77" s="168">
        <f t="shared" si="11"/>
        <v>-0.28258887876025446</v>
      </c>
    </row>
    <row r="78" spans="2:13" x14ac:dyDescent="0.3">
      <c r="B78" s="156" t="str">
        <f>MainDisplay!B16</f>
        <v>S.DIS</v>
      </c>
      <c r="C78" s="156">
        <f xml:space="preserve"> IFERROR(RTD("cqg.rtd",,"StudyData",B78, "Bar", "", "Close","W","0",,,,,"T")-RTD("cqg.rtd",,"StudyData",B78, "Bar", "", "Close","W","-1",,,,,"T"),"")</f>
        <v>-1.5600000000000023</v>
      </c>
      <c r="D78" s="156">
        <f xml:space="preserve"> RTD("cqg.rtd",,"StudyData",B78, "ATR", "MaType=Sim,Period=10", "ATR","W","0","ALL",,,"FALSE","T")</f>
        <v>4.9509999999999996</v>
      </c>
      <c r="E78" s="168">
        <f t="shared" si="11"/>
        <v>-0.3150878610381746</v>
      </c>
    </row>
    <row r="79" spans="2:13" x14ac:dyDescent="0.3">
      <c r="B79" s="156" t="str">
        <f>MainDisplay!B17</f>
        <v>S.GS</v>
      </c>
      <c r="C79" s="156">
        <f xml:space="preserve"> IFERROR(RTD("cqg.rtd",,"StudyData",B79, "Bar", "", "Close","W","0",,,,,"T")-RTD("cqg.rtd",,"StudyData",B79, "Bar", "", "Close","W","-1",,,,,"T"),"")</f>
        <v>0.88999999999998636</v>
      </c>
      <c r="D79" s="156">
        <f xml:space="preserve"> RTD("cqg.rtd",,"StudyData",B79, "ATR", "MaType=Sim,Period=10", "ATR","W","0","ALL",,,"FALSE","T")</f>
        <v>63.677</v>
      </c>
      <c r="E79" s="168">
        <f t="shared" si="11"/>
        <v>1.3976789107526836E-2</v>
      </c>
    </row>
    <row r="80" spans="2:13" x14ac:dyDescent="0.3">
      <c r="B80" s="156" t="str">
        <f>MainDisplay!B18</f>
        <v>S.GOOGL</v>
      </c>
      <c r="C80" s="156">
        <f xml:space="preserve"> IFERROR(RTD("cqg.rtd",,"StudyData",B80, "Bar", "", "Close","W","0",,,,,"T")-RTD("cqg.rtd",,"StudyData",B80, "Bar", "", "Close","W","-1",,,,,"T"),"")</f>
        <v>14.270000000000039</v>
      </c>
      <c r="D80" s="156">
        <f xml:space="preserve"> RTD("cqg.rtd",,"StudyData",B80, "ATR", "MaType=Sim,Period=10", "ATR","W","0","ALL",,,"FALSE","T")</f>
        <v>25.007000000000001</v>
      </c>
      <c r="E80" s="168">
        <f t="shared" si="11"/>
        <v>0.57064022073819487</v>
      </c>
    </row>
    <row r="81" spans="2:5" x14ac:dyDescent="0.3">
      <c r="B81" s="156" t="str">
        <f>MainDisplay!B19</f>
        <v>S.HD</v>
      </c>
      <c r="C81" s="156">
        <f xml:space="preserve"> IFERROR(RTD("cqg.rtd",,"StudyData",B81, "Bar", "", "Close","W","0",,,,,"T")-RTD("cqg.rtd",,"StudyData",B81, "Bar", "", "Close","W","-1",,,,,"T"),"")</f>
        <v>0.75</v>
      </c>
      <c r="D81" s="156">
        <f xml:space="preserve"> RTD("cqg.rtd",,"StudyData",B81, "ATR", "MaType=Sim,Period=10", "ATR","W","0","ALL",,,"FALSE","T")</f>
        <v>18.215</v>
      </c>
      <c r="E81" s="168">
        <f t="shared" si="11"/>
        <v>4.1174855888004395E-2</v>
      </c>
    </row>
    <row r="82" spans="2:5" x14ac:dyDescent="0.3">
      <c r="B82" s="156" t="str">
        <f>MainDisplay!B20</f>
        <v>S.HON</v>
      </c>
      <c r="C82" s="156">
        <f xml:space="preserve"> IFERROR(RTD("cqg.rtd",,"StudyData",B82, "Bar", "", "Close","W","0",,,,,"T")-RTD("cqg.rtd",,"StudyData",B82, "Bar", "", "Close","W","-1",,,,,"T"),"")</f>
        <v>-236.3</v>
      </c>
      <c r="D82" s="156">
        <f xml:space="preserve"> RTD("cqg.rtd",,"StudyData",B82, "ATR", "MaType=Sim,Period=10", "ATR","W","0","ALL",,,"FALSE","T")</f>
        <v>50.155999999999999</v>
      </c>
      <c r="E82" s="168">
        <f t="shared" si="11"/>
        <v>-4.7113007416859398</v>
      </c>
    </row>
    <row r="83" spans="2:5" x14ac:dyDescent="0.3">
      <c r="B83" s="156" t="str">
        <f>MainDisplay!B21</f>
        <v>S.IBM</v>
      </c>
      <c r="C83" s="156">
        <f xml:space="preserve"> IFERROR(RTD("cqg.rtd",,"StudyData",B83, "Bar", "", "Close","W","0",,,,,"T")-RTD("cqg.rtd",,"StudyData",B83, "Bar", "", "Close","W","-1",,,,,"T"),"")</f>
        <v>4.1499999999999773</v>
      </c>
      <c r="D83" s="156">
        <f xml:space="preserve"> RTD("cqg.rtd",,"StudyData",B83, "ATR", "MaType=Sim,Period=10", "ATR","W","0","ALL",,,"FALSE","T")</f>
        <v>28.853000000000002</v>
      </c>
      <c r="E83" s="168">
        <f t="shared" si="11"/>
        <v>0.14383253041278124</v>
      </c>
    </row>
    <row r="84" spans="2:5" x14ac:dyDescent="0.3">
      <c r="B84" s="156" t="str">
        <f>MainDisplay!B22</f>
        <v>S.JNJ</v>
      </c>
      <c r="C84" s="156">
        <f xml:space="preserve"> IFERROR(RTD("cqg.rtd",,"StudyData",B84, "Bar", "", "Close","W","0",,,,,"T")-RTD("cqg.rtd",,"StudyData",B84, "Bar", "", "Close","W","-1",,,,,"T"),"")</f>
        <v>1.8900000000000148</v>
      </c>
      <c r="D84" s="156">
        <f xml:space="preserve"> RTD("cqg.rtd",,"StudyData",B84, "ATR", "MaType=Sim,Period=10", "ATR","W","0","ALL",,,"FALSE","T")</f>
        <v>11.884</v>
      </c>
      <c r="E84" s="168">
        <f t="shared" si="11"/>
        <v>0.15903736115786055</v>
      </c>
    </row>
    <row r="85" spans="2:5" x14ac:dyDescent="0.3">
      <c r="B85" s="156" t="str">
        <f>MainDisplay!B23</f>
        <v>S.JPM</v>
      </c>
      <c r="C85" s="156">
        <f xml:space="preserve"> IFERROR(RTD("cqg.rtd",,"StudyData",B85, "Bar", "", "Close","W","0",,,,,"T")-RTD("cqg.rtd",,"StudyData",B85, "Bar", "", "Close","W","-1",,,,,"T"),"")</f>
        <v>7.9999999999984084E-2</v>
      </c>
      <c r="D85" s="156">
        <f xml:space="preserve"> RTD("cqg.rtd",,"StudyData",B85, "ATR", "MaType=Sim,Period=10", "ATR","W","0","ALL",,,"FALSE","T")</f>
        <v>13.916</v>
      </c>
      <c r="E85" s="168">
        <f t="shared" si="11"/>
        <v>5.7487783845921302E-3</v>
      </c>
    </row>
    <row r="86" spans="2:5" x14ac:dyDescent="0.3">
      <c r="B86" s="156" t="str">
        <f>MainDisplay!B24</f>
        <v>S.KO</v>
      </c>
      <c r="C86" s="156">
        <f xml:space="preserve"> IFERROR(RTD("cqg.rtd",,"StudyData",B86, "Bar", "", "Close","W","0",,,,,"T")-RTD("cqg.rtd",,"StudyData",B86, "Bar", "", "Close","W","-1",,,,,"T"),"")</f>
        <v>-0.94999999999998863</v>
      </c>
      <c r="D86" s="156">
        <f xml:space="preserve"> RTD("cqg.rtd",,"StudyData",B86, "ATR", "MaType=Sim,Period=10", "ATR","W","0","ALL",,,"FALSE","T")</f>
        <v>3.4470000000000001</v>
      </c>
      <c r="E86" s="168">
        <f t="shared" si="11"/>
        <v>-0.27560197272990677</v>
      </c>
    </row>
    <row r="87" spans="2:5" x14ac:dyDescent="0.3">
      <c r="B87" s="156" t="str">
        <f>MainDisplay!B25</f>
        <v>S.MCD</v>
      </c>
      <c r="C87" s="156">
        <f xml:space="preserve"> IFERROR(RTD("cqg.rtd",,"StudyData",B87, "Bar", "", "Close","W","0",,,,,"T")-RTD("cqg.rtd",,"StudyData",B87, "Bar", "", "Close","W","-1",,,,,"T"),"")</f>
        <v>-1.3799999999999955</v>
      </c>
      <c r="D87" s="156">
        <f xml:space="preserve"> RTD("cqg.rtd",,"StudyData",B87, "ATR", "MaType=Sim,Period=10", "ATR","W","0","ALL",,,"FALSE","T")</f>
        <v>10.602</v>
      </c>
      <c r="E87" s="168">
        <f t="shared" si="11"/>
        <v>-0.13016411997736232</v>
      </c>
    </row>
    <row r="88" spans="2:5" x14ac:dyDescent="0.3">
      <c r="B88" s="156" t="str">
        <f>MainDisplay!B26</f>
        <v>S.MRK</v>
      </c>
      <c r="C88" s="156">
        <f xml:space="preserve"> IFERROR(RTD("cqg.rtd",,"StudyData",B88, "Bar", "", "Close","W","0",,,,,"T")-RTD("cqg.rtd",,"StudyData",B88, "Bar", "", "Close","W","-1",,,,,"T"),"")</f>
        <v>-0.46999999999999886</v>
      </c>
      <c r="D88" s="156">
        <f xml:space="preserve"> RTD("cqg.rtd",,"StudyData",B88, "ATR", "MaType=Sim,Period=10", "ATR","W","0","ALL",,,"FALSE","T")</f>
        <v>7.1619999999999999</v>
      </c>
      <c r="E88" s="168">
        <f t="shared" si="11"/>
        <v>-6.5624127338732033E-2</v>
      </c>
    </row>
    <row r="89" spans="2:5" x14ac:dyDescent="0.3">
      <c r="B89" s="156" t="str">
        <f>MainDisplay!B27</f>
        <v>S.MSFT</v>
      </c>
      <c r="C89" s="156">
        <f xml:space="preserve"> IFERROR(RTD("cqg.rtd",,"StudyData",B89, "Bar", "", "Close","W","0",,,,,"T")-RTD("cqg.rtd",,"StudyData",B89, "Bar", "", "Close","W","-1",,,,,"T"),"")</f>
        <v>-1.0400000000000205</v>
      </c>
      <c r="D89" s="156">
        <f xml:space="preserve"> RTD("cqg.rtd",,"StudyData",B89, "ATR", "MaType=Sim,Period=10", "ATR","W","0","ALL",,,"FALSE","T")</f>
        <v>31.251999999999999</v>
      </c>
      <c r="E89" s="168">
        <f t="shared" si="11"/>
        <v>-3.3277870216306814E-2</v>
      </c>
    </row>
    <row r="90" spans="2:5" x14ac:dyDescent="0.3">
      <c r="B90" s="156" t="str">
        <f>MainDisplay!B28</f>
        <v>S.NKE</v>
      </c>
      <c r="C90" s="156">
        <f xml:space="preserve"> IFERROR(RTD("cqg.rtd",,"StudyData",B90, "Bar", "", "Close","W","0",,,,,"T")-RTD("cqg.rtd",,"StudyData",B90, "Bar", "", "Close","W","-1",,,,,"T"),"")</f>
        <v>0.46999999999999886</v>
      </c>
      <c r="D90" s="156">
        <f xml:space="preserve"> RTD("cqg.rtd",,"StudyData",B90, "ATR", "MaType=Sim,Period=10", "ATR","W","0","ALL",,,"FALSE","T")</f>
        <v>2.8780000000000001</v>
      </c>
      <c r="E90" s="168">
        <f t="shared" si="11"/>
        <v>0.16330785267546868</v>
      </c>
    </row>
    <row r="91" spans="2:5" x14ac:dyDescent="0.3">
      <c r="B91" s="156" t="str">
        <f>MainDisplay!B29</f>
        <v>S.NVDA</v>
      </c>
      <c r="C91" s="156">
        <f xml:space="preserve"> IFERROR(RTD("cqg.rtd",,"StudyData",B91, "Bar", "", "Close","W","0",,,,,"T")-RTD("cqg.rtd",,"StudyData",B91, "Bar", "", "Close","W","-1",,,,,"T"),"")</f>
        <v>4.7400000000000091</v>
      </c>
      <c r="D91" s="156">
        <f xml:space="preserve"> RTD("cqg.rtd",,"StudyData",B91, "ATR", "MaType=Sim,Period=10", "ATR","W","0","ALL",,,"FALSE","T")</f>
        <v>17.167000000000002</v>
      </c>
      <c r="E91" s="168">
        <f t="shared" si="11"/>
        <v>0.2761111434729428</v>
      </c>
    </row>
    <row r="92" spans="2:5" x14ac:dyDescent="0.3">
      <c r="B92" s="156" t="str">
        <f>MainDisplay!B30</f>
        <v>S.PG</v>
      </c>
      <c r="C92" s="156">
        <f xml:space="preserve"> IFERROR(RTD("cqg.rtd",,"StudyData",B92, "Bar", "", "Close","W","0",,,,,"T")-RTD("cqg.rtd",,"StudyData",B92, "Bar", "", "Close","W","-1",,,,,"T"),"")</f>
        <v>-3.5600000000000023</v>
      </c>
      <c r="D92" s="156">
        <f xml:space="preserve"> RTD("cqg.rtd",,"StudyData",B92, "ATR", "MaType=Sim,Period=10", "ATR","W","0","ALL",,,"FALSE","T")</f>
        <v>5.7329999999999997</v>
      </c>
      <c r="E92" s="168">
        <f t="shared" si="11"/>
        <v>-0.62096633525204992</v>
      </c>
    </row>
    <row r="93" spans="2:5" x14ac:dyDescent="0.3">
      <c r="B93" s="156" t="str">
        <f>MainDisplay!B31</f>
        <v>S.SHW</v>
      </c>
      <c r="C93" s="156">
        <f xml:space="preserve"> IFERROR(RTD("cqg.rtd",,"StudyData",B93, "Bar", "", "Close","W","0",,,,,"T")-RTD("cqg.rtd",,"StudyData",B93, "Bar", "", "Close","W","-1",,,,,"T"),"")</f>
        <v>-2.589999999999975</v>
      </c>
      <c r="D93" s="156">
        <f xml:space="preserve"> RTD("cqg.rtd",,"StudyData",B93, "ATR", "MaType=Sim,Period=10", "ATR","W","0","ALL",,,"FALSE","T")</f>
        <v>19.440999999999999</v>
      </c>
      <c r="E93" s="168">
        <f t="shared" si="11"/>
        <v>-0.13322359960907232</v>
      </c>
    </row>
    <row r="94" spans="2:5" x14ac:dyDescent="0.3">
      <c r="B94" s="156" t="str">
        <f>MainDisplay!B32</f>
        <v>S.TRV</v>
      </c>
      <c r="C94" s="156">
        <f xml:space="preserve"> IFERROR(RTD("cqg.rtd",,"StudyData",B94, "Bar", "", "Close","W","0",,,,,"T")-RTD("cqg.rtd",,"StudyData",B94, "Bar", "", "Close","W","-1",,,,,"T"),"")</f>
        <v>5.1299999999999955</v>
      </c>
      <c r="D94" s="156">
        <f xml:space="preserve"> RTD("cqg.rtd",,"StudyData",B94, "ATR", "MaType=Sim,Period=10", "ATR","W","0","ALL",,,"FALSE","T")</f>
        <v>12.73</v>
      </c>
      <c r="E94" s="168">
        <f t="shared" si="11"/>
        <v>0.40298507462686528</v>
      </c>
    </row>
    <row r="95" spans="2:5" x14ac:dyDescent="0.3">
      <c r="B95" s="156" t="str">
        <f>MainDisplay!B33</f>
        <v>S.UNH</v>
      </c>
      <c r="C95" s="156">
        <f xml:space="preserve"> IFERROR(RTD("cqg.rtd",,"StudyData",B95, "Bar", "", "Close","W","0",,,,,"T")-RTD("cqg.rtd",,"StudyData",B95, "Bar", "", "Close","W","-1",,,,,"T"),"")</f>
        <v>-13.399999999999977</v>
      </c>
      <c r="D95" s="156">
        <f xml:space="preserve"> RTD("cqg.rtd",,"StudyData",B95, "ATR", "MaType=Sim,Period=10", "ATR","W","0","ALL",,,"FALSE","T")</f>
        <v>21.047000000000001</v>
      </c>
      <c r="E95" s="168">
        <f t="shared" si="11"/>
        <v>-0.63667030930773871</v>
      </c>
    </row>
    <row r="96" spans="2:5" x14ac:dyDescent="0.3">
      <c r="B96" s="156" t="str">
        <f>MainDisplay!B34</f>
        <v>S.V</v>
      </c>
      <c r="C96" s="156">
        <f xml:space="preserve"> IFERROR(RTD("cqg.rtd",,"StudyData",B96, "Bar", "", "Close","W","0",,,,,"T")-RTD("cqg.rtd",,"StudyData",B96, "Bar", "", "Close","W","-1",,,,,"T"),"")</f>
        <v>5.5199999999999818</v>
      </c>
      <c r="D96" s="156">
        <f xml:space="preserve"> RTD("cqg.rtd",,"StudyData",B96, "ATR", "MaType=Sim,Period=10", "ATR","W","0","ALL",,,"FALSE","T")</f>
        <v>14.955</v>
      </c>
      <c r="E96" s="168">
        <f t="shared" si="11"/>
        <v>0.36910732196589646</v>
      </c>
    </row>
    <row r="97" spans="2:5" x14ac:dyDescent="0.3">
      <c r="B97" s="156" t="str">
        <f>MainDisplay!B35</f>
        <v>S.WMT</v>
      </c>
      <c r="C97" s="156">
        <f xml:space="preserve"> IFERROR(RTD("cqg.rtd",,"StudyData",B97, "Bar", "", "Close","W","0",,,,,"T")-RTD("cqg.rtd",,"StudyData",B97, "Bar", "", "Close","W","-1",,,,,"T"),"")</f>
        <v>-1.8100000000000023</v>
      </c>
      <c r="D97" s="156">
        <f xml:space="preserve"> RTD("cqg.rtd",,"StudyData",B97, "ATR", "MaType=Sim,Period=10", "ATR","W","0","ALL",,,"FALSE","T")</f>
        <v>6.77</v>
      </c>
      <c r="E97" s="168">
        <f t="shared" si="11"/>
        <v>-0.26735598227474183</v>
      </c>
    </row>
  </sheetData>
  <sheetProtection algorithmName="SHA-512" hashValue="kJ5+420EV925SEyh/Gv5IRDPtVAu6P/vWcf0mDcA+MvrM5NDDp8kQbg9niaUbVuFDK5JJcrXTCgAVhSkWqNI0Q==" saltValue="yK8Q5FQd3yBfVMd64cfRRQ==" spinCount="100000" sheet="1" objects="1" scenarios="1" selectLockedCells="1" selectUnlockedCells="1"/>
  <sortState xmlns:xlrd2="http://schemas.microsoft.com/office/spreadsheetml/2017/richdata2" ref="W7:W34">
    <sortCondition ref="W7"/>
  </sortState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T81"/>
  <sheetViews>
    <sheetView workbookViewId="0">
      <selection activeCell="J3" sqref="J3"/>
    </sheetView>
  </sheetViews>
  <sheetFormatPr defaultColWidth="9" defaultRowHeight="16.5" x14ac:dyDescent="0.3"/>
  <cols>
    <col min="1" max="1" width="10.625" style="156" customWidth="1"/>
    <col min="2" max="2" width="10.625" style="166" customWidth="1"/>
    <col min="3" max="3" width="10.625" style="167" customWidth="1"/>
    <col min="4" max="7" width="10.625" style="164" customWidth="1"/>
    <col min="8" max="10" width="10.625" style="156" customWidth="1"/>
    <col min="11" max="12" width="9" style="156"/>
    <col min="13" max="13" width="10.375" style="156" bestFit="1" customWidth="1"/>
    <col min="14" max="18" width="9" style="156"/>
    <col min="19" max="19" width="13" style="156" customWidth="1"/>
    <col min="20" max="16384" width="9" style="156"/>
  </cols>
  <sheetData>
    <row r="1" spans="1:20" x14ac:dyDescent="0.3">
      <c r="A1" s="154" t="s">
        <v>40</v>
      </c>
      <c r="B1" s="154" t="s">
        <v>35</v>
      </c>
      <c r="C1" s="154" t="s">
        <v>41</v>
      </c>
      <c r="D1" s="154" t="s">
        <v>42</v>
      </c>
      <c r="E1" s="154" t="s">
        <v>43</v>
      </c>
      <c r="F1" s="154" t="s">
        <v>44</v>
      </c>
      <c r="G1" s="154" t="s">
        <v>45</v>
      </c>
      <c r="H1" s="154">
        <f ca="1">YEAR(TODAY())</f>
        <v>2026</v>
      </c>
      <c r="I1" s="154">
        <f ca="1">MONTH(TODAY())</f>
        <v>6</v>
      </c>
      <c r="J1" s="155">
        <f ca="1">DAY(TODAY())</f>
        <v>30</v>
      </c>
      <c r="K1" s="160"/>
      <c r="M1" s="156" t="str">
        <f>MainDisplay!O42</f>
        <v>S.AMZN</v>
      </c>
      <c r="S1" s="156">
        <f>MOD(RTD("cqg.rtd", ,"SystemInfo", "Linetime"),1)</f>
        <v>0.37217592592787696</v>
      </c>
    </row>
    <row r="2" spans="1:20" x14ac:dyDescent="0.3">
      <c r="A2" s="154">
        <v>5</v>
      </c>
      <c r="B2" s="154" t="s">
        <v>39</v>
      </c>
      <c r="C2" s="154" t="b">
        <v>0</v>
      </c>
      <c r="D2" s="154" t="s">
        <v>37</v>
      </c>
      <c r="E2" s="154"/>
      <c r="F2" s="154" t="s">
        <v>38</v>
      </c>
      <c r="G2" s="154">
        <v>5</v>
      </c>
      <c r="H2" s="154"/>
      <c r="I2" s="154"/>
      <c r="J2" s="160"/>
      <c r="K2" s="160"/>
    </row>
    <row r="3" spans="1:20" x14ac:dyDescent="0.3">
      <c r="A3" s="154"/>
      <c r="B3" s="154"/>
      <c r="C3" s="154"/>
      <c r="D3" s="154" t="s">
        <v>4</v>
      </c>
      <c r="E3" s="154" t="s">
        <v>5</v>
      </c>
      <c r="F3" s="154" t="s">
        <v>6</v>
      </c>
      <c r="G3" s="154" t="s">
        <v>46</v>
      </c>
      <c r="H3" s="154"/>
      <c r="I3" s="154"/>
      <c r="J3" s="160"/>
      <c r="K3" s="162"/>
      <c r="N3" s="154" t="s">
        <v>4</v>
      </c>
      <c r="O3" s="154" t="s">
        <v>5</v>
      </c>
      <c r="P3" s="154" t="s">
        <v>6</v>
      </c>
      <c r="Q3" s="154" t="s">
        <v>46</v>
      </c>
      <c r="S3" s="163"/>
    </row>
    <row r="4" spans="1:20" x14ac:dyDescent="0.3">
      <c r="A4" s="161">
        <v>0.35416666666666669</v>
      </c>
      <c r="B4" s="155">
        <f>HOUR(A4)</f>
        <v>8</v>
      </c>
      <c r="C4" s="156">
        <f>MINUTE(A4)</f>
        <v>30</v>
      </c>
      <c r="D4" s="160">
        <f>IF(S4=0,NA(), RTD("cqg.rtd",,"StudyData", "Open("&amp;$B$2&amp;") When Barix("&amp;$B$2&amp;",reference:=StartOfDay)="&amp;H4&amp;"", "Bar", "", "Open","5","0","All",,,"False","T","EveryTick"))</f>
        <v>52168.1</v>
      </c>
      <c r="E4" s="160">
        <f>IF(S4=0,NA(),RTD("cqg.rtd",,"StudyData", "High("&amp;$B$2&amp;") When Barix("&amp;$B$2&amp;",reference:=StartOfDay)="&amp;H4&amp;"", "Bar", "", "High","5","0","All",,,"False","T","EveryTick"))</f>
        <v>52281.599999999999</v>
      </c>
      <c r="F4" s="160">
        <f>IF(S4=0,NA(), RTD("cqg.rtd",,"StudyData", "Low("&amp;$B$2&amp;") When Barix("&amp;$B$2&amp;",reference:=StartOfDay)="&amp;H4&amp;"", "Bar", "", "Low","5","0","All",,,"False","T","EveryTick"))</f>
        <v>52041.599999999999</v>
      </c>
      <c r="G4" s="160">
        <f>IF(S4=0,NA(),RTD("cqg.rtd",,"StudyData", "Close("&amp;$B$2&amp;") When Barix("&amp;$B$2&amp;",reference:=StartOfDay)="&amp;H4&amp;"", "Bar", "", "Close","5","0","All",,,"False","T","EveryTick"))</f>
        <v>52044.7</v>
      </c>
      <c r="H4" s="156">
        <v>0</v>
      </c>
      <c r="N4" s="164">
        <f>IF(S4=0,NA(),RTD("cqg.rtd",,"StudyData", "Open("&amp;$M$1&amp;") When Barix("&amp;$M$1&amp;",reference:=StartOfSession)="&amp;H4&amp;"", "Bar", "", "Open","5","0","All",,,"False","T","EveryTick"))</f>
        <v>237.35</v>
      </c>
      <c r="O4" s="164">
        <f>IF(S4=0,NA(), RTD("cqg.rtd",,"StudyData", "High("&amp;$M$1&amp;") When Barix("&amp;$M$1&amp;",reference:=StartOfSession)="&amp;H4&amp;"", "Bar", "", "High","5","0","All",,,"False","T","EveryTick"))</f>
        <v>239.88</v>
      </c>
      <c r="P4" s="164">
        <f>IF(S4=0,NA(),RTD("cqg.rtd",,"StudyData", "Low("&amp;$M$1&amp;") When Barix("&amp;$M$1&amp;",reference:=StartOfSession)="&amp;H4&amp;"", "Bar", "", "Low","5","0","All",,,"False","T","EveryTick"))</f>
        <v>237.17</v>
      </c>
      <c r="Q4" s="160">
        <f>IF(S4=0,NA(),RTD("cqg.rtd",,"StudyData", "Close("&amp;$M$1&amp;") When Barix("&amp;$M$1&amp;",reference:=StartOfSession)="&amp;H4&amp;"", "Bar", "", "Close","5","0","All",,,"False","T","EveryTick"))</f>
        <v>239.18</v>
      </c>
      <c r="R4" s="161">
        <v>0.35416666666666669</v>
      </c>
      <c r="S4" s="156">
        <f>IF($S$1&gt;R4,1,0)</f>
        <v>1</v>
      </c>
    </row>
    <row r="5" spans="1:20" x14ac:dyDescent="0.3">
      <c r="A5" s="161">
        <v>0.3576388888888889</v>
      </c>
      <c r="B5" s="155">
        <f t="shared" ref="B5:B68" si="0">HOUR(A5)</f>
        <v>8</v>
      </c>
      <c r="C5" s="156">
        <f t="shared" ref="C5:C68" si="1">MINUTE(A5)</f>
        <v>35</v>
      </c>
      <c r="D5" s="160">
        <f>IF(S5=0,NA(), RTD("cqg.rtd",,"StudyData", "Open("&amp;$B$2&amp;") When Barix("&amp;$B$2&amp;",reference:=StartOfDay)="&amp;H5&amp;"", "Bar", "", "Open","5","0","All",,,"False","T","EveryTick"))</f>
        <v>52047.4</v>
      </c>
      <c r="E5" s="160">
        <f>IF(S5=0,NA(),RTD("cqg.rtd",,"StudyData", "High("&amp;$B$2&amp;") When Barix("&amp;$B$2&amp;",reference:=StartOfDay)="&amp;H5&amp;"", "Bar", "", "High","5","0","All",,,"False","T","EveryTick"))</f>
        <v>52107.9</v>
      </c>
      <c r="F5" s="160">
        <f>IF(S5=0,NA(), RTD("cqg.rtd",,"StudyData", "Low("&amp;$B$2&amp;") When Barix("&amp;$B$2&amp;",reference:=StartOfDay)="&amp;H5&amp;"", "Bar", "", "Low","5","0","All",,,"False","T","EveryTick"))</f>
        <v>52033.1</v>
      </c>
      <c r="G5" s="160">
        <f>IF(S5=0,NA(),RTD("cqg.rtd",,"StudyData", "Close("&amp;$B$2&amp;") When Barix("&amp;$B$2&amp;",reference:=StartOfDay)="&amp;H5&amp;"", "Bar", "", "Close","5","0","All",,,"False","T","EveryTick"))</f>
        <v>52092.6</v>
      </c>
      <c r="H5" s="156">
        <f>H4+1</f>
        <v>1</v>
      </c>
      <c r="N5" s="164">
        <f>IF(S5=0,NA(),RTD("cqg.rtd",,"StudyData", "Open("&amp;$M$1&amp;") When Barix("&amp;$M$1&amp;",reference:=StartOfSession)="&amp;H5&amp;"", "Bar", "", "Open","5","0","All",,,"False","T","EveryTick"))</f>
        <v>239.22</v>
      </c>
      <c r="O5" s="164">
        <f>IF(S5=0,NA(), RTD("cqg.rtd",,"StudyData", "High("&amp;$M$1&amp;") When Barix("&amp;$M$1&amp;",reference:=StartOfSession)="&amp;H5&amp;"", "Bar", "", "High","5","0","All",,,"False","T","EveryTick"))</f>
        <v>240.46</v>
      </c>
      <c r="P5" s="164">
        <f>IF(S5=0,NA(),RTD("cqg.rtd",,"StudyData", "Low("&amp;$M$1&amp;") When Barix("&amp;$M$1&amp;",reference:=StartOfSession)="&amp;H5&amp;"", "Bar", "", "Low","5","0","All",,,"False","T","EveryTick"))</f>
        <v>239.22</v>
      </c>
      <c r="Q5" s="160">
        <f>IF(S5=0,NA(),RTD("cqg.rtd",,"StudyData", "Close("&amp;$M$1&amp;") When Barix("&amp;$M$1&amp;",reference:=StartOfSession)="&amp;H5&amp;"", "Bar", "", "Close","5","0","All",,,"False","T","EveryTick"))</f>
        <v>239.6</v>
      </c>
      <c r="R5" s="161">
        <v>0.3576388888888889</v>
      </c>
      <c r="S5" s="156">
        <f t="shared" ref="S5:S68" si="2">IF($S$1&gt;R5,1,0)</f>
        <v>1</v>
      </c>
      <c r="T5" s="165"/>
    </row>
    <row r="6" spans="1:20" x14ac:dyDescent="0.3">
      <c r="A6" s="161">
        <v>0.3611111111111111</v>
      </c>
      <c r="B6" s="155">
        <f t="shared" si="0"/>
        <v>8</v>
      </c>
      <c r="C6" s="156">
        <f t="shared" si="1"/>
        <v>40</v>
      </c>
      <c r="D6" s="160">
        <f>IF(S6=0,NA(), RTD("cqg.rtd",,"StudyData", "Open("&amp;$B$2&amp;") When Barix("&amp;$B$2&amp;",reference:=StartOfDay)="&amp;H6&amp;"", "Bar", "", "Open","5","0","All",,,"False","T","EveryTick"))</f>
        <v>52092.4</v>
      </c>
      <c r="E6" s="160">
        <f>IF(S6=0,NA(),RTD("cqg.rtd",,"StudyData", "High("&amp;$B$2&amp;") When Barix("&amp;$B$2&amp;",reference:=StartOfDay)="&amp;H6&amp;"", "Bar", "", "High","5","0","All",,,"False","T","EveryTick"))</f>
        <v>52219.9</v>
      </c>
      <c r="F6" s="160">
        <f>IF(S6=0,NA(), RTD("cqg.rtd",,"StudyData", "Low("&amp;$B$2&amp;") When Barix("&amp;$B$2&amp;",reference:=StartOfDay)="&amp;H6&amp;"", "Bar", "", "Low","5","0","All",,,"False","T","EveryTick"))</f>
        <v>52087.4</v>
      </c>
      <c r="G6" s="160">
        <f>IF(S6=0,NA(),RTD("cqg.rtd",,"StudyData", "Close("&amp;$B$2&amp;") When Barix("&amp;$B$2&amp;",reference:=StartOfDay)="&amp;H6&amp;"", "Bar", "", "Close","5","0","All",,,"False","T","EveryTick"))</f>
        <v>52156.4</v>
      </c>
      <c r="H6" s="156">
        <f t="shared" ref="H6:H69" si="3">H5+1</f>
        <v>2</v>
      </c>
      <c r="M6" s="163"/>
      <c r="N6" s="164">
        <f>IF(S6=0,NA(),RTD("cqg.rtd",,"StudyData", "Open("&amp;$M$1&amp;") When Barix("&amp;$M$1&amp;",reference:=StartOfSession)="&amp;H6&amp;"", "Bar", "", "Open","5","0","All",,,"False","T","EveryTick"))</f>
        <v>239.56</v>
      </c>
      <c r="O6" s="164">
        <f>IF(S6=0,NA(), RTD("cqg.rtd",,"StudyData", "High("&amp;$M$1&amp;") When Barix("&amp;$M$1&amp;",reference:=StartOfSession)="&amp;H6&amp;"", "Bar", "", "High","5","0","All",,,"False","T","EveryTick"))</f>
        <v>240.32</v>
      </c>
      <c r="P6" s="164">
        <f>IF(S6=0,NA(),RTD("cqg.rtd",,"StudyData", "Low("&amp;$M$1&amp;") When Barix("&amp;$M$1&amp;",reference:=StartOfSession)="&amp;H6&amp;"", "Bar", "", "Low","5","0","All",,,"False","T","EveryTick"))</f>
        <v>238.52</v>
      </c>
      <c r="Q6" s="160">
        <f>IF(S6=0,NA(),RTD("cqg.rtd",,"StudyData", "Close("&amp;$M$1&amp;") When Barix("&amp;$M$1&amp;",reference:=StartOfSession)="&amp;H6&amp;"", "Bar", "", "Close","5","0","All",,,"False","T","EveryTick"))</f>
        <v>239.69</v>
      </c>
      <c r="R6" s="161">
        <v>0.3611111111111111</v>
      </c>
      <c r="S6" s="156">
        <f t="shared" si="2"/>
        <v>1</v>
      </c>
      <c r="T6" s="165"/>
    </row>
    <row r="7" spans="1:20" x14ac:dyDescent="0.3">
      <c r="A7" s="161">
        <v>0.36458333333333331</v>
      </c>
      <c r="B7" s="155">
        <f t="shared" si="0"/>
        <v>8</v>
      </c>
      <c r="C7" s="156">
        <f t="shared" si="1"/>
        <v>45</v>
      </c>
      <c r="D7" s="160">
        <f>IF(S7=0,NA(), RTD("cqg.rtd",,"StudyData", "Open("&amp;$B$2&amp;") When Barix("&amp;$B$2&amp;",reference:=StartOfDay)="&amp;H7&amp;"", "Bar", "", "Open","5","0","All",,,"False","T","EveryTick"))</f>
        <v>52154.8</v>
      </c>
      <c r="E7" s="160">
        <f>IF(S7=0,NA(),RTD("cqg.rtd",,"StudyData", "High("&amp;$B$2&amp;") When Barix("&amp;$B$2&amp;",reference:=StartOfDay)="&amp;H7&amp;"", "Bar", "", "High","5","0","All",,,"False","T","EveryTick"))</f>
        <v>52171.5</v>
      </c>
      <c r="F7" s="160">
        <f>IF(S7=0,NA(), RTD("cqg.rtd",,"StudyData", "Low("&amp;$B$2&amp;") When Barix("&amp;$B$2&amp;",reference:=StartOfDay)="&amp;H7&amp;"", "Bar", "", "Low","5","0","All",,,"False","T","EveryTick"))</f>
        <v>52109.8</v>
      </c>
      <c r="G7" s="160">
        <f>IF(S7=0,NA(),RTD("cqg.rtd",,"StudyData", "Close("&amp;$B$2&amp;") When Barix("&amp;$B$2&amp;",reference:=StartOfDay)="&amp;H7&amp;"", "Bar", "", "Close","5","0","All",,,"False","T","EveryTick"))</f>
        <v>52148.7</v>
      </c>
      <c r="H7" s="156">
        <f t="shared" si="3"/>
        <v>3</v>
      </c>
      <c r="N7" s="164">
        <f>IF(S7=0,NA(),RTD("cqg.rtd",,"StudyData", "Open("&amp;$M$1&amp;") When Barix("&amp;$M$1&amp;",reference:=StartOfSession)="&amp;H7&amp;"", "Bar", "", "Open","5","0","All",,,"False","T","EveryTick"))</f>
        <v>239.69</v>
      </c>
      <c r="O7" s="164">
        <f>IF(S7=0,NA(), RTD("cqg.rtd",,"StudyData", "High("&amp;$M$1&amp;") When Barix("&amp;$M$1&amp;",reference:=StartOfSession)="&amp;H7&amp;"", "Bar", "", "High","5","0","All",,,"False","T","EveryTick"))</f>
        <v>239.96</v>
      </c>
      <c r="P7" s="164">
        <f>IF(S7=0,NA(),RTD("cqg.rtd",,"StudyData", "Low("&amp;$M$1&amp;") When Barix("&amp;$M$1&amp;",reference:=StartOfSession)="&amp;H7&amp;"", "Bar", "", "Low","5","0","All",,,"False","T","EveryTick"))</f>
        <v>238.67</v>
      </c>
      <c r="Q7" s="160">
        <f>IF(S7=0,NA(),RTD("cqg.rtd",,"StudyData", "Close("&amp;$M$1&amp;") When Barix("&amp;$M$1&amp;",reference:=StartOfSession)="&amp;H7&amp;"", "Bar", "", "Close","5","0","All",,,"False","T","EveryTick"))</f>
        <v>239.46</v>
      </c>
      <c r="R7" s="161">
        <v>0.36458333333333331</v>
      </c>
      <c r="S7" s="156">
        <f t="shared" si="2"/>
        <v>1</v>
      </c>
      <c r="T7" s="165"/>
    </row>
    <row r="8" spans="1:20" x14ac:dyDescent="0.3">
      <c r="A8" s="161">
        <v>0.36805555555555558</v>
      </c>
      <c r="B8" s="155">
        <f t="shared" si="0"/>
        <v>8</v>
      </c>
      <c r="C8" s="156">
        <f t="shared" si="1"/>
        <v>50</v>
      </c>
      <c r="D8" s="160">
        <f>IF(S8=0,NA(), RTD("cqg.rtd",,"StudyData", "Open("&amp;$B$2&amp;") When Barix("&amp;$B$2&amp;",reference:=StartOfDay)="&amp;H8&amp;"", "Bar", "", "Open","5","0","All",,,"False","T","EveryTick"))</f>
        <v>52146.5</v>
      </c>
      <c r="E8" s="160">
        <f>IF(S8=0,NA(),RTD("cqg.rtd",,"StudyData", "High("&amp;$B$2&amp;") When Barix("&amp;$B$2&amp;",reference:=StartOfDay)="&amp;H8&amp;"", "Bar", "", "High","5","0","All",,,"False","T","EveryTick"))</f>
        <v>52257.2</v>
      </c>
      <c r="F8" s="160">
        <f>IF(S8=0,NA(), RTD("cqg.rtd",,"StudyData", "Low("&amp;$B$2&amp;") When Barix("&amp;$B$2&amp;",reference:=StartOfDay)="&amp;H8&amp;"", "Bar", "", "Low","5","0","All",,,"False","T","EveryTick"))</f>
        <v>52139.6</v>
      </c>
      <c r="G8" s="160">
        <f>IF(S8=0,NA(),RTD("cqg.rtd",,"StudyData", "Close("&amp;$B$2&amp;") When Barix("&amp;$B$2&amp;",reference:=StartOfDay)="&amp;H8&amp;"", "Bar", "", "Close","5","0","All",,,"False","T","EveryTick"))</f>
        <v>52229.2</v>
      </c>
      <c r="H8" s="156">
        <f t="shared" si="3"/>
        <v>4</v>
      </c>
      <c r="N8" s="164">
        <f>IF(S8=0,NA(),RTD("cqg.rtd",,"StudyData", "Open("&amp;$M$1&amp;") When Barix("&amp;$M$1&amp;",reference:=StartOfSession)="&amp;H8&amp;"", "Bar", "", "Open","5","0","All",,,"False","T","EveryTick"))</f>
        <v>239.48</v>
      </c>
      <c r="O8" s="164">
        <f>IF(S8=0,NA(), RTD("cqg.rtd",,"StudyData", "High("&amp;$M$1&amp;") When Barix("&amp;$M$1&amp;",reference:=StartOfSession)="&amp;H8&amp;"", "Bar", "", "High","5","0","All",,,"False","T","EveryTick"))</f>
        <v>240.01</v>
      </c>
      <c r="P8" s="164">
        <f>IF(S8=0,NA(),RTD("cqg.rtd",,"StudyData", "Low("&amp;$M$1&amp;") When Barix("&amp;$M$1&amp;",reference:=StartOfSession)="&amp;H8&amp;"", "Bar", "", "Low","5","0","All",,,"False","T","EveryTick"))</f>
        <v>239.02</v>
      </c>
      <c r="Q8" s="160">
        <f>IF(S8=0,NA(),RTD("cqg.rtd",,"StudyData", "Close("&amp;$M$1&amp;") When Barix("&amp;$M$1&amp;",reference:=StartOfSession)="&amp;H8&amp;"", "Bar", "", "Close","5","0","All",,,"False","T","EveryTick"))</f>
        <v>239.45</v>
      </c>
      <c r="R8" s="161">
        <v>0.36805555555555558</v>
      </c>
      <c r="S8" s="156">
        <f t="shared" si="2"/>
        <v>1</v>
      </c>
      <c r="T8" s="165"/>
    </row>
    <row r="9" spans="1:20" x14ac:dyDescent="0.3">
      <c r="A9" s="161">
        <v>0.37152777777777773</v>
      </c>
      <c r="B9" s="155">
        <f t="shared" si="0"/>
        <v>8</v>
      </c>
      <c r="C9" s="156">
        <f t="shared" si="1"/>
        <v>55</v>
      </c>
      <c r="D9" s="160">
        <f>IF(S9=0,NA(), RTD("cqg.rtd",,"StudyData", "Open("&amp;$B$2&amp;") When Barix("&amp;$B$2&amp;",reference:=StartOfDay)="&amp;H9&amp;"", "Bar", "", "Open","5","0","All",,,"False","T","EveryTick"))</f>
        <v>52227.9</v>
      </c>
      <c r="E9" s="160">
        <f>IF(S9=0,NA(),RTD("cqg.rtd",,"StudyData", "High("&amp;$B$2&amp;") When Barix("&amp;$B$2&amp;",reference:=StartOfDay)="&amp;H9&amp;"", "Bar", "", "High","5","0","All",,,"False","T","EveryTick"))</f>
        <v>52276</v>
      </c>
      <c r="F9" s="160">
        <f>IF(S9=0,NA(), RTD("cqg.rtd",,"StudyData", "Low("&amp;$B$2&amp;") When Barix("&amp;$B$2&amp;",reference:=StartOfDay)="&amp;H9&amp;"", "Bar", "", "Low","5","0","All",,,"False","T","EveryTick"))</f>
        <v>52224.9</v>
      </c>
      <c r="G9" s="160">
        <f>IF(S9=0,NA(),RTD("cqg.rtd",,"StudyData", "Close("&amp;$B$2&amp;") When Barix("&amp;$B$2&amp;",reference:=StartOfDay)="&amp;H9&amp;"", "Bar", "", "Close","5","0","All",,,"False","T","EveryTick"))</f>
        <v>52274.400000000001</v>
      </c>
      <c r="H9" s="156">
        <f t="shared" si="3"/>
        <v>5</v>
      </c>
      <c r="N9" s="164">
        <f>IF(S9=0,NA(),RTD("cqg.rtd",,"StudyData", "Open("&amp;$M$1&amp;") When Barix("&amp;$M$1&amp;",reference:=StartOfSession)="&amp;H9&amp;"", "Bar", "", "Open","5","0","All",,,"False","T","EveryTick"))</f>
        <v>239.43</v>
      </c>
      <c r="O9" s="164">
        <f>IF(S9=0,NA(), RTD("cqg.rtd",,"StudyData", "High("&amp;$M$1&amp;") When Barix("&amp;$M$1&amp;",reference:=StartOfSession)="&amp;H9&amp;"", "Bar", "", "High","5","0","All",,,"False","T","EveryTick"))</f>
        <v>239.67</v>
      </c>
      <c r="P9" s="164">
        <f>IF(S9=0,NA(),RTD("cqg.rtd",,"StudyData", "Low("&amp;$M$1&amp;") When Barix("&amp;$M$1&amp;",reference:=StartOfSession)="&amp;H9&amp;"", "Bar", "", "Low","5","0","All",,,"False","T","EveryTick"))</f>
        <v>239.42</v>
      </c>
      <c r="Q9" s="160">
        <f>IF(S9=0,NA(),RTD("cqg.rtd",,"StudyData", "Close("&amp;$M$1&amp;") When Barix("&amp;$M$1&amp;",reference:=StartOfSession)="&amp;H9&amp;"", "Bar", "", "Close","5","0","All",,,"False","T","EveryTick"))</f>
        <v>239.45</v>
      </c>
      <c r="R9" s="161">
        <v>0.37152777777777773</v>
      </c>
      <c r="S9" s="156">
        <f t="shared" si="2"/>
        <v>1</v>
      </c>
      <c r="T9" s="165"/>
    </row>
    <row r="10" spans="1:20" x14ac:dyDescent="0.3">
      <c r="A10" s="161">
        <v>0.375</v>
      </c>
      <c r="B10" s="155">
        <f t="shared" si="0"/>
        <v>9</v>
      </c>
      <c r="C10" s="156">
        <f t="shared" si="1"/>
        <v>0</v>
      </c>
      <c r="D10" s="160" t="e">
        <f>IF(S10=0,NA(), RTD("cqg.rtd",,"StudyData", "Open("&amp;$B$2&amp;") When Barix("&amp;$B$2&amp;",reference:=StartOfDay)="&amp;H10&amp;"", "Bar", "", "Open","5","0","All",,,"False","T","EveryTick"))</f>
        <v>#N/A</v>
      </c>
      <c r="E10" s="160" t="e">
        <f>IF(S10=0,NA(),RTD("cqg.rtd",,"StudyData", "High("&amp;$B$2&amp;") When Barix("&amp;$B$2&amp;",reference:=StartOfDay)="&amp;H10&amp;"", "Bar", "", "High","5","0","All",,,"False","T","EveryTick"))</f>
        <v>#N/A</v>
      </c>
      <c r="F10" s="160" t="e">
        <f>IF(S10=0,NA(), RTD("cqg.rtd",,"StudyData", "Low("&amp;$B$2&amp;") When Barix("&amp;$B$2&amp;",reference:=StartOfDay)="&amp;H10&amp;"", "Bar", "", "Low","5","0","All",,,"False","T","EveryTick"))</f>
        <v>#N/A</v>
      </c>
      <c r="G10" s="160" t="e">
        <f>IF(S10=0,NA(),RTD("cqg.rtd",,"StudyData", "Close("&amp;$B$2&amp;") When Barix("&amp;$B$2&amp;",reference:=StartOfDay)="&amp;H10&amp;"", "Bar", "", "Close","5","0","All",,,"False","T","EveryTick"))</f>
        <v>#N/A</v>
      </c>
      <c r="H10" s="156">
        <f t="shared" si="3"/>
        <v>6</v>
      </c>
      <c r="N10" s="164" t="e">
        <f>IF(S10=0,NA(),RTD("cqg.rtd",,"StudyData", "Open("&amp;$M$1&amp;") When Barix("&amp;$M$1&amp;",reference:=StartOfSession)="&amp;H10&amp;"", "Bar", "", "Open","5","0","All",,,"False","T","EveryTick"))</f>
        <v>#N/A</v>
      </c>
      <c r="O10" s="164" t="e">
        <f>IF(S10=0,NA(), RTD("cqg.rtd",,"StudyData", "High("&amp;$M$1&amp;") When Barix("&amp;$M$1&amp;",reference:=StartOfSession)="&amp;H10&amp;"", "Bar", "", "High","5","0","All",,,"False","T","EveryTick"))</f>
        <v>#N/A</v>
      </c>
      <c r="P10" s="164" t="e">
        <f>IF(S10=0,NA(),RTD("cqg.rtd",,"StudyData", "Low("&amp;$M$1&amp;") When Barix("&amp;$M$1&amp;",reference:=StartOfSession)="&amp;H10&amp;"", "Bar", "", "Low","5","0","All",,,"False","T","EveryTick"))</f>
        <v>#N/A</v>
      </c>
      <c r="Q10" s="160" t="e">
        <f>IF(S10=0,NA(),RTD("cqg.rtd",,"StudyData", "Close("&amp;$M$1&amp;") When Barix("&amp;$M$1&amp;",reference:=StartOfSession)="&amp;H10&amp;"", "Bar", "", "Close","5","0","All",,,"False","T","EveryTick"))</f>
        <v>#N/A</v>
      </c>
      <c r="R10" s="161">
        <v>0.375</v>
      </c>
      <c r="S10" s="156">
        <f t="shared" si="2"/>
        <v>0</v>
      </c>
      <c r="T10" s="165"/>
    </row>
    <row r="11" spans="1:20" x14ac:dyDescent="0.3">
      <c r="A11" s="161">
        <v>0.37847222222222227</v>
      </c>
      <c r="B11" s="155">
        <f t="shared" si="0"/>
        <v>9</v>
      </c>
      <c r="C11" s="156">
        <f t="shared" si="1"/>
        <v>5</v>
      </c>
      <c r="D11" s="160" t="e">
        <f>IF(S11=0,NA(), RTD("cqg.rtd",,"StudyData", "Open("&amp;$B$2&amp;") When Barix("&amp;$B$2&amp;",reference:=StartOfDay)="&amp;H11&amp;"", "Bar", "", "Open","5","0","All",,,"False","T","EveryTick"))</f>
        <v>#N/A</v>
      </c>
      <c r="E11" s="160" t="e">
        <f>IF(S11=0,NA(),RTD("cqg.rtd",,"StudyData", "High("&amp;$B$2&amp;") When Barix("&amp;$B$2&amp;",reference:=StartOfDay)="&amp;H11&amp;"", "Bar", "", "High","5","0","All",,,"False","T","EveryTick"))</f>
        <v>#N/A</v>
      </c>
      <c r="F11" s="160" t="e">
        <f>IF(S11=0,NA(), RTD("cqg.rtd",,"StudyData", "Low("&amp;$B$2&amp;") When Barix("&amp;$B$2&amp;",reference:=StartOfDay)="&amp;H11&amp;"", "Bar", "", "Low","5","0","All",,,"False","T","EveryTick"))</f>
        <v>#N/A</v>
      </c>
      <c r="G11" s="160" t="e">
        <f>IF(S11=0,NA(),RTD("cqg.rtd",,"StudyData", "Close("&amp;$B$2&amp;") When Barix("&amp;$B$2&amp;",reference:=StartOfDay)="&amp;H11&amp;"", "Bar", "", "Close","5","0","All",,,"False","T","EveryTick"))</f>
        <v>#N/A</v>
      </c>
      <c r="H11" s="156">
        <f t="shared" si="3"/>
        <v>7</v>
      </c>
      <c r="N11" s="164" t="e">
        <f>IF(S11=0,NA(),RTD("cqg.rtd",,"StudyData", "Open("&amp;$M$1&amp;") When Barix("&amp;$M$1&amp;",reference:=StartOfSession)="&amp;H11&amp;"", "Bar", "", "Open","5","0","All",,,"False","T","EveryTick"))</f>
        <v>#N/A</v>
      </c>
      <c r="O11" s="164" t="e">
        <f>IF(S11=0,NA(), RTD("cqg.rtd",,"StudyData", "High("&amp;$M$1&amp;") When Barix("&amp;$M$1&amp;",reference:=StartOfSession)="&amp;H11&amp;"", "Bar", "", "High","5","0","All",,,"False","T","EveryTick"))</f>
        <v>#N/A</v>
      </c>
      <c r="P11" s="164" t="e">
        <f>IF(S11=0,NA(),RTD("cqg.rtd",,"StudyData", "Low("&amp;$M$1&amp;") When Barix("&amp;$M$1&amp;",reference:=StartOfSession)="&amp;H11&amp;"", "Bar", "", "Low","5","0","All",,,"False","T","EveryTick"))</f>
        <v>#N/A</v>
      </c>
      <c r="Q11" s="160" t="e">
        <f>IF(S11=0,NA(),RTD("cqg.rtd",,"StudyData", "Close("&amp;$M$1&amp;") When Barix("&amp;$M$1&amp;",reference:=StartOfSession)="&amp;H11&amp;"", "Bar", "", "Close","5","0","All",,,"False","T","EveryTick"))</f>
        <v>#N/A</v>
      </c>
      <c r="R11" s="161">
        <v>0.37847222222222227</v>
      </c>
      <c r="S11" s="156">
        <f t="shared" si="2"/>
        <v>0</v>
      </c>
      <c r="T11" s="165"/>
    </row>
    <row r="12" spans="1:20" x14ac:dyDescent="0.3">
      <c r="A12" s="161">
        <v>0.38194444444444442</v>
      </c>
      <c r="B12" s="155">
        <f t="shared" si="0"/>
        <v>9</v>
      </c>
      <c r="C12" s="156">
        <f t="shared" si="1"/>
        <v>10</v>
      </c>
      <c r="D12" s="160" t="e">
        <f>IF(S12=0,NA(), RTD("cqg.rtd",,"StudyData", "Open("&amp;$B$2&amp;") When Barix("&amp;$B$2&amp;",reference:=StartOfDay)="&amp;H12&amp;"", "Bar", "", "Open","5","0","All",,,"False","T","EveryTick"))</f>
        <v>#N/A</v>
      </c>
      <c r="E12" s="160" t="e">
        <f>IF(S12=0,NA(),RTD("cqg.rtd",,"StudyData", "High("&amp;$B$2&amp;") When Barix("&amp;$B$2&amp;",reference:=StartOfDay)="&amp;H12&amp;"", "Bar", "", "High","5","0","All",,,"False","T","EveryTick"))</f>
        <v>#N/A</v>
      </c>
      <c r="F12" s="160" t="e">
        <f>IF(S12=0,NA(), RTD("cqg.rtd",,"StudyData", "Low("&amp;$B$2&amp;") When Barix("&amp;$B$2&amp;",reference:=StartOfDay)="&amp;H12&amp;"", "Bar", "", "Low","5","0","All",,,"False","T","EveryTick"))</f>
        <v>#N/A</v>
      </c>
      <c r="G12" s="160" t="e">
        <f>IF(S12=0,NA(),RTD("cqg.rtd",,"StudyData", "Close("&amp;$B$2&amp;") When Barix("&amp;$B$2&amp;",reference:=StartOfDay)="&amp;H12&amp;"", "Bar", "", "Close","5","0","All",,,"False","T","EveryTick"))</f>
        <v>#N/A</v>
      </c>
      <c r="H12" s="156">
        <f t="shared" si="3"/>
        <v>8</v>
      </c>
      <c r="N12" s="164" t="e">
        <f>IF(S12=0,NA(),RTD("cqg.rtd",,"StudyData", "Open("&amp;$M$1&amp;") When Barix("&amp;$M$1&amp;",reference:=StartOfSession)="&amp;H12&amp;"", "Bar", "", "Open","5","0","All",,,"False","T","EveryTick"))</f>
        <v>#N/A</v>
      </c>
      <c r="O12" s="164" t="e">
        <f>IF(S12=0,NA(), RTD("cqg.rtd",,"StudyData", "High("&amp;$M$1&amp;") When Barix("&amp;$M$1&amp;",reference:=StartOfSession)="&amp;H12&amp;"", "Bar", "", "High","5","0","All",,,"False","T","EveryTick"))</f>
        <v>#N/A</v>
      </c>
      <c r="P12" s="164" t="e">
        <f>IF(S12=0,NA(),RTD("cqg.rtd",,"StudyData", "Low("&amp;$M$1&amp;") When Barix("&amp;$M$1&amp;",reference:=StartOfSession)="&amp;H12&amp;"", "Bar", "", "Low","5","0","All",,,"False","T","EveryTick"))</f>
        <v>#N/A</v>
      </c>
      <c r="Q12" s="160" t="e">
        <f>IF(S12=0,NA(),RTD("cqg.rtd",,"StudyData", "Close("&amp;$M$1&amp;") When Barix("&amp;$M$1&amp;",reference:=StartOfSession)="&amp;H12&amp;"", "Bar", "", "Close","5","0","All",,,"False","T","EveryTick"))</f>
        <v>#N/A</v>
      </c>
      <c r="R12" s="161">
        <v>0.38194444444444442</v>
      </c>
      <c r="S12" s="156">
        <f t="shared" si="2"/>
        <v>0</v>
      </c>
      <c r="T12" s="165"/>
    </row>
    <row r="13" spans="1:20" x14ac:dyDescent="0.3">
      <c r="A13" s="161">
        <v>0.38541666666666669</v>
      </c>
      <c r="B13" s="155">
        <f t="shared" si="0"/>
        <v>9</v>
      </c>
      <c r="C13" s="156">
        <f t="shared" si="1"/>
        <v>15</v>
      </c>
      <c r="D13" s="160" t="e">
        <f>IF(S13=0,NA(), RTD("cqg.rtd",,"StudyData", "Open("&amp;$B$2&amp;") When Barix("&amp;$B$2&amp;",reference:=StartOfDay)="&amp;H13&amp;"", "Bar", "", "Open","5","0","All",,,"False","T","EveryTick"))</f>
        <v>#N/A</v>
      </c>
      <c r="E13" s="160" t="e">
        <f>IF(S13=0,NA(),RTD("cqg.rtd",,"StudyData", "High("&amp;$B$2&amp;") When Barix("&amp;$B$2&amp;",reference:=StartOfDay)="&amp;H13&amp;"", "Bar", "", "High","5","0","All",,,"False","T","EveryTick"))</f>
        <v>#N/A</v>
      </c>
      <c r="F13" s="160" t="e">
        <f>IF(S13=0,NA(), RTD("cqg.rtd",,"StudyData", "Low("&amp;$B$2&amp;") When Barix("&amp;$B$2&amp;",reference:=StartOfDay)="&amp;H13&amp;"", "Bar", "", "Low","5","0","All",,,"False","T","EveryTick"))</f>
        <v>#N/A</v>
      </c>
      <c r="G13" s="160" t="e">
        <f>IF(S13=0,NA(),RTD("cqg.rtd",,"StudyData", "Close("&amp;$B$2&amp;") When Barix("&amp;$B$2&amp;",reference:=StartOfDay)="&amp;H13&amp;"", "Bar", "", "Close","5","0","All",,,"False","T","EveryTick"))</f>
        <v>#N/A</v>
      </c>
      <c r="H13" s="156">
        <f t="shared" si="3"/>
        <v>9</v>
      </c>
      <c r="N13" s="164" t="e">
        <f>IF(S13=0,NA(),RTD("cqg.rtd",,"StudyData", "Open("&amp;$M$1&amp;") When Barix("&amp;$M$1&amp;",reference:=StartOfSession)="&amp;H13&amp;"", "Bar", "", "Open","5","0","All",,,"False","T","EveryTick"))</f>
        <v>#N/A</v>
      </c>
      <c r="O13" s="164" t="e">
        <f>IF(S13=0,NA(), RTD("cqg.rtd",,"StudyData", "High("&amp;$M$1&amp;") When Barix("&amp;$M$1&amp;",reference:=StartOfSession)="&amp;H13&amp;"", "Bar", "", "High","5","0","All",,,"False","T","EveryTick"))</f>
        <v>#N/A</v>
      </c>
      <c r="P13" s="164" t="e">
        <f>IF(S13=0,NA(),RTD("cqg.rtd",,"StudyData", "Low("&amp;$M$1&amp;") When Barix("&amp;$M$1&amp;",reference:=StartOfSession)="&amp;H13&amp;"", "Bar", "", "Low","5","0","All",,,"False","T","EveryTick"))</f>
        <v>#N/A</v>
      </c>
      <c r="Q13" s="160" t="e">
        <f>IF(S13=0,NA(),RTD("cqg.rtd",,"StudyData", "Close("&amp;$M$1&amp;") When Barix("&amp;$M$1&amp;",reference:=StartOfSession)="&amp;H13&amp;"", "Bar", "", "Close","5","0","All",,,"False","T","EveryTick"))</f>
        <v>#N/A</v>
      </c>
      <c r="R13" s="161">
        <v>0.38541666666666669</v>
      </c>
      <c r="S13" s="156">
        <f t="shared" si="2"/>
        <v>0</v>
      </c>
      <c r="T13" s="165"/>
    </row>
    <row r="14" spans="1:20" x14ac:dyDescent="0.3">
      <c r="A14" s="161">
        <v>0.3888888888888889</v>
      </c>
      <c r="B14" s="155">
        <f t="shared" si="0"/>
        <v>9</v>
      </c>
      <c r="C14" s="156">
        <f t="shared" si="1"/>
        <v>20</v>
      </c>
      <c r="D14" s="160" t="e">
        <f>IF(S14=0,NA(), RTD("cqg.rtd",,"StudyData", "Open("&amp;$B$2&amp;") When Barix("&amp;$B$2&amp;",reference:=StartOfDay)="&amp;H14&amp;"", "Bar", "", "Open","5","0","All",,,"False","T","EveryTick"))</f>
        <v>#N/A</v>
      </c>
      <c r="E14" s="160" t="e">
        <f>IF(S14=0,NA(),RTD("cqg.rtd",,"StudyData", "High("&amp;$B$2&amp;") When Barix("&amp;$B$2&amp;",reference:=StartOfDay)="&amp;H14&amp;"", "Bar", "", "High","5","0","All",,,"False","T","EveryTick"))</f>
        <v>#N/A</v>
      </c>
      <c r="F14" s="160" t="e">
        <f>IF(S14=0,NA(), RTD("cqg.rtd",,"StudyData", "Low("&amp;$B$2&amp;") When Barix("&amp;$B$2&amp;",reference:=StartOfDay)="&amp;H14&amp;"", "Bar", "", "Low","5","0","All",,,"False","T","EveryTick"))</f>
        <v>#N/A</v>
      </c>
      <c r="G14" s="160" t="e">
        <f>IF(S14=0,NA(),RTD("cqg.rtd",,"StudyData", "Close("&amp;$B$2&amp;") When Barix("&amp;$B$2&amp;",reference:=StartOfDay)="&amp;H14&amp;"", "Bar", "", "Close","5","0","All",,,"False","T","EveryTick"))</f>
        <v>#N/A</v>
      </c>
      <c r="H14" s="156">
        <f t="shared" si="3"/>
        <v>10</v>
      </c>
      <c r="N14" s="164" t="e">
        <f>IF(S14=0,NA(),RTD("cqg.rtd",,"StudyData", "Open("&amp;$M$1&amp;") When Barix("&amp;$M$1&amp;",reference:=StartOfSession)="&amp;H14&amp;"", "Bar", "", "Open","5","0","All",,,"False","T","EveryTick"))</f>
        <v>#N/A</v>
      </c>
      <c r="O14" s="164" t="e">
        <f>IF(S14=0,NA(), RTD("cqg.rtd",,"StudyData", "High("&amp;$M$1&amp;") When Barix("&amp;$M$1&amp;",reference:=StartOfSession)="&amp;H14&amp;"", "Bar", "", "High","5","0","All",,,"False","T","EveryTick"))</f>
        <v>#N/A</v>
      </c>
      <c r="P14" s="164" t="e">
        <f>IF(S14=0,NA(),RTD("cqg.rtd",,"StudyData", "Low("&amp;$M$1&amp;") When Barix("&amp;$M$1&amp;",reference:=StartOfSession)="&amp;H14&amp;"", "Bar", "", "Low","5","0","All",,,"False","T","EveryTick"))</f>
        <v>#N/A</v>
      </c>
      <c r="Q14" s="160" t="e">
        <f>IF(S14=0,NA(),RTD("cqg.rtd",,"StudyData", "Close("&amp;$M$1&amp;") When Barix("&amp;$M$1&amp;",reference:=StartOfSession)="&amp;H14&amp;"", "Bar", "", "Close","5","0","All",,,"False","T","EveryTick"))</f>
        <v>#N/A</v>
      </c>
      <c r="R14" s="161">
        <v>0.3888888888888889</v>
      </c>
      <c r="S14" s="156">
        <f t="shared" si="2"/>
        <v>0</v>
      </c>
      <c r="T14" s="165"/>
    </row>
    <row r="15" spans="1:20" x14ac:dyDescent="0.3">
      <c r="A15" s="161">
        <v>0.3923611111111111</v>
      </c>
      <c r="B15" s="155">
        <f t="shared" si="0"/>
        <v>9</v>
      </c>
      <c r="C15" s="156">
        <f t="shared" si="1"/>
        <v>25</v>
      </c>
      <c r="D15" s="160" t="e">
        <f>IF(S15=0,NA(), RTD("cqg.rtd",,"StudyData", "Open("&amp;$B$2&amp;") When Barix("&amp;$B$2&amp;",reference:=StartOfDay)="&amp;H15&amp;"", "Bar", "", "Open","5","0","All",,,"False","T","EveryTick"))</f>
        <v>#N/A</v>
      </c>
      <c r="E15" s="160" t="e">
        <f>IF(S15=0,NA(),RTD("cqg.rtd",,"StudyData", "High("&amp;$B$2&amp;") When Barix("&amp;$B$2&amp;",reference:=StartOfDay)="&amp;H15&amp;"", "Bar", "", "High","5","0","All",,,"False","T","EveryTick"))</f>
        <v>#N/A</v>
      </c>
      <c r="F15" s="160" t="e">
        <f>IF(S15=0,NA(), RTD("cqg.rtd",,"StudyData", "Low("&amp;$B$2&amp;") When Barix("&amp;$B$2&amp;",reference:=StartOfDay)="&amp;H15&amp;"", "Bar", "", "Low","5","0","All",,,"False","T","EveryTick"))</f>
        <v>#N/A</v>
      </c>
      <c r="G15" s="160" t="e">
        <f>IF(S15=0,NA(),RTD("cqg.rtd",,"StudyData", "Close("&amp;$B$2&amp;") When Barix("&amp;$B$2&amp;",reference:=StartOfDay)="&amp;H15&amp;"", "Bar", "", "Close","5","0","All",,,"False","T","EveryTick"))</f>
        <v>#N/A</v>
      </c>
      <c r="H15" s="156">
        <f t="shared" si="3"/>
        <v>11</v>
      </c>
      <c r="N15" s="164" t="e">
        <f>IF(S15=0,NA(),RTD("cqg.rtd",,"StudyData", "Open("&amp;$M$1&amp;") When Barix("&amp;$M$1&amp;",reference:=StartOfSession)="&amp;H15&amp;"", "Bar", "", "Open","5","0","All",,,"False","T","EveryTick"))</f>
        <v>#N/A</v>
      </c>
      <c r="O15" s="164" t="e">
        <f>IF(S15=0,NA(), RTD("cqg.rtd",,"StudyData", "High("&amp;$M$1&amp;") When Barix("&amp;$M$1&amp;",reference:=StartOfSession)="&amp;H15&amp;"", "Bar", "", "High","5","0","All",,,"False","T","EveryTick"))</f>
        <v>#N/A</v>
      </c>
      <c r="P15" s="164" t="e">
        <f>IF(S15=0,NA(),RTD("cqg.rtd",,"StudyData", "Low("&amp;$M$1&amp;") When Barix("&amp;$M$1&amp;",reference:=StartOfSession)="&amp;H15&amp;"", "Bar", "", "Low","5","0","All",,,"False","T","EveryTick"))</f>
        <v>#N/A</v>
      </c>
      <c r="Q15" s="160" t="e">
        <f>IF(S15=0,NA(),RTD("cqg.rtd",,"StudyData", "Close("&amp;$M$1&amp;") When Barix("&amp;$M$1&amp;",reference:=StartOfSession)="&amp;H15&amp;"", "Bar", "", "Close","5","0","All",,,"False","T","EveryTick"))</f>
        <v>#N/A</v>
      </c>
      <c r="R15" s="161">
        <v>0.3923611111111111</v>
      </c>
      <c r="S15" s="156">
        <f t="shared" si="2"/>
        <v>0</v>
      </c>
      <c r="T15" s="165"/>
    </row>
    <row r="16" spans="1:20" x14ac:dyDescent="0.3">
      <c r="A16" s="161">
        <v>0.39583333333333331</v>
      </c>
      <c r="B16" s="155">
        <f t="shared" si="0"/>
        <v>9</v>
      </c>
      <c r="C16" s="156">
        <f t="shared" si="1"/>
        <v>30</v>
      </c>
      <c r="D16" s="160" t="e">
        <f>IF(S16=0,NA(), RTD("cqg.rtd",,"StudyData", "Open("&amp;$B$2&amp;") When Barix("&amp;$B$2&amp;",reference:=StartOfDay)="&amp;H16&amp;"", "Bar", "", "Open","5","0","All",,,"False","T","EveryTick"))</f>
        <v>#N/A</v>
      </c>
      <c r="E16" s="160" t="e">
        <f>IF(S16=0,NA(),RTD("cqg.rtd",,"StudyData", "High("&amp;$B$2&amp;") When Barix("&amp;$B$2&amp;",reference:=StartOfDay)="&amp;H16&amp;"", "Bar", "", "High","5","0","All",,,"False","T","EveryTick"))</f>
        <v>#N/A</v>
      </c>
      <c r="F16" s="160" t="e">
        <f>IF(S16=0,NA(), RTD("cqg.rtd",,"StudyData", "Low("&amp;$B$2&amp;") When Barix("&amp;$B$2&amp;",reference:=StartOfDay)="&amp;H16&amp;"", "Bar", "", "Low","5","0","All",,,"False","T","EveryTick"))</f>
        <v>#N/A</v>
      </c>
      <c r="G16" s="160" t="e">
        <f>IF(S16=0,NA(),RTD("cqg.rtd",,"StudyData", "Close("&amp;$B$2&amp;") When Barix("&amp;$B$2&amp;",reference:=StartOfDay)="&amp;H16&amp;"", "Bar", "", "Close","5","0","All",,,"False","T","EveryTick"))</f>
        <v>#N/A</v>
      </c>
      <c r="H16" s="156">
        <f t="shared" si="3"/>
        <v>12</v>
      </c>
      <c r="N16" s="164" t="e">
        <f>IF(S16=0,NA(),RTD("cqg.rtd",,"StudyData", "Open("&amp;$M$1&amp;") When Barix("&amp;$M$1&amp;",reference:=StartOfSession)="&amp;H16&amp;"", "Bar", "", "Open","5","0","All",,,"False","T","EveryTick"))</f>
        <v>#N/A</v>
      </c>
      <c r="O16" s="164" t="e">
        <f>IF(S16=0,NA(), RTD("cqg.rtd",,"StudyData", "High("&amp;$M$1&amp;") When Barix("&amp;$M$1&amp;",reference:=StartOfSession)="&amp;H16&amp;"", "Bar", "", "High","5","0","All",,,"False","T","EveryTick"))</f>
        <v>#N/A</v>
      </c>
      <c r="P16" s="164" t="e">
        <f>IF(S16=0,NA(),RTD("cqg.rtd",,"StudyData", "Low("&amp;$M$1&amp;") When Barix("&amp;$M$1&amp;",reference:=StartOfSession)="&amp;H16&amp;"", "Bar", "", "Low","5","0","All",,,"False","T","EveryTick"))</f>
        <v>#N/A</v>
      </c>
      <c r="Q16" s="160" t="e">
        <f>IF(S16=0,NA(),RTD("cqg.rtd",,"StudyData", "Close("&amp;$M$1&amp;") When Barix("&amp;$M$1&amp;",reference:=StartOfSession)="&amp;H16&amp;"", "Bar", "", "Close","5","0","All",,,"False","T","EveryTick"))</f>
        <v>#N/A</v>
      </c>
      <c r="R16" s="161">
        <v>0.39583333333333331</v>
      </c>
      <c r="S16" s="156">
        <f t="shared" si="2"/>
        <v>0</v>
      </c>
      <c r="T16" s="165"/>
    </row>
    <row r="17" spans="1:20" x14ac:dyDescent="0.3">
      <c r="A17" s="161">
        <v>0.39930555555555558</v>
      </c>
      <c r="B17" s="155">
        <f t="shared" si="0"/>
        <v>9</v>
      </c>
      <c r="C17" s="156">
        <f t="shared" si="1"/>
        <v>35</v>
      </c>
      <c r="D17" s="160" t="e">
        <f>IF(S17=0,NA(), RTD("cqg.rtd",,"StudyData", "Open("&amp;$B$2&amp;") When Barix("&amp;$B$2&amp;",reference:=StartOfDay)="&amp;H17&amp;"", "Bar", "", "Open","5","0","All",,,"False","T","EveryTick"))</f>
        <v>#N/A</v>
      </c>
      <c r="E17" s="160" t="e">
        <f>IF(S17=0,NA(),RTD("cqg.rtd",,"StudyData", "High("&amp;$B$2&amp;") When Barix("&amp;$B$2&amp;",reference:=StartOfDay)="&amp;H17&amp;"", "Bar", "", "High","5","0","All",,,"False","T","EveryTick"))</f>
        <v>#N/A</v>
      </c>
      <c r="F17" s="160" t="e">
        <f>IF(S17=0,NA(), RTD("cqg.rtd",,"StudyData", "Low("&amp;$B$2&amp;") When Barix("&amp;$B$2&amp;",reference:=StartOfDay)="&amp;H17&amp;"", "Bar", "", "Low","5","0","All",,,"False","T","EveryTick"))</f>
        <v>#N/A</v>
      </c>
      <c r="G17" s="160" t="e">
        <f>IF(S17=0,NA(),RTD("cqg.rtd",,"StudyData", "Close("&amp;$B$2&amp;") When Barix("&amp;$B$2&amp;",reference:=StartOfDay)="&amp;H17&amp;"", "Bar", "", "Close","5","0","All",,,"False","T","EveryTick"))</f>
        <v>#N/A</v>
      </c>
      <c r="H17" s="156">
        <f t="shared" si="3"/>
        <v>13</v>
      </c>
      <c r="N17" s="164" t="e">
        <f>IF(S17=0,NA(),RTD("cqg.rtd",,"StudyData", "Open("&amp;$M$1&amp;") When Barix("&amp;$M$1&amp;",reference:=StartOfSession)="&amp;H17&amp;"", "Bar", "", "Open","5","0","All",,,"False","T","EveryTick"))</f>
        <v>#N/A</v>
      </c>
      <c r="O17" s="164" t="e">
        <f>IF(S17=0,NA(), RTD("cqg.rtd",,"StudyData", "High("&amp;$M$1&amp;") When Barix("&amp;$M$1&amp;",reference:=StartOfSession)="&amp;H17&amp;"", "Bar", "", "High","5","0","All",,,"False","T","EveryTick"))</f>
        <v>#N/A</v>
      </c>
      <c r="P17" s="164" t="e">
        <f>IF(S17=0,NA(),RTD("cqg.rtd",,"StudyData", "Low("&amp;$M$1&amp;") When Barix("&amp;$M$1&amp;",reference:=StartOfSession)="&amp;H17&amp;"", "Bar", "", "Low","5","0","All",,,"False","T","EveryTick"))</f>
        <v>#N/A</v>
      </c>
      <c r="Q17" s="160" t="e">
        <f>IF(S17=0,NA(),RTD("cqg.rtd",,"StudyData", "Close("&amp;$M$1&amp;") When Barix("&amp;$M$1&amp;",reference:=StartOfSession)="&amp;H17&amp;"", "Bar", "", "Close","5","0","All",,,"False","T","EveryTick"))</f>
        <v>#N/A</v>
      </c>
      <c r="R17" s="161">
        <v>0.39930555555555558</v>
      </c>
      <c r="S17" s="156">
        <f t="shared" si="2"/>
        <v>0</v>
      </c>
      <c r="T17" s="165"/>
    </row>
    <row r="18" spans="1:20" x14ac:dyDescent="0.3">
      <c r="A18" s="161">
        <v>0.40277777777777773</v>
      </c>
      <c r="B18" s="155">
        <f t="shared" si="0"/>
        <v>9</v>
      </c>
      <c r="C18" s="156">
        <f t="shared" si="1"/>
        <v>40</v>
      </c>
      <c r="D18" s="160" t="e">
        <f>IF(S18=0,NA(), RTD("cqg.rtd",,"StudyData", "Open("&amp;$B$2&amp;") When Barix("&amp;$B$2&amp;",reference:=StartOfDay)="&amp;H18&amp;"", "Bar", "", "Open","5","0","All",,,"False","T","EveryTick"))</f>
        <v>#N/A</v>
      </c>
      <c r="E18" s="160" t="e">
        <f>IF(S18=0,NA(),RTD("cqg.rtd",,"StudyData", "High("&amp;$B$2&amp;") When Barix("&amp;$B$2&amp;",reference:=StartOfDay)="&amp;H18&amp;"", "Bar", "", "High","5","0","All",,,"False","T","EveryTick"))</f>
        <v>#N/A</v>
      </c>
      <c r="F18" s="160" t="e">
        <f>IF(S18=0,NA(), RTD("cqg.rtd",,"StudyData", "Low("&amp;$B$2&amp;") When Barix("&amp;$B$2&amp;",reference:=StartOfDay)="&amp;H18&amp;"", "Bar", "", "Low","5","0","All",,,"False","T","EveryTick"))</f>
        <v>#N/A</v>
      </c>
      <c r="G18" s="160" t="e">
        <f>IF(S18=0,NA(),RTD("cqg.rtd",,"StudyData", "Close("&amp;$B$2&amp;") When Barix("&amp;$B$2&amp;",reference:=StartOfDay)="&amp;H18&amp;"", "Bar", "", "Close","5","0","All",,,"False","T","EveryTick"))</f>
        <v>#N/A</v>
      </c>
      <c r="H18" s="156">
        <f t="shared" si="3"/>
        <v>14</v>
      </c>
      <c r="N18" s="164" t="e">
        <f>IF(S18=0,NA(),RTD("cqg.rtd",,"StudyData", "Open("&amp;$M$1&amp;") When Barix("&amp;$M$1&amp;",reference:=StartOfSession)="&amp;H18&amp;"", "Bar", "", "Open","5","0","All",,,"False","T","EveryTick"))</f>
        <v>#N/A</v>
      </c>
      <c r="O18" s="164" t="e">
        <f>IF(S18=0,NA(), RTD("cqg.rtd",,"StudyData", "High("&amp;$M$1&amp;") When Barix("&amp;$M$1&amp;",reference:=StartOfSession)="&amp;H18&amp;"", "Bar", "", "High","5","0","All",,,"False","T","EveryTick"))</f>
        <v>#N/A</v>
      </c>
      <c r="P18" s="164" t="e">
        <f>IF(S18=0,NA(),RTD("cqg.rtd",,"StudyData", "Low("&amp;$M$1&amp;") When Barix("&amp;$M$1&amp;",reference:=StartOfSession)="&amp;H18&amp;"", "Bar", "", "Low","5","0","All",,,"False","T","EveryTick"))</f>
        <v>#N/A</v>
      </c>
      <c r="Q18" s="160" t="e">
        <f>IF(S18=0,NA(),RTD("cqg.rtd",,"StudyData", "Close("&amp;$M$1&amp;") When Barix("&amp;$M$1&amp;",reference:=StartOfSession)="&amp;H18&amp;"", "Bar", "", "Close","5","0","All",,,"False","T","EveryTick"))</f>
        <v>#N/A</v>
      </c>
      <c r="R18" s="161">
        <v>0.40277777777777773</v>
      </c>
      <c r="S18" s="156">
        <f t="shared" si="2"/>
        <v>0</v>
      </c>
      <c r="T18" s="165"/>
    </row>
    <row r="19" spans="1:20" x14ac:dyDescent="0.3">
      <c r="A19" s="161">
        <v>0.40625</v>
      </c>
      <c r="B19" s="155">
        <f t="shared" si="0"/>
        <v>9</v>
      </c>
      <c r="C19" s="156">
        <f t="shared" si="1"/>
        <v>45</v>
      </c>
      <c r="D19" s="160" t="e">
        <f>IF(S19=0,NA(), RTD("cqg.rtd",,"StudyData", "Open("&amp;$B$2&amp;") When Barix("&amp;$B$2&amp;",reference:=StartOfDay)="&amp;H19&amp;"", "Bar", "", "Open","5","0","All",,,"False","T","EveryTick"))</f>
        <v>#N/A</v>
      </c>
      <c r="E19" s="160" t="e">
        <f>IF(S19=0,NA(),RTD("cqg.rtd",,"StudyData", "High("&amp;$B$2&amp;") When Barix("&amp;$B$2&amp;",reference:=StartOfDay)="&amp;H19&amp;"", "Bar", "", "High","5","0","All",,,"False","T","EveryTick"))</f>
        <v>#N/A</v>
      </c>
      <c r="F19" s="160" t="e">
        <f>IF(S19=0,NA(), RTD("cqg.rtd",,"StudyData", "Low("&amp;$B$2&amp;") When Barix("&amp;$B$2&amp;",reference:=StartOfDay)="&amp;H19&amp;"", "Bar", "", "Low","5","0","All",,,"False","T","EveryTick"))</f>
        <v>#N/A</v>
      </c>
      <c r="G19" s="160" t="e">
        <f>IF(S19=0,NA(),RTD("cqg.rtd",,"StudyData", "Close("&amp;$B$2&amp;") When Barix("&amp;$B$2&amp;",reference:=StartOfDay)="&amp;H19&amp;"", "Bar", "", "Close","5","0","All",,,"False","T","EveryTick"))</f>
        <v>#N/A</v>
      </c>
      <c r="H19" s="156">
        <f t="shared" si="3"/>
        <v>15</v>
      </c>
      <c r="N19" s="164" t="e">
        <f>IF(S19=0,NA(),RTD("cqg.rtd",,"StudyData", "Open("&amp;$M$1&amp;") When Barix("&amp;$M$1&amp;",reference:=StartOfSession)="&amp;H19&amp;"", "Bar", "", "Open","5","0","All",,,"False","T","EveryTick"))</f>
        <v>#N/A</v>
      </c>
      <c r="O19" s="164" t="e">
        <f>IF(S19=0,NA(), RTD("cqg.rtd",,"StudyData", "High("&amp;$M$1&amp;") When Barix("&amp;$M$1&amp;",reference:=StartOfSession)="&amp;H19&amp;"", "Bar", "", "High","5","0","All",,,"False","T","EveryTick"))</f>
        <v>#N/A</v>
      </c>
      <c r="P19" s="164" t="e">
        <f>IF(S19=0,NA(),RTD("cqg.rtd",,"StudyData", "Low("&amp;$M$1&amp;") When Barix("&amp;$M$1&amp;",reference:=StartOfSession)="&amp;H19&amp;"", "Bar", "", "Low","5","0","All",,,"False","T","EveryTick"))</f>
        <v>#N/A</v>
      </c>
      <c r="Q19" s="160" t="e">
        <f>IF(S19=0,NA(),RTD("cqg.rtd",,"StudyData", "Close("&amp;$M$1&amp;") When Barix("&amp;$M$1&amp;",reference:=StartOfSession)="&amp;H19&amp;"", "Bar", "", "Close","5","0","All",,,"False","T","EveryTick"))</f>
        <v>#N/A</v>
      </c>
      <c r="R19" s="161">
        <v>0.40625</v>
      </c>
      <c r="S19" s="156">
        <f t="shared" si="2"/>
        <v>0</v>
      </c>
      <c r="T19" s="165"/>
    </row>
    <row r="20" spans="1:20" x14ac:dyDescent="0.3">
      <c r="A20" s="161">
        <v>0.40972222222222227</v>
      </c>
      <c r="B20" s="155">
        <f t="shared" si="0"/>
        <v>9</v>
      </c>
      <c r="C20" s="156">
        <f t="shared" si="1"/>
        <v>50</v>
      </c>
      <c r="D20" s="160" t="e">
        <f>IF(S20=0,NA(), RTD("cqg.rtd",,"StudyData", "Open("&amp;$B$2&amp;") When Barix("&amp;$B$2&amp;",reference:=StartOfDay)="&amp;H20&amp;"", "Bar", "", "Open","5","0","All",,,"False","T","EveryTick"))</f>
        <v>#N/A</v>
      </c>
      <c r="E20" s="160" t="e">
        <f>IF(S20=0,NA(),RTD("cqg.rtd",,"StudyData", "High("&amp;$B$2&amp;") When Barix("&amp;$B$2&amp;",reference:=StartOfDay)="&amp;H20&amp;"", "Bar", "", "High","5","0","All",,,"False","T","EveryTick"))</f>
        <v>#N/A</v>
      </c>
      <c r="F20" s="160" t="e">
        <f>IF(S20=0,NA(), RTD("cqg.rtd",,"StudyData", "Low("&amp;$B$2&amp;") When Barix("&amp;$B$2&amp;",reference:=StartOfDay)="&amp;H20&amp;"", "Bar", "", "Low","5","0","All",,,"False","T","EveryTick"))</f>
        <v>#N/A</v>
      </c>
      <c r="G20" s="160" t="e">
        <f>IF(S20=0,NA(),RTD("cqg.rtd",,"StudyData", "Close("&amp;$B$2&amp;") When Barix("&amp;$B$2&amp;",reference:=StartOfDay)="&amp;H20&amp;"", "Bar", "", "Close","5","0","All",,,"False","T","EveryTick"))</f>
        <v>#N/A</v>
      </c>
      <c r="H20" s="156">
        <f t="shared" si="3"/>
        <v>16</v>
      </c>
      <c r="N20" s="164" t="e">
        <f>IF(S20=0,NA(),RTD("cqg.rtd",,"StudyData", "Open("&amp;$M$1&amp;") When Barix("&amp;$M$1&amp;",reference:=StartOfSession)="&amp;H20&amp;"", "Bar", "", "Open","5","0","All",,,"False","T","EveryTick"))</f>
        <v>#N/A</v>
      </c>
      <c r="O20" s="164" t="e">
        <f>IF(S20=0,NA(), RTD("cqg.rtd",,"StudyData", "High("&amp;$M$1&amp;") When Barix("&amp;$M$1&amp;",reference:=StartOfSession)="&amp;H20&amp;"", "Bar", "", "High","5","0","All",,,"False","T","EveryTick"))</f>
        <v>#N/A</v>
      </c>
      <c r="P20" s="164" t="e">
        <f>IF(S20=0,NA(),RTD("cqg.rtd",,"StudyData", "Low("&amp;$M$1&amp;") When Barix("&amp;$M$1&amp;",reference:=StartOfSession)="&amp;H20&amp;"", "Bar", "", "Low","5","0","All",,,"False","T","EveryTick"))</f>
        <v>#N/A</v>
      </c>
      <c r="Q20" s="160" t="e">
        <f>IF(S20=0,NA(),RTD("cqg.rtd",,"StudyData", "Close("&amp;$M$1&amp;") When Barix("&amp;$M$1&amp;",reference:=StartOfSession)="&amp;H20&amp;"", "Bar", "", "Close","5","0","All",,,"False","T","EveryTick"))</f>
        <v>#N/A</v>
      </c>
      <c r="R20" s="161">
        <v>0.40972222222222227</v>
      </c>
      <c r="S20" s="156">
        <f t="shared" si="2"/>
        <v>0</v>
      </c>
      <c r="T20" s="165"/>
    </row>
    <row r="21" spans="1:20" x14ac:dyDescent="0.3">
      <c r="A21" s="161">
        <v>0.41319444444444442</v>
      </c>
      <c r="B21" s="155">
        <f t="shared" si="0"/>
        <v>9</v>
      </c>
      <c r="C21" s="156">
        <f t="shared" si="1"/>
        <v>55</v>
      </c>
      <c r="D21" s="160" t="e">
        <f>IF(S21=0,NA(), RTD("cqg.rtd",,"StudyData", "Open("&amp;$B$2&amp;") When Barix("&amp;$B$2&amp;",reference:=StartOfDay)="&amp;H21&amp;"", "Bar", "", "Open","5","0","All",,,"False","T","EveryTick"))</f>
        <v>#N/A</v>
      </c>
      <c r="E21" s="160" t="e">
        <f>IF(S21=0,NA(),RTD("cqg.rtd",,"StudyData", "High("&amp;$B$2&amp;") When Barix("&amp;$B$2&amp;",reference:=StartOfDay)="&amp;H21&amp;"", "Bar", "", "High","5","0","All",,,"False","T","EveryTick"))</f>
        <v>#N/A</v>
      </c>
      <c r="F21" s="160" t="e">
        <f>IF(S21=0,NA(), RTD("cqg.rtd",,"StudyData", "Low("&amp;$B$2&amp;") When Barix("&amp;$B$2&amp;",reference:=StartOfDay)="&amp;H21&amp;"", "Bar", "", "Low","5","0","All",,,"False","T","EveryTick"))</f>
        <v>#N/A</v>
      </c>
      <c r="G21" s="160" t="e">
        <f>IF(S21=0,NA(),RTD("cqg.rtd",,"StudyData", "Close("&amp;$B$2&amp;") When Barix("&amp;$B$2&amp;",reference:=StartOfDay)="&amp;H21&amp;"", "Bar", "", "Close","5","0","All",,,"False","T","EveryTick"))</f>
        <v>#N/A</v>
      </c>
      <c r="H21" s="156">
        <f t="shared" si="3"/>
        <v>17</v>
      </c>
      <c r="N21" s="164" t="e">
        <f>IF(S21=0,NA(),RTD("cqg.rtd",,"StudyData", "Open("&amp;$M$1&amp;") When Barix("&amp;$M$1&amp;",reference:=StartOfSession)="&amp;H21&amp;"", "Bar", "", "Open","5","0","All",,,"False","T","EveryTick"))</f>
        <v>#N/A</v>
      </c>
      <c r="O21" s="164" t="e">
        <f>IF(S21=0,NA(), RTD("cqg.rtd",,"StudyData", "High("&amp;$M$1&amp;") When Barix("&amp;$M$1&amp;",reference:=StartOfSession)="&amp;H21&amp;"", "Bar", "", "High","5","0","All",,,"False","T","EveryTick"))</f>
        <v>#N/A</v>
      </c>
      <c r="P21" s="164" t="e">
        <f>IF(S21=0,NA(),RTD("cqg.rtd",,"StudyData", "Low("&amp;$M$1&amp;") When Barix("&amp;$M$1&amp;",reference:=StartOfSession)="&amp;H21&amp;"", "Bar", "", "Low","5","0","All",,,"False","T","EveryTick"))</f>
        <v>#N/A</v>
      </c>
      <c r="Q21" s="160" t="e">
        <f>IF(S21=0,NA(),RTD("cqg.rtd",,"StudyData", "Close("&amp;$M$1&amp;") When Barix("&amp;$M$1&amp;",reference:=StartOfSession)="&amp;H21&amp;"", "Bar", "", "Close","5","0","All",,,"False","T","EveryTick"))</f>
        <v>#N/A</v>
      </c>
      <c r="R21" s="161">
        <v>0.41319444444444442</v>
      </c>
      <c r="S21" s="156">
        <f t="shared" si="2"/>
        <v>0</v>
      </c>
      <c r="T21" s="165"/>
    </row>
    <row r="22" spans="1:20" x14ac:dyDescent="0.3">
      <c r="A22" s="161">
        <v>0.41666666666666669</v>
      </c>
      <c r="B22" s="155">
        <f t="shared" si="0"/>
        <v>10</v>
      </c>
      <c r="C22" s="156">
        <f t="shared" si="1"/>
        <v>0</v>
      </c>
      <c r="D22" s="160" t="e">
        <f>IF(S22=0,NA(), RTD("cqg.rtd",,"StudyData", "Open("&amp;$B$2&amp;") When Barix("&amp;$B$2&amp;",reference:=StartOfDay)="&amp;H22&amp;"", "Bar", "", "Open","5","0","All",,,"False","T","EveryTick"))</f>
        <v>#N/A</v>
      </c>
      <c r="E22" s="160" t="e">
        <f>IF(S22=0,NA(),RTD("cqg.rtd",,"StudyData", "High("&amp;$B$2&amp;") When Barix("&amp;$B$2&amp;",reference:=StartOfDay)="&amp;H22&amp;"", "Bar", "", "High","5","0","All",,,"False","T","EveryTick"))</f>
        <v>#N/A</v>
      </c>
      <c r="F22" s="160" t="e">
        <f>IF(S22=0,NA(), RTD("cqg.rtd",,"StudyData", "Low("&amp;$B$2&amp;") When Barix("&amp;$B$2&amp;",reference:=StartOfDay)="&amp;H22&amp;"", "Bar", "", "Low","5","0","All",,,"False","T","EveryTick"))</f>
        <v>#N/A</v>
      </c>
      <c r="G22" s="160" t="e">
        <f>IF(S22=0,NA(),RTD("cqg.rtd",,"StudyData", "Close("&amp;$B$2&amp;") When Barix("&amp;$B$2&amp;",reference:=StartOfDay)="&amp;H22&amp;"", "Bar", "", "Close","5","0","All",,,"False","T","EveryTick"))</f>
        <v>#N/A</v>
      </c>
      <c r="H22" s="156">
        <f t="shared" si="3"/>
        <v>18</v>
      </c>
      <c r="N22" s="164" t="e">
        <f>IF(S22=0,NA(),RTD("cqg.rtd",,"StudyData", "Open("&amp;$M$1&amp;") When Barix("&amp;$M$1&amp;",reference:=StartOfSession)="&amp;H22&amp;"", "Bar", "", "Open","5","0","All",,,"False","T","EveryTick"))</f>
        <v>#N/A</v>
      </c>
      <c r="O22" s="164" t="e">
        <f>IF(S22=0,NA(), RTD("cqg.rtd",,"StudyData", "High("&amp;$M$1&amp;") When Barix("&amp;$M$1&amp;",reference:=StartOfSession)="&amp;H22&amp;"", "Bar", "", "High","5","0","All",,,"False","T","EveryTick"))</f>
        <v>#N/A</v>
      </c>
      <c r="P22" s="164" t="e">
        <f>IF(S22=0,NA(),RTD("cqg.rtd",,"StudyData", "Low("&amp;$M$1&amp;") When Barix("&amp;$M$1&amp;",reference:=StartOfSession)="&amp;H22&amp;"", "Bar", "", "Low","5","0","All",,,"False","T","EveryTick"))</f>
        <v>#N/A</v>
      </c>
      <c r="Q22" s="160" t="e">
        <f>IF(S22=0,NA(),RTD("cqg.rtd",,"StudyData", "Close("&amp;$M$1&amp;") When Barix("&amp;$M$1&amp;",reference:=StartOfSession)="&amp;H22&amp;"", "Bar", "", "Close","5","0","All",,,"False","T","EveryTick"))</f>
        <v>#N/A</v>
      </c>
      <c r="R22" s="161">
        <v>0.41666666666666669</v>
      </c>
      <c r="S22" s="156">
        <f t="shared" si="2"/>
        <v>0</v>
      </c>
      <c r="T22" s="165"/>
    </row>
    <row r="23" spans="1:20" x14ac:dyDescent="0.3">
      <c r="A23" s="161">
        <v>0.4201388888888889</v>
      </c>
      <c r="B23" s="155">
        <f t="shared" si="0"/>
        <v>10</v>
      </c>
      <c r="C23" s="156">
        <f t="shared" si="1"/>
        <v>5</v>
      </c>
      <c r="D23" s="160" t="e">
        <f>IF(S23=0,NA(), RTD("cqg.rtd",,"StudyData", "Open("&amp;$B$2&amp;") When Barix("&amp;$B$2&amp;",reference:=StartOfDay)="&amp;H23&amp;"", "Bar", "", "Open","5","0","All",,,"False","T","EveryTick"))</f>
        <v>#N/A</v>
      </c>
      <c r="E23" s="160" t="e">
        <f>IF(S23=0,NA(),RTD("cqg.rtd",,"StudyData", "High("&amp;$B$2&amp;") When Barix("&amp;$B$2&amp;",reference:=StartOfDay)="&amp;H23&amp;"", "Bar", "", "High","5","0","All",,,"False","T","EveryTick"))</f>
        <v>#N/A</v>
      </c>
      <c r="F23" s="160" t="e">
        <f>IF(S23=0,NA(), RTD("cqg.rtd",,"StudyData", "Low("&amp;$B$2&amp;") When Barix("&amp;$B$2&amp;",reference:=StartOfDay)="&amp;H23&amp;"", "Bar", "", "Low","5","0","All",,,"False","T","EveryTick"))</f>
        <v>#N/A</v>
      </c>
      <c r="G23" s="160" t="e">
        <f>IF(S23=0,NA(),RTD("cqg.rtd",,"StudyData", "Close("&amp;$B$2&amp;") When Barix("&amp;$B$2&amp;",reference:=StartOfDay)="&amp;H23&amp;"", "Bar", "", "Close","5","0","All",,,"False","T","EveryTick"))</f>
        <v>#N/A</v>
      </c>
      <c r="H23" s="156">
        <f t="shared" si="3"/>
        <v>19</v>
      </c>
      <c r="N23" s="164" t="e">
        <f>IF(S23=0,NA(),RTD("cqg.rtd",,"StudyData", "Open("&amp;$M$1&amp;") When Barix("&amp;$M$1&amp;",reference:=StartOfSession)="&amp;H23&amp;"", "Bar", "", "Open","5","0","All",,,"False","T","EveryTick"))</f>
        <v>#N/A</v>
      </c>
      <c r="O23" s="164" t="e">
        <f>IF(S23=0,NA(), RTD("cqg.rtd",,"StudyData", "High("&amp;$M$1&amp;") When Barix("&amp;$M$1&amp;",reference:=StartOfSession)="&amp;H23&amp;"", "Bar", "", "High","5","0","All",,,"False","T","EveryTick"))</f>
        <v>#N/A</v>
      </c>
      <c r="P23" s="164" t="e">
        <f>IF(S23=0,NA(),RTD("cqg.rtd",,"StudyData", "Low("&amp;$M$1&amp;") When Barix("&amp;$M$1&amp;",reference:=StartOfSession)="&amp;H23&amp;"", "Bar", "", "Low","5","0","All",,,"False","T","EveryTick"))</f>
        <v>#N/A</v>
      </c>
      <c r="Q23" s="160" t="e">
        <f>IF(S23=0,NA(),RTD("cqg.rtd",,"StudyData", "Close("&amp;$M$1&amp;") When Barix("&amp;$M$1&amp;",reference:=StartOfSession)="&amp;H23&amp;"", "Bar", "", "Close","5","0","All",,,"False","T","EveryTick"))</f>
        <v>#N/A</v>
      </c>
      <c r="R23" s="161">
        <v>0.4201388888888889</v>
      </c>
      <c r="S23" s="156">
        <f t="shared" si="2"/>
        <v>0</v>
      </c>
      <c r="T23" s="165"/>
    </row>
    <row r="24" spans="1:20" x14ac:dyDescent="0.3">
      <c r="A24" s="161">
        <v>0.4236111111111111</v>
      </c>
      <c r="B24" s="155">
        <f t="shared" si="0"/>
        <v>10</v>
      </c>
      <c r="C24" s="156">
        <f t="shared" si="1"/>
        <v>10</v>
      </c>
      <c r="D24" s="160" t="e">
        <f>IF(S24=0,NA(), RTD("cqg.rtd",,"StudyData", "Open("&amp;$B$2&amp;") When Barix("&amp;$B$2&amp;",reference:=StartOfDay)="&amp;H24&amp;"", "Bar", "", "Open","5","0","All",,,"False","T","EveryTick"))</f>
        <v>#N/A</v>
      </c>
      <c r="E24" s="160" t="e">
        <f>IF(S24=0,NA(),RTD("cqg.rtd",,"StudyData", "High("&amp;$B$2&amp;") When Barix("&amp;$B$2&amp;",reference:=StartOfDay)="&amp;H24&amp;"", "Bar", "", "High","5","0","All",,,"False","T","EveryTick"))</f>
        <v>#N/A</v>
      </c>
      <c r="F24" s="160" t="e">
        <f>IF(S24=0,NA(), RTD("cqg.rtd",,"StudyData", "Low("&amp;$B$2&amp;") When Barix("&amp;$B$2&amp;",reference:=StartOfDay)="&amp;H24&amp;"", "Bar", "", "Low","5","0","All",,,"False","T","EveryTick"))</f>
        <v>#N/A</v>
      </c>
      <c r="G24" s="160" t="e">
        <f>IF(S24=0,NA(),RTD("cqg.rtd",,"StudyData", "Close("&amp;$B$2&amp;") When Barix("&amp;$B$2&amp;",reference:=StartOfDay)="&amp;H24&amp;"", "Bar", "", "Close","5","0","All",,,"False","T","EveryTick"))</f>
        <v>#N/A</v>
      </c>
      <c r="H24" s="156">
        <f t="shared" si="3"/>
        <v>20</v>
      </c>
      <c r="N24" s="164" t="e">
        <f>IF(S24=0,NA(),RTD("cqg.rtd",,"StudyData", "Open("&amp;$M$1&amp;") When Barix("&amp;$M$1&amp;",reference:=StartOfSession)="&amp;H24&amp;"", "Bar", "", "Open","5","0","All",,,"False","T","EveryTick"))</f>
        <v>#N/A</v>
      </c>
      <c r="O24" s="164" t="e">
        <f>IF(S24=0,NA(), RTD("cqg.rtd",,"StudyData", "High("&amp;$M$1&amp;") When Barix("&amp;$M$1&amp;",reference:=StartOfSession)="&amp;H24&amp;"", "Bar", "", "High","5","0","All",,,"False","T","EveryTick"))</f>
        <v>#N/A</v>
      </c>
      <c r="P24" s="164" t="e">
        <f>IF(S24=0,NA(),RTD("cqg.rtd",,"StudyData", "Low("&amp;$M$1&amp;") When Barix("&amp;$M$1&amp;",reference:=StartOfSession)="&amp;H24&amp;"", "Bar", "", "Low","5","0","All",,,"False","T","EveryTick"))</f>
        <v>#N/A</v>
      </c>
      <c r="Q24" s="160" t="e">
        <f>IF(S24=0,NA(),RTD("cqg.rtd",,"StudyData", "Close("&amp;$M$1&amp;") When Barix("&amp;$M$1&amp;",reference:=StartOfSession)="&amp;H24&amp;"", "Bar", "", "Close","5","0","All",,,"False","T","EveryTick"))</f>
        <v>#N/A</v>
      </c>
      <c r="R24" s="161">
        <v>0.4236111111111111</v>
      </c>
      <c r="S24" s="156">
        <f t="shared" si="2"/>
        <v>0</v>
      </c>
      <c r="T24" s="165"/>
    </row>
    <row r="25" spans="1:20" x14ac:dyDescent="0.3">
      <c r="A25" s="161">
        <v>0.42708333333333331</v>
      </c>
      <c r="B25" s="155">
        <f t="shared" si="0"/>
        <v>10</v>
      </c>
      <c r="C25" s="156">
        <f t="shared" si="1"/>
        <v>15</v>
      </c>
      <c r="D25" s="160" t="e">
        <f>IF(S25=0,NA(), RTD("cqg.rtd",,"StudyData", "Open("&amp;$B$2&amp;") When Barix("&amp;$B$2&amp;",reference:=StartOfDay)="&amp;H25&amp;"", "Bar", "", "Open","5","0","All",,,"False","T","EveryTick"))</f>
        <v>#N/A</v>
      </c>
      <c r="E25" s="160" t="e">
        <f>IF(S25=0,NA(),RTD("cqg.rtd",,"StudyData", "High("&amp;$B$2&amp;") When Barix("&amp;$B$2&amp;",reference:=StartOfDay)="&amp;H25&amp;"", "Bar", "", "High","5","0","All",,,"False","T","EveryTick"))</f>
        <v>#N/A</v>
      </c>
      <c r="F25" s="160" t="e">
        <f>IF(S25=0,NA(), RTD("cqg.rtd",,"StudyData", "Low("&amp;$B$2&amp;") When Barix("&amp;$B$2&amp;",reference:=StartOfDay)="&amp;H25&amp;"", "Bar", "", "Low","5","0","All",,,"False","T","EveryTick"))</f>
        <v>#N/A</v>
      </c>
      <c r="G25" s="160" t="e">
        <f>IF(S25=0,NA(),RTD("cqg.rtd",,"StudyData", "Close("&amp;$B$2&amp;") When Barix("&amp;$B$2&amp;",reference:=StartOfDay)="&amp;H25&amp;"", "Bar", "", "Close","5","0","All",,,"False","T","EveryTick"))</f>
        <v>#N/A</v>
      </c>
      <c r="H25" s="156">
        <f t="shared" si="3"/>
        <v>21</v>
      </c>
      <c r="N25" s="164" t="e">
        <f>IF(S25=0,NA(),RTD("cqg.rtd",,"StudyData", "Open("&amp;$M$1&amp;") When Barix("&amp;$M$1&amp;",reference:=StartOfSession)="&amp;H25&amp;"", "Bar", "", "Open","5","0","All",,,"False","T","EveryTick"))</f>
        <v>#N/A</v>
      </c>
      <c r="O25" s="164" t="e">
        <f>IF(S25=0,NA(), RTD("cqg.rtd",,"StudyData", "High("&amp;$M$1&amp;") When Barix("&amp;$M$1&amp;",reference:=StartOfSession)="&amp;H25&amp;"", "Bar", "", "High","5","0","All",,,"False","T","EveryTick"))</f>
        <v>#N/A</v>
      </c>
      <c r="P25" s="164" t="e">
        <f>IF(S25=0,NA(),RTD("cqg.rtd",,"StudyData", "Low("&amp;$M$1&amp;") When Barix("&amp;$M$1&amp;",reference:=StartOfSession)="&amp;H25&amp;"", "Bar", "", "Low","5","0","All",,,"False","T","EveryTick"))</f>
        <v>#N/A</v>
      </c>
      <c r="Q25" s="160" t="e">
        <f>IF(S25=0,NA(),RTD("cqg.rtd",,"StudyData", "Close("&amp;$M$1&amp;") When Barix("&amp;$M$1&amp;",reference:=StartOfSession)="&amp;H25&amp;"", "Bar", "", "Close","5","0","All",,,"False","T","EveryTick"))</f>
        <v>#N/A</v>
      </c>
      <c r="R25" s="161">
        <v>0.42708333333333331</v>
      </c>
      <c r="S25" s="156">
        <f t="shared" si="2"/>
        <v>0</v>
      </c>
      <c r="T25" s="165"/>
    </row>
    <row r="26" spans="1:20" x14ac:dyDescent="0.3">
      <c r="A26" s="161">
        <v>0.43055555555555558</v>
      </c>
      <c r="B26" s="155">
        <f t="shared" si="0"/>
        <v>10</v>
      </c>
      <c r="C26" s="156">
        <f t="shared" si="1"/>
        <v>20</v>
      </c>
      <c r="D26" s="160" t="e">
        <f>IF(S26=0,NA(), RTD("cqg.rtd",,"StudyData", "Open("&amp;$B$2&amp;") When Barix("&amp;$B$2&amp;",reference:=StartOfDay)="&amp;H26&amp;"", "Bar", "", "Open","5","0","All",,,"False","T","EveryTick"))</f>
        <v>#N/A</v>
      </c>
      <c r="E26" s="160" t="e">
        <f>IF(S26=0,NA(),RTD("cqg.rtd",,"StudyData", "High("&amp;$B$2&amp;") When Barix("&amp;$B$2&amp;",reference:=StartOfDay)="&amp;H26&amp;"", "Bar", "", "High","5","0","All",,,"False","T","EveryTick"))</f>
        <v>#N/A</v>
      </c>
      <c r="F26" s="160" t="e">
        <f>IF(S26=0,NA(), RTD("cqg.rtd",,"StudyData", "Low("&amp;$B$2&amp;") When Barix("&amp;$B$2&amp;",reference:=StartOfDay)="&amp;H26&amp;"", "Bar", "", "Low","5","0","All",,,"False","T","EveryTick"))</f>
        <v>#N/A</v>
      </c>
      <c r="G26" s="160" t="e">
        <f>IF(S26=0,NA(),RTD("cqg.rtd",,"StudyData", "Close("&amp;$B$2&amp;") When Barix("&amp;$B$2&amp;",reference:=StartOfDay)="&amp;H26&amp;"", "Bar", "", "Close","5","0","All",,,"False","T","EveryTick"))</f>
        <v>#N/A</v>
      </c>
      <c r="H26" s="156">
        <f t="shared" si="3"/>
        <v>22</v>
      </c>
      <c r="N26" s="164" t="e">
        <f>IF(S26=0,NA(),RTD("cqg.rtd",,"StudyData", "Open("&amp;$M$1&amp;") When Barix("&amp;$M$1&amp;",reference:=StartOfSession)="&amp;H26&amp;"", "Bar", "", "Open","5","0","All",,,"False","T","EveryTick"))</f>
        <v>#N/A</v>
      </c>
      <c r="O26" s="164" t="e">
        <f>IF(S26=0,NA(), RTD("cqg.rtd",,"StudyData", "High("&amp;$M$1&amp;") When Barix("&amp;$M$1&amp;",reference:=StartOfSession)="&amp;H26&amp;"", "Bar", "", "High","5","0","All",,,"False","T","EveryTick"))</f>
        <v>#N/A</v>
      </c>
      <c r="P26" s="164" t="e">
        <f>IF(S26=0,NA(),RTD("cqg.rtd",,"StudyData", "Low("&amp;$M$1&amp;") When Barix("&amp;$M$1&amp;",reference:=StartOfSession)="&amp;H26&amp;"", "Bar", "", "Low","5","0","All",,,"False","T","EveryTick"))</f>
        <v>#N/A</v>
      </c>
      <c r="Q26" s="160" t="e">
        <f>IF(S26=0,NA(),RTD("cqg.rtd",,"StudyData", "Close("&amp;$M$1&amp;") When Barix("&amp;$M$1&amp;",reference:=StartOfSession)="&amp;H26&amp;"", "Bar", "", "Close","5","0","All",,,"False","T","EveryTick"))</f>
        <v>#N/A</v>
      </c>
      <c r="R26" s="161">
        <v>0.43055555555555558</v>
      </c>
      <c r="S26" s="156">
        <f t="shared" si="2"/>
        <v>0</v>
      </c>
    </row>
    <row r="27" spans="1:20" x14ac:dyDescent="0.3">
      <c r="A27" s="161">
        <v>0.43402777777777773</v>
      </c>
      <c r="B27" s="155">
        <f t="shared" si="0"/>
        <v>10</v>
      </c>
      <c r="C27" s="156">
        <f t="shared" si="1"/>
        <v>25</v>
      </c>
      <c r="D27" s="160" t="e">
        <f>IF(S27=0,NA(), RTD("cqg.rtd",,"StudyData", "Open("&amp;$B$2&amp;") When Barix("&amp;$B$2&amp;",reference:=StartOfDay)="&amp;H27&amp;"", "Bar", "", "Open","5","0","All",,,"False","T","EveryTick"))</f>
        <v>#N/A</v>
      </c>
      <c r="E27" s="160" t="e">
        <f>IF(S27=0,NA(),RTD("cqg.rtd",,"StudyData", "High("&amp;$B$2&amp;") When Barix("&amp;$B$2&amp;",reference:=StartOfDay)="&amp;H27&amp;"", "Bar", "", "High","5","0","All",,,"False","T","EveryTick"))</f>
        <v>#N/A</v>
      </c>
      <c r="F27" s="160" t="e">
        <f>IF(S27=0,NA(), RTD("cqg.rtd",,"StudyData", "Low("&amp;$B$2&amp;") When Barix("&amp;$B$2&amp;",reference:=StartOfDay)="&amp;H27&amp;"", "Bar", "", "Low","5","0","All",,,"False","T","EveryTick"))</f>
        <v>#N/A</v>
      </c>
      <c r="G27" s="160" t="e">
        <f>IF(S27=0,NA(),RTD("cqg.rtd",,"StudyData", "Close("&amp;$B$2&amp;") When Barix("&amp;$B$2&amp;",reference:=StartOfDay)="&amp;H27&amp;"", "Bar", "", "Close","5","0","All",,,"False","T","EveryTick"))</f>
        <v>#N/A</v>
      </c>
      <c r="H27" s="156">
        <f t="shared" si="3"/>
        <v>23</v>
      </c>
      <c r="N27" s="164" t="e">
        <f>IF(S27=0,NA(),RTD("cqg.rtd",,"StudyData", "Open("&amp;$M$1&amp;") When Barix("&amp;$M$1&amp;",reference:=StartOfSession)="&amp;H27&amp;"", "Bar", "", "Open","5","0","All",,,"False","T","EveryTick"))</f>
        <v>#N/A</v>
      </c>
      <c r="O27" s="164" t="e">
        <f>IF(S27=0,NA(), RTD("cqg.rtd",,"StudyData", "High("&amp;$M$1&amp;") When Barix("&amp;$M$1&amp;",reference:=StartOfSession)="&amp;H27&amp;"", "Bar", "", "High","5","0","All",,,"False","T","EveryTick"))</f>
        <v>#N/A</v>
      </c>
      <c r="P27" s="164" t="e">
        <f>IF(S27=0,NA(),RTD("cqg.rtd",,"StudyData", "Low("&amp;$M$1&amp;") When Barix("&amp;$M$1&amp;",reference:=StartOfSession)="&amp;H27&amp;"", "Bar", "", "Low","5","0","All",,,"False","T","EveryTick"))</f>
        <v>#N/A</v>
      </c>
      <c r="Q27" s="160" t="e">
        <f>IF(S27=0,NA(),RTD("cqg.rtd",,"StudyData", "Close("&amp;$M$1&amp;") When Barix("&amp;$M$1&amp;",reference:=StartOfSession)="&amp;H27&amp;"", "Bar", "", "Close","5","0","All",,,"False","T","EveryTick"))</f>
        <v>#N/A</v>
      </c>
      <c r="R27" s="161">
        <v>0.43402777777777773</v>
      </c>
      <c r="S27" s="156">
        <f t="shared" si="2"/>
        <v>0</v>
      </c>
    </row>
    <row r="28" spans="1:20" x14ac:dyDescent="0.3">
      <c r="A28" s="161">
        <v>0.4375</v>
      </c>
      <c r="B28" s="155">
        <f t="shared" si="0"/>
        <v>10</v>
      </c>
      <c r="C28" s="156">
        <f t="shared" si="1"/>
        <v>30</v>
      </c>
      <c r="D28" s="160" t="e">
        <f>IF(S28=0,NA(), RTD("cqg.rtd",,"StudyData", "Open("&amp;$B$2&amp;") When Barix("&amp;$B$2&amp;",reference:=StartOfDay)="&amp;H28&amp;"", "Bar", "", "Open","5","0","All",,,"False","T","EveryTick"))</f>
        <v>#N/A</v>
      </c>
      <c r="E28" s="160" t="e">
        <f>IF(S28=0,NA(),RTD("cqg.rtd",,"StudyData", "High("&amp;$B$2&amp;") When Barix("&amp;$B$2&amp;",reference:=StartOfDay)="&amp;H28&amp;"", "Bar", "", "High","5","0","All",,,"False","T","EveryTick"))</f>
        <v>#N/A</v>
      </c>
      <c r="F28" s="160" t="e">
        <f>IF(S28=0,NA(), RTD("cqg.rtd",,"StudyData", "Low("&amp;$B$2&amp;") When Barix("&amp;$B$2&amp;",reference:=StartOfDay)="&amp;H28&amp;"", "Bar", "", "Low","5","0","All",,,"False","T","EveryTick"))</f>
        <v>#N/A</v>
      </c>
      <c r="G28" s="160" t="e">
        <f>IF(S28=0,NA(),RTD("cqg.rtd",,"StudyData", "Close("&amp;$B$2&amp;") When Barix("&amp;$B$2&amp;",reference:=StartOfDay)="&amp;H28&amp;"", "Bar", "", "Close","5","0","All",,,"False","T","EveryTick"))</f>
        <v>#N/A</v>
      </c>
      <c r="H28" s="156">
        <f t="shared" si="3"/>
        <v>24</v>
      </c>
      <c r="N28" s="164" t="e">
        <f>IF(S28=0,NA(),RTD("cqg.rtd",,"StudyData", "Open("&amp;$M$1&amp;") When Barix("&amp;$M$1&amp;",reference:=StartOfSession)="&amp;H28&amp;"", "Bar", "", "Open","5","0","All",,,"False","T","EveryTick"))</f>
        <v>#N/A</v>
      </c>
      <c r="O28" s="164" t="e">
        <f>IF(S28=0,NA(), RTD("cqg.rtd",,"StudyData", "High("&amp;$M$1&amp;") When Barix("&amp;$M$1&amp;",reference:=StartOfSession)="&amp;H28&amp;"", "Bar", "", "High","5","0","All",,,"False","T","EveryTick"))</f>
        <v>#N/A</v>
      </c>
      <c r="P28" s="164" t="e">
        <f>IF(S28=0,NA(),RTD("cqg.rtd",,"StudyData", "Low("&amp;$M$1&amp;") When Barix("&amp;$M$1&amp;",reference:=StartOfSession)="&amp;H28&amp;"", "Bar", "", "Low","5","0","All",,,"False","T","EveryTick"))</f>
        <v>#N/A</v>
      </c>
      <c r="Q28" s="160" t="e">
        <f>IF(S28=0,NA(),RTD("cqg.rtd",,"StudyData", "Close("&amp;$M$1&amp;") When Barix("&amp;$M$1&amp;",reference:=StartOfSession)="&amp;H28&amp;"", "Bar", "", "Close","5","0","All",,,"False","T","EveryTick"))</f>
        <v>#N/A</v>
      </c>
      <c r="R28" s="161">
        <v>0.4375</v>
      </c>
      <c r="S28" s="156">
        <f t="shared" si="2"/>
        <v>0</v>
      </c>
    </row>
    <row r="29" spans="1:20" x14ac:dyDescent="0.3">
      <c r="A29" s="161">
        <v>0.44097222222222227</v>
      </c>
      <c r="B29" s="155">
        <f t="shared" si="0"/>
        <v>10</v>
      </c>
      <c r="C29" s="156">
        <f t="shared" si="1"/>
        <v>35</v>
      </c>
      <c r="D29" s="160" t="e">
        <f>IF(S29=0,NA(), RTD("cqg.rtd",,"StudyData", "Open("&amp;$B$2&amp;") When Barix("&amp;$B$2&amp;",reference:=StartOfDay)="&amp;H29&amp;"", "Bar", "", "Open","5","0","All",,,"False","T","EveryTick"))</f>
        <v>#N/A</v>
      </c>
      <c r="E29" s="160" t="e">
        <f>IF(S29=0,NA(),RTD("cqg.rtd",,"StudyData", "High("&amp;$B$2&amp;") When Barix("&amp;$B$2&amp;",reference:=StartOfDay)="&amp;H29&amp;"", "Bar", "", "High","5","0","All",,,"False","T","EveryTick"))</f>
        <v>#N/A</v>
      </c>
      <c r="F29" s="160" t="e">
        <f>IF(S29=0,NA(), RTD("cqg.rtd",,"StudyData", "Low("&amp;$B$2&amp;") When Barix("&amp;$B$2&amp;",reference:=StartOfDay)="&amp;H29&amp;"", "Bar", "", "Low","5","0","All",,,"False","T","EveryTick"))</f>
        <v>#N/A</v>
      </c>
      <c r="G29" s="160" t="e">
        <f>IF(S29=0,NA(),RTD("cqg.rtd",,"StudyData", "Close("&amp;$B$2&amp;") When Barix("&amp;$B$2&amp;",reference:=StartOfDay)="&amp;H29&amp;"", "Bar", "", "Close","5","0","All",,,"False","T","EveryTick"))</f>
        <v>#N/A</v>
      </c>
      <c r="H29" s="156">
        <f t="shared" si="3"/>
        <v>25</v>
      </c>
      <c r="N29" s="164" t="e">
        <f>IF(S29=0,NA(),RTD("cqg.rtd",,"StudyData", "Open("&amp;$M$1&amp;") When Barix("&amp;$M$1&amp;",reference:=StartOfSession)="&amp;H29&amp;"", "Bar", "", "Open","5","0","All",,,"False","T","EveryTick"))</f>
        <v>#N/A</v>
      </c>
      <c r="O29" s="164" t="e">
        <f>IF(S29=0,NA(), RTD("cqg.rtd",,"StudyData", "High("&amp;$M$1&amp;") When Barix("&amp;$M$1&amp;",reference:=StartOfSession)="&amp;H29&amp;"", "Bar", "", "High","5","0","All",,,"False","T","EveryTick"))</f>
        <v>#N/A</v>
      </c>
      <c r="P29" s="164" t="e">
        <f>IF(S29=0,NA(),RTD("cqg.rtd",,"StudyData", "Low("&amp;$M$1&amp;") When Barix("&amp;$M$1&amp;",reference:=StartOfSession)="&amp;H29&amp;"", "Bar", "", "Low","5","0","All",,,"False","T","EveryTick"))</f>
        <v>#N/A</v>
      </c>
      <c r="Q29" s="160" t="e">
        <f>IF(S29=0,NA(),RTD("cqg.rtd",,"StudyData", "Close("&amp;$M$1&amp;") When Barix("&amp;$M$1&amp;",reference:=StartOfSession)="&amp;H29&amp;"", "Bar", "", "Close","5","0","All",,,"False","T","EveryTick"))</f>
        <v>#N/A</v>
      </c>
      <c r="R29" s="161">
        <v>0.44097222222222227</v>
      </c>
      <c r="S29" s="156">
        <f t="shared" si="2"/>
        <v>0</v>
      </c>
    </row>
    <row r="30" spans="1:20" x14ac:dyDescent="0.3">
      <c r="A30" s="161">
        <v>0.44444444444444442</v>
      </c>
      <c r="B30" s="155">
        <f t="shared" si="0"/>
        <v>10</v>
      </c>
      <c r="C30" s="156">
        <f t="shared" si="1"/>
        <v>40</v>
      </c>
      <c r="D30" s="160" t="e">
        <f>IF(S30=0,NA(), RTD("cqg.rtd",,"StudyData", "Open("&amp;$B$2&amp;") When Barix("&amp;$B$2&amp;",reference:=StartOfDay)="&amp;H30&amp;"", "Bar", "", "Open","5","0","All",,,"False","T","EveryTick"))</f>
        <v>#N/A</v>
      </c>
      <c r="E30" s="160" t="e">
        <f>IF(S30=0,NA(),RTD("cqg.rtd",,"StudyData", "High("&amp;$B$2&amp;") When Barix("&amp;$B$2&amp;",reference:=StartOfDay)="&amp;H30&amp;"", "Bar", "", "High","5","0","All",,,"False","T","EveryTick"))</f>
        <v>#N/A</v>
      </c>
      <c r="F30" s="160" t="e">
        <f>IF(S30=0,NA(), RTD("cqg.rtd",,"StudyData", "Low("&amp;$B$2&amp;") When Barix("&amp;$B$2&amp;",reference:=StartOfDay)="&amp;H30&amp;"", "Bar", "", "Low","5","0","All",,,"False","T","EveryTick"))</f>
        <v>#N/A</v>
      </c>
      <c r="G30" s="160" t="e">
        <f>IF(S30=0,NA(),RTD("cqg.rtd",,"StudyData", "Close("&amp;$B$2&amp;") When Barix("&amp;$B$2&amp;",reference:=StartOfDay)="&amp;H30&amp;"", "Bar", "", "Close","5","0","All",,,"False","T","EveryTick"))</f>
        <v>#N/A</v>
      </c>
      <c r="H30" s="156">
        <f t="shared" si="3"/>
        <v>26</v>
      </c>
      <c r="N30" s="164" t="e">
        <f>IF(S30=0,NA(),RTD("cqg.rtd",,"StudyData", "Open("&amp;$M$1&amp;") When Barix("&amp;$M$1&amp;",reference:=StartOfSession)="&amp;H30&amp;"", "Bar", "", "Open","5","0","All",,,"False","T","EveryTick"))</f>
        <v>#N/A</v>
      </c>
      <c r="O30" s="164" t="e">
        <f>IF(S30=0,NA(), RTD("cqg.rtd",,"StudyData", "High("&amp;$M$1&amp;") When Barix("&amp;$M$1&amp;",reference:=StartOfSession)="&amp;H30&amp;"", "Bar", "", "High","5","0","All",,,"False","T","EveryTick"))</f>
        <v>#N/A</v>
      </c>
      <c r="P30" s="164" t="e">
        <f>IF(S30=0,NA(),RTD("cqg.rtd",,"StudyData", "Low("&amp;$M$1&amp;") When Barix("&amp;$M$1&amp;",reference:=StartOfSession)="&amp;H30&amp;"", "Bar", "", "Low","5","0","All",,,"False","T","EveryTick"))</f>
        <v>#N/A</v>
      </c>
      <c r="Q30" s="160" t="e">
        <f>IF(S30=0,NA(),RTD("cqg.rtd",,"StudyData", "Close("&amp;$M$1&amp;") When Barix("&amp;$M$1&amp;",reference:=StartOfSession)="&amp;H30&amp;"", "Bar", "", "Close","5","0","All",,,"False","T","EveryTick"))</f>
        <v>#N/A</v>
      </c>
      <c r="R30" s="161">
        <v>0.44444444444444442</v>
      </c>
      <c r="S30" s="156">
        <f t="shared" si="2"/>
        <v>0</v>
      </c>
    </row>
    <row r="31" spans="1:20" x14ac:dyDescent="0.3">
      <c r="A31" s="161">
        <v>0.44791666666666669</v>
      </c>
      <c r="B31" s="155">
        <f t="shared" si="0"/>
        <v>10</v>
      </c>
      <c r="C31" s="156">
        <f t="shared" si="1"/>
        <v>45</v>
      </c>
      <c r="D31" s="160" t="e">
        <f>IF(S31=0,NA(), RTD("cqg.rtd",,"StudyData", "Open("&amp;$B$2&amp;") When Barix("&amp;$B$2&amp;",reference:=StartOfDay)="&amp;H31&amp;"", "Bar", "", "Open","5","0","All",,,"False","T","EveryTick"))</f>
        <v>#N/A</v>
      </c>
      <c r="E31" s="160" t="e">
        <f>IF(S31=0,NA(),RTD("cqg.rtd",,"StudyData", "High("&amp;$B$2&amp;") When Barix("&amp;$B$2&amp;",reference:=StartOfDay)="&amp;H31&amp;"", "Bar", "", "High","5","0","All",,,"False","T","EveryTick"))</f>
        <v>#N/A</v>
      </c>
      <c r="F31" s="160" t="e">
        <f>IF(S31=0,NA(), RTD("cqg.rtd",,"StudyData", "Low("&amp;$B$2&amp;") When Barix("&amp;$B$2&amp;",reference:=StartOfDay)="&amp;H31&amp;"", "Bar", "", "Low","5","0","All",,,"False","T","EveryTick"))</f>
        <v>#N/A</v>
      </c>
      <c r="G31" s="160" t="e">
        <f>IF(S31=0,NA(),RTD("cqg.rtd",,"StudyData", "Close("&amp;$B$2&amp;") When Barix("&amp;$B$2&amp;",reference:=StartOfDay)="&amp;H31&amp;"", "Bar", "", "Close","5","0","All",,,"False","T","EveryTick"))</f>
        <v>#N/A</v>
      </c>
      <c r="H31" s="156">
        <f t="shared" si="3"/>
        <v>27</v>
      </c>
      <c r="N31" s="164" t="e">
        <f>IF(S31=0,NA(),RTD("cqg.rtd",,"StudyData", "Open("&amp;$M$1&amp;") When Barix("&amp;$M$1&amp;",reference:=StartOfSession)="&amp;H31&amp;"", "Bar", "", "Open","5","0","All",,,"False","T","EveryTick"))</f>
        <v>#N/A</v>
      </c>
      <c r="O31" s="164" t="e">
        <f>IF(S31=0,NA(), RTD("cqg.rtd",,"StudyData", "High("&amp;$M$1&amp;") When Barix("&amp;$M$1&amp;",reference:=StartOfSession)="&amp;H31&amp;"", "Bar", "", "High","5","0","All",,,"False","T","EveryTick"))</f>
        <v>#N/A</v>
      </c>
      <c r="P31" s="164" t="e">
        <f>IF(S31=0,NA(),RTD("cqg.rtd",,"StudyData", "Low("&amp;$M$1&amp;") When Barix("&amp;$M$1&amp;",reference:=StartOfSession)="&amp;H31&amp;"", "Bar", "", "Low","5","0","All",,,"False","T","EveryTick"))</f>
        <v>#N/A</v>
      </c>
      <c r="Q31" s="160" t="e">
        <f>IF(S31=0,NA(),RTD("cqg.rtd",,"StudyData", "Close("&amp;$M$1&amp;") When Barix("&amp;$M$1&amp;",reference:=StartOfSession)="&amp;H31&amp;"", "Bar", "", "Close","5","0","All",,,"False","T","EveryTick"))</f>
        <v>#N/A</v>
      </c>
      <c r="R31" s="161">
        <v>0.44791666666666669</v>
      </c>
      <c r="S31" s="156">
        <f t="shared" si="2"/>
        <v>0</v>
      </c>
    </row>
    <row r="32" spans="1:20" x14ac:dyDescent="0.3">
      <c r="A32" s="161">
        <v>0.4513888888888889</v>
      </c>
      <c r="B32" s="155">
        <f t="shared" si="0"/>
        <v>10</v>
      </c>
      <c r="C32" s="156">
        <f t="shared" si="1"/>
        <v>50</v>
      </c>
      <c r="D32" s="160" t="e">
        <f>IF(S32=0,NA(), RTD("cqg.rtd",,"StudyData", "Open("&amp;$B$2&amp;") When Barix("&amp;$B$2&amp;",reference:=StartOfDay)="&amp;H32&amp;"", "Bar", "", "Open","5","0","All",,,"False","T","EveryTick"))</f>
        <v>#N/A</v>
      </c>
      <c r="E32" s="160" t="e">
        <f>IF(S32=0,NA(),RTD("cqg.rtd",,"StudyData", "High("&amp;$B$2&amp;") When Barix("&amp;$B$2&amp;",reference:=StartOfDay)="&amp;H32&amp;"", "Bar", "", "High","5","0","All",,,"False","T","EveryTick"))</f>
        <v>#N/A</v>
      </c>
      <c r="F32" s="160" t="e">
        <f>IF(S32=0,NA(), RTD("cqg.rtd",,"StudyData", "Low("&amp;$B$2&amp;") When Barix("&amp;$B$2&amp;",reference:=StartOfDay)="&amp;H32&amp;"", "Bar", "", "Low","5","0","All",,,"False","T","EveryTick"))</f>
        <v>#N/A</v>
      </c>
      <c r="G32" s="160" t="e">
        <f>IF(S32=0,NA(),RTD("cqg.rtd",,"StudyData", "Close("&amp;$B$2&amp;") When Barix("&amp;$B$2&amp;",reference:=StartOfDay)="&amp;H32&amp;"", "Bar", "", "Close","5","0","All",,,"False","T","EveryTick"))</f>
        <v>#N/A</v>
      </c>
      <c r="H32" s="156">
        <f t="shared" si="3"/>
        <v>28</v>
      </c>
      <c r="N32" s="164" t="e">
        <f>IF(S32=0,NA(),RTD("cqg.rtd",,"StudyData", "Open("&amp;$M$1&amp;") When Barix("&amp;$M$1&amp;",reference:=StartOfSession)="&amp;H32&amp;"", "Bar", "", "Open","5","0","All",,,"False","T","EveryTick"))</f>
        <v>#N/A</v>
      </c>
      <c r="O32" s="164" t="e">
        <f>IF(S32=0,NA(), RTD("cqg.rtd",,"StudyData", "High("&amp;$M$1&amp;") When Barix("&amp;$M$1&amp;",reference:=StartOfSession)="&amp;H32&amp;"", "Bar", "", "High","5","0","All",,,"False","T","EveryTick"))</f>
        <v>#N/A</v>
      </c>
      <c r="P32" s="164" t="e">
        <f>IF(S32=0,NA(),RTD("cqg.rtd",,"StudyData", "Low("&amp;$M$1&amp;") When Barix("&amp;$M$1&amp;",reference:=StartOfSession)="&amp;H32&amp;"", "Bar", "", "Low","5","0","All",,,"False","T","EveryTick"))</f>
        <v>#N/A</v>
      </c>
      <c r="Q32" s="160" t="e">
        <f>IF(S32=0,NA(),RTD("cqg.rtd",,"StudyData", "Close("&amp;$M$1&amp;") When Barix("&amp;$M$1&amp;",reference:=StartOfSession)="&amp;H32&amp;"", "Bar", "", "Close","5","0","All",,,"False","T","EveryTick"))</f>
        <v>#N/A</v>
      </c>
      <c r="R32" s="161">
        <v>0.4513888888888889</v>
      </c>
      <c r="S32" s="156">
        <f t="shared" si="2"/>
        <v>0</v>
      </c>
    </row>
    <row r="33" spans="1:19" x14ac:dyDescent="0.3">
      <c r="A33" s="161">
        <v>0.4548611111111111</v>
      </c>
      <c r="B33" s="155">
        <f t="shared" si="0"/>
        <v>10</v>
      </c>
      <c r="C33" s="156">
        <f t="shared" si="1"/>
        <v>55</v>
      </c>
      <c r="D33" s="160" t="e">
        <f>IF(S33=0,NA(), RTD("cqg.rtd",,"StudyData", "Open("&amp;$B$2&amp;") When Barix("&amp;$B$2&amp;",reference:=StartOfDay)="&amp;H33&amp;"", "Bar", "", "Open","5","0","All",,,"False","T","EveryTick"))</f>
        <v>#N/A</v>
      </c>
      <c r="E33" s="160" t="e">
        <f>IF(S33=0,NA(),RTD("cqg.rtd",,"StudyData", "High("&amp;$B$2&amp;") When Barix("&amp;$B$2&amp;",reference:=StartOfDay)="&amp;H33&amp;"", "Bar", "", "High","5","0","All",,,"False","T","EveryTick"))</f>
        <v>#N/A</v>
      </c>
      <c r="F33" s="160" t="e">
        <f>IF(S33=0,NA(), RTD("cqg.rtd",,"StudyData", "Low("&amp;$B$2&amp;") When Barix("&amp;$B$2&amp;",reference:=StartOfDay)="&amp;H33&amp;"", "Bar", "", "Low","5","0","All",,,"False","T","EveryTick"))</f>
        <v>#N/A</v>
      </c>
      <c r="G33" s="160" t="e">
        <f>IF(S33=0,NA(),RTD("cqg.rtd",,"StudyData", "Close("&amp;$B$2&amp;") When Barix("&amp;$B$2&amp;",reference:=StartOfDay)="&amp;H33&amp;"", "Bar", "", "Close","5","0","All",,,"False","T","EveryTick"))</f>
        <v>#N/A</v>
      </c>
      <c r="H33" s="156">
        <f t="shared" si="3"/>
        <v>29</v>
      </c>
      <c r="N33" s="164" t="e">
        <f>IF(S33=0,NA(),RTD("cqg.rtd",,"StudyData", "Open("&amp;$M$1&amp;") When Barix("&amp;$M$1&amp;",reference:=StartOfSession)="&amp;H33&amp;"", "Bar", "", "Open","5","0","All",,,"False","T","EveryTick"))</f>
        <v>#N/A</v>
      </c>
      <c r="O33" s="164" t="e">
        <f>IF(S33=0,NA(), RTD("cqg.rtd",,"StudyData", "High("&amp;$M$1&amp;") When Barix("&amp;$M$1&amp;",reference:=StartOfSession)="&amp;H33&amp;"", "Bar", "", "High","5","0","All",,,"False","T","EveryTick"))</f>
        <v>#N/A</v>
      </c>
      <c r="P33" s="164" t="e">
        <f>IF(S33=0,NA(),RTD("cqg.rtd",,"StudyData", "Low("&amp;$M$1&amp;") When Barix("&amp;$M$1&amp;",reference:=StartOfSession)="&amp;H33&amp;"", "Bar", "", "Low","5","0","All",,,"False","T","EveryTick"))</f>
        <v>#N/A</v>
      </c>
      <c r="Q33" s="160" t="e">
        <f>IF(S33=0,NA(),RTD("cqg.rtd",,"StudyData", "Close("&amp;$M$1&amp;") When Barix("&amp;$M$1&amp;",reference:=StartOfSession)="&amp;H33&amp;"", "Bar", "", "Close","5","0","All",,,"False","T","EveryTick"))</f>
        <v>#N/A</v>
      </c>
      <c r="R33" s="161">
        <v>0.4548611111111111</v>
      </c>
      <c r="S33" s="156">
        <f t="shared" si="2"/>
        <v>0</v>
      </c>
    </row>
    <row r="34" spans="1:19" x14ac:dyDescent="0.3">
      <c r="A34" s="161">
        <v>0.45833333333333331</v>
      </c>
      <c r="B34" s="155">
        <f t="shared" si="0"/>
        <v>11</v>
      </c>
      <c r="C34" s="156">
        <f t="shared" si="1"/>
        <v>0</v>
      </c>
      <c r="D34" s="160" t="e">
        <f>IF(S34=0,NA(), RTD("cqg.rtd",,"StudyData", "Open("&amp;$B$2&amp;") When Barix("&amp;$B$2&amp;",reference:=StartOfDay)="&amp;H34&amp;"", "Bar", "", "Open","5","0","All",,,"False","T","EveryTick"))</f>
        <v>#N/A</v>
      </c>
      <c r="E34" s="160" t="e">
        <f>IF(S34=0,NA(),RTD("cqg.rtd",,"StudyData", "High("&amp;$B$2&amp;") When Barix("&amp;$B$2&amp;",reference:=StartOfDay)="&amp;H34&amp;"", "Bar", "", "High","5","0","All",,,"False","T","EveryTick"))</f>
        <v>#N/A</v>
      </c>
      <c r="F34" s="160" t="e">
        <f>IF(S34=0,NA(), RTD("cqg.rtd",,"StudyData", "Low("&amp;$B$2&amp;") When Barix("&amp;$B$2&amp;",reference:=StartOfDay)="&amp;H34&amp;"", "Bar", "", "Low","5","0","All",,,"False","T","EveryTick"))</f>
        <v>#N/A</v>
      </c>
      <c r="G34" s="160" t="e">
        <f>IF(S34=0,NA(),RTD("cqg.rtd",,"StudyData", "Close("&amp;$B$2&amp;") When Barix("&amp;$B$2&amp;",reference:=StartOfDay)="&amp;H34&amp;"", "Bar", "", "Close","5","0","All",,,"False","T","EveryTick"))</f>
        <v>#N/A</v>
      </c>
      <c r="H34" s="156">
        <f t="shared" si="3"/>
        <v>30</v>
      </c>
      <c r="N34" s="164" t="e">
        <f>IF(S34=0,NA(),RTD("cqg.rtd",,"StudyData", "Open("&amp;$M$1&amp;") When Barix("&amp;$M$1&amp;",reference:=StartOfSession)="&amp;H34&amp;"", "Bar", "", "Open","5","0","All",,,"False","T","EveryTick"))</f>
        <v>#N/A</v>
      </c>
      <c r="O34" s="164" t="e">
        <f>IF(S34=0,NA(), RTD("cqg.rtd",,"StudyData", "High("&amp;$M$1&amp;") When Barix("&amp;$M$1&amp;",reference:=StartOfSession)="&amp;H34&amp;"", "Bar", "", "High","5","0","All",,,"False","T","EveryTick"))</f>
        <v>#N/A</v>
      </c>
      <c r="P34" s="164" t="e">
        <f>IF(S34=0,NA(),RTD("cqg.rtd",,"StudyData", "Low("&amp;$M$1&amp;") When Barix("&amp;$M$1&amp;",reference:=StartOfSession)="&amp;H34&amp;"", "Bar", "", "Low","5","0","All",,,"False","T","EveryTick"))</f>
        <v>#N/A</v>
      </c>
      <c r="Q34" s="160" t="e">
        <f>IF(S34=0,NA(),RTD("cqg.rtd",,"StudyData", "Close("&amp;$M$1&amp;") When Barix("&amp;$M$1&amp;",reference:=StartOfSession)="&amp;H34&amp;"", "Bar", "", "Close","5","0","All",,,"False","T","EveryTick"))</f>
        <v>#N/A</v>
      </c>
      <c r="R34" s="161">
        <v>0.45833333333333331</v>
      </c>
      <c r="S34" s="156">
        <f t="shared" si="2"/>
        <v>0</v>
      </c>
    </row>
    <row r="35" spans="1:19" x14ac:dyDescent="0.3">
      <c r="A35" s="161">
        <v>0.46180555555555558</v>
      </c>
      <c r="B35" s="155">
        <f t="shared" si="0"/>
        <v>11</v>
      </c>
      <c r="C35" s="156">
        <f t="shared" si="1"/>
        <v>5</v>
      </c>
      <c r="D35" s="160" t="e">
        <f>IF(S35=0,NA(), RTD("cqg.rtd",,"StudyData", "Open("&amp;$B$2&amp;") When Barix("&amp;$B$2&amp;",reference:=StartOfDay)="&amp;H35&amp;"", "Bar", "", "Open","5","0","All",,,"False","T","EveryTick"))</f>
        <v>#N/A</v>
      </c>
      <c r="E35" s="160" t="e">
        <f>IF(S35=0,NA(),RTD("cqg.rtd",,"StudyData", "High("&amp;$B$2&amp;") When Barix("&amp;$B$2&amp;",reference:=StartOfDay)="&amp;H35&amp;"", "Bar", "", "High","5","0","All",,,"False","T","EveryTick"))</f>
        <v>#N/A</v>
      </c>
      <c r="F35" s="160" t="e">
        <f>IF(S35=0,NA(), RTD("cqg.rtd",,"StudyData", "Low("&amp;$B$2&amp;") When Barix("&amp;$B$2&amp;",reference:=StartOfDay)="&amp;H35&amp;"", "Bar", "", "Low","5","0","All",,,"False","T","EveryTick"))</f>
        <v>#N/A</v>
      </c>
      <c r="G35" s="160" t="e">
        <f>IF(S35=0,NA(),RTD("cqg.rtd",,"StudyData", "Close("&amp;$B$2&amp;") When Barix("&amp;$B$2&amp;",reference:=StartOfDay)="&amp;H35&amp;"", "Bar", "", "Close","5","0","All",,,"False","T","EveryTick"))</f>
        <v>#N/A</v>
      </c>
      <c r="H35" s="156">
        <f t="shared" si="3"/>
        <v>31</v>
      </c>
      <c r="N35" s="164" t="e">
        <f>IF(S35=0,NA(),RTD("cqg.rtd",,"StudyData", "Open("&amp;$M$1&amp;") When Barix("&amp;$M$1&amp;",reference:=StartOfSession)="&amp;H35&amp;"", "Bar", "", "Open","5","0","All",,,"False","T","EveryTick"))</f>
        <v>#N/A</v>
      </c>
      <c r="O35" s="164" t="e">
        <f>IF(S35=0,NA(), RTD("cqg.rtd",,"StudyData", "High("&amp;$M$1&amp;") When Barix("&amp;$M$1&amp;",reference:=StartOfSession)="&amp;H35&amp;"", "Bar", "", "High","5","0","All",,,"False","T","EveryTick"))</f>
        <v>#N/A</v>
      </c>
      <c r="P35" s="164" t="e">
        <f>IF(S35=0,NA(),RTD("cqg.rtd",,"StudyData", "Low("&amp;$M$1&amp;") When Barix("&amp;$M$1&amp;",reference:=StartOfSession)="&amp;H35&amp;"", "Bar", "", "Low","5","0","All",,,"False","T","EveryTick"))</f>
        <v>#N/A</v>
      </c>
      <c r="Q35" s="160" t="e">
        <f>IF(S35=0,NA(),RTD("cqg.rtd",,"StudyData", "Close("&amp;$M$1&amp;") When Barix("&amp;$M$1&amp;",reference:=StartOfSession)="&amp;H35&amp;"", "Bar", "", "Close","5","0","All",,,"False","T","EveryTick"))</f>
        <v>#N/A</v>
      </c>
      <c r="R35" s="161">
        <v>0.46180555555555558</v>
      </c>
      <c r="S35" s="156">
        <f t="shared" si="2"/>
        <v>0</v>
      </c>
    </row>
    <row r="36" spans="1:19" x14ac:dyDescent="0.3">
      <c r="A36" s="161">
        <v>0.46527777777777773</v>
      </c>
      <c r="B36" s="155">
        <f t="shared" si="0"/>
        <v>11</v>
      </c>
      <c r="C36" s="156">
        <f t="shared" si="1"/>
        <v>10</v>
      </c>
      <c r="D36" s="160" t="e">
        <f>IF(S36=0,NA(), RTD("cqg.rtd",,"StudyData", "Open("&amp;$B$2&amp;") When Barix("&amp;$B$2&amp;",reference:=StartOfDay)="&amp;H36&amp;"", "Bar", "", "Open","5","0","All",,,"False","T","EveryTick"))</f>
        <v>#N/A</v>
      </c>
      <c r="E36" s="160" t="e">
        <f>IF(S36=0,NA(),RTD("cqg.rtd",,"StudyData", "High("&amp;$B$2&amp;") When Barix("&amp;$B$2&amp;",reference:=StartOfDay)="&amp;H36&amp;"", "Bar", "", "High","5","0","All",,,"False","T","EveryTick"))</f>
        <v>#N/A</v>
      </c>
      <c r="F36" s="160" t="e">
        <f>IF(S36=0,NA(), RTD("cqg.rtd",,"StudyData", "Low("&amp;$B$2&amp;") When Barix("&amp;$B$2&amp;",reference:=StartOfDay)="&amp;H36&amp;"", "Bar", "", "Low","5","0","All",,,"False","T","EveryTick"))</f>
        <v>#N/A</v>
      </c>
      <c r="G36" s="160" t="e">
        <f>IF(S36=0,NA(),RTD("cqg.rtd",,"StudyData", "Close("&amp;$B$2&amp;") When Barix("&amp;$B$2&amp;",reference:=StartOfDay)="&amp;H36&amp;"", "Bar", "", "Close","5","0","All",,,"False","T","EveryTick"))</f>
        <v>#N/A</v>
      </c>
      <c r="H36" s="156">
        <f t="shared" si="3"/>
        <v>32</v>
      </c>
      <c r="N36" s="164" t="e">
        <f>IF(S36=0,NA(),RTD("cqg.rtd",,"StudyData", "Open("&amp;$M$1&amp;") When Barix("&amp;$M$1&amp;",reference:=StartOfSession)="&amp;H36&amp;"", "Bar", "", "Open","5","0","All",,,"False","T","EveryTick"))</f>
        <v>#N/A</v>
      </c>
      <c r="O36" s="164" t="e">
        <f>IF(S36=0,NA(), RTD("cqg.rtd",,"StudyData", "High("&amp;$M$1&amp;") When Barix("&amp;$M$1&amp;",reference:=StartOfSession)="&amp;H36&amp;"", "Bar", "", "High","5","0","All",,,"False","T","EveryTick"))</f>
        <v>#N/A</v>
      </c>
      <c r="P36" s="164" t="e">
        <f>IF(S36=0,NA(),RTD("cqg.rtd",,"StudyData", "Low("&amp;$M$1&amp;") When Barix("&amp;$M$1&amp;",reference:=StartOfSession)="&amp;H36&amp;"", "Bar", "", "Low","5","0","All",,,"False","T","EveryTick"))</f>
        <v>#N/A</v>
      </c>
      <c r="Q36" s="160" t="e">
        <f>IF(S36=0,NA(),RTD("cqg.rtd",,"StudyData", "Close("&amp;$M$1&amp;") When Barix("&amp;$M$1&amp;",reference:=StartOfSession)="&amp;H36&amp;"", "Bar", "", "Close","5","0","All",,,"False","T","EveryTick"))</f>
        <v>#N/A</v>
      </c>
      <c r="R36" s="161">
        <v>0.46527777777777773</v>
      </c>
      <c r="S36" s="156">
        <f t="shared" si="2"/>
        <v>0</v>
      </c>
    </row>
    <row r="37" spans="1:19" x14ac:dyDescent="0.3">
      <c r="A37" s="161">
        <v>0.46875</v>
      </c>
      <c r="B37" s="155">
        <f t="shared" si="0"/>
        <v>11</v>
      </c>
      <c r="C37" s="156">
        <f t="shared" si="1"/>
        <v>15</v>
      </c>
      <c r="D37" s="160" t="e">
        <f>IF(S37=0,NA(), RTD("cqg.rtd",,"StudyData", "Open("&amp;$B$2&amp;") When Barix("&amp;$B$2&amp;",reference:=StartOfDay)="&amp;H37&amp;"", "Bar", "", "Open","5","0","All",,,"False","T","EveryTick"))</f>
        <v>#N/A</v>
      </c>
      <c r="E37" s="160" t="e">
        <f>IF(S37=0,NA(),RTD("cqg.rtd",,"StudyData", "High("&amp;$B$2&amp;") When Barix("&amp;$B$2&amp;",reference:=StartOfDay)="&amp;H37&amp;"", "Bar", "", "High","5","0","All",,,"False","T","EveryTick"))</f>
        <v>#N/A</v>
      </c>
      <c r="F37" s="160" t="e">
        <f>IF(S37=0,NA(), RTD("cqg.rtd",,"StudyData", "Low("&amp;$B$2&amp;") When Barix("&amp;$B$2&amp;",reference:=StartOfDay)="&amp;H37&amp;"", "Bar", "", "Low","5","0","All",,,"False","T","EveryTick"))</f>
        <v>#N/A</v>
      </c>
      <c r="G37" s="160" t="e">
        <f>IF(S37=0,NA(),RTD("cqg.rtd",,"StudyData", "Close("&amp;$B$2&amp;") When Barix("&amp;$B$2&amp;",reference:=StartOfDay)="&amp;H37&amp;"", "Bar", "", "Close","5","0","All",,,"False","T","EveryTick"))</f>
        <v>#N/A</v>
      </c>
      <c r="H37" s="156">
        <f t="shared" si="3"/>
        <v>33</v>
      </c>
      <c r="N37" s="164" t="e">
        <f>IF(S37=0,NA(),RTD("cqg.rtd",,"StudyData", "Open("&amp;$M$1&amp;") When Barix("&amp;$M$1&amp;",reference:=StartOfSession)="&amp;H37&amp;"", "Bar", "", "Open","5","0","All",,,"False","T","EveryTick"))</f>
        <v>#N/A</v>
      </c>
      <c r="O37" s="164" t="e">
        <f>IF(S37=0,NA(), RTD("cqg.rtd",,"StudyData", "High("&amp;$M$1&amp;") When Barix("&amp;$M$1&amp;",reference:=StartOfSession)="&amp;H37&amp;"", "Bar", "", "High","5","0","All",,,"False","T","EveryTick"))</f>
        <v>#N/A</v>
      </c>
      <c r="P37" s="164" t="e">
        <f>IF(S37=0,NA(),RTD("cqg.rtd",,"StudyData", "Low("&amp;$M$1&amp;") When Barix("&amp;$M$1&amp;",reference:=StartOfSession)="&amp;H37&amp;"", "Bar", "", "Low","5","0","All",,,"False","T","EveryTick"))</f>
        <v>#N/A</v>
      </c>
      <c r="Q37" s="160" t="e">
        <f>IF(S37=0,NA(),RTD("cqg.rtd",,"StudyData", "Close("&amp;$M$1&amp;") When Barix("&amp;$M$1&amp;",reference:=StartOfSession)="&amp;H37&amp;"", "Bar", "", "Close","5","0","All",,,"False","T","EveryTick"))</f>
        <v>#N/A</v>
      </c>
      <c r="R37" s="161">
        <v>0.46875</v>
      </c>
      <c r="S37" s="156">
        <f t="shared" si="2"/>
        <v>0</v>
      </c>
    </row>
    <row r="38" spans="1:19" x14ac:dyDescent="0.3">
      <c r="A38" s="161">
        <v>0.47222222222222227</v>
      </c>
      <c r="B38" s="155">
        <f t="shared" si="0"/>
        <v>11</v>
      </c>
      <c r="C38" s="156">
        <f t="shared" si="1"/>
        <v>20</v>
      </c>
      <c r="D38" s="160" t="e">
        <f>IF(S38=0,NA(), RTD("cqg.rtd",,"StudyData", "Open("&amp;$B$2&amp;") When Barix("&amp;$B$2&amp;",reference:=StartOfDay)="&amp;H38&amp;"", "Bar", "", "Open","5","0","All",,,"False","T","EveryTick"))</f>
        <v>#N/A</v>
      </c>
      <c r="E38" s="160" t="e">
        <f>IF(S38=0,NA(),RTD("cqg.rtd",,"StudyData", "High("&amp;$B$2&amp;") When Barix("&amp;$B$2&amp;",reference:=StartOfDay)="&amp;H38&amp;"", "Bar", "", "High","5","0","All",,,"False","T","EveryTick"))</f>
        <v>#N/A</v>
      </c>
      <c r="F38" s="160" t="e">
        <f>IF(S38=0,NA(), RTD("cqg.rtd",,"StudyData", "Low("&amp;$B$2&amp;") When Barix("&amp;$B$2&amp;",reference:=StartOfDay)="&amp;H38&amp;"", "Bar", "", "Low","5","0","All",,,"False","T","EveryTick"))</f>
        <v>#N/A</v>
      </c>
      <c r="G38" s="160" t="e">
        <f>IF(S38=0,NA(),RTD("cqg.rtd",,"StudyData", "Close("&amp;$B$2&amp;") When Barix("&amp;$B$2&amp;",reference:=StartOfDay)="&amp;H38&amp;"", "Bar", "", "Close","5","0","All",,,"False","T","EveryTick"))</f>
        <v>#N/A</v>
      </c>
      <c r="H38" s="156">
        <f t="shared" si="3"/>
        <v>34</v>
      </c>
      <c r="N38" s="164" t="e">
        <f>IF(S38=0,NA(),RTD("cqg.rtd",,"StudyData", "Open("&amp;$M$1&amp;") When Barix("&amp;$M$1&amp;",reference:=StartOfSession)="&amp;H38&amp;"", "Bar", "", "Open","5","0","All",,,"False","T","EveryTick"))</f>
        <v>#N/A</v>
      </c>
      <c r="O38" s="164" t="e">
        <f>IF(S38=0,NA(), RTD("cqg.rtd",,"StudyData", "High("&amp;$M$1&amp;") When Barix("&amp;$M$1&amp;",reference:=StartOfSession)="&amp;H38&amp;"", "Bar", "", "High","5","0","All",,,"False","T","EveryTick"))</f>
        <v>#N/A</v>
      </c>
      <c r="P38" s="164" t="e">
        <f>IF(S38=0,NA(),RTD("cqg.rtd",,"StudyData", "Low("&amp;$M$1&amp;") When Barix("&amp;$M$1&amp;",reference:=StartOfSession)="&amp;H38&amp;"", "Bar", "", "Low","5","0","All",,,"False","T","EveryTick"))</f>
        <v>#N/A</v>
      </c>
      <c r="Q38" s="160" t="e">
        <f>IF(S38=0,NA(),RTD("cqg.rtd",,"StudyData", "Close("&amp;$M$1&amp;") When Barix("&amp;$M$1&amp;",reference:=StartOfSession)="&amp;H38&amp;"", "Bar", "", "Close","5","0","All",,,"False","T","EveryTick"))</f>
        <v>#N/A</v>
      </c>
      <c r="R38" s="161">
        <v>0.47222222222222227</v>
      </c>
      <c r="S38" s="156">
        <f t="shared" si="2"/>
        <v>0</v>
      </c>
    </row>
    <row r="39" spans="1:19" x14ac:dyDescent="0.3">
      <c r="A39" s="161">
        <v>0.47569444444444442</v>
      </c>
      <c r="B39" s="155">
        <f t="shared" si="0"/>
        <v>11</v>
      </c>
      <c r="C39" s="156">
        <f t="shared" si="1"/>
        <v>25</v>
      </c>
      <c r="D39" s="160" t="e">
        <f>IF(S39=0,NA(), RTD("cqg.rtd",,"StudyData", "Open("&amp;$B$2&amp;") When Barix("&amp;$B$2&amp;",reference:=StartOfDay)="&amp;H39&amp;"", "Bar", "", "Open","5","0","All",,,"False","T","EveryTick"))</f>
        <v>#N/A</v>
      </c>
      <c r="E39" s="160" t="e">
        <f>IF(S39=0,NA(),RTD("cqg.rtd",,"StudyData", "High("&amp;$B$2&amp;") When Barix("&amp;$B$2&amp;",reference:=StartOfDay)="&amp;H39&amp;"", "Bar", "", "High","5","0","All",,,"False","T","EveryTick"))</f>
        <v>#N/A</v>
      </c>
      <c r="F39" s="160" t="e">
        <f>IF(S39=0,NA(), RTD("cqg.rtd",,"StudyData", "Low("&amp;$B$2&amp;") When Barix("&amp;$B$2&amp;",reference:=StartOfDay)="&amp;H39&amp;"", "Bar", "", "Low","5","0","All",,,"False","T","EveryTick"))</f>
        <v>#N/A</v>
      </c>
      <c r="G39" s="160" t="e">
        <f>IF(S39=0,NA(),RTD("cqg.rtd",,"StudyData", "Close("&amp;$B$2&amp;") When Barix("&amp;$B$2&amp;",reference:=StartOfDay)="&amp;H39&amp;"", "Bar", "", "Close","5","0","All",,,"False","T","EveryTick"))</f>
        <v>#N/A</v>
      </c>
      <c r="H39" s="156">
        <f t="shared" si="3"/>
        <v>35</v>
      </c>
      <c r="N39" s="164" t="e">
        <f>IF(S39=0,NA(),RTD("cqg.rtd",,"StudyData", "Open("&amp;$M$1&amp;") When Barix("&amp;$M$1&amp;",reference:=StartOfSession)="&amp;H39&amp;"", "Bar", "", "Open","5","0","All",,,"False","T","EveryTick"))</f>
        <v>#N/A</v>
      </c>
      <c r="O39" s="164" t="e">
        <f>IF(S39=0,NA(), RTD("cqg.rtd",,"StudyData", "High("&amp;$M$1&amp;") When Barix("&amp;$M$1&amp;",reference:=StartOfSession)="&amp;H39&amp;"", "Bar", "", "High","5","0","All",,,"False","T","EveryTick"))</f>
        <v>#N/A</v>
      </c>
      <c r="P39" s="164" t="e">
        <f>IF(S39=0,NA(),RTD("cqg.rtd",,"StudyData", "Low("&amp;$M$1&amp;") When Barix("&amp;$M$1&amp;",reference:=StartOfSession)="&amp;H39&amp;"", "Bar", "", "Low","5","0","All",,,"False","T","EveryTick"))</f>
        <v>#N/A</v>
      </c>
      <c r="Q39" s="160" t="e">
        <f>IF(S39=0,NA(),RTD("cqg.rtd",,"StudyData", "Close("&amp;$M$1&amp;") When Barix("&amp;$M$1&amp;",reference:=StartOfSession)="&amp;H39&amp;"", "Bar", "", "Close","5","0","All",,,"False","T","EveryTick"))</f>
        <v>#N/A</v>
      </c>
      <c r="R39" s="161">
        <v>0.47569444444444442</v>
      </c>
      <c r="S39" s="156">
        <f t="shared" si="2"/>
        <v>0</v>
      </c>
    </row>
    <row r="40" spans="1:19" x14ac:dyDescent="0.3">
      <c r="A40" s="161">
        <v>0.47916666666666669</v>
      </c>
      <c r="B40" s="155">
        <f t="shared" si="0"/>
        <v>11</v>
      </c>
      <c r="C40" s="156">
        <f t="shared" si="1"/>
        <v>30</v>
      </c>
      <c r="D40" s="160" t="e">
        <f>IF(S40=0,NA(), RTD("cqg.rtd",,"StudyData", "Open("&amp;$B$2&amp;") When Barix("&amp;$B$2&amp;",reference:=StartOfDay)="&amp;H40&amp;"", "Bar", "", "Open","5","0","All",,,"False","T","EveryTick"))</f>
        <v>#N/A</v>
      </c>
      <c r="E40" s="160" t="e">
        <f>IF(S40=0,NA(),RTD("cqg.rtd",,"StudyData", "High("&amp;$B$2&amp;") When Barix("&amp;$B$2&amp;",reference:=StartOfDay)="&amp;H40&amp;"", "Bar", "", "High","5","0","All",,,"False","T","EveryTick"))</f>
        <v>#N/A</v>
      </c>
      <c r="F40" s="160" t="e">
        <f>IF(S40=0,NA(), RTD("cqg.rtd",,"StudyData", "Low("&amp;$B$2&amp;") When Barix("&amp;$B$2&amp;",reference:=StartOfDay)="&amp;H40&amp;"", "Bar", "", "Low","5","0","All",,,"False","T","EveryTick"))</f>
        <v>#N/A</v>
      </c>
      <c r="G40" s="160" t="e">
        <f>IF(S40=0,NA(),RTD("cqg.rtd",,"StudyData", "Close("&amp;$B$2&amp;") When Barix("&amp;$B$2&amp;",reference:=StartOfDay)="&amp;H40&amp;"", "Bar", "", "Close","5","0","All",,,"False","T","EveryTick"))</f>
        <v>#N/A</v>
      </c>
      <c r="H40" s="156">
        <f t="shared" si="3"/>
        <v>36</v>
      </c>
      <c r="N40" s="164" t="e">
        <f>IF(S40=0,NA(),RTD("cqg.rtd",,"StudyData", "Open("&amp;$M$1&amp;") When Barix("&amp;$M$1&amp;",reference:=StartOfSession)="&amp;H40&amp;"", "Bar", "", "Open","5","0","All",,,"False","T","EveryTick"))</f>
        <v>#N/A</v>
      </c>
      <c r="O40" s="164" t="e">
        <f>IF(S40=0,NA(), RTD("cqg.rtd",,"StudyData", "High("&amp;$M$1&amp;") When Barix("&amp;$M$1&amp;",reference:=StartOfSession)="&amp;H40&amp;"", "Bar", "", "High","5","0","All",,,"False","T","EveryTick"))</f>
        <v>#N/A</v>
      </c>
      <c r="P40" s="164" t="e">
        <f>IF(S40=0,NA(),RTD("cqg.rtd",,"StudyData", "Low("&amp;$M$1&amp;") When Barix("&amp;$M$1&amp;",reference:=StartOfSession)="&amp;H40&amp;"", "Bar", "", "Low","5","0","All",,,"False","T","EveryTick"))</f>
        <v>#N/A</v>
      </c>
      <c r="Q40" s="160" t="e">
        <f>IF(S40=0,NA(),RTD("cqg.rtd",,"StudyData", "Close("&amp;$M$1&amp;") When Barix("&amp;$M$1&amp;",reference:=StartOfSession)="&amp;H40&amp;"", "Bar", "", "Close","5","0","All",,,"False","T","EveryTick"))</f>
        <v>#N/A</v>
      </c>
      <c r="R40" s="161">
        <v>0.47916666666666669</v>
      </c>
      <c r="S40" s="156">
        <f t="shared" si="2"/>
        <v>0</v>
      </c>
    </row>
    <row r="41" spans="1:19" x14ac:dyDescent="0.3">
      <c r="A41" s="161">
        <v>0.4826388888888889</v>
      </c>
      <c r="B41" s="155">
        <f t="shared" si="0"/>
        <v>11</v>
      </c>
      <c r="C41" s="156">
        <f t="shared" si="1"/>
        <v>35</v>
      </c>
      <c r="D41" s="160" t="e">
        <f>IF(S41=0,NA(), RTD("cqg.rtd",,"StudyData", "Open("&amp;$B$2&amp;") When Barix("&amp;$B$2&amp;",reference:=StartOfDay)="&amp;H41&amp;"", "Bar", "", "Open","5","0","All",,,"False","T","EveryTick"))</f>
        <v>#N/A</v>
      </c>
      <c r="E41" s="160" t="e">
        <f>IF(S41=0,NA(),RTD("cqg.rtd",,"StudyData", "High("&amp;$B$2&amp;") When Barix("&amp;$B$2&amp;",reference:=StartOfDay)="&amp;H41&amp;"", "Bar", "", "High","5","0","All",,,"False","T","EveryTick"))</f>
        <v>#N/A</v>
      </c>
      <c r="F41" s="160" t="e">
        <f>IF(S41=0,NA(), RTD("cqg.rtd",,"StudyData", "Low("&amp;$B$2&amp;") When Barix("&amp;$B$2&amp;",reference:=StartOfDay)="&amp;H41&amp;"", "Bar", "", "Low","5","0","All",,,"False","T","EveryTick"))</f>
        <v>#N/A</v>
      </c>
      <c r="G41" s="160" t="e">
        <f>IF(S41=0,NA(),RTD("cqg.rtd",,"StudyData", "Close("&amp;$B$2&amp;") When Barix("&amp;$B$2&amp;",reference:=StartOfDay)="&amp;H41&amp;"", "Bar", "", "Close","5","0","All",,,"False","T","EveryTick"))</f>
        <v>#N/A</v>
      </c>
      <c r="H41" s="156">
        <f t="shared" si="3"/>
        <v>37</v>
      </c>
      <c r="N41" s="164" t="e">
        <f>IF(S41=0,NA(),RTD("cqg.rtd",,"StudyData", "Open("&amp;$M$1&amp;") When Barix("&amp;$M$1&amp;",reference:=StartOfSession)="&amp;H41&amp;"", "Bar", "", "Open","5","0","All",,,"False","T","EveryTick"))</f>
        <v>#N/A</v>
      </c>
      <c r="O41" s="164" t="e">
        <f>IF(S41=0,NA(), RTD("cqg.rtd",,"StudyData", "High("&amp;$M$1&amp;") When Barix("&amp;$M$1&amp;",reference:=StartOfSession)="&amp;H41&amp;"", "Bar", "", "High","5","0","All",,,"False","T","EveryTick"))</f>
        <v>#N/A</v>
      </c>
      <c r="P41" s="164" t="e">
        <f>IF(S41=0,NA(),RTD("cqg.rtd",,"StudyData", "Low("&amp;$M$1&amp;") When Barix("&amp;$M$1&amp;",reference:=StartOfSession)="&amp;H41&amp;"", "Bar", "", "Low","5","0","All",,,"False","T","EveryTick"))</f>
        <v>#N/A</v>
      </c>
      <c r="Q41" s="160" t="e">
        <f>IF(S41=0,NA(),RTD("cqg.rtd",,"StudyData", "Close("&amp;$M$1&amp;") When Barix("&amp;$M$1&amp;",reference:=StartOfSession)="&amp;H41&amp;"", "Bar", "", "Close","5","0","All",,,"False","T","EveryTick"))</f>
        <v>#N/A</v>
      </c>
      <c r="R41" s="161">
        <v>0.4826388888888889</v>
      </c>
      <c r="S41" s="156">
        <f t="shared" si="2"/>
        <v>0</v>
      </c>
    </row>
    <row r="42" spans="1:19" x14ac:dyDescent="0.3">
      <c r="A42" s="161">
        <v>0.4861111111111111</v>
      </c>
      <c r="B42" s="155">
        <f t="shared" si="0"/>
        <v>11</v>
      </c>
      <c r="C42" s="156">
        <f t="shared" si="1"/>
        <v>40</v>
      </c>
      <c r="D42" s="160" t="e">
        <f>IF(S42=0,NA(), RTD("cqg.rtd",,"StudyData", "Open("&amp;$B$2&amp;") When Barix("&amp;$B$2&amp;",reference:=StartOfDay)="&amp;H42&amp;"", "Bar", "", "Open","5","0","All",,,"False","T","EveryTick"))</f>
        <v>#N/A</v>
      </c>
      <c r="E42" s="160" t="e">
        <f>IF(S42=0,NA(),RTD("cqg.rtd",,"StudyData", "High("&amp;$B$2&amp;") When Barix("&amp;$B$2&amp;",reference:=StartOfDay)="&amp;H42&amp;"", "Bar", "", "High","5","0","All",,,"False","T","EveryTick"))</f>
        <v>#N/A</v>
      </c>
      <c r="F42" s="160" t="e">
        <f>IF(S42=0,NA(), RTD("cqg.rtd",,"StudyData", "Low("&amp;$B$2&amp;") When Barix("&amp;$B$2&amp;",reference:=StartOfDay)="&amp;H42&amp;"", "Bar", "", "Low","5","0","All",,,"False","T","EveryTick"))</f>
        <v>#N/A</v>
      </c>
      <c r="G42" s="160" t="e">
        <f>IF(S42=0,NA(),RTD("cqg.rtd",,"StudyData", "Close("&amp;$B$2&amp;") When Barix("&amp;$B$2&amp;",reference:=StartOfDay)="&amp;H42&amp;"", "Bar", "", "Close","5","0","All",,,"False","T","EveryTick"))</f>
        <v>#N/A</v>
      </c>
      <c r="H42" s="156">
        <f t="shared" si="3"/>
        <v>38</v>
      </c>
      <c r="N42" s="164" t="e">
        <f>IF(S42=0,NA(),RTD("cqg.rtd",,"StudyData", "Open("&amp;$M$1&amp;") When Barix("&amp;$M$1&amp;",reference:=StartOfSession)="&amp;H42&amp;"", "Bar", "", "Open","5","0","All",,,"False","T","EveryTick"))</f>
        <v>#N/A</v>
      </c>
      <c r="O42" s="164" t="e">
        <f>IF(S42=0,NA(), RTD("cqg.rtd",,"StudyData", "High("&amp;$M$1&amp;") When Barix("&amp;$M$1&amp;",reference:=StartOfSession)="&amp;H42&amp;"", "Bar", "", "High","5","0","All",,,"False","T","EveryTick"))</f>
        <v>#N/A</v>
      </c>
      <c r="P42" s="164" t="e">
        <f>IF(S42=0,NA(),RTD("cqg.rtd",,"StudyData", "Low("&amp;$M$1&amp;") When Barix("&amp;$M$1&amp;",reference:=StartOfSession)="&amp;H42&amp;"", "Bar", "", "Low","5","0","All",,,"False","T","EveryTick"))</f>
        <v>#N/A</v>
      </c>
      <c r="Q42" s="160" t="e">
        <f>IF(S42=0,NA(),RTD("cqg.rtd",,"StudyData", "Close("&amp;$M$1&amp;") When Barix("&amp;$M$1&amp;",reference:=StartOfSession)="&amp;H42&amp;"", "Bar", "", "Close","5","0","All",,,"False","T","EveryTick"))</f>
        <v>#N/A</v>
      </c>
      <c r="R42" s="161">
        <v>0.4861111111111111</v>
      </c>
      <c r="S42" s="156">
        <f t="shared" si="2"/>
        <v>0</v>
      </c>
    </row>
    <row r="43" spans="1:19" x14ac:dyDescent="0.3">
      <c r="A43" s="161">
        <v>0.48958333333333331</v>
      </c>
      <c r="B43" s="155">
        <f t="shared" si="0"/>
        <v>11</v>
      </c>
      <c r="C43" s="156">
        <f t="shared" si="1"/>
        <v>45</v>
      </c>
      <c r="D43" s="160" t="e">
        <f>IF(S43=0,NA(), RTD("cqg.rtd",,"StudyData", "Open("&amp;$B$2&amp;") When Barix("&amp;$B$2&amp;",reference:=StartOfDay)="&amp;H43&amp;"", "Bar", "", "Open","5","0","All",,,"False","T","EveryTick"))</f>
        <v>#N/A</v>
      </c>
      <c r="E43" s="160" t="e">
        <f>IF(S43=0,NA(),RTD("cqg.rtd",,"StudyData", "High("&amp;$B$2&amp;") When Barix("&amp;$B$2&amp;",reference:=StartOfDay)="&amp;H43&amp;"", "Bar", "", "High","5","0","All",,,"False","T","EveryTick"))</f>
        <v>#N/A</v>
      </c>
      <c r="F43" s="160" t="e">
        <f>IF(S43=0,NA(), RTD("cqg.rtd",,"StudyData", "Low("&amp;$B$2&amp;") When Barix("&amp;$B$2&amp;",reference:=StartOfDay)="&amp;H43&amp;"", "Bar", "", "Low","5","0","All",,,"False","T","EveryTick"))</f>
        <v>#N/A</v>
      </c>
      <c r="G43" s="160" t="e">
        <f>IF(S43=0,NA(),RTD("cqg.rtd",,"StudyData", "Close("&amp;$B$2&amp;") When Barix("&amp;$B$2&amp;",reference:=StartOfDay)="&amp;H43&amp;"", "Bar", "", "Close","5","0","All",,,"False","T","EveryTick"))</f>
        <v>#N/A</v>
      </c>
      <c r="H43" s="156">
        <f t="shared" si="3"/>
        <v>39</v>
      </c>
      <c r="N43" s="164" t="e">
        <f>IF(S43=0,NA(),RTD("cqg.rtd",,"StudyData", "Open("&amp;$M$1&amp;") When Barix("&amp;$M$1&amp;",reference:=StartOfSession)="&amp;H43&amp;"", "Bar", "", "Open","5","0","All",,,"False","T","EveryTick"))</f>
        <v>#N/A</v>
      </c>
      <c r="O43" s="164" t="e">
        <f>IF(S43=0,NA(), RTD("cqg.rtd",,"StudyData", "High("&amp;$M$1&amp;") When Barix("&amp;$M$1&amp;",reference:=StartOfSession)="&amp;H43&amp;"", "Bar", "", "High","5","0","All",,,"False","T","EveryTick"))</f>
        <v>#N/A</v>
      </c>
      <c r="P43" s="164" t="e">
        <f>IF(S43=0,NA(),RTD("cqg.rtd",,"StudyData", "Low("&amp;$M$1&amp;") When Barix("&amp;$M$1&amp;",reference:=StartOfSession)="&amp;H43&amp;"", "Bar", "", "Low","5","0","All",,,"False","T","EveryTick"))</f>
        <v>#N/A</v>
      </c>
      <c r="Q43" s="160" t="e">
        <f>IF(S43=0,NA(),RTD("cqg.rtd",,"StudyData", "Close("&amp;$M$1&amp;") When Barix("&amp;$M$1&amp;",reference:=StartOfSession)="&amp;H43&amp;"", "Bar", "", "Close","5","0","All",,,"False","T","EveryTick"))</f>
        <v>#N/A</v>
      </c>
      <c r="R43" s="161">
        <v>0.48958333333333331</v>
      </c>
      <c r="S43" s="156">
        <f t="shared" si="2"/>
        <v>0</v>
      </c>
    </row>
    <row r="44" spans="1:19" x14ac:dyDescent="0.3">
      <c r="A44" s="161">
        <v>0.49305555555555558</v>
      </c>
      <c r="B44" s="155">
        <f t="shared" si="0"/>
        <v>11</v>
      </c>
      <c r="C44" s="156">
        <f t="shared" si="1"/>
        <v>50</v>
      </c>
      <c r="D44" s="160" t="e">
        <f>IF(S44=0,NA(), RTD("cqg.rtd",,"StudyData", "Open("&amp;$B$2&amp;") When Barix("&amp;$B$2&amp;",reference:=StartOfDay)="&amp;H44&amp;"", "Bar", "", "Open","5","0","All",,,"False","T","EveryTick"))</f>
        <v>#N/A</v>
      </c>
      <c r="E44" s="160" t="e">
        <f>IF(S44=0,NA(),RTD("cqg.rtd",,"StudyData", "High("&amp;$B$2&amp;") When Barix("&amp;$B$2&amp;",reference:=StartOfDay)="&amp;H44&amp;"", "Bar", "", "High","5","0","All",,,"False","T","EveryTick"))</f>
        <v>#N/A</v>
      </c>
      <c r="F44" s="160" t="e">
        <f>IF(S44=0,NA(), RTD("cqg.rtd",,"StudyData", "Low("&amp;$B$2&amp;") When Barix("&amp;$B$2&amp;",reference:=StartOfDay)="&amp;H44&amp;"", "Bar", "", "Low","5","0","All",,,"False","T","EveryTick"))</f>
        <v>#N/A</v>
      </c>
      <c r="G44" s="160" t="e">
        <f>IF(S44=0,NA(),RTD("cqg.rtd",,"StudyData", "Close("&amp;$B$2&amp;") When Barix("&amp;$B$2&amp;",reference:=StartOfDay)="&amp;H44&amp;"", "Bar", "", "Close","5","0","All",,,"False","T","EveryTick"))</f>
        <v>#N/A</v>
      </c>
      <c r="H44" s="156">
        <f t="shared" si="3"/>
        <v>40</v>
      </c>
      <c r="N44" s="164" t="e">
        <f>IF(S44=0,NA(),RTD("cqg.rtd",,"StudyData", "Open("&amp;$M$1&amp;") When Barix("&amp;$M$1&amp;",reference:=StartOfSession)="&amp;H44&amp;"", "Bar", "", "Open","5","0","All",,,"False","T","EveryTick"))</f>
        <v>#N/A</v>
      </c>
      <c r="O44" s="164" t="e">
        <f>IF(S44=0,NA(), RTD("cqg.rtd",,"StudyData", "High("&amp;$M$1&amp;") When Barix("&amp;$M$1&amp;",reference:=StartOfSession)="&amp;H44&amp;"", "Bar", "", "High","5","0","All",,,"False","T","EveryTick"))</f>
        <v>#N/A</v>
      </c>
      <c r="P44" s="164" t="e">
        <f>IF(S44=0,NA(),RTD("cqg.rtd",,"StudyData", "Low("&amp;$M$1&amp;") When Barix("&amp;$M$1&amp;",reference:=StartOfSession)="&amp;H44&amp;"", "Bar", "", "Low","5","0","All",,,"False","T","EveryTick"))</f>
        <v>#N/A</v>
      </c>
      <c r="Q44" s="160" t="e">
        <f>IF(S44=0,NA(),RTD("cqg.rtd",,"StudyData", "Close("&amp;$M$1&amp;") When Barix("&amp;$M$1&amp;",reference:=StartOfSession)="&amp;H44&amp;"", "Bar", "", "Close","5","0","All",,,"False","T","EveryTick"))</f>
        <v>#N/A</v>
      </c>
      <c r="R44" s="161">
        <v>0.49305555555555558</v>
      </c>
      <c r="S44" s="156">
        <f t="shared" si="2"/>
        <v>0</v>
      </c>
    </row>
    <row r="45" spans="1:19" x14ac:dyDescent="0.3">
      <c r="A45" s="161">
        <v>0.49652777777777773</v>
      </c>
      <c r="B45" s="155">
        <f t="shared" si="0"/>
        <v>11</v>
      </c>
      <c r="C45" s="156">
        <f t="shared" si="1"/>
        <v>55</v>
      </c>
      <c r="D45" s="160" t="e">
        <f>IF(S45=0,NA(), RTD("cqg.rtd",,"StudyData", "Open("&amp;$B$2&amp;") When Barix("&amp;$B$2&amp;",reference:=StartOfDay)="&amp;H45&amp;"", "Bar", "", "Open","5","0","All",,,"False","T","EveryTick"))</f>
        <v>#N/A</v>
      </c>
      <c r="E45" s="160" t="e">
        <f>IF(S45=0,NA(),RTD("cqg.rtd",,"StudyData", "High("&amp;$B$2&amp;") When Barix("&amp;$B$2&amp;",reference:=StartOfDay)="&amp;H45&amp;"", "Bar", "", "High","5","0","All",,,"False","T","EveryTick"))</f>
        <v>#N/A</v>
      </c>
      <c r="F45" s="160" t="e">
        <f>IF(S45=0,NA(), RTD("cqg.rtd",,"StudyData", "Low("&amp;$B$2&amp;") When Barix("&amp;$B$2&amp;",reference:=StartOfDay)="&amp;H45&amp;"", "Bar", "", "Low","5","0","All",,,"False","T","EveryTick"))</f>
        <v>#N/A</v>
      </c>
      <c r="G45" s="160" t="e">
        <f>IF(S45=0,NA(),RTD("cqg.rtd",,"StudyData", "Close("&amp;$B$2&amp;") When Barix("&amp;$B$2&amp;",reference:=StartOfDay)="&amp;H45&amp;"", "Bar", "", "Close","5","0","All",,,"False","T","EveryTick"))</f>
        <v>#N/A</v>
      </c>
      <c r="H45" s="156">
        <f t="shared" si="3"/>
        <v>41</v>
      </c>
      <c r="N45" s="164" t="e">
        <f>IF(S45=0,NA(),RTD("cqg.rtd",,"StudyData", "Open("&amp;$M$1&amp;") When Barix("&amp;$M$1&amp;",reference:=StartOfSession)="&amp;H45&amp;"", "Bar", "", "Open","5","0","All",,,"False","T","EveryTick"))</f>
        <v>#N/A</v>
      </c>
      <c r="O45" s="164" t="e">
        <f>IF(S45=0,NA(), RTD("cqg.rtd",,"StudyData", "High("&amp;$M$1&amp;") When Barix("&amp;$M$1&amp;",reference:=StartOfSession)="&amp;H45&amp;"", "Bar", "", "High","5","0","All",,,"False","T","EveryTick"))</f>
        <v>#N/A</v>
      </c>
      <c r="P45" s="164" t="e">
        <f>IF(S45=0,NA(),RTD("cqg.rtd",,"StudyData", "Low("&amp;$M$1&amp;") When Barix("&amp;$M$1&amp;",reference:=StartOfSession)="&amp;H45&amp;"", "Bar", "", "Low","5","0","All",,,"False","T","EveryTick"))</f>
        <v>#N/A</v>
      </c>
      <c r="Q45" s="160" t="e">
        <f>IF(S45=0,NA(),RTD("cqg.rtd",,"StudyData", "Close("&amp;$M$1&amp;") When Barix("&amp;$M$1&amp;",reference:=StartOfSession)="&amp;H45&amp;"", "Bar", "", "Close","5","0","All",,,"False","T","EveryTick"))</f>
        <v>#N/A</v>
      </c>
      <c r="R45" s="161">
        <v>0.49652777777777773</v>
      </c>
      <c r="S45" s="156">
        <f t="shared" si="2"/>
        <v>0</v>
      </c>
    </row>
    <row r="46" spans="1:19" x14ac:dyDescent="0.3">
      <c r="A46" s="161">
        <v>0.5</v>
      </c>
      <c r="B46" s="155">
        <f t="shared" si="0"/>
        <v>12</v>
      </c>
      <c r="C46" s="156">
        <f t="shared" si="1"/>
        <v>0</v>
      </c>
      <c r="D46" s="160" t="e">
        <f>IF(S46=0,NA(), RTD("cqg.rtd",,"StudyData", "Open("&amp;$B$2&amp;") When Barix("&amp;$B$2&amp;",reference:=StartOfDay)="&amp;H46&amp;"", "Bar", "", "Open","5","0","All",,,"False","T","EveryTick"))</f>
        <v>#N/A</v>
      </c>
      <c r="E46" s="160" t="e">
        <f>IF(S46=0,NA(),RTD("cqg.rtd",,"StudyData", "High("&amp;$B$2&amp;") When Barix("&amp;$B$2&amp;",reference:=StartOfDay)="&amp;H46&amp;"", "Bar", "", "High","5","0","All",,,"False","T","EveryTick"))</f>
        <v>#N/A</v>
      </c>
      <c r="F46" s="160" t="e">
        <f>IF(S46=0,NA(), RTD("cqg.rtd",,"StudyData", "Low("&amp;$B$2&amp;") When Barix("&amp;$B$2&amp;",reference:=StartOfDay)="&amp;H46&amp;"", "Bar", "", "Low","5","0","All",,,"False","T","EveryTick"))</f>
        <v>#N/A</v>
      </c>
      <c r="G46" s="160" t="e">
        <f>IF(S46=0,NA(),RTD("cqg.rtd",,"StudyData", "Close("&amp;$B$2&amp;") When Barix("&amp;$B$2&amp;",reference:=StartOfDay)="&amp;H46&amp;"", "Bar", "", "Close","5","0","All",,,"False","T","EveryTick"))</f>
        <v>#N/A</v>
      </c>
      <c r="H46" s="156">
        <f t="shared" si="3"/>
        <v>42</v>
      </c>
      <c r="N46" s="164" t="e">
        <f>IF(S46=0,NA(),RTD("cqg.rtd",,"StudyData", "Open("&amp;$M$1&amp;") When Barix("&amp;$M$1&amp;",reference:=StartOfSession)="&amp;H46&amp;"", "Bar", "", "Open","5","0","All",,,"False","T","EveryTick"))</f>
        <v>#N/A</v>
      </c>
      <c r="O46" s="164" t="e">
        <f>IF(S46=0,NA(), RTD("cqg.rtd",,"StudyData", "High("&amp;$M$1&amp;") When Barix("&amp;$M$1&amp;",reference:=StartOfSession)="&amp;H46&amp;"", "Bar", "", "High","5","0","All",,,"False","T","EveryTick"))</f>
        <v>#N/A</v>
      </c>
      <c r="P46" s="164" t="e">
        <f>IF(S46=0,NA(),RTD("cqg.rtd",,"StudyData", "Low("&amp;$M$1&amp;") When Barix("&amp;$M$1&amp;",reference:=StartOfSession)="&amp;H46&amp;"", "Bar", "", "Low","5","0","All",,,"False","T","EveryTick"))</f>
        <v>#N/A</v>
      </c>
      <c r="Q46" s="160" t="e">
        <f>IF(S46=0,NA(),RTD("cqg.rtd",,"StudyData", "Close("&amp;$M$1&amp;") When Barix("&amp;$M$1&amp;",reference:=StartOfSession)="&amp;H46&amp;"", "Bar", "", "Close","5","0","All",,,"False","T","EveryTick"))</f>
        <v>#N/A</v>
      </c>
      <c r="R46" s="161">
        <v>0.5</v>
      </c>
      <c r="S46" s="156">
        <f t="shared" si="2"/>
        <v>0</v>
      </c>
    </row>
    <row r="47" spans="1:19" x14ac:dyDescent="0.3">
      <c r="A47" s="161">
        <v>0.50347222222222221</v>
      </c>
      <c r="B47" s="155">
        <f t="shared" si="0"/>
        <v>12</v>
      </c>
      <c r="C47" s="156">
        <f t="shared" si="1"/>
        <v>5</v>
      </c>
      <c r="D47" s="160" t="e">
        <f>IF(S47=0,NA(), RTD("cqg.rtd",,"StudyData", "Open("&amp;$B$2&amp;") When Barix("&amp;$B$2&amp;",reference:=StartOfDay)="&amp;H47&amp;"", "Bar", "", "Open","5","0","All",,,"False","T","EveryTick"))</f>
        <v>#N/A</v>
      </c>
      <c r="E47" s="160" t="e">
        <f>IF(S47=0,NA(),RTD("cqg.rtd",,"StudyData", "High("&amp;$B$2&amp;") When Barix("&amp;$B$2&amp;",reference:=StartOfDay)="&amp;H47&amp;"", "Bar", "", "High","5","0","All",,,"False","T","EveryTick"))</f>
        <v>#N/A</v>
      </c>
      <c r="F47" s="160" t="e">
        <f>IF(S47=0,NA(), RTD("cqg.rtd",,"StudyData", "Low("&amp;$B$2&amp;") When Barix("&amp;$B$2&amp;",reference:=StartOfDay)="&amp;H47&amp;"", "Bar", "", "Low","5","0","All",,,"False","T","EveryTick"))</f>
        <v>#N/A</v>
      </c>
      <c r="G47" s="160" t="e">
        <f>IF(S47=0,NA(),RTD("cqg.rtd",,"StudyData", "Close("&amp;$B$2&amp;") When Barix("&amp;$B$2&amp;",reference:=StartOfDay)="&amp;H47&amp;"", "Bar", "", "Close","5","0","All",,,"False","T","EveryTick"))</f>
        <v>#N/A</v>
      </c>
      <c r="H47" s="156">
        <f t="shared" si="3"/>
        <v>43</v>
      </c>
      <c r="N47" s="164" t="e">
        <f>IF(S47=0,NA(),RTD("cqg.rtd",,"StudyData", "Open("&amp;$M$1&amp;") When Barix("&amp;$M$1&amp;",reference:=StartOfSession)="&amp;H47&amp;"", "Bar", "", "Open","5","0","All",,,"False","T","EveryTick"))</f>
        <v>#N/A</v>
      </c>
      <c r="O47" s="164" t="e">
        <f>IF(S47=0,NA(), RTD("cqg.rtd",,"StudyData", "High("&amp;$M$1&amp;") When Barix("&amp;$M$1&amp;",reference:=StartOfSession)="&amp;H47&amp;"", "Bar", "", "High","5","0","All",,,"False","T","EveryTick"))</f>
        <v>#N/A</v>
      </c>
      <c r="P47" s="164" t="e">
        <f>IF(S47=0,NA(),RTD("cqg.rtd",,"StudyData", "Low("&amp;$M$1&amp;") When Barix("&amp;$M$1&amp;",reference:=StartOfSession)="&amp;H47&amp;"", "Bar", "", "Low","5","0","All",,,"False","T","EveryTick"))</f>
        <v>#N/A</v>
      </c>
      <c r="Q47" s="160" t="e">
        <f>IF(S47=0,NA(),RTD("cqg.rtd",,"StudyData", "Close("&amp;$M$1&amp;") When Barix("&amp;$M$1&amp;",reference:=StartOfSession)="&amp;H47&amp;"", "Bar", "", "Close","5","0","All",,,"False","T","EveryTick"))</f>
        <v>#N/A</v>
      </c>
      <c r="R47" s="161">
        <v>0.50347222222222221</v>
      </c>
      <c r="S47" s="156">
        <f t="shared" si="2"/>
        <v>0</v>
      </c>
    </row>
    <row r="48" spans="1:19" x14ac:dyDescent="0.3">
      <c r="A48" s="161">
        <v>0.50694444444444442</v>
      </c>
      <c r="B48" s="155">
        <f t="shared" si="0"/>
        <v>12</v>
      </c>
      <c r="C48" s="156">
        <f t="shared" si="1"/>
        <v>10</v>
      </c>
      <c r="D48" s="160" t="e">
        <f>IF(S48=0,NA(), RTD("cqg.rtd",,"StudyData", "Open("&amp;$B$2&amp;") When Barix("&amp;$B$2&amp;",reference:=StartOfDay)="&amp;H48&amp;"", "Bar", "", "Open","5","0","All",,,"False","T","EveryTick"))</f>
        <v>#N/A</v>
      </c>
      <c r="E48" s="160" t="e">
        <f>IF(S48=0,NA(),RTD("cqg.rtd",,"StudyData", "High("&amp;$B$2&amp;") When Barix("&amp;$B$2&amp;",reference:=StartOfDay)="&amp;H48&amp;"", "Bar", "", "High","5","0","All",,,"False","T","EveryTick"))</f>
        <v>#N/A</v>
      </c>
      <c r="F48" s="160" t="e">
        <f>IF(S48=0,NA(), RTD("cqg.rtd",,"StudyData", "Low("&amp;$B$2&amp;") When Barix("&amp;$B$2&amp;",reference:=StartOfDay)="&amp;H48&amp;"", "Bar", "", "Low","5","0","All",,,"False","T","EveryTick"))</f>
        <v>#N/A</v>
      </c>
      <c r="G48" s="160" t="e">
        <f>IF(S48=0,NA(),RTD("cqg.rtd",,"StudyData", "Close("&amp;$B$2&amp;") When Barix("&amp;$B$2&amp;",reference:=StartOfDay)="&amp;H48&amp;"", "Bar", "", "Close","5","0","All",,,"False","T","EveryTick"))</f>
        <v>#N/A</v>
      </c>
      <c r="H48" s="156">
        <f t="shared" si="3"/>
        <v>44</v>
      </c>
      <c r="N48" s="164" t="e">
        <f>IF(S48=0,NA(),RTD("cqg.rtd",,"StudyData", "Open("&amp;$M$1&amp;") When Barix("&amp;$M$1&amp;",reference:=StartOfSession)="&amp;H48&amp;"", "Bar", "", "Open","5","0","All",,,"False","T","EveryTick"))</f>
        <v>#N/A</v>
      </c>
      <c r="O48" s="164" t="e">
        <f>IF(S48=0,NA(), RTD("cqg.rtd",,"StudyData", "High("&amp;$M$1&amp;") When Barix("&amp;$M$1&amp;",reference:=StartOfSession)="&amp;H48&amp;"", "Bar", "", "High","5","0","All",,,"False","T","EveryTick"))</f>
        <v>#N/A</v>
      </c>
      <c r="P48" s="164" t="e">
        <f>IF(S48=0,NA(),RTD("cqg.rtd",,"StudyData", "Low("&amp;$M$1&amp;") When Barix("&amp;$M$1&amp;",reference:=StartOfSession)="&amp;H48&amp;"", "Bar", "", "Low","5","0","All",,,"False","T","EveryTick"))</f>
        <v>#N/A</v>
      </c>
      <c r="Q48" s="160" t="e">
        <f>IF(S48=0,NA(),RTD("cqg.rtd",,"StudyData", "Close("&amp;$M$1&amp;") When Barix("&amp;$M$1&amp;",reference:=StartOfSession)="&amp;H48&amp;"", "Bar", "", "Close","5","0","All",,,"False","T","EveryTick"))</f>
        <v>#N/A</v>
      </c>
      <c r="R48" s="161">
        <v>0.50694444444444442</v>
      </c>
      <c r="S48" s="156">
        <f t="shared" si="2"/>
        <v>0</v>
      </c>
    </row>
    <row r="49" spans="1:19" x14ac:dyDescent="0.3">
      <c r="A49" s="161">
        <v>0.51041666666666663</v>
      </c>
      <c r="B49" s="155">
        <f t="shared" si="0"/>
        <v>12</v>
      </c>
      <c r="C49" s="156">
        <f t="shared" si="1"/>
        <v>15</v>
      </c>
      <c r="D49" s="160" t="e">
        <f>IF(S49=0,NA(), RTD("cqg.rtd",,"StudyData", "Open("&amp;$B$2&amp;") When Barix("&amp;$B$2&amp;",reference:=StartOfDay)="&amp;H49&amp;"", "Bar", "", "Open","5","0","All",,,"False","T","EveryTick"))</f>
        <v>#N/A</v>
      </c>
      <c r="E49" s="160" t="e">
        <f>IF(S49=0,NA(),RTD("cqg.rtd",,"StudyData", "High("&amp;$B$2&amp;") When Barix("&amp;$B$2&amp;",reference:=StartOfDay)="&amp;H49&amp;"", "Bar", "", "High","5","0","All",,,"False","T","EveryTick"))</f>
        <v>#N/A</v>
      </c>
      <c r="F49" s="160" t="e">
        <f>IF(S49=0,NA(), RTD("cqg.rtd",,"StudyData", "Low("&amp;$B$2&amp;") When Barix("&amp;$B$2&amp;",reference:=StartOfDay)="&amp;H49&amp;"", "Bar", "", "Low","5","0","All",,,"False","T","EveryTick"))</f>
        <v>#N/A</v>
      </c>
      <c r="G49" s="160" t="e">
        <f>IF(S49=0,NA(),RTD("cqg.rtd",,"StudyData", "Close("&amp;$B$2&amp;") When Barix("&amp;$B$2&amp;",reference:=StartOfDay)="&amp;H49&amp;"", "Bar", "", "Close","5","0","All",,,"False","T","EveryTick"))</f>
        <v>#N/A</v>
      </c>
      <c r="H49" s="156">
        <f t="shared" si="3"/>
        <v>45</v>
      </c>
      <c r="N49" s="164" t="e">
        <f>IF(S49=0,NA(),RTD("cqg.rtd",,"StudyData", "Open("&amp;$M$1&amp;") When Barix("&amp;$M$1&amp;",reference:=StartOfSession)="&amp;H49&amp;"", "Bar", "", "Open","5","0","All",,,"False","T","EveryTick"))</f>
        <v>#N/A</v>
      </c>
      <c r="O49" s="164" t="e">
        <f>IF(S49=0,NA(), RTD("cqg.rtd",,"StudyData", "High("&amp;$M$1&amp;") When Barix("&amp;$M$1&amp;",reference:=StartOfSession)="&amp;H49&amp;"", "Bar", "", "High","5","0","All",,,"False","T","EveryTick"))</f>
        <v>#N/A</v>
      </c>
      <c r="P49" s="164" t="e">
        <f>IF(S49=0,NA(),RTD("cqg.rtd",,"StudyData", "Low("&amp;$M$1&amp;") When Barix("&amp;$M$1&amp;",reference:=StartOfSession)="&amp;H49&amp;"", "Bar", "", "Low","5","0","All",,,"False","T","EveryTick"))</f>
        <v>#N/A</v>
      </c>
      <c r="Q49" s="160" t="e">
        <f>IF(S49=0,NA(),RTD("cqg.rtd",,"StudyData", "Close("&amp;$M$1&amp;") When Barix("&amp;$M$1&amp;",reference:=StartOfSession)="&amp;H49&amp;"", "Bar", "", "Close","5","0","All",,,"False","T","EveryTick"))</f>
        <v>#N/A</v>
      </c>
      <c r="R49" s="161">
        <v>0.51041666666666663</v>
      </c>
      <c r="S49" s="156">
        <f t="shared" si="2"/>
        <v>0</v>
      </c>
    </row>
    <row r="50" spans="1:19" x14ac:dyDescent="0.3">
      <c r="A50" s="161">
        <v>0.51388888888888895</v>
      </c>
      <c r="B50" s="155">
        <f t="shared" si="0"/>
        <v>12</v>
      </c>
      <c r="C50" s="156">
        <f t="shared" si="1"/>
        <v>20</v>
      </c>
      <c r="D50" s="160" t="e">
        <f>IF(S50=0,NA(), RTD("cqg.rtd",,"StudyData", "Open("&amp;$B$2&amp;") When Barix("&amp;$B$2&amp;",reference:=StartOfDay)="&amp;H50&amp;"", "Bar", "", "Open","5","0","All",,,"False","T","EveryTick"))</f>
        <v>#N/A</v>
      </c>
      <c r="E50" s="160" t="e">
        <f>IF(S50=0,NA(),RTD("cqg.rtd",,"StudyData", "High("&amp;$B$2&amp;") When Barix("&amp;$B$2&amp;",reference:=StartOfDay)="&amp;H50&amp;"", "Bar", "", "High","5","0","All",,,"False","T","EveryTick"))</f>
        <v>#N/A</v>
      </c>
      <c r="F50" s="160" t="e">
        <f>IF(S50=0,NA(), RTD("cqg.rtd",,"StudyData", "Low("&amp;$B$2&amp;") When Barix("&amp;$B$2&amp;",reference:=StartOfDay)="&amp;H50&amp;"", "Bar", "", "Low","5","0","All",,,"False","T","EveryTick"))</f>
        <v>#N/A</v>
      </c>
      <c r="G50" s="160" t="e">
        <f>IF(S50=0,NA(),RTD("cqg.rtd",,"StudyData", "Close("&amp;$B$2&amp;") When Barix("&amp;$B$2&amp;",reference:=StartOfDay)="&amp;H50&amp;"", "Bar", "", "Close","5","0","All",,,"False","T","EveryTick"))</f>
        <v>#N/A</v>
      </c>
      <c r="H50" s="156">
        <f t="shared" si="3"/>
        <v>46</v>
      </c>
      <c r="N50" s="164" t="e">
        <f>IF(S50=0,NA(),RTD("cqg.rtd",,"StudyData", "Open("&amp;$M$1&amp;") When Barix("&amp;$M$1&amp;",reference:=StartOfSession)="&amp;H50&amp;"", "Bar", "", "Open","5","0","All",,,"False","T","EveryTick"))</f>
        <v>#N/A</v>
      </c>
      <c r="O50" s="164" t="e">
        <f>IF(S50=0,NA(), RTD("cqg.rtd",,"StudyData", "High("&amp;$M$1&amp;") When Barix("&amp;$M$1&amp;",reference:=StartOfSession)="&amp;H50&amp;"", "Bar", "", "High","5","0","All",,,"False","T","EveryTick"))</f>
        <v>#N/A</v>
      </c>
      <c r="P50" s="164" t="e">
        <f>IF(S50=0,NA(),RTD("cqg.rtd",,"StudyData", "Low("&amp;$M$1&amp;") When Barix("&amp;$M$1&amp;",reference:=StartOfSession)="&amp;H50&amp;"", "Bar", "", "Low","5","0","All",,,"False","T","EveryTick"))</f>
        <v>#N/A</v>
      </c>
      <c r="Q50" s="160" t="e">
        <f>IF(S50=0,NA(),RTD("cqg.rtd",,"StudyData", "Close("&amp;$M$1&amp;") When Barix("&amp;$M$1&amp;",reference:=StartOfSession)="&amp;H50&amp;"", "Bar", "", "Close","5","0","All",,,"False","T","EveryTick"))</f>
        <v>#N/A</v>
      </c>
      <c r="R50" s="161">
        <v>0.51388888888888895</v>
      </c>
      <c r="S50" s="156">
        <f t="shared" si="2"/>
        <v>0</v>
      </c>
    </row>
    <row r="51" spans="1:19" x14ac:dyDescent="0.3">
      <c r="A51" s="161">
        <v>0.51736111111111105</v>
      </c>
      <c r="B51" s="155">
        <f t="shared" si="0"/>
        <v>12</v>
      </c>
      <c r="C51" s="156">
        <f t="shared" si="1"/>
        <v>25</v>
      </c>
      <c r="D51" s="160" t="e">
        <f>IF(S51=0,NA(), RTD("cqg.rtd",,"StudyData", "Open("&amp;$B$2&amp;") When Barix("&amp;$B$2&amp;",reference:=StartOfDay)="&amp;H51&amp;"", "Bar", "", "Open","5","0","All",,,"False","T","EveryTick"))</f>
        <v>#N/A</v>
      </c>
      <c r="E51" s="160" t="e">
        <f>IF(S51=0,NA(),RTD("cqg.rtd",,"StudyData", "High("&amp;$B$2&amp;") When Barix("&amp;$B$2&amp;",reference:=StartOfDay)="&amp;H51&amp;"", "Bar", "", "High","5","0","All",,,"False","T","EveryTick"))</f>
        <v>#N/A</v>
      </c>
      <c r="F51" s="160" t="e">
        <f>IF(S51=0,NA(), RTD("cqg.rtd",,"StudyData", "Low("&amp;$B$2&amp;") When Barix("&amp;$B$2&amp;",reference:=StartOfDay)="&amp;H51&amp;"", "Bar", "", "Low","5","0","All",,,"False","T","EveryTick"))</f>
        <v>#N/A</v>
      </c>
      <c r="G51" s="160" t="e">
        <f>IF(S51=0,NA(),RTD("cqg.rtd",,"StudyData", "Close("&amp;$B$2&amp;") When Barix("&amp;$B$2&amp;",reference:=StartOfDay)="&amp;H51&amp;"", "Bar", "", "Close","5","0","All",,,"False","T","EveryTick"))</f>
        <v>#N/A</v>
      </c>
      <c r="H51" s="156">
        <f t="shared" si="3"/>
        <v>47</v>
      </c>
      <c r="N51" s="164" t="e">
        <f>IF(S51=0,NA(),RTD("cqg.rtd",,"StudyData", "Open("&amp;$M$1&amp;") When Barix("&amp;$M$1&amp;",reference:=StartOfSession)="&amp;H51&amp;"", "Bar", "", "Open","5","0","All",,,"False","T","EveryTick"))</f>
        <v>#N/A</v>
      </c>
      <c r="O51" s="164" t="e">
        <f>IF(S51=0,NA(), RTD("cqg.rtd",,"StudyData", "High("&amp;$M$1&amp;") When Barix("&amp;$M$1&amp;",reference:=StartOfSession)="&amp;H51&amp;"", "Bar", "", "High","5","0","All",,,"False","T","EveryTick"))</f>
        <v>#N/A</v>
      </c>
      <c r="P51" s="164" t="e">
        <f>IF(S51=0,NA(),RTD("cqg.rtd",,"StudyData", "Low("&amp;$M$1&amp;") When Barix("&amp;$M$1&amp;",reference:=StartOfSession)="&amp;H51&amp;"", "Bar", "", "Low","5","0","All",,,"False","T","EveryTick"))</f>
        <v>#N/A</v>
      </c>
      <c r="Q51" s="160" t="e">
        <f>IF(S51=0,NA(),RTD("cqg.rtd",,"StudyData", "Close("&amp;$M$1&amp;") When Barix("&amp;$M$1&amp;",reference:=StartOfSession)="&amp;H51&amp;"", "Bar", "", "Close","5","0","All",,,"False","T","EveryTick"))</f>
        <v>#N/A</v>
      </c>
      <c r="R51" s="161">
        <v>0.51736111111111105</v>
      </c>
      <c r="S51" s="156">
        <f t="shared" si="2"/>
        <v>0</v>
      </c>
    </row>
    <row r="52" spans="1:19" x14ac:dyDescent="0.3">
      <c r="A52" s="161">
        <v>0.52083333333333337</v>
      </c>
      <c r="B52" s="155">
        <f t="shared" si="0"/>
        <v>12</v>
      </c>
      <c r="C52" s="156">
        <f t="shared" si="1"/>
        <v>30</v>
      </c>
      <c r="D52" s="160" t="e">
        <f>IF(S52=0,NA(), RTD("cqg.rtd",,"StudyData", "Open("&amp;$B$2&amp;") When Barix("&amp;$B$2&amp;",reference:=StartOfDay)="&amp;H52&amp;"", "Bar", "", "Open","5","0","All",,,"False","T","EveryTick"))</f>
        <v>#N/A</v>
      </c>
      <c r="E52" s="160" t="e">
        <f>IF(S52=0,NA(),RTD("cqg.rtd",,"StudyData", "High("&amp;$B$2&amp;") When Barix("&amp;$B$2&amp;",reference:=StartOfDay)="&amp;H52&amp;"", "Bar", "", "High","5","0","All",,,"False","T","EveryTick"))</f>
        <v>#N/A</v>
      </c>
      <c r="F52" s="160" t="e">
        <f>IF(S52=0,NA(), RTD("cqg.rtd",,"StudyData", "Low("&amp;$B$2&amp;") When Barix("&amp;$B$2&amp;",reference:=StartOfDay)="&amp;H52&amp;"", "Bar", "", "Low","5","0","All",,,"False","T","EveryTick"))</f>
        <v>#N/A</v>
      </c>
      <c r="G52" s="160" t="e">
        <f>IF(S52=0,NA(),RTD("cqg.rtd",,"StudyData", "Close("&amp;$B$2&amp;") When Barix("&amp;$B$2&amp;",reference:=StartOfDay)="&amp;H52&amp;"", "Bar", "", "Close","5","0","All",,,"False","T","EveryTick"))</f>
        <v>#N/A</v>
      </c>
      <c r="H52" s="156">
        <f t="shared" si="3"/>
        <v>48</v>
      </c>
      <c r="N52" s="164" t="e">
        <f>IF(S52=0,NA(),RTD("cqg.rtd",,"StudyData", "Open("&amp;$M$1&amp;") When Barix("&amp;$M$1&amp;",reference:=StartOfSession)="&amp;H52&amp;"", "Bar", "", "Open","5","0","All",,,"False","T","EveryTick"))</f>
        <v>#N/A</v>
      </c>
      <c r="O52" s="164" t="e">
        <f>IF(S52=0,NA(), RTD("cqg.rtd",,"StudyData", "High("&amp;$M$1&amp;") When Barix("&amp;$M$1&amp;",reference:=StartOfSession)="&amp;H52&amp;"", "Bar", "", "High","5","0","All",,,"False","T","EveryTick"))</f>
        <v>#N/A</v>
      </c>
      <c r="P52" s="164" t="e">
        <f>IF(S52=0,NA(),RTD("cqg.rtd",,"StudyData", "Low("&amp;$M$1&amp;") When Barix("&amp;$M$1&amp;",reference:=StartOfSession)="&amp;H52&amp;"", "Bar", "", "Low","5","0","All",,,"False","T","EveryTick"))</f>
        <v>#N/A</v>
      </c>
      <c r="Q52" s="160" t="e">
        <f>IF(S52=0,NA(),RTD("cqg.rtd",,"StudyData", "Close("&amp;$M$1&amp;") When Barix("&amp;$M$1&amp;",reference:=StartOfSession)="&amp;H52&amp;"", "Bar", "", "Close","5","0","All",,,"False","T","EveryTick"))</f>
        <v>#N/A</v>
      </c>
      <c r="R52" s="161">
        <v>0.52083333333333337</v>
      </c>
      <c r="S52" s="156">
        <f t="shared" si="2"/>
        <v>0</v>
      </c>
    </row>
    <row r="53" spans="1:19" x14ac:dyDescent="0.3">
      <c r="A53" s="161">
        <v>0.52430555555555558</v>
      </c>
      <c r="B53" s="155">
        <f t="shared" si="0"/>
        <v>12</v>
      </c>
      <c r="C53" s="156">
        <f t="shared" si="1"/>
        <v>35</v>
      </c>
      <c r="D53" s="160" t="e">
        <f>IF(S53=0,NA(), RTD("cqg.rtd",,"StudyData", "Open("&amp;$B$2&amp;") When Barix("&amp;$B$2&amp;",reference:=StartOfDay)="&amp;H53&amp;"", "Bar", "", "Open","5","0","All",,,"False","T","EveryTick"))</f>
        <v>#N/A</v>
      </c>
      <c r="E53" s="160" t="e">
        <f>IF(S53=0,NA(),RTD("cqg.rtd",,"StudyData", "High("&amp;$B$2&amp;") When Barix("&amp;$B$2&amp;",reference:=StartOfDay)="&amp;H53&amp;"", "Bar", "", "High","5","0","All",,,"False","T","EveryTick"))</f>
        <v>#N/A</v>
      </c>
      <c r="F53" s="160" t="e">
        <f>IF(S53=0,NA(), RTD("cqg.rtd",,"StudyData", "Low("&amp;$B$2&amp;") When Barix("&amp;$B$2&amp;",reference:=StartOfDay)="&amp;H53&amp;"", "Bar", "", "Low","5","0","All",,,"False","T","EveryTick"))</f>
        <v>#N/A</v>
      </c>
      <c r="G53" s="160" t="e">
        <f>IF(S53=0,NA(),RTD("cqg.rtd",,"StudyData", "Close("&amp;$B$2&amp;") When Barix("&amp;$B$2&amp;",reference:=StartOfDay)="&amp;H53&amp;"", "Bar", "", "Close","5","0","All",,,"False","T","EveryTick"))</f>
        <v>#N/A</v>
      </c>
      <c r="H53" s="156">
        <f t="shared" si="3"/>
        <v>49</v>
      </c>
      <c r="N53" s="164" t="e">
        <f>IF(S53=0,NA(),RTD("cqg.rtd",,"StudyData", "Open("&amp;$M$1&amp;") When Barix("&amp;$M$1&amp;",reference:=StartOfSession)="&amp;H53&amp;"", "Bar", "", "Open","5","0","All",,,"False","T","EveryTick"))</f>
        <v>#N/A</v>
      </c>
      <c r="O53" s="164" t="e">
        <f>IF(S53=0,NA(), RTD("cqg.rtd",,"StudyData", "High("&amp;$M$1&amp;") When Barix("&amp;$M$1&amp;",reference:=StartOfSession)="&amp;H53&amp;"", "Bar", "", "High","5","0","All",,,"False","T","EveryTick"))</f>
        <v>#N/A</v>
      </c>
      <c r="P53" s="164" t="e">
        <f>IF(S53=0,NA(),RTD("cqg.rtd",,"StudyData", "Low("&amp;$M$1&amp;") When Barix("&amp;$M$1&amp;",reference:=StartOfSession)="&amp;H53&amp;"", "Bar", "", "Low","5","0","All",,,"False","T","EveryTick"))</f>
        <v>#N/A</v>
      </c>
      <c r="Q53" s="160" t="e">
        <f>IF(S53=0,NA(),RTD("cqg.rtd",,"StudyData", "Close("&amp;$M$1&amp;") When Barix("&amp;$M$1&amp;",reference:=StartOfSession)="&amp;H53&amp;"", "Bar", "", "Close","5","0","All",,,"False","T","EveryTick"))</f>
        <v>#N/A</v>
      </c>
      <c r="R53" s="161">
        <v>0.52430555555555558</v>
      </c>
      <c r="S53" s="156">
        <f t="shared" si="2"/>
        <v>0</v>
      </c>
    </row>
    <row r="54" spans="1:19" x14ac:dyDescent="0.3">
      <c r="A54" s="161">
        <v>0.52777777777777779</v>
      </c>
      <c r="B54" s="155">
        <f t="shared" si="0"/>
        <v>12</v>
      </c>
      <c r="C54" s="156">
        <f t="shared" si="1"/>
        <v>40</v>
      </c>
      <c r="D54" s="160" t="e">
        <f>IF(S54=0,NA(), RTD("cqg.rtd",,"StudyData", "Open("&amp;$B$2&amp;") When Barix("&amp;$B$2&amp;",reference:=StartOfDay)="&amp;H54&amp;"", "Bar", "", "Open","5","0","All",,,"False","T","EveryTick"))</f>
        <v>#N/A</v>
      </c>
      <c r="E54" s="160" t="e">
        <f>IF(S54=0,NA(),RTD("cqg.rtd",,"StudyData", "High("&amp;$B$2&amp;") When Barix("&amp;$B$2&amp;",reference:=StartOfDay)="&amp;H54&amp;"", "Bar", "", "High","5","0","All",,,"False","T","EveryTick"))</f>
        <v>#N/A</v>
      </c>
      <c r="F54" s="160" t="e">
        <f>IF(S54=0,NA(), RTD("cqg.rtd",,"StudyData", "Low("&amp;$B$2&amp;") When Barix("&amp;$B$2&amp;",reference:=StartOfDay)="&amp;H54&amp;"", "Bar", "", "Low","5","0","All",,,"False","T","EveryTick"))</f>
        <v>#N/A</v>
      </c>
      <c r="G54" s="160" t="e">
        <f>IF(S54=0,NA(),RTD("cqg.rtd",,"StudyData", "Close("&amp;$B$2&amp;") When Barix("&amp;$B$2&amp;",reference:=StartOfDay)="&amp;H54&amp;"", "Bar", "", "Close","5","0","All",,,"False","T","EveryTick"))</f>
        <v>#N/A</v>
      </c>
      <c r="H54" s="156">
        <f t="shared" si="3"/>
        <v>50</v>
      </c>
      <c r="N54" s="164" t="e">
        <f>IF(S54=0,NA(),RTD("cqg.rtd",,"StudyData", "Open("&amp;$M$1&amp;") When Barix("&amp;$M$1&amp;",reference:=StartOfSession)="&amp;H54&amp;"", "Bar", "", "Open","5","0","All",,,"False","T","EveryTick"))</f>
        <v>#N/A</v>
      </c>
      <c r="O54" s="164" t="e">
        <f>IF(S54=0,NA(), RTD("cqg.rtd",,"StudyData", "High("&amp;$M$1&amp;") When Barix("&amp;$M$1&amp;",reference:=StartOfSession)="&amp;H54&amp;"", "Bar", "", "High","5","0","All",,,"False","T","EveryTick"))</f>
        <v>#N/A</v>
      </c>
      <c r="P54" s="164" t="e">
        <f>IF(S54=0,NA(),RTD("cqg.rtd",,"StudyData", "Low("&amp;$M$1&amp;") When Barix("&amp;$M$1&amp;",reference:=StartOfSession)="&amp;H54&amp;"", "Bar", "", "Low","5","0","All",,,"False","T","EveryTick"))</f>
        <v>#N/A</v>
      </c>
      <c r="Q54" s="160" t="e">
        <f>IF(S54=0,NA(),RTD("cqg.rtd",,"StudyData", "Close("&amp;$M$1&amp;") When Barix("&amp;$M$1&amp;",reference:=StartOfSession)="&amp;H54&amp;"", "Bar", "", "Close","5","0","All",,,"False","T","EveryTick"))</f>
        <v>#N/A</v>
      </c>
      <c r="R54" s="161">
        <v>0.52777777777777779</v>
      </c>
      <c r="S54" s="156">
        <f t="shared" si="2"/>
        <v>0</v>
      </c>
    </row>
    <row r="55" spans="1:19" x14ac:dyDescent="0.3">
      <c r="A55" s="161">
        <v>0.53125</v>
      </c>
      <c r="B55" s="155">
        <f t="shared" si="0"/>
        <v>12</v>
      </c>
      <c r="C55" s="156">
        <f t="shared" si="1"/>
        <v>45</v>
      </c>
      <c r="D55" s="160" t="e">
        <f>IF(S55=0,NA(), RTD("cqg.rtd",,"StudyData", "Open("&amp;$B$2&amp;") When Barix("&amp;$B$2&amp;",reference:=StartOfDay)="&amp;H55&amp;"", "Bar", "", "Open","5","0","All",,,"False","T","EveryTick"))</f>
        <v>#N/A</v>
      </c>
      <c r="E55" s="160" t="e">
        <f>IF(S55=0,NA(),RTD("cqg.rtd",,"StudyData", "High("&amp;$B$2&amp;") When Barix("&amp;$B$2&amp;",reference:=StartOfDay)="&amp;H55&amp;"", "Bar", "", "High","5","0","All",,,"False","T","EveryTick"))</f>
        <v>#N/A</v>
      </c>
      <c r="F55" s="160" t="e">
        <f>IF(S55=0,NA(), RTD("cqg.rtd",,"StudyData", "Low("&amp;$B$2&amp;") When Barix("&amp;$B$2&amp;",reference:=StartOfDay)="&amp;H55&amp;"", "Bar", "", "Low","5","0","All",,,"False","T","EveryTick"))</f>
        <v>#N/A</v>
      </c>
      <c r="G55" s="160" t="e">
        <f>IF(S55=0,NA(),RTD("cqg.rtd",,"StudyData", "Close("&amp;$B$2&amp;") When Barix("&amp;$B$2&amp;",reference:=StartOfDay)="&amp;H55&amp;"", "Bar", "", "Close","5","0","All",,,"False","T","EveryTick"))</f>
        <v>#N/A</v>
      </c>
      <c r="H55" s="156">
        <f t="shared" si="3"/>
        <v>51</v>
      </c>
      <c r="N55" s="164" t="e">
        <f>IF(S55=0,NA(),RTD("cqg.rtd",,"StudyData", "Open("&amp;$M$1&amp;") When Barix("&amp;$M$1&amp;",reference:=StartOfSession)="&amp;H55&amp;"", "Bar", "", "Open","5","0","All",,,"False","T","EveryTick"))</f>
        <v>#N/A</v>
      </c>
      <c r="O55" s="164" t="e">
        <f>IF(S55=0,NA(), RTD("cqg.rtd",,"StudyData", "High("&amp;$M$1&amp;") When Barix("&amp;$M$1&amp;",reference:=StartOfSession)="&amp;H55&amp;"", "Bar", "", "High","5","0","All",,,"False","T","EveryTick"))</f>
        <v>#N/A</v>
      </c>
      <c r="P55" s="164" t="e">
        <f>IF(S55=0,NA(),RTD("cqg.rtd",,"StudyData", "Low("&amp;$M$1&amp;") When Barix("&amp;$M$1&amp;",reference:=StartOfSession)="&amp;H55&amp;"", "Bar", "", "Low","5","0","All",,,"False","T","EveryTick"))</f>
        <v>#N/A</v>
      </c>
      <c r="Q55" s="160" t="e">
        <f>IF(S55=0,NA(),RTD("cqg.rtd",,"StudyData", "Close("&amp;$M$1&amp;") When Barix("&amp;$M$1&amp;",reference:=StartOfSession)="&amp;H55&amp;"", "Bar", "", "Close","5","0","All",,,"False","T","EveryTick"))</f>
        <v>#N/A</v>
      </c>
      <c r="R55" s="161">
        <v>0.53125</v>
      </c>
      <c r="S55" s="156">
        <f t="shared" si="2"/>
        <v>0</v>
      </c>
    </row>
    <row r="56" spans="1:19" x14ac:dyDescent="0.3">
      <c r="A56" s="161">
        <v>0.53472222222222221</v>
      </c>
      <c r="B56" s="155">
        <f t="shared" si="0"/>
        <v>12</v>
      </c>
      <c r="C56" s="156">
        <f t="shared" si="1"/>
        <v>50</v>
      </c>
      <c r="D56" s="160" t="e">
        <f>IF(S56=0,NA(), RTD("cqg.rtd",,"StudyData", "Open("&amp;$B$2&amp;") When Barix("&amp;$B$2&amp;",reference:=StartOfDay)="&amp;H56&amp;"", "Bar", "", "Open","5","0","All",,,"False","T","EveryTick"))</f>
        <v>#N/A</v>
      </c>
      <c r="E56" s="160" t="e">
        <f>IF(S56=0,NA(),RTD("cqg.rtd",,"StudyData", "High("&amp;$B$2&amp;") When Barix("&amp;$B$2&amp;",reference:=StartOfDay)="&amp;H56&amp;"", "Bar", "", "High","5","0","All",,,"False","T","EveryTick"))</f>
        <v>#N/A</v>
      </c>
      <c r="F56" s="160" t="e">
        <f>IF(S56=0,NA(), RTD("cqg.rtd",,"StudyData", "Low("&amp;$B$2&amp;") When Barix("&amp;$B$2&amp;",reference:=StartOfDay)="&amp;H56&amp;"", "Bar", "", "Low","5","0","All",,,"False","T","EveryTick"))</f>
        <v>#N/A</v>
      </c>
      <c r="G56" s="160" t="e">
        <f>IF(S56=0,NA(),RTD("cqg.rtd",,"StudyData", "Close("&amp;$B$2&amp;") When Barix("&amp;$B$2&amp;",reference:=StartOfDay)="&amp;H56&amp;"", "Bar", "", "Close","5","0","All",,,"False","T","EveryTick"))</f>
        <v>#N/A</v>
      </c>
      <c r="H56" s="156">
        <f t="shared" si="3"/>
        <v>52</v>
      </c>
      <c r="N56" s="164" t="e">
        <f>IF(S56=0,NA(),RTD("cqg.rtd",,"StudyData", "Open("&amp;$M$1&amp;") When Barix("&amp;$M$1&amp;",reference:=StartOfSession)="&amp;H56&amp;"", "Bar", "", "Open","5","0","All",,,"False","T","EveryTick"))</f>
        <v>#N/A</v>
      </c>
      <c r="O56" s="164" t="e">
        <f>IF(S56=0,NA(), RTD("cqg.rtd",,"StudyData", "High("&amp;$M$1&amp;") When Barix("&amp;$M$1&amp;",reference:=StartOfSession)="&amp;H56&amp;"", "Bar", "", "High","5","0","All",,,"False","T","EveryTick"))</f>
        <v>#N/A</v>
      </c>
      <c r="P56" s="164" t="e">
        <f>IF(S56=0,NA(),RTD("cqg.rtd",,"StudyData", "Low("&amp;$M$1&amp;") When Barix("&amp;$M$1&amp;",reference:=StartOfSession)="&amp;H56&amp;"", "Bar", "", "Low","5","0","All",,,"False","T","EveryTick"))</f>
        <v>#N/A</v>
      </c>
      <c r="Q56" s="160" t="e">
        <f>IF(S56=0,NA(),RTD("cqg.rtd",,"StudyData", "Close("&amp;$M$1&amp;") When Barix("&amp;$M$1&amp;",reference:=StartOfSession)="&amp;H56&amp;"", "Bar", "", "Close","5","0","All",,,"False","T","EveryTick"))</f>
        <v>#N/A</v>
      </c>
      <c r="R56" s="161">
        <v>0.53472222222222221</v>
      </c>
      <c r="S56" s="156">
        <f t="shared" si="2"/>
        <v>0</v>
      </c>
    </row>
    <row r="57" spans="1:19" x14ac:dyDescent="0.3">
      <c r="A57" s="161">
        <v>0.53819444444444442</v>
      </c>
      <c r="B57" s="155">
        <f t="shared" si="0"/>
        <v>12</v>
      </c>
      <c r="C57" s="156">
        <f t="shared" si="1"/>
        <v>55</v>
      </c>
      <c r="D57" s="160" t="e">
        <f>IF(S57=0,NA(), RTD("cqg.rtd",,"StudyData", "Open("&amp;$B$2&amp;") When Barix("&amp;$B$2&amp;",reference:=StartOfDay)="&amp;H57&amp;"", "Bar", "", "Open","5","0","All",,,"False","T","EveryTick"))</f>
        <v>#N/A</v>
      </c>
      <c r="E57" s="160" t="e">
        <f>IF(S57=0,NA(),RTD("cqg.rtd",,"StudyData", "High("&amp;$B$2&amp;") When Barix("&amp;$B$2&amp;",reference:=StartOfDay)="&amp;H57&amp;"", "Bar", "", "High","5","0","All",,,"False","T","EveryTick"))</f>
        <v>#N/A</v>
      </c>
      <c r="F57" s="160" t="e">
        <f>IF(S57=0,NA(), RTD("cqg.rtd",,"StudyData", "Low("&amp;$B$2&amp;") When Barix("&amp;$B$2&amp;",reference:=StartOfDay)="&amp;H57&amp;"", "Bar", "", "Low","5","0","All",,,"False","T","EveryTick"))</f>
        <v>#N/A</v>
      </c>
      <c r="G57" s="160" t="e">
        <f>IF(S57=0,NA(),RTD("cqg.rtd",,"StudyData", "Close("&amp;$B$2&amp;") When Barix("&amp;$B$2&amp;",reference:=StartOfDay)="&amp;H57&amp;"", "Bar", "", "Close","5","0","All",,,"False","T","EveryTick"))</f>
        <v>#N/A</v>
      </c>
      <c r="H57" s="156">
        <f t="shared" si="3"/>
        <v>53</v>
      </c>
      <c r="N57" s="164" t="e">
        <f>IF(S57=0,NA(),RTD("cqg.rtd",,"StudyData", "Open("&amp;$M$1&amp;") When Barix("&amp;$M$1&amp;",reference:=StartOfSession)="&amp;H57&amp;"", "Bar", "", "Open","5","0","All",,,"False","T","EveryTick"))</f>
        <v>#N/A</v>
      </c>
      <c r="O57" s="164" t="e">
        <f>IF(S57=0,NA(), RTD("cqg.rtd",,"StudyData", "High("&amp;$M$1&amp;") When Barix("&amp;$M$1&amp;",reference:=StartOfSession)="&amp;H57&amp;"", "Bar", "", "High","5","0","All",,,"False","T","EveryTick"))</f>
        <v>#N/A</v>
      </c>
      <c r="P57" s="164" t="e">
        <f>IF(S57=0,NA(),RTD("cqg.rtd",,"StudyData", "Low("&amp;$M$1&amp;") When Barix("&amp;$M$1&amp;",reference:=StartOfSession)="&amp;H57&amp;"", "Bar", "", "Low","5","0","All",,,"False","T","EveryTick"))</f>
        <v>#N/A</v>
      </c>
      <c r="Q57" s="160" t="e">
        <f>IF(S57=0,NA(),RTD("cqg.rtd",,"StudyData", "Close("&amp;$M$1&amp;") When Barix("&amp;$M$1&amp;",reference:=StartOfSession)="&amp;H57&amp;"", "Bar", "", "Close","5","0","All",,,"False","T","EveryTick"))</f>
        <v>#N/A</v>
      </c>
      <c r="R57" s="161">
        <v>0.53819444444444442</v>
      </c>
      <c r="S57" s="156">
        <f t="shared" si="2"/>
        <v>0</v>
      </c>
    </row>
    <row r="58" spans="1:19" x14ac:dyDescent="0.3">
      <c r="A58" s="161">
        <v>0.54166666666666663</v>
      </c>
      <c r="B58" s="155">
        <f t="shared" si="0"/>
        <v>13</v>
      </c>
      <c r="C58" s="156">
        <f t="shared" si="1"/>
        <v>0</v>
      </c>
      <c r="D58" s="160" t="e">
        <f>IF(S58=0,NA(), RTD("cqg.rtd",,"StudyData", "Open("&amp;$B$2&amp;") When Barix("&amp;$B$2&amp;",reference:=StartOfDay)="&amp;H58&amp;"", "Bar", "", "Open","5","0","All",,,"False","T","EveryTick"))</f>
        <v>#N/A</v>
      </c>
      <c r="E58" s="160" t="e">
        <f>IF(S58=0,NA(),RTD("cqg.rtd",,"StudyData", "High("&amp;$B$2&amp;") When Barix("&amp;$B$2&amp;",reference:=StartOfDay)="&amp;H58&amp;"", "Bar", "", "High","5","0","All",,,"False","T","EveryTick"))</f>
        <v>#N/A</v>
      </c>
      <c r="F58" s="160" t="e">
        <f>IF(S58=0,NA(), RTD("cqg.rtd",,"StudyData", "Low("&amp;$B$2&amp;") When Barix("&amp;$B$2&amp;",reference:=StartOfDay)="&amp;H58&amp;"", "Bar", "", "Low","5","0","All",,,"False","T","EveryTick"))</f>
        <v>#N/A</v>
      </c>
      <c r="G58" s="160" t="e">
        <f>IF(S58=0,NA(),RTD("cqg.rtd",,"StudyData", "Close("&amp;$B$2&amp;") When Barix("&amp;$B$2&amp;",reference:=StartOfDay)="&amp;H58&amp;"", "Bar", "", "Close","5","0","All",,,"False","T","EveryTick"))</f>
        <v>#N/A</v>
      </c>
      <c r="H58" s="156">
        <f t="shared" si="3"/>
        <v>54</v>
      </c>
      <c r="N58" s="164" t="e">
        <f>IF(S58=0,NA(),RTD("cqg.rtd",,"StudyData", "Open("&amp;$M$1&amp;") When Barix("&amp;$M$1&amp;",reference:=StartOfSession)="&amp;H58&amp;"", "Bar", "", "Open","5","0","All",,,"False","T","EveryTick"))</f>
        <v>#N/A</v>
      </c>
      <c r="O58" s="164" t="e">
        <f>IF(S58=0,NA(), RTD("cqg.rtd",,"StudyData", "High("&amp;$M$1&amp;") When Barix("&amp;$M$1&amp;",reference:=StartOfSession)="&amp;H58&amp;"", "Bar", "", "High","5","0","All",,,"False","T","EveryTick"))</f>
        <v>#N/A</v>
      </c>
      <c r="P58" s="164" t="e">
        <f>IF(S58=0,NA(),RTD("cqg.rtd",,"StudyData", "Low("&amp;$M$1&amp;") When Barix("&amp;$M$1&amp;",reference:=StartOfSession)="&amp;H58&amp;"", "Bar", "", "Low","5","0","All",,,"False","T","EveryTick"))</f>
        <v>#N/A</v>
      </c>
      <c r="Q58" s="160" t="e">
        <f>IF(S58=0,NA(),RTD("cqg.rtd",,"StudyData", "Close("&amp;$M$1&amp;") When Barix("&amp;$M$1&amp;",reference:=StartOfSession)="&amp;H58&amp;"", "Bar", "", "Close","5","0","All",,,"False","T","EveryTick"))</f>
        <v>#N/A</v>
      </c>
      <c r="R58" s="161">
        <v>0.54166666666666663</v>
      </c>
      <c r="S58" s="156">
        <f t="shared" si="2"/>
        <v>0</v>
      </c>
    </row>
    <row r="59" spans="1:19" x14ac:dyDescent="0.3">
      <c r="A59" s="161">
        <v>0.54513888888888895</v>
      </c>
      <c r="B59" s="155">
        <f t="shared" si="0"/>
        <v>13</v>
      </c>
      <c r="C59" s="156">
        <f t="shared" si="1"/>
        <v>5</v>
      </c>
      <c r="D59" s="160" t="e">
        <f>IF(S59=0,NA(), RTD("cqg.rtd",,"StudyData", "Open("&amp;$B$2&amp;") When Barix("&amp;$B$2&amp;",reference:=StartOfDay)="&amp;H59&amp;"", "Bar", "", "Open","5","0","All",,,"False","T","EveryTick"))</f>
        <v>#N/A</v>
      </c>
      <c r="E59" s="160" t="e">
        <f>IF(S59=0,NA(),RTD("cqg.rtd",,"StudyData", "High("&amp;$B$2&amp;") When Barix("&amp;$B$2&amp;",reference:=StartOfDay)="&amp;H59&amp;"", "Bar", "", "High","5","0","All",,,"False","T","EveryTick"))</f>
        <v>#N/A</v>
      </c>
      <c r="F59" s="160" t="e">
        <f>IF(S59=0,NA(), RTD("cqg.rtd",,"StudyData", "Low("&amp;$B$2&amp;") When Barix("&amp;$B$2&amp;",reference:=StartOfDay)="&amp;H59&amp;"", "Bar", "", "Low","5","0","All",,,"False","T","EveryTick"))</f>
        <v>#N/A</v>
      </c>
      <c r="G59" s="160" t="e">
        <f>IF(S59=0,NA(),RTD("cqg.rtd",,"StudyData", "Close("&amp;$B$2&amp;") When Barix("&amp;$B$2&amp;",reference:=StartOfDay)="&amp;H59&amp;"", "Bar", "", "Close","5","0","All",,,"False","T","EveryTick"))</f>
        <v>#N/A</v>
      </c>
      <c r="H59" s="156">
        <f t="shared" si="3"/>
        <v>55</v>
      </c>
      <c r="N59" s="164" t="e">
        <f>IF(S59=0,NA(),RTD("cqg.rtd",,"StudyData", "Open("&amp;$M$1&amp;") When Barix("&amp;$M$1&amp;",reference:=StartOfSession)="&amp;H59&amp;"", "Bar", "", "Open","5","0","All",,,"False","T","EveryTick"))</f>
        <v>#N/A</v>
      </c>
      <c r="O59" s="164" t="e">
        <f>IF(S59=0,NA(), RTD("cqg.rtd",,"StudyData", "High("&amp;$M$1&amp;") When Barix("&amp;$M$1&amp;",reference:=StartOfSession)="&amp;H59&amp;"", "Bar", "", "High","5","0","All",,,"False","T","EveryTick"))</f>
        <v>#N/A</v>
      </c>
      <c r="P59" s="164" t="e">
        <f>IF(S59=0,NA(),RTD("cqg.rtd",,"StudyData", "Low("&amp;$M$1&amp;") When Barix("&amp;$M$1&amp;",reference:=StartOfSession)="&amp;H59&amp;"", "Bar", "", "Low","5","0","All",,,"False","T","EveryTick"))</f>
        <v>#N/A</v>
      </c>
      <c r="Q59" s="160" t="e">
        <f>IF(S59=0,NA(),RTD("cqg.rtd",,"StudyData", "Close("&amp;$M$1&amp;") When Barix("&amp;$M$1&amp;",reference:=StartOfSession)="&amp;H59&amp;"", "Bar", "", "Close","5","0","All",,,"False","T","EveryTick"))</f>
        <v>#N/A</v>
      </c>
      <c r="R59" s="161">
        <v>0.54513888888888895</v>
      </c>
      <c r="S59" s="156">
        <f t="shared" si="2"/>
        <v>0</v>
      </c>
    </row>
    <row r="60" spans="1:19" x14ac:dyDescent="0.3">
      <c r="A60" s="161">
        <v>0.54861111111111105</v>
      </c>
      <c r="B60" s="155">
        <f t="shared" si="0"/>
        <v>13</v>
      </c>
      <c r="C60" s="156">
        <f t="shared" si="1"/>
        <v>10</v>
      </c>
      <c r="D60" s="160" t="e">
        <f>IF(S60=0,NA(), RTD("cqg.rtd",,"StudyData", "Open("&amp;$B$2&amp;") When Barix("&amp;$B$2&amp;",reference:=StartOfDay)="&amp;H60&amp;"", "Bar", "", "Open","5","0","All",,,"False","T","EveryTick"))</f>
        <v>#N/A</v>
      </c>
      <c r="E60" s="160" t="e">
        <f>IF(S60=0,NA(),RTD("cqg.rtd",,"StudyData", "High("&amp;$B$2&amp;") When Barix("&amp;$B$2&amp;",reference:=StartOfDay)="&amp;H60&amp;"", "Bar", "", "High","5","0","All",,,"False","T","EveryTick"))</f>
        <v>#N/A</v>
      </c>
      <c r="F60" s="160" t="e">
        <f>IF(S60=0,NA(), RTD("cqg.rtd",,"StudyData", "Low("&amp;$B$2&amp;") When Barix("&amp;$B$2&amp;",reference:=StartOfDay)="&amp;H60&amp;"", "Bar", "", "Low","5","0","All",,,"False","T","EveryTick"))</f>
        <v>#N/A</v>
      </c>
      <c r="G60" s="160" t="e">
        <f>IF(S60=0,NA(),RTD("cqg.rtd",,"StudyData", "Close("&amp;$B$2&amp;") When Barix("&amp;$B$2&amp;",reference:=StartOfDay)="&amp;H60&amp;"", "Bar", "", "Close","5","0","All",,,"False","T","EveryTick"))</f>
        <v>#N/A</v>
      </c>
      <c r="H60" s="156">
        <f t="shared" si="3"/>
        <v>56</v>
      </c>
      <c r="N60" s="164" t="e">
        <f>IF(S60=0,NA(),RTD("cqg.rtd",,"StudyData", "Open("&amp;$M$1&amp;") When Barix("&amp;$M$1&amp;",reference:=StartOfSession)="&amp;H60&amp;"", "Bar", "", "Open","5","0","All",,,"False","T","EveryTick"))</f>
        <v>#N/A</v>
      </c>
      <c r="O60" s="164" t="e">
        <f>IF(S60=0,NA(), RTD("cqg.rtd",,"StudyData", "High("&amp;$M$1&amp;") When Barix("&amp;$M$1&amp;",reference:=StartOfSession)="&amp;H60&amp;"", "Bar", "", "High","5","0","All",,,"False","T","EveryTick"))</f>
        <v>#N/A</v>
      </c>
      <c r="P60" s="164" t="e">
        <f>IF(S60=0,NA(),RTD("cqg.rtd",,"StudyData", "Low("&amp;$M$1&amp;") When Barix("&amp;$M$1&amp;",reference:=StartOfSession)="&amp;H60&amp;"", "Bar", "", "Low","5","0","All",,,"False","T","EveryTick"))</f>
        <v>#N/A</v>
      </c>
      <c r="Q60" s="160" t="e">
        <f>IF(S60=0,NA(),RTD("cqg.rtd",,"StudyData", "Close("&amp;$M$1&amp;") When Barix("&amp;$M$1&amp;",reference:=StartOfSession)="&amp;H60&amp;"", "Bar", "", "Close","5","0","All",,,"False","T","EveryTick"))</f>
        <v>#N/A</v>
      </c>
      <c r="R60" s="161">
        <v>0.54861111111111105</v>
      </c>
      <c r="S60" s="156">
        <f t="shared" si="2"/>
        <v>0</v>
      </c>
    </row>
    <row r="61" spans="1:19" x14ac:dyDescent="0.3">
      <c r="A61" s="161">
        <v>0.55208333333333337</v>
      </c>
      <c r="B61" s="155">
        <f t="shared" si="0"/>
        <v>13</v>
      </c>
      <c r="C61" s="156">
        <f t="shared" si="1"/>
        <v>15</v>
      </c>
      <c r="D61" s="160" t="e">
        <f>IF(S61=0,NA(), RTD("cqg.rtd",,"StudyData", "Open("&amp;$B$2&amp;") When Barix("&amp;$B$2&amp;",reference:=StartOfDay)="&amp;H61&amp;"", "Bar", "", "Open","5","0","All",,,"False","T","EveryTick"))</f>
        <v>#N/A</v>
      </c>
      <c r="E61" s="160" t="e">
        <f>IF(S61=0,NA(),RTD("cqg.rtd",,"StudyData", "High("&amp;$B$2&amp;") When Barix("&amp;$B$2&amp;",reference:=StartOfDay)="&amp;H61&amp;"", "Bar", "", "High","5","0","All",,,"False","T","EveryTick"))</f>
        <v>#N/A</v>
      </c>
      <c r="F61" s="160" t="e">
        <f>IF(S61=0,NA(), RTD("cqg.rtd",,"StudyData", "Low("&amp;$B$2&amp;") When Barix("&amp;$B$2&amp;",reference:=StartOfDay)="&amp;H61&amp;"", "Bar", "", "Low","5","0","All",,,"False","T","EveryTick"))</f>
        <v>#N/A</v>
      </c>
      <c r="G61" s="160" t="e">
        <f>IF(S61=0,NA(),RTD("cqg.rtd",,"StudyData", "Close("&amp;$B$2&amp;") When Barix("&amp;$B$2&amp;",reference:=StartOfDay)="&amp;H61&amp;"", "Bar", "", "Close","5","0","All",,,"False","T","EveryTick"))</f>
        <v>#N/A</v>
      </c>
      <c r="H61" s="156">
        <f t="shared" si="3"/>
        <v>57</v>
      </c>
      <c r="N61" s="164" t="e">
        <f>IF(S61=0,NA(),RTD("cqg.rtd",,"StudyData", "Open("&amp;$M$1&amp;") When Barix("&amp;$M$1&amp;",reference:=StartOfSession)="&amp;H61&amp;"", "Bar", "", "Open","5","0","All",,,"False","T","EveryTick"))</f>
        <v>#N/A</v>
      </c>
      <c r="O61" s="164" t="e">
        <f>IF(S61=0,NA(), RTD("cqg.rtd",,"StudyData", "High("&amp;$M$1&amp;") When Barix("&amp;$M$1&amp;",reference:=StartOfSession)="&amp;H61&amp;"", "Bar", "", "High","5","0","All",,,"False","T","EveryTick"))</f>
        <v>#N/A</v>
      </c>
      <c r="P61" s="164" t="e">
        <f>IF(S61=0,NA(),RTD("cqg.rtd",,"StudyData", "Low("&amp;$M$1&amp;") When Barix("&amp;$M$1&amp;",reference:=StartOfSession)="&amp;H61&amp;"", "Bar", "", "Low","5","0","All",,,"False","T","EveryTick"))</f>
        <v>#N/A</v>
      </c>
      <c r="Q61" s="160" t="e">
        <f>IF(S61=0,NA(),RTD("cqg.rtd",,"StudyData", "Close("&amp;$M$1&amp;") When Barix("&amp;$M$1&amp;",reference:=StartOfSession)="&amp;H61&amp;"", "Bar", "", "Close","5","0","All",,,"False","T","EveryTick"))</f>
        <v>#N/A</v>
      </c>
      <c r="R61" s="161">
        <v>0.55208333333333337</v>
      </c>
      <c r="S61" s="156">
        <f t="shared" si="2"/>
        <v>0</v>
      </c>
    </row>
    <row r="62" spans="1:19" x14ac:dyDescent="0.3">
      <c r="A62" s="161">
        <v>0.55555555555555558</v>
      </c>
      <c r="B62" s="155">
        <f t="shared" si="0"/>
        <v>13</v>
      </c>
      <c r="C62" s="156">
        <f t="shared" si="1"/>
        <v>20</v>
      </c>
      <c r="D62" s="160" t="e">
        <f>IF(S62=0,NA(), RTD("cqg.rtd",,"StudyData", "Open("&amp;$B$2&amp;") When Barix("&amp;$B$2&amp;",reference:=StartOfDay)="&amp;H62&amp;"", "Bar", "", "Open","5","0","All",,,"False","T","EveryTick"))</f>
        <v>#N/A</v>
      </c>
      <c r="E62" s="160" t="e">
        <f>IF(S62=0,NA(),RTD("cqg.rtd",,"StudyData", "High("&amp;$B$2&amp;") When Barix("&amp;$B$2&amp;",reference:=StartOfDay)="&amp;H62&amp;"", "Bar", "", "High","5","0","All",,,"False","T","EveryTick"))</f>
        <v>#N/A</v>
      </c>
      <c r="F62" s="160" t="e">
        <f>IF(S62=0,NA(), RTD("cqg.rtd",,"StudyData", "Low("&amp;$B$2&amp;") When Barix("&amp;$B$2&amp;",reference:=StartOfDay)="&amp;H62&amp;"", "Bar", "", "Low","5","0","All",,,"False","T","EveryTick"))</f>
        <v>#N/A</v>
      </c>
      <c r="G62" s="160" t="e">
        <f>IF(S62=0,NA(),RTD("cqg.rtd",,"StudyData", "Close("&amp;$B$2&amp;") When Barix("&amp;$B$2&amp;",reference:=StartOfDay)="&amp;H62&amp;"", "Bar", "", "Close","5","0","All",,,"False","T","EveryTick"))</f>
        <v>#N/A</v>
      </c>
      <c r="H62" s="156">
        <f t="shared" si="3"/>
        <v>58</v>
      </c>
      <c r="N62" s="164" t="e">
        <f>IF(S62=0,NA(),RTD("cqg.rtd",,"StudyData", "Open("&amp;$M$1&amp;") When Barix("&amp;$M$1&amp;",reference:=StartOfSession)="&amp;H62&amp;"", "Bar", "", "Open","5","0","All",,,"False","T","EveryTick"))</f>
        <v>#N/A</v>
      </c>
      <c r="O62" s="164" t="e">
        <f>IF(S62=0,NA(), RTD("cqg.rtd",,"StudyData", "High("&amp;$M$1&amp;") When Barix("&amp;$M$1&amp;",reference:=StartOfSession)="&amp;H62&amp;"", "Bar", "", "High","5","0","All",,,"False","T","EveryTick"))</f>
        <v>#N/A</v>
      </c>
      <c r="P62" s="164" t="e">
        <f>IF(S62=0,NA(),RTD("cqg.rtd",,"StudyData", "Low("&amp;$M$1&amp;") When Barix("&amp;$M$1&amp;",reference:=StartOfSession)="&amp;H62&amp;"", "Bar", "", "Low","5","0","All",,,"False","T","EveryTick"))</f>
        <v>#N/A</v>
      </c>
      <c r="Q62" s="160" t="e">
        <f>IF(S62=0,NA(),RTD("cqg.rtd",,"StudyData", "Close("&amp;$M$1&amp;") When Barix("&amp;$M$1&amp;",reference:=StartOfSession)="&amp;H62&amp;"", "Bar", "", "Close","5","0","All",,,"False","T","EveryTick"))</f>
        <v>#N/A</v>
      </c>
      <c r="R62" s="161">
        <v>0.55555555555555558</v>
      </c>
      <c r="S62" s="156">
        <f t="shared" si="2"/>
        <v>0</v>
      </c>
    </row>
    <row r="63" spans="1:19" x14ac:dyDescent="0.3">
      <c r="A63" s="161">
        <v>0.55902777777777779</v>
      </c>
      <c r="B63" s="155">
        <f t="shared" si="0"/>
        <v>13</v>
      </c>
      <c r="C63" s="156">
        <f t="shared" si="1"/>
        <v>25</v>
      </c>
      <c r="D63" s="160" t="e">
        <f>IF(S63=0,NA(), RTD("cqg.rtd",,"StudyData", "Open("&amp;$B$2&amp;") When Barix("&amp;$B$2&amp;",reference:=StartOfDay)="&amp;H63&amp;"", "Bar", "", "Open","5","0","All",,,"False","T","EveryTick"))</f>
        <v>#N/A</v>
      </c>
      <c r="E63" s="160" t="e">
        <f>IF(S63=0,NA(),RTD("cqg.rtd",,"StudyData", "High("&amp;$B$2&amp;") When Barix("&amp;$B$2&amp;",reference:=StartOfDay)="&amp;H63&amp;"", "Bar", "", "High","5","0","All",,,"False","T","EveryTick"))</f>
        <v>#N/A</v>
      </c>
      <c r="F63" s="160" t="e">
        <f>IF(S63=0,NA(), RTD("cqg.rtd",,"StudyData", "Low("&amp;$B$2&amp;") When Barix("&amp;$B$2&amp;",reference:=StartOfDay)="&amp;H63&amp;"", "Bar", "", "Low","5","0","All",,,"False","T","EveryTick"))</f>
        <v>#N/A</v>
      </c>
      <c r="G63" s="160" t="e">
        <f>IF(S63=0,NA(),RTD("cqg.rtd",,"StudyData", "Close("&amp;$B$2&amp;") When Barix("&amp;$B$2&amp;",reference:=StartOfDay)="&amp;H63&amp;"", "Bar", "", "Close","5","0","All",,,"False","T","EveryTick"))</f>
        <v>#N/A</v>
      </c>
      <c r="H63" s="156">
        <f t="shared" si="3"/>
        <v>59</v>
      </c>
      <c r="N63" s="164" t="e">
        <f>IF(S63=0,NA(),RTD("cqg.rtd",,"StudyData", "Open("&amp;$M$1&amp;") When Barix("&amp;$M$1&amp;",reference:=StartOfSession)="&amp;H63&amp;"", "Bar", "", "Open","5","0","All",,,"False","T","EveryTick"))</f>
        <v>#N/A</v>
      </c>
      <c r="O63" s="164" t="e">
        <f>IF(S63=0,NA(), RTD("cqg.rtd",,"StudyData", "High("&amp;$M$1&amp;") When Barix("&amp;$M$1&amp;",reference:=StartOfSession)="&amp;H63&amp;"", "Bar", "", "High","5","0","All",,,"False","T","EveryTick"))</f>
        <v>#N/A</v>
      </c>
      <c r="P63" s="164" t="e">
        <f>IF(S63=0,NA(),RTD("cqg.rtd",,"StudyData", "Low("&amp;$M$1&amp;") When Barix("&amp;$M$1&amp;",reference:=StartOfSession)="&amp;H63&amp;"", "Bar", "", "Low","5","0","All",,,"False","T","EveryTick"))</f>
        <v>#N/A</v>
      </c>
      <c r="Q63" s="160" t="e">
        <f>IF(S63=0,NA(),RTD("cqg.rtd",,"StudyData", "Close("&amp;$M$1&amp;") When Barix("&amp;$M$1&amp;",reference:=StartOfSession)="&amp;H63&amp;"", "Bar", "", "Close","5","0","All",,,"False","T","EveryTick"))</f>
        <v>#N/A</v>
      </c>
      <c r="R63" s="161">
        <v>0.55902777777777779</v>
      </c>
      <c r="S63" s="156">
        <f t="shared" si="2"/>
        <v>0</v>
      </c>
    </row>
    <row r="64" spans="1:19" x14ac:dyDescent="0.3">
      <c r="A64" s="161">
        <v>0.5625</v>
      </c>
      <c r="B64" s="155">
        <f t="shared" si="0"/>
        <v>13</v>
      </c>
      <c r="C64" s="156">
        <f t="shared" si="1"/>
        <v>30</v>
      </c>
      <c r="D64" s="160" t="e">
        <f>IF(S64=0,NA(), RTD("cqg.rtd",,"StudyData", "Open("&amp;$B$2&amp;") When Barix("&amp;$B$2&amp;",reference:=StartOfDay)="&amp;H64&amp;"", "Bar", "", "Open","5","0","All",,,"False","T","EveryTick"))</f>
        <v>#N/A</v>
      </c>
      <c r="E64" s="160" t="e">
        <f>IF(S64=0,NA(),RTD("cqg.rtd",,"StudyData", "High("&amp;$B$2&amp;") When Barix("&amp;$B$2&amp;",reference:=StartOfDay)="&amp;H64&amp;"", "Bar", "", "High","5","0","All",,,"False","T","EveryTick"))</f>
        <v>#N/A</v>
      </c>
      <c r="F64" s="160" t="e">
        <f>IF(S64=0,NA(), RTD("cqg.rtd",,"StudyData", "Low("&amp;$B$2&amp;") When Barix("&amp;$B$2&amp;",reference:=StartOfDay)="&amp;H64&amp;"", "Bar", "", "Low","5","0","All",,,"False","T","EveryTick"))</f>
        <v>#N/A</v>
      </c>
      <c r="G64" s="160" t="e">
        <f>IF(S64=0,NA(),RTD("cqg.rtd",,"StudyData", "Close("&amp;$B$2&amp;") When Barix("&amp;$B$2&amp;",reference:=StartOfDay)="&amp;H64&amp;"", "Bar", "", "Close","5","0","All",,,"False","T","EveryTick"))</f>
        <v>#N/A</v>
      </c>
      <c r="H64" s="156">
        <f t="shared" si="3"/>
        <v>60</v>
      </c>
      <c r="N64" s="164" t="e">
        <f>IF(S64=0,NA(),RTD("cqg.rtd",,"StudyData", "Open("&amp;$M$1&amp;") When Barix("&amp;$M$1&amp;",reference:=StartOfSession)="&amp;H64&amp;"", "Bar", "", "Open","5","0","All",,,"False","T","EveryTick"))</f>
        <v>#N/A</v>
      </c>
      <c r="O64" s="164" t="e">
        <f>IF(S64=0,NA(), RTD("cqg.rtd",,"StudyData", "High("&amp;$M$1&amp;") When Barix("&amp;$M$1&amp;",reference:=StartOfSession)="&amp;H64&amp;"", "Bar", "", "High","5","0","All",,,"False","T","EveryTick"))</f>
        <v>#N/A</v>
      </c>
      <c r="P64" s="164" t="e">
        <f>IF(S64=0,NA(),RTD("cqg.rtd",,"StudyData", "Low("&amp;$M$1&amp;") When Barix("&amp;$M$1&amp;",reference:=StartOfSession)="&amp;H64&amp;"", "Bar", "", "Low","5","0","All",,,"False","T","EveryTick"))</f>
        <v>#N/A</v>
      </c>
      <c r="Q64" s="160" t="e">
        <f>IF(S64=0,NA(),RTD("cqg.rtd",,"StudyData", "Close("&amp;$M$1&amp;") When Barix("&amp;$M$1&amp;",reference:=StartOfSession)="&amp;H64&amp;"", "Bar", "", "Close","5","0","All",,,"False","T","EveryTick"))</f>
        <v>#N/A</v>
      </c>
      <c r="R64" s="161">
        <v>0.5625</v>
      </c>
      <c r="S64" s="156">
        <f t="shared" si="2"/>
        <v>0</v>
      </c>
    </row>
    <row r="65" spans="1:19" x14ac:dyDescent="0.3">
      <c r="A65" s="161">
        <v>0.56597222222222221</v>
      </c>
      <c r="B65" s="155">
        <f t="shared" si="0"/>
        <v>13</v>
      </c>
      <c r="C65" s="156">
        <f t="shared" si="1"/>
        <v>35</v>
      </c>
      <c r="D65" s="160" t="e">
        <f>IF(S65=0,NA(), RTD("cqg.rtd",,"StudyData", "Open("&amp;$B$2&amp;") When Barix("&amp;$B$2&amp;",reference:=StartOfDay)="&amp;H65&amp;"", "Bar", "", "Open","5","0","All",,,"False","T","EveryTick"))</f>
        <v>#N/A</v>
      </c>
      <c r="E65" s="160" t="e">
        <f>IF(S65=0,NA(),RTD("cqg.rtd",,"StudyData", "High("&amp;$B$2&amp;") When Barix("&amp;$B$2&amp;",reference:=StartOfDay)="&amp;H65&amp;"", "Bar", "", "High","5","0","All",,,"False","T","EveryTick"))</f>
        <v>#N/A</v>
      </c>
      <c r="F65" s="160" t="e">
        <f>IF(S65=0,NA(), RTD("cqg.rtd",,"StudyData", "Low("&amp;$B$2&amp;") When Barix("&amp;$B$2&amp;",reference:=StartOfDay)="&amp;H65&amp;"", "Bar", "", "Low","5","0","All",,,"False","T","EveryTick"))</f>
        <v>#N/A</v>
      </c>
      <c r="G65" s="160" t="e">
        <f>IF(S65=0,NA(),RTD("cqg.rtd",,"StudyData", "Close("&amp;$B$2&amp;") When Barix("&amp;$B$2&amp;",reference:=StartOfDay)="&amp;H65&amp;"", "Bar", "", "Close","5","0","All",,,"False","T","EveryTick"))</f>
        <v>#N/A</v>
      </c>
      <c r="H65" s="156">
        <f t="shared" si="3"/>
        <v>61</v>
      </c>
      <c r="N65" s="164" t="e">
        <f>IF(S65=0,NA(),RTD("cqg.rtd",,"StudyData", "Open("&amp;$M$1&amp;") When Barix("&amp;$M$1&amp;",reference:=StartOfSession)="&amp;H65&amp;"", "Bar", "", "Open","5","0","All",,,"False","T","EveryTick"))</f>
        <v>#N/A</v>
      </c>
      <c r="O65" s="164" t="e">
        <f>IF(S65=0,NA(), RTD("cqg.rtd",,"StudyData", "High("&amp;$M$1&amp;") When Barix("&amp;$M$1&amp;",reference:=StartOfSession)="&amp;H65&amp;"", "Bar", "", "High","5","0","All",,,"False","T","EveryTick"))</f>
        <v>#N/A</v>
      </c>
      <c r="P65" s="164" t="e">
        <f>IF(S65=0,NA(),RTD("cqg.rtd",,"StudyData", "Low("&amp;$M$1&amp;") When Barix("&amp;$M$1&amp;",reference:=StartOfSession)="&amp;H65&amp;"", "Bar", "", "Low","5","0","All",,,"False","T","EveryTick"))</f>
        <v>#N/A</v>
      </c>
      <c r="Q65" s="160" t="e">
        <f>IF(S65=0,NA(),RTD("cqg.rtd",,"StudyData", "Close("&amp;$M$1&amp;") When Barix("&amp;$M$1&amp;",reference:=StartOfSession)="&amp;H65&amp;"", "Bar", "", "Close","5","0","All",,,"False","T","EveryTick"))</f>
        <v>#N/A</v>
      </c>
      <c r="R65" s="161">
        <v>0.56597222222222221</v>
      </c>
      <c r="S65" s="156">
        <f t="shared" si="2"/>
        <v>0</v>
      </c>
    </row>
    <row r="66" spans="1:19" x14ac:dyDescent="0.3">
      <c r="A66" s="161">
        <v>0.56944444444444442</v>
      </c>
      <c r="B66" s="155">
        <f t="shared" si="0"/>
        <v>13</v>
      </c>
      <c r="C66" s="156">
        <f t="shared" si="1"/>
        <v>40</v>
      </c>
      <c r="D66" s="160" t="e">
        <f>IF(S66=0,NA(), RTD("cqg.rtd",,"StudyData", "Open("&amp;$B$2&amp;") When Barix("&amp;$B$2&amp;",reference:=StartOfDay)="&amp;H66&amp;"", "Bar", "", "Open","5","0","All",,,"False","T","EveryTick"))</f>
        <v>#N/A</v>
      </c>
      <c r="E66" s="160" t="e">
        <f>IF(S66=0,NA(),RTD("cqg.rtd",,"StudyData", "High("&amp;$B$2&amp;") When Barix("&amp;$B$2&amp;",reference:=StartOfDay)="&amp;H66&amp;"", "Bar", "", "High","5","0","All",,,"False","T","EveryTick"))</f>
        <v>#N/A</v>
      </c>
      <c r="F66" s="160" t="e">
        <f>IF(S66=0,NA(), RTD("cqg.rtd",,"StudyData", "Low("&amp;$B$2&amp;") When Barix("&amp;$B$2&amp;",reference:=StartOfDay)="&amp;H66&amp;"", "Bar", "", "Low","5","0","All",,,"False","T","EveryTick"))</f>
        <v>#N/A</v>
      </c>
      <c r="G66" s="160" t="e">
        <f>IF(S66=0,NA(),RTD("cqg.rtd",,"StudyData", "Close("&amp;$B$2&amp;") When Barix("&amp;$B$2&amp;",reference:=StartOfDay)="&amp;H66&amp;"", "Bar", "", "Close","5","0","All",,,"False","T","EveryTick"))</f>
        <v>#N/A</v>
      </c>
      <c r="H66" s="156">
        <f t="shared" si="3"/>
        <v>62</v>
      </c>
      <c r="N66" s="164" t="e">
        <f>IF(S66=0,NA(),RTD("cqg.rtd",,"StudyData", "Open("&amp;$M$1&amp;") When Barix("&amp;$M$1&amp;",reference:=StartOfSession)="&amp;H66&amp;"", "Bar", "", "Open","5","0","All",,,"False","T","EveryTick"))</f>
        <v>#N/A</v>
      </c>
      <c r="O66" s="164" t="e">
        <f>IF(S66=0,NA(), RTD("cqg.rtd",,"StudyData", "High("&amp;$M$1&amp;") When Barix("&amp;$M$1&amp;",reference:=StartOfSession)="&amp;H66&amp;"", "Bar", "", "High","5","0","All",,,"False","T","EveryTick"))</f>
        <v>#N/A</v>
      </c>
      <c r="P66" s="164" t="e">
        <f>IF(S66=0,NA(),RTD("cqg.rtd",,"StudyData", "Low("&amp;$M$1&amp;") When Barix("&amp;$M$1&amp;",reference:=StartOfSession)="&amp;H66&amp;"", "Bar", "", "Low","5","0","All",,,"False","T","EveryTick"))</f>
        <v>#N/A</v>
      </c>
      <c r="Q66" s="160" t="e">
        <f>IF(S66=0,NA(),RTD("cqg.rtd",,"StudyData", "Close("&amp;$M$1&amp;") When Barix("&amp;$M$1&amp;",reference:=StartOfSession)="&amp;H66&amp;"", "Bar", "", "Close","5","0","All",,,"False","T","EveryTick"))</f>
        <v>#N/A</v>
      </c>
      <c r="R66" s="161">
        <v>0.56944444444444442</v>
      </c>
      <c r="S66" s="156">
        <f t="shared" si="2"/>
        <v>0</v>
      </c>
    </row>
    <row r="67" spans="1:19" x14ac:dyDescent="0.3">
      <c r="A67" s="161">
        <v>0.57291666666666663</v>
      </c>
      <c r="B67" s="155">
        <f t="shared" si="0"/>
        <v>13</v>
      </c>
      <c r="C67" s="156">
        <f t="shared" si="1"/>
        <v>45</v>
      </c>
      <c r="D67" s="160" t="e">
        <f>IF(S67=0,NA(), RTD("cqg.rtd",,"StudyData", "Open("&amp;$B$2&amp;") When Barix("&amp;$B$2&amp;",reference:=StartOfDay)="&amp;H67&amp;"", "Bar", "", "Open","5","0","All",,,"False","T","EveryTick"))</f>
        <v>#N/A</v>
      </c>
      <c r="E67" s="160" t="e">
        <f>IF(S67=0,NA(),RTD("cqg.rtd",,"StudyData", "High("&amp;$B$2&amp;") When Barix("&amp;$B$2&amp;",reference:=StartOfDay)="&amp;H67&amp;"", "Bar", "", "High","5","0","All",,,"False","T","EveryTick"))</f>
        <v>#N/A</v>
      </c>
      <c r="F67" s="160" t="e">
        <f>IF(S67=0,NA(), RTD("cqg.rtd",,"StudyData", "Low("&amp;$B$2&amp;") When Barix("&amp;$B$2&amp;",reference:=StartOfDay)="&amp;H67&amp;"", "Bar", "", "Low","5","0","All",,,"False","T","EveryTick"))</f>
        <v>#N/A</v>
      </c>
      <c r="G67" s="160" t="e">
        <f>IF(S67=0,NA(),RTD("cqg.rtd",,"StudyData", "Close("&amp;$B$2&amp;") When Barix("&amp;$B$2&amp;",reference:=StartOfDay)="&amp;H67&amp;"", "Bar", "", "Close","5","0","All",,,"False","T","EveryTick"))</f>
        <v>#N/A</v>
      </c>
      <c r="H67" s="156">
        <f t="shared" si="3"/>
        <v>63</v>
      </c>
      <c r="N67" s="164" t="e">
        <f>IF(S67=0,NA(),RTD("cqg.rtd",,"StudyData", "Open("&amp;$M$1&amp;") When Barix("&amp;$M$1&amp;",reference:=StartOfSession)="&amp;H67&amp;"", "Bar", "", "Open","5","0","All",,,"False","T","EveryTick"))</f>
        <v>#N/A</v>
      </c>
      <c r="O67" s="164" t="e">
        <f>IF(S67=0,NA(), RTD("cqg.rtd",,"StudyData", "High("&amp;$M$1&amp;") When Barix("&amp;$M$1&amp;",reference:=StartOfSession)="&amp;H67&amp;"", "Bar", "", "High","5","0","All",,,"False","T","EveryTick"))</f>
        <v>#N/A</v>
      </c>
      <c r="P67" s="164" t="e">
        <f>IF(S67=0,NA(),RTD("cqg.rtd",,"StudyData", "Low("&amp;$M$1&amp;") When Barix("&amp;$M$1&amp;",reference:=StartOfSession)="&amp;H67&amp;"", "Bar", "", "Low","5","0","All",,,"False","T","EveryTick"))</f>
        <v>#N/A</v>
      </c>
      <c r="Q67" s="160" t="e">
        <f>IF(S67=0,NA(),RTD("cqg.rtd",,"StudyData", "Close("&amp;$M$1&amp;") When Barix("&amp;$M$1&amp;",reference:=StartOfSession)="&amp;H67&amp;"", "Bar", "", "Close","5","0","All",,,"False","T","EveryTick"))</f>
        <v>#N/A</v>
      </c>
      <c r="R67" s="161">
        <v>0.57291666666666663</v>
      </c>
      <c r="S67" s="156">
        <f t="shared" si="2"/>
        <v>0</v>
      </c>
    </row>
    <row r="68" spans="1:19" x14ac:dyDescent="0.3">
      <c r="A68" s="161">
        <v>0.57638888888888895</v>
      </c>
      <c r="B68" s="155">
        <f t="shared" si="0"/>
        <v>13</v>
      </c>
      <c r="C68" s="156">
        <f t="shared" si="1"/>
        <v>50</v>
      </c>
      <c r="D68" s="160" t="e">
        <f>IF(S68=0,NA(), RTD("cqg.rtd",,"StudyData", "Open("&amp;$B$2&amp;") When Barix("&amp;$B$2&amp;",reference:=StartOfDay)="&amp;H68&amp;"", "Bar", "", "Open","5","0","All",,,"False","T","EveryTick"))</f>
        <v>#N/A</v>
      </c>
      <c r="E68" s="160" t="e">
        <f>IF(S68=0,NA(),RTD("cqg.rtd",,"StudyData", "High("&amp;$B$2&amp;") When Barix("&amp;$B$2&amp;",reference:=StartOfDay)="&amp;H68&amp;"", "Bar", "", "High","5","0","All",,,"False","T","EveryTick"))</f>
        <v>#N/A</v>
      </c>
      <c r="F68" s="160" t="e">
        <f>IF(S68=0,NA(), RTD("cqg.rtd",,"StudyData", "Low("&amp;$B$2&amp;") When Barix("&amp;$B$2&amp;",reference:=StartOfDay)="&amp;H68&amp;"", "Bar", "", "Low","5","0","All",,,"False","T","EveryTick"))</f>
        <v>#N/A</v>
      </c>
      <c r="G68" s="160" t="e">
        <f>IF(S68=0,NA(),RTD("cqg.rtd",,"StudyData", "Close("&amp;$B$2&amp;") When Barix("&amp;$B$2&amp;",reference:=StartOfDay)="&amp;H68&amp;"", "Bar", "", "Close","5","0","All",,,"False","T","EveryTick"))</f>
        <v>#N/A</v>
      </c>
      <c r="H68" s="156">
        <f t="shared" si="3"/>
        <v>64</v>
      </c>
      <c r="N68" s="164" t="e">
        <f>IF(S68=0,NA(),RTD("cqg.rtd",,"StudyData", "Open("&amp;$M$1&amp;") When Barix("&amp;$M$1&amp;",reference:=StartOfSession)="&amp;H68&amp;"", "Bar", "", "Open","5","0","All",,,"False","T","EveryTick"))</f>
        <v>#N/A</v>
      </c>
      <c r="O68" s="164" t="e">
        <f>IF(S68=0,NA(), RTD("cqg.rtd",,"StudyData", "High("&amp;$M$1&amp;") When Barix("&amp;$M$1&amp;",reference:=StartOfSession)="&amp;H68&amp;"", "Bar", "", "High","5","0","All",,,"False","T","EveryTick"))</f>
        <v>#N/A</v>
      </c>
      <c r="P68" s="164" t="e">
        <f>IF(S68=0,NA(),RTD("cqg.rtd",,"StudyData", "Low("&amp;$M$1&amp;") When Barix("&amp;$M$1&amp;",reference:=StartOfSession)="&amp;H68&amp;"", "Bar", "", "Low","5","0","All",,,"False","T","EveryTick"))</f>
        <v>#N/A</v>
      </c>
      <c r="Q68" s="160" t="e">
        <f>IF(S68=0,NA(),RTD("cqg.rtd",,"StudyData", "Close("&amp;$M$1&amp;") When Barix("&amp;$M$1&amp;",reference:=StartOfSession)="&amp;H68&amp;"", "Bar", "", "Close","5","0","All",,,"False","T","EveryTick"))</f>
        <v>#N/A</v>
      </c>
      <c r="R68" s="161">
        <v>0.57638888888888895</v>
      </c>
      <c r="S68" s="156">
        <f t="shared" si="2"/>
        <v>0</v>
      </c>
    </row>
    <row r="69" spans="1:19" x14ac:dyDescent="0.3">
      <c r="A69" s="161">
        <v>0.57986111111111105</v>
      </c>
      <c r="B69" s="155">
        <f t="shared" ref="B69:B81" si="4">HOUR(A69)</f>
        <v>13</v>
      </c>
      <c r="C69" s="156">
        <f t="shared" ref="C69:C81" si="5">MINUTE(A69)</f>
        <v>55</v>
      </c>
      <c r="D69" s="160" t="e">
        <f>IF(S69=0,NA(), RTD("cqg.rtd",,"StudyData", "Open("&amp;$B$2&amp;") When Barix("&amp;$B$2&amp;",reference:=StartOfDay)="&amp;H69&amp;"", "Bar", "", "Open","5","0","All",,,"False","T","EveryTick"))</f>
        <v>#N/A</v>
      </c>
      <c r="E69" s="160" t="e">
        <f>IF(S69=0,NA(),RTD("cqg.rtd",,"StudyData", "High("&amp;$B$2&amp;") When Barix("&amp;$B$2&amp;",reference:=StartOfDay)="&amp;H69&amp;"", "Bar", "", "High","5","0","All",,,"False","T","EveryTick"))</f>
        <v>#N/A</v>
      </c>
      <c r="F69" s="160" t="e">
        <f>IF(S69=0,NA(), RTD("cqg.rtd",,"StudyData", "Low("&amp;$B$2&amp;") When Barix("&amp;$B$2&amp;",reference:=StartOfDay)="&amp;H69&amp;"", "Bar", "", "Low","5","0","All",,,"False","T","EveryTick"))</f>
        <v>#N/A</v>
      </c>
      <c r="G69" s="160" t="e">
        <f>IF(S69=0,NA(),RTD("cqg.rtd",,"StudyData", "Close("&amp;$B$2&amp;") When Barix("&amp;$B$2&amp;",reference:=StartOfDay)="&amp;H69&amp;"", "Bar", "", "Close","5","0","All",,,"False","T","EveryTick"))</f>
        <v>#N/A</v>
      </c>
      <c r="H69" s="156">
        <f t="shared" si="3"/>
        <v>65</v>
      </c>
      <c r="N69" s="164" t="e">
        <f>IF(S69=0,NA(),RTD("cqg.rtd",,"StudyData", "Open("&amp;$M$1&amp;") When Barix("&amp;$M$1&amp;",reference:=StartOfSession)="&amp;H69&amp;"", "Bar", "", "Open","5","0","All",,,"False","T","EveryTick"))</f>
        <v>#N/A</v>
      </c>
      <c r="O69" s="164" t="e">
        <f>IF(S69=0,NA(), RTD("cqg.rtd",,"StudyData", "High("&amp;$M$1&amp;") When Barix("&amp;$M$1&amp;",reference:=StartOfSession)="&amp;H69&amp;"", "Bar", "", "High","5","0","All",,,"False","T","EveryTick"))</f>
        <v>#N/A</v>
      </c>
      <c r="P69" s="164" t="e">
        <f>IF(S69=0,NA(),RTD("cqg.rtd",,"StudyData", "Low("&amp;$M$1&amp;") When Barix("&amp;$M$1&amp;",reference:=StartOfSession)="&amp;H69&amp;"", "Bar", "", "Low","5","0","All",,,"False","T","EveryTick"))</f>
        <v>#N/A</v>
      </c>
      <c r="Q69" s="160" t="e">
        <f>IF(S69=0,NA(),RTD("cqg.rtd",,"StudyData", "Close("&amp;$M$1&amp;") When Barix("&amp;$M$1&amp;",reference:=StartOfSession)="&amp;H69&amp;"", "Bar", "", "Close","5","0","All",,,"False","T","EveryTick"))</f>
        <v>#N/A</v>
      </c>
      <c r="R69" s="161">
        <v>0.57986111111111105</v>
      </c>
      <c r="S69" s="156">
        <f t="shared" ref="S69:S81" si="6">IF($S$1&gt;R69,1,0)</f>
        <v>0</v>
      </c>
    </row>
    <row r="70" spans="1:19" x14ac:dyDescent="0.3">
      <c r="A70" s="161">
        <v>0.58333333333333337</v>
      </c>
      <c r="B70" s="155">
        <f t="shared" si="4"/>
        <v>14</v>
      </c>
      <c r="C70" s="156">
        <f t="shared" si="5"/>
        <v>0</v>
      </c>
      <c r="D70" s="160" t="e">
        <f>IF(S70=0,NA(), RTD("cqg.rtd",,"StudyData", "Open("&amp;$B$2&amp;") When Barix("&amp;$B$2&amp;",reference:=StartOfDay)="&amp;H70&amp;"", "Bar", "", "Open","5","0","All",,,"False","T","EveryTick"))</f>
        <v>#N/A</v>
      </c>
      <c r="E70" s="160" t="e">
        <f>IF(S70=0,NA(),RTD("cqg.rtd",,"StudyData", "High("&amp;$B$2&amp;") When Barix("&amp;$B$2&amp;",reference:=StartOfDay)="&amp;H70&amp;"", "Bar", "", "High","5","0","All",,,"False","T","EveryTick"))</f>
        <v>#N/A</v>
      </c>
      <c r="F70" s="160" t="e">
        <f>IF(S70=0,NA(), RTD("cqg.rtd",,"StudyData", "Low("&amp;$B$2&amp;") When Barix("&amp;$B$2&amp;",reference:=StartOfDay)="&amp;H70&amp;"", "Bar", "", "Low","5","0","All",,,"False","T","EveryTick"))</f>
        <v>#N/A</v>
      </c>
      <c r="G70" s="160" t="e">
        <f>IF(S70=0,NA(),RTD("cqg.rtd",,"StudyData", "Close("&amp;$B$2&amp;") When Barix("&amp;$B$2&amp;",reference:=StartOfDay)="&amp;H70&amp;"", "Bar", "", "Close","5","0","All",,,"False","T","EveryTick"))</f>
        <v>#N/A</v>
      </c>
      <c r="H70" s="156">
        <f t="shared" ref="H70:H81" si="7">H69+1</f>
        <v>66</v>
      </c>
      <c r="N70" s="164" t="e">
        <f>IF(S70=0,NA(),RTD("cqg.rtd",,"StudyData", "Open("&amp;$M$1&amp;") When Barix("&amp;$M$1&amp;",reference:=StartOfSession)="&amp;H70&amp;"", "Bar", "", "Open","5","0","All",,,"False","T","EveryTick"))</f>
        <v>#N/A</v>
      </c>
      <c r="O70" s="164" t="e">
        <f>IF(S70=0,NA(), RTD("cqg.rtd",,"StudyData", "High("&amp;$M$1&amp;") When Barix("&amp;$M$1&amp;",reference:=StartOfSession)="&amp;H70&amp;"", "Bar", "", "High","5","0","All",,,"False","T","EveryTick"))</f>
        <v>#N/A</v>
      </c>
      <c r="P70" s="164" t="e">
        <f>IF(S70=0,NA(),RTD("cqg.rtd",,"StudyData", "Low("&amp;$M$1&amp;") When Barix("&amp;$M$1&amp;",reference:=StartOfSession)="&amp;H70&amp;"", "Bar", "", "Low","5","0","All",,,"False","T","EveryTick"))</f>
        <v>#N/A</v>
      </c>
      <c r="Q70" s="160" t="e">
        <f>IF(S70=0,NA(),RTD("cqg.rtd",,"StudyData", "Close("&amp;$M$1&amp;") When Barix("&amp;$M$1&amp;",reference:=StartOfSession)="&amp;H70&amp;"", "Bar", "", "Close","5","0","All",,,"False","T","EveryTick"))</f>
        <v>#N/A</v>
      </c>
      <c r="R70" s="161">
        <v>0.58333333333333337</v>
      </c>
      <c r="S70" s="156">
        <f t="shared" si="6"/>
        <v>0</v>
      </c>
    </row>
    <row r="71" spans="1:19" x14ac:dyDescent="0.3">
      <c r="A71" s="161">
        <v>0.58680555555555558</v>
      </c>
      <c r="B71" s="155">
        <f t="shared" si="4"/>
        <v>14</v>
      </c>
      <c r="C71" s="156">
        <f t="shared" si="5"/>
        <v>5</v>
      </c>
      <c r="D71" s="160" t="e">
        <f>IF(S71=0,NA(), RTD("cqg.rtd",,"StudyData", "Open("&amp;$B$2&amp;") When Barix("&amp;$B$2&amp;",reference:=StartOfDay)="&amp;H71&amp;"", "Bar", "", "Open","5","0","All",,,"False","T","EveryTick"))</f>
        <v>#N/A</v>
      </c>
      <c r="E71" s="160" t="e">
        <f>IF(S71=0,NA(),RTD("cqg.rtd",,"StudyData", "High("&amp;$B$2&amp;") When Barix("&amp;$B$2&amp;",reference:=StartOfDay)="&amp;H71&amp;"", "Bar", "", "High","5","0","All",,,"False","T","EveryTick"))</f>
        <v>#N/A</v>
      </c>
      <c r="F71" s="160" t="e">
        <f>IF(S71=0,NA(), RTD("cqg.rtd",,"StudyData", "Low("&amp;$B$2&amp;") When Barix("&amp;$B$2&amp;",reference:=StartOfDay)="&amp;H71&amp;"", "Bar", "", "Low","5","0","All",,,"False","T","EveryTick"))</f>
        <v>#N/A</v>
      </c>
      <c r="G71" s="160" t="e">
        <f>IF(S71=0,NA(),RTD("cqg.rtd",,"StudyData", "Close("&amp;$B$2&amp;") When Barix("&amp;$B$2&amp;",reference:=StartOfDay)="&amp;H71&amp;"", "Bar", "", "Close","5","0","All",,,"False","T","EveryTick"))</f>
        <v>#N/A</v>
      </c>
      <c r="H71" s="156">
        <f t="shared" si="7"/>
        <v>67</v>
      </c>
      <c r="N71" s="164" t="e">
        <f>IF(S71=0,NA(),RTD("cqg.rtd",,"StudyData", "Open("&amp;$M$1&amp;") When Barix("&amp;$M$1&amp;",reference:=StartOfSession)="&amp;H71&amp;"", "Bar", "", "Open","5","0","All",,,"False","T","EveryTick"))</f>
        <v>#N/A</v>
      </c>
      <c r="O71" s="164" t="e">
        <f>IF(S71=0,NA(), RTD("cqg.rtd",,"StudyData", "High("&amp;$M$1&amp;") When Barix("&amp;$M$1&amp;",reference:=StartOfSession)="&amp;H71&amp;"", "Bar", "", "High","5","0","All",,,"False","T","EveryTick"))</f>
        <v>#N/A</v>
      </c>
      <c r="P71" s="164" t="e">
        <f>IF(S71=0,NA(),RTD("cqg.rtd",,"StudyData", "Low("&amp;$M$1&amp;") When Barix("&amp;$M$1&amp;",reference:=StartOfSession)="&amp;H71&amp;"", "Bar", "", "Low","5","0","All",,,"False","T","EveryTick"))</f>
        <v>#N/A</v>
      </c>
      <c r="Q71" s="160" t="e">
        <f>IF(S71=0,NA(),RTD("cqg.rtd",,"StudyData", "Close("&amp;$M$1&amp;") When Barix("&amp;$M$1&amp;",reference:=StartOfSession)="&amp;H71&amp;"", "Bar", "", "Close","5","0","All",,,"False","T","EveryTick"))</f>
        <v>#N/A</v>
      </c>
      <c r="R71" s="161">
        <v>0.58680555555555558</v>
      </c>
      <c r="S71" s="156">
        <f t="shared" si="6"/>
        <v>0</v>
      </c>
    </row>
    <row r="72" spans="1:19" x14ac:dyDescent="0.3">
      <c r="A72" s="161">
        <v>0.59027777777777779</v>
      </c>
      <c r="B72" s="155">
        <f t="shared" si="4"/>
        <v>14</v>
      </c>
      <c r="C72" s="156">
        <f t="shared" si="5"/>
        <v>10</v>
      </c>
      <c r="D72" s="160" t="e">
        <f>IF(S72=0,NA(), RTD("cqg.rtd",,"StudyData", "Open("&amp;$B$2&amp;") When Barix("&amp;$B$2&amp;",reference:=StartOfDay)="&amp;H72&amp;"", "Bar", "", "Open","5","0","All",,,"False","T","EveryTick"))</f>
        <v>#N/A</v>
      </c>
      <c r="E72" s="160" t="e">
        <f>IF(S72=0,NA(),RTD("cqg.rtd",,"StudyData", "High("&amp;$B$2&amp;") When Barix("&amp;$B$2&amp;",reference:=StartOfDay)="&amp;H72&amp;"", "Bar", "", "High","5","0","All",,,"False","T","EveryTick"))</f>
        <v>#N/A</v>
      </c>
      <c r="F72" s="160" t="e">
        <f>IF(S72=0,NA(), RTD("cqg.rtd",,"StudyData", "Low("&amp;$B$2&amp;") When Barix("&amp;$B$2&amp;",reference:=StartOfDay)="&amp;H72&amp;"", "Bar", "", "Low","5","0","All",,,"False","T","EveryTick"))</f>
        <v>#N/A</v>
      </c>
      <c r="G72" s="160" t="e">
        <f>IF(S72=0,NA(),RTD("cqg.rtd",,"StudyData", "Close("&amp;$B$2&amp;") When Barix("&amp;$B$2&amp;",reference:=StartOfDay)="&amp;H72&amp;"", "Bar", "", "Close","5","0","All",,,"False","T","EveryTick"))</f>
        <v>#N/A</v>
      </c>
      <c r="H72" s="156">
        <f t="shared" si="7"/>
        <v>68</v>
      </c>
      <c r="N72" s="164" t="e">
        <f>IF(S72=0,NA(),RTD("cqg.rtd",,"StudyData", "Open("&amp;$M$1&amp;") When Barix("&amp;$M$1&amp;",reference:=StartOfSession)="&amp;H72&amp;"", "Bar", "", "Open","5","0","All",,,"False","T","EveryTick"))</f>
        <v>#N/A</v>
      </c>
      <c r="O72" s="164" t="e">
        <f>IF(S72=0,NA(), RTD("cqg.rtd",,"StudyData", "High("&amp;$M$1&amp;") When Barix("&amp;$M$1&amp;",reference:=StartOfSession)="&amp;H72&amp;"", "Bar", "", "High","5","0","All",,,"False","T","EveryTick"))</f>
        <v>#N/A</v>
      </c>
      <c r="P72" s="164" t="e">
        <f>IF(S72=0,NA(),RTD("cqg.rtd",,"StudyData", "Low("&amp;$M$1&amp;") When Barix("&amp;$M$1&amp;",reference:=StartOfSession)="&amp;H72&amp;"", "Bar", "", "Low","5","0","All",,,"False","T","EveryTick"))</f>
        <v>#N/A</v>
      </c>
      <c r="Q72" s="160" t="e">
        <f>IF(S72=0,NA(),RTD("cqg.rtd",,"StudyData", "Close("&amp;$M$1&amp;") When Barix("&amp;$M$1&amp;",reference:=StartOfSession)="&amp;H72&amp;"", "Bar", "", "Close","5","0","All",,,"False","T","EveryTick"))</f>
        <v>#N/A</v>
      </c>
      <c r="R72" s="161">
        <v>0.59027777777777779</v>
      </c>
      <c r="S72" s="156">
        <f t="shared" si="6"/>
        <v>0</v>
      </c>
    </row>
    <row r="73" spans="1:19" x14ac:dyDescent="0.3">
      <c r="A73" s="161">
        <v>0.59375</v>
      </c>
      <c r="B73" s="155">
        <f t="shared" si="4"/>
        <v>14</v>
      </c>
      <c r="C73" s="156">
        <f t="shared" si="5"/>
        <v>15</v>
      </c>
      <c r="D73" s="160" t="e">
        <f>IF(S73=0,NA(), RTD("cqg.rtd",,"StudyData", "Open("&amp;$B$2&amp;") When Barix("&amp;$B$2&amp;",reference:=StartOfDay)="&amp;H73&amp;"", "Bar", "", "Open","5","0","All",,,"False","T","EveryTick"))</f>
        <v>#N/A</v>
      </c>
      <c r="E73" s="160" t="e">
        <f>IF(S73=0,NA(),RTD("cqg.rtd",,"StudyData", "High("&amp;$B$2&amp;") When Barix("&amp;$B$2&amp;",reference:=StartOfDay)="&amp;H73&amp;"", "Bar", "", "High","5","0","All",,,"False","T","EveryTick"))</f>
        <v>#N/A</v>
      </c>
      <c r="F73" s="160" t="e">
        <f>IF(S73=0,NA(), RTD("cqg.rtd",,"StudyData", "Low("&amp;$B$2&amp;") When Barix("&amp;$B$2&amp;",reference:=StartOfDay)="&amp;H73&amp;"", "Bar", "", "Low","5","0","All",,,"False","T","EveryTick"))</f>
        <v>#N/A</v>
      </c>
      <c r="G73" s="160" t="e">
        <f>IF(S73=0,NA(),RTD("cqg.rtd",,"StudyData", "Close("&amp;$B$2&amp;") When Barix("&amp;$B$2&amp;",reference:=StartOfDay)="&amp;H73&amp;"", "Bar", "", "Close","5","0","All",,,"False","T","EveryTick"))</f>
        <v>#N/A</v>
      </c>
      <c r="H73" s="156">
        <f t="shared" si="7"/>
        <v>69</v>
      </c>
      <c r="N73" s="164" t="e">
        <f>IF(S73=0,NA(),RTD("cqg.rtd",,"StudyData", "Open("&amp;$M$1&amp;") When Barix("&amp;$M$1&amp;",reference:=StartOfSession)="&amp;H73&amp;"", "Bar", "", "Open","5","0","All",,,"False","T","EveryTick"))</f>
        <v>#N/A</v>
      </c>
      <c r="O73" s="164" t="e">
        <f>IF(S73=0,NA(), RTD("cqg.rtd",,"StudyData", "High("&amp;$M$1&amp;") When Barix("&amp;$M$1&amp;",reference:=StartOfSession)="&amp;H73&amp;"", "Bar", "", "High","5","0","All",,,"False","T","EveryTick"))</f>
        <v>#N/A</v>
      </c>
      <c r="P73" s="164" t="e">
        <f>IF(S73=0,NA(),RTD("cqg.rtd",,"StudyData", "Low("&amp;$M$1&amp;") When Barix("&amp;$M$1&amp;",reference:=StartOfSession)="&amp;H73&amp;"", "Bar", "", "Low","5","0","All",,,"False","T","EveryTick"))</f>
        <v>#N/A</v>
      </c>
      <c r="Q73" s="160" t="e">
        <f>IF(S73=0,NA(),RTD("cqg.rtd",,"StudyData", "Close("&amp;$M$1&amp;") When Barix("&amp;$M$1&amp;",reference:=StartOfSession)="&amp;H73&amp;"", "Bar", "", "Close","5","0","All",,,"False","T","EveryTick"))</f>
        <v>#N/A</v>
      </c>
      <c r="R73" s="161">
        <v>0.59375</v>
      </c>
      <c r="S73" s="156">
        <f t="shared" si="6"/>
        <v>0</v>
      </c>
    </row>
    <row r="74" spans="1:19" x14ac:dyDescent="0.3">
      <c r="A74" s="161">
        <v>0.59722222222222221</v>
      </c>
      <c r="B74" s="155">
        <f t="shared" si="4"/>
        <v>14</v>
      </c>
      <c r="C74" s="156">
        <f t="shared" si="5"/>
        <v>20</v>
      </c>
      <c r="D74" s="160" t="e">
        <f>IF(S74=0,NA(), RTD("cqg.rtd",,"StudyData", "Open("&amp;$B$2&amp;") When Barix("&amp;$B$2&amp;",reference:=StartOfDay)="&amp;H74&amp;"", "Bar", "", "Open","5","0","All",,,"False","T","EveryTick"))</f>
        <v>#N/A</v>
      </c>
      <c r="E74" s="160" t="e">
        <f>IF(S74=0,NA(),RTD("cqg.rtd",,"StudyData", "High("&amp;$B$2&amp;") When Barix("&amp;$B$2&amp;",reference:=StartOfDay)="&amp;H74&amp;"", "Bar", "", "High","5","0","All",,,"False","T","EveryTick"))</f>
        <v>#N/A</v>
      </c>
      <c r="F74" s="160" t="e">
        <f>IF(S74=0,NA(), RTD("cqg.rtd",,"StudyData", "Low("&amp;$B$2&amp;") When Barix("&amp;$B$2&amp;",reference:=StartOfDay)="&amp;H74&amp;"", "Bar", "", "Low","5","0","All",,,"False","T","EveryTick"))</f>
        <v>#N/A</v>
      </c>
      <c r="G74" s="160" t="e">
        <f>IF(S74=0,NA(),RTD("cqg.rtd",,"StudyData", "Close("&amp;$B$2&amp;") When Barix("&amp;$B$2&amp;",reference:=StartOfDay)="&amp;H74&amp;"", "Bar", "", "Close","5","0","All",,,"False","T","EveryTick"))</f>
        <v>#N/A</v>
      </c>
      <c r="H74" s="156">
        <f t="shared" si="7"/>
        <v>70</v>
      </c>
      <c r="N74" s="164" t="e">
        <f>IF(S74=0,NA(),RTD("cqg.rtd",,"StudyData", "Open("&amp;$M$1&amp;") When Barix("&amp;$M$1&amp;",reference:=StartOfSession)="&amp;H74&amp;"", "Bar", "", "Open","5","0","All",,,"False","T","EveryTick"))</f>
        <v>#N/A</v>
      </c>
      <c r="O74" s="164" t="e">
        <f>IF(S74=0,NA(), RTD("cqg.rtd",,"StudyData", "High("&amp;$M$1&amp;") When Barix("&amp;$M$1&amp;",reference:=StartOfSession)="&amp;H74&amp;"", "Bar", "", "High","5","0","All",,,"False","T","EveryTick"))</f>
        <v>#N/A</v>
      </c>
      <c r="P74" s="164" t="e">
        <f>IF(S74=0,NA(),RTD("cqg.rtd",,"StudyData", "Low("&amp;$M$1&amp;") When Barix("&amp;$M$1&amp;",reference:=StartOfSession)="&amp;H74&amp;"", "Bar", "", "Low","5","0","All",,,"False","T","EveryTick"))</f>
        <v>#N/A</v>
      </c>
      <c r="Q74" s="160" t="e">
        <f>IF(S74=0,NA(),RTD("cqg.rtd",,"StudyData", "Close("&amp;$M$1&amp;") When Barix("&amp;$M$1&amp;",reference:=StartOfSession)="&amp;H74&amp;"", "Bar", "", "Close","5","0","All",,,"False","T","EveryTick"))</f>
        <v>#N/A</v>
      </c>
      <c r="R74" s="161">
        <v>0.59722222222222221</v>
      </c>
      <c r="S74" s="156">
        <f t="shared" si="6"/>
        <v>0</v>
      </c>
    </row>
    <row r="75" spans="1:19" x14ac:dyDescent="0.3">
      <c r="A75" s="161">
        <v>0.60069444444444442</v>
      </c>
      <c r="B75" s="155">
        <f t="shared" si="4"/>
        <v>14</v>
      </c>
      <c r="C75" s="156">
        <f t="shared" si="5"/>
        <v>25</v>
      </c>
      <c r="D75" s="160" t="e">
        <f>IF(S75=0,NA(), RTD("cqg.rtd",,"StudyData", "Open("&amp;$B$2&amp;") When Barix("&amp;$B$2&amp;",reference:=StartOfDay)="&amp;H75&amp;"", "Bar", "", "Open","5","0","All",,,"False","T","EveryTick"))</f>
        <v>#N/A</v>
      </c>
      <c r="E75" s="160" t="e">
        <f>IF(S75=0,NA(),RTD("cqg.rtd",,"StudyData", "High("&amp;$B$2&amp;") When Barix("&amp;$B$2&amp;",reference:=StartOfDay)="&amp;H75&amp;"", "Bar", "", "High","5","0","All",,,"False","T","EveryTick"))</f>
        <v>#N/A</v>
      </c>
      <c r="F75" s="160" t="e">
        <f>IF(S75=0,NA(), RTD("cqg.rtd",,"StudyData", "Low("&amp;$B$2&amp;") When Barix("&amp;$B$2&amp;",reference:=StartOfDay)="&amp;H75&amp;"", "Bar", "", "Low","5","0","All",,,"False","T","EveryTick"))</f>
        <v>#N/A</v>
      </c>
      <c r="G75" s="160" t="e">
        <f>IF(S75=0,NA(),RTD("cqg.rtd",,"StudyData", "Close("&amp;$B$2&amp;") When Barix("&amp;$B$2&amp;",reference:=StartOfDay)="&amp;H75&amp;"", "Bar", "", "Close","5","0","All",,,"False","T","EveryTick"))</f>
        <v>#N/A</v>
      </c>
      <c r="H75" s="156">
        <f t="shared" si="7"/>
        <v>71</v>
      </c>
      <c r="N75" s="164" t="e">
        <f>IF(S75=0,NA(),RTD("cqg.rtd",,"StudyData", "Open("&amp;$M$1&amp;") When Barix("&amp;$M$1&amp;",reference:=StartOfSession)="&amp;H75&amp;"", "Bar", "", "Open","5","0","All",,,"False","T","EveryTick"))</f>
        <v>#N/A</v>
      </c>
      <c r="O75" s="164" t="e">
        <f>IF(S75=0,NA(), RTD("cqg.rtd",,"StudyData", "High("&amp;$M$1&amp;") When Barix("&amp;$M$1&amp;",reference:=StartOfSession)="&amp;H75&amp;"", "Bar", "", "High","5","0","All",,,"False","T","EveryTick"))</f>
        <v>#N/A</v>
      </c>
      <c r="P75" s="164" t="e">
        <f>IF(S75=0,NA(),RTD("cqg.rtd",,"StudyData", "Low("&amp;$M$1&amp;") When Barix("&amp;$M$1&amp;",reference:=StartOfSession)="&amp;H75&amp;"", "Bar", "", "Low","5","0","All",,,"False","T","EveryTick"))</f>
        <v>#N/A</v>
      </c>
      <c r="Q75" s="160" t="e">
        <f>IF(S75=0,NA(),RTD("cqg.rtd",,"StudyData", "Close("&amp;$M$1&amp;") When Barix("&amp;$M$1&amp;",reference:=StartOfSession)="&amp;H75&amp;"", "Bar", "", "Close","5","0","All",,,"False","T","EveryTick"))</f>
        <v>#N/A</v>
      </c>
      <c r="R75" s="161">
        <v>0.60069444444444442</v>
      </c>
      <c r="S75" s="156">
        <f t="shared" si="6"/>
        <v>0</v>
      </c>
    </row>
    <row r="76" spans="1:19" x14ac:dyDescent="0.3">
      <c r="A76" s="161">
        <v>0.60416666666666663</v>
      </c>
      <c r="B76" s="155">
        <f t="shared" si="4"/>
        <v>14</v>
      </c>
      <c r="C76" s="156">
        <f t="shared" si="5"/>
        <v>30</v>
      </c>
      <c r="D76" s="160" t="e">
        <f>IF(S76=0,NA(), RTD("cqg.rtd",,"StudyData", "Open("&amp;$B$2&amp;") When Barix("&amp;$B$2&amp;",reference:=StartOfDay)="&amp;H76&amp;"", "Bar", "", "Open","5","0","All",,,"False","T","EveryTick"))</f>
        <v>#N/A</v>
      </c>
      <c r="E76" s="160" t="e">
        <f>IF(S76=0,NA(),RTD("cqg.rtd",,"StudyData", "High("&amp;$B$2&amp;") When Barix("&amp;$B$2&amp;",reference:=StartOfDay)="&amp;H76&amp;"", "Bar", "", "High","5","0","All",,,"False","T","EveryTick"))</f>
        <v>#N/A</v>
      </c>
      <c r="F76" s="160" t="e">
        <f>IF(S76=0,NA(), RTD("cqg.rtd",,"StudyData", "Low("&amp;$B$2&amp;") When Barix("&amp;$B$2&amp;",reference:=StartOfDay)="&amp;H76&amp;"", "Bar", "", "Low","5","0","All",,,"False","T","EveryTick"))</f>
        <v>#N/A</v>
      </c>
      <c r="G76" s="160" t="e">
        <f>IF(S76=0,NA(),RTD("cqg.rtd",,"StudyData", "Close("&amp;$B$2&amp;") When Barix("&amp;$B$2&amp;",reference:=StartOfDay)="&amp;H76&amp;"", "Bar", "", "Close","5","0","All",,,"False","T","EveryTick"))</f>
        <v>#N/A</v>
      </c>
      <c r="H76" s="156">
        <f t="shared" si="7"/>
        <v>72</v>
      </c>
      <c r="N76" s="164" t="e">
        <f>IF(S76=0,NA(),RTD("cqg.rtd",,"StudyData", "Open("&amp;$M$1&amp;") When Barix("&amp;$M$1&amp;",reference:=StartOfSession)="&amp;H76&amp;"", "Bar", "", "Open","5","0","All",,,"False","T","EveryTick"))</f>
        <v>#N/A</v>
      </c>
      <c r="O76" s="164" t="e">
        <f>IF(S76=0,NA(), RTD("cqg.rtd",,"StudyData", "High("&amp;$M$1&amp;") When Barix("&amp;$M$1&amp;",reference:=StartOfSession)="&amp;H76&amp;"", "Bar", "", "High","5","0","All",,,"False","T","EveryTick"))</f>
        <v>#N/A</v>
      </c>
      <c r="P76" s="164" t="e">
        <f>IF(S76=0,NA(),RTD("cqg.rtd",,"StudyData", "Low("&amp;$M$1&amp;") When Barix("&amp;$M$1&amp;",reference:=StartOfSession)="&amp;H76&amp;"", "Bar", "", "Low","5","0","All",,,"False","T","EveryTick"))</f>
        <v>#N/A</v>
      </c>
      <c r="Q76" s="160" t="e">
        <f>IF(S76=0,NA(),RTD("cqg.rtd",,"StudyData", "Close("&amp;$M$1&amp;") When Barix("&amp;$M$1&amp;",reference:=StartOfSession)="&amp;H76&amp;"", "Bar", "", "Close","5","0","All",,,"False","T","EveryTick"))</f>
        <v>#N/A</v>
      </c>
      <c r="R76" s="161">
        <v>0.60416666666666663</v>
      </c>
      <c r="S76" s="156">
        <f t="shared" si="6"/>
        <v>0</v>
      </c>
    </row>
    <row r="77" spans="1:19" x14ac:dyDescent="0.3">
      <c r="A77" s="161">
        <v>0.60763888888888895</v>
      </c>
      <c r="B77" s="155">
        <f t="shared" si="4"/>
        <v>14</v>
      </c>
      <c r="C77" s="156">
        <f t="shared" si="5"/>
        <v>35</v>
      </c>
      <c r="D77" s="160" t="e">
        <f>IF(S77=0,NA(), RTD("cqg.rtd",,"StudyData", "Open("&amp;$B$2&amp;") When Barix("&amp;$B$2&amp;",reference:=StartOfDay)="&amp;H77&amp;"", "Bar", "", "Open","5","0","All",,,"False","T","EveryTick"))</f>
        <v>#N/A</v>
      </c>
      <c r="E77" s="160" t="e">
        <f>IF(S77=0,NA(),RTD("cqg.rtd",,"StudyData", "High("&amp;$B$2&amp;") When Barix("&amp;$B$2&amp;",reference:=StartOfDay)="&amp;H77&amp;"", "Bar", "", "High","5","0","All",,,"False","T","EveryTick"))</f>
        <v>#N/A</v>
      </c>
      <c r="F77" s="160" t="e">
        <f>IF(S77=0,NA(), RTD("cqg.rtd",,"StudyData", "Low("&amp;$B$2&amp;") When Barix("&amp;$B$2&amp;",reference:=StartOfDay)="&amp;H77&amp;"", "Bar", "", "Low","5","0","All",,,"False","T","EveryTick"))</f>
        <v>#N/A</v>
      </c>
      <c r="G77" s="160" t="e">
        <f>IF(S77=0,NA(),RTD("cqg.rtd",,"StudyData", "Close("&amp;$B$2&amp;") When Barix("&amp;$B$2&amp;",reference:=StartOfDay)="&amp;H77&amp;"", "Bar", "", "Close","5","0","All",,,"False","T","EveryTick"))</f>
        <v>#N/A</v>
      </c>
      <c r="H77" s="156">
        <f t="shared" si="7"/>
        <v>73</v>
      </c>
      <c r="N77" s="164" t="e">
        <f>IF(S77=0,NA(),RTD("cqg.rtd",,"StudyData", "Open("&amp;$M$1&amp;") When Barix("&amp;$M$1&amp;",reference:=StartOfSession)="&amp;H77&amp;"", "Bar", "", "Open","5","0","All",,,"False","T","EveryTick"))</f>
        <v>#N/A</v>
      </c>
      <c r="O77" s="164" t="e">
        <f>IF(S77=0,NA(), RTD("cqg.rtd",,"StudyData", "High("&amp;$M$1&amp;") When Barix("&amp;$M$1&amp;",reference:=StartOfSession)="&amp;H77&amp;"", "Bar", "", "High","5","0","All",,,"False","T","EveryTick"))</f>
        <v>#N/A</v>
      </c>
      <c r="P77" s="164" t="e">
        <f>IF(S77=0,NA(),RTD("cqg.rtd",,"StudyData", "Low("&amp;$M$1&amp;") When Barix("&amp;$M$1&amp;",reference:=StartOfSession)="&amp;H77&amp;"", "Bar", "", "Low","5","0","All",,,"False","T","EveryTick"))</f>
        <v>#N/A</v>
      </c>
      <c r="Q77" s="160" t="e">
        <f>IF(S77=0,NA(),RTD("cqg.rtd",,"StudyData", "Close("&amp;$M$1&amp;") When Barix("&amp;$M$1&amp;",reference:=StartOfSession)="&amp;H77&amp;"", "Bar", "", "Close","5","0","All",,,"False","T","EveryTick"))</f>
        <v>#N/A</v>
      </c>
      <c r="R77" s="161">
        <v>0.60763888888888895</v>
      </c>
      <c r="S77" s="156">
        <f t="shared" si="6"/>
        <v>0</v>
      </c>
    </row>
    <row r="78" spans="1:19" x14ac:dyDescent="0.3">
      <c r="A78" s="161">
        <v>0.61111111111111105</v>
      </c>
      <c r="B78" s="155">
        <f t="shared" si="4"/>
        <v>14</v>
      </c>
      <c r="C78" s="156">
        <f t="shared" si="5"/>
        <v>40</v>
      </c>
      <c r="D78" s="160" t="e">
        <f>IF(S78=0,NA(), RTD("cqg.rtd",,"StudyData", "Open("&amp;$B$2&amp;") When Barix("&amp;$B$2&amp;",reference:=StartOfDay)="&amp;H78&amp;"", "Bar", "", "Open","5","0","All",,,"False","T","EveryTick"))</f>
        <v>#N/A</v>
      </c>
      <c r="E78" s="160" t="e">
        <f>IF(S78=0,NA(),RTD("cqg.rtd",,"StudyData", "High("&amp;$B$2&amp;") When Barix("&amp;$B$2&amp;",reference:=StartOfDay)="&amp;H78&amp;"", "Bar", "", "High","5","0","All",,,"False","T","EveryTick"))</f>
        <v>#N/A</v>
      </c>
      <c r="F78" s="160" t="e">
        <f>IF(S78=0,NA(), RTD("cqg.rtd",,"StudyData", "Low("&amp;$B$2&amp;") When Barix("&amp;$B$2&amp;",reference:=StartOfDay)="&amp;H78&amp;"", "Bar", "", "Low","5","0","All",,,"False","T","EveryTick"))</f>
        <v>#N/A</v>
      </c>
      <c r="G78" s="160" t="e">
        <f>IF(S78=0,NA(),RTD("cqg.rtd",,"StudyData", "Close("&amp;$B$2&amp;") When Barix("&amp;$B$2&amp;",reference:=StartOfDay)="&amp;H78&amp;"", "Bar", "", "Close","5","0","All",,,"False","T","EveryTick"))</f>
        <v>#N/A</v>
      </c>
      <c r="H78" s="156">
        <f t="shared" si="7"/>
        <v>74</v>
      </c>
      <c r="N78" s="164" t="e">
        <f>IF(S78=0,NA(),RTD("cqg.rtd",,"StudyData", "Open("&amp;$M$1&amp;") When Barix("&amp;$M$1&amp;",reference:=StartOfSession)="&amp;H78&amp;"", "Bar", "", "Open","5","0","All",,,"False","T","EveryTick"))</f>
        <v>#N/A</v>
      </c>
      <c r="O78" s="164" t="e">
        <f>IF(S78=0,NA(), RTD("cqg.rtd",,"StudyData", "High("&amp;$M$1&amp;") When Barix("&amp;$M$1&amp;",reference:=StartOfSession)="&amp;H78&amp;"", "Bar", "", "High","5","0","All",,,"False","T","EveryTick"))</f>
        <v>#N/A</v>
      </c>
      <c r="P78" s="164" t="e">
        <f>IF(S78=0,NA(),RTD("cqg.rtd",,"StudyData", "Low("&amp;$M$1&amp;") When Barix("&amp;$M$1&amp;",reference:=StartOfSession)="&amp;H78&amp;"", "Bar", "", "Low","5","0","All",,,"False","T","EveryTick"))</f>
        <v>#N/A</v>
      </c>
      <c r="Q78" s="160" t="e">
        <f>IF(S78=0,NA(),RTD("cqg.rtd",,"StudyData", "Close("&amp;$M$1&amp;") When Barix("&amp;$M$1&amp;",reference:=StartOfSession)="&amp;H78&amp;"", "Bar", "", "Close","5","0","All",,,"False","T","EveryTick"))</f>
        <v>#N/A</v>
      </c>
      <c r="R78" s="161">
        <v>0.61111111111111105</v>
      </c>
      <c r="S78" s="156">
        <f t="shared" si="6"/>
        <v>0</v>
      </c>
    </row>
    <row r="79" spans="1:19" x14ac:dyDescent="0.3">
      <c r="A79" s="161">
        <v>0.61458333333333337</v>
      </c>
      <c r="B79" s="155">
        <f t="shared" si="4"/>
        <v>14</v>
      </c>
      <c r="C79" s="156">
        <f t="shared" si="5"/>
        <v>45</v>
      </c>
      <c r="D79" s="160" t="e">
        <f>IF(S79=0,NA(), RTD("cqg.rtd",,"StudyData", "Open("&amp;$B$2&amp;") When Barix("&amp;$B$2&amp;",reference:=StartOfDay)="&amp;H79&amp;"", "Bar", "", "Open","5","0","All",,,"False","T","EveryTick"))</f>
        <v>#N/A</v>
      </c>
      <c r="E79" s="160" t="e">
        <f>IF(S79=0,NA(),RTD("cqg.rtd",,"StudyData", "High("&amp;$B$2&amp;") When Barix("&amp;$B$2&amp;",reference:=StartOfDay)="&amp;H79&amp;"", "Bar", "", "High","5","0","All",,,"False","T","EveryTick"))</f>
        <v>#N/A</v>
      </c>
      <c r="F79" s="160" t="e">
        <f>IF(S79=0,NA(), RTD("cqg.rtd",,"StudyData", "Low("&amp;$B$2&amp;") When Barix("&amp;$B$2&amp;",reference:=StartOfDay)="&amp;H79&amp;"", "Bar", "", "Low","5","0","All",,,"False","T","EveryTick"))</f>
        <v>#N/A</v>
      </c>
      <c r="G79" s="160" t="e">
        <f>IF(S79=0,NA(),RTD("cqg.rtd",,"StudyData", "Close("&amp;$B$2&amp;") When Barix("&amp;$B$2&amp;",reference:=StartOfDay)="&amp;H79&amp;"", "Bar", "", "Close","5","0","All",,,"False","T","EveryTick"))</f>
        <v>#N/A</v>
      </c>
      <c r="H79" s="156">
        <f t="shared" si="7"/>
        <v>75</v>
      </c>
      <c r="N79" s="164" t="e">
        <f>IF(S79=0,NA(),RTD("cqg.rtd",,"StudyData", "Open("&amp;$M$1&amp;") When Barix("&amp;$M$1&amp;",reference:=StartOfSession)="&amp;H79&amp;"", "Bar", "", "Open","5","0","All",,,"False","T","EveryTick"))</f>
        <v>#N/A</v>
      </c>
      <c r="O79" s="164" t="e">
        <f>IF(S79=0,NA(), RTD("cqg.rtd",,"StudyData", "High("&amp;$M$1&amp;") When Barix("&amp;$M$1&amp;",reference:=StartOfSession)="&amp;H79&amp;"", "Bar", "", "High","5","0","All",,,"False","T","EveryTick"))</f>
        <v>#N/A</v>
      </c>
      <c r="P79" s="164" t="e">
        <f>IF(S79=0,NA(),RTD("cqg.rtd",,"StudyData", "Low("&amp;$M$1&amp;") When Barix("&amp;$M$1&amp;",reference:=StartOfSession)="&amp;H79&amp;"", "Bar", "", "Low","5","0","All",,,"False","T","EveryTick"))</f>
        <v>#N/A</v>
      </c>
      <c r="Q79" s="160" t="e">
        <f>IF(S79=0,NA(),RTD("cqg.rtd",,"StudyData", "Close("&amp;$M$1&amp;") When Barix("&amp;$M$1&amp;",reference:=StartOfSession)="&amp;H79&amp;"", "Bar", "", "Close","5","0","All",,,"False","T","EveryTick"))</f>
        <v>#N/A</v>
      </c>
      <c r="R79" s="161">
        <v>0.61458333333333337</v>
      </c>
      <c r="S79" s="156">
        <f t="shared" si="6"/>
        <v>0</v>
      </c>
    </row>
    <row r="80" spans="1:19" x14ac:dyDescent="0.3">
      <c r="A80" s="161">
        <v>0.61805555555555558</v>
      </c>
      <c r="B80" s="155">
        <f t="shared" si="4"/>
        <v>14</v>
      </c>
      <c r="C80" s="156">
        <f t="shared" si="5"/>
        <v>50</v>
      </c>
      <c r="D80" s="160" t="e">
        <f>IF(S80=0,NA(), RTD("cqg.rtd",,"StudyData", "Open("&amp;$B$2&amp;") When Barix("&amp;$B$2&amp;",reference:=StartOfDay)="&amp;H80&amp;"", "Bar", "", "Open","5","0","All",,,"False","T","EveryTick"))</f>
        <v>#N/A</v>
      </c>
      <c r="E80" s="160" t="e">
        <f>IF(S80=0,NA(),RTD("cqg.rtd",,"StudyData", "High("&amp;$B$2&amp;") When Barix("&amp;$B$2&amp;",reference:=StartOfDay)="&amp;H80&amp;"", "Bar", "", "High","5","0","All",,,"False","T","EveryTick"))</f>
        <v>#N/A</v>
      </c>
      <c r="F80" s="160" t="e">
        <f>IF(S80=0,NA(), RTD("cqg.rtd",,"StudyData", "Low("&amp;$B$2&amp;") When Barix("&amp;$B$2&amp;",reference:=StartOfDay)="&amp;H80&amp;"", "Bar", "", "Low","5","0","All",,,"False","T","EveryTick"))</f>
        <v>#N/A</v>
      </c>
      <c r="G80" s="160" t="e">
        <f>IF(S80=0,NA(),RTD("cqg.rtd",,"StudyData", "Close("&amp;$B$2&amp;") When Barix("&amp;$B$2&amp;",reference:=StartOfDay)="&amp;H80&amp;"", "Bar", "", "Close","5","0","All",,,"False","T","EveryTick"))</f>
        <v>#N/A</v>
      </c>
      <c r="H80" s="156">
        <f t="shared" si="7"/>
        <v>76</v>
      </c>
      <c r="N80" s="164" t="e">
        <f>IF(S80=0,NA(),RTD("cqg.rtd",,"StudyData", "Open("&amp;$M$1&amp;") When Barix("&amp;$M$1&amp;",reference:=StartOfSession)="&amp;H80&amp;"", "Bar", "", "Open","5","0","All",,,"False","T","EveryTick"))</f>
        <v>#N/A</v>
      </c>
      <c r="O80" s="164" t="e">
        <f>IF(S80=0,NA(), RTD("cqg.rtd",,"StudyData", "High("&amp;$M$1&amp;") When Barix("&amp;$M$1&amp;",reference:=StartOfSession)="&amp;H80&amp;"", "Bar", "", "High","5","0","All",,,"False","T","EveryTick"))</f>
        <v>#N/A</v>
      </c>
      <c r="P80" s="164" t="e">
        <f>IF(S80=0,NA(),RTD("cqg.rtd",,"StudyData", "Low("&amp;$M$1&amp;") When Barix("&amp;$M$1&amp;",reference:=StartOfSession)="&amp;H80&amp;"", "Bar", "", "Low","5","0","All",,,"False","T","EveryTick"))</f>
        <v>#N/A</v>
      </c>
      <c r="Q80" s="160" t="e">
        <f>IF(S80=0,NA(),RTD("cqg.rtd",,"StudyData", "Close("&amp;$M$1&amp;") When Barix("&amp;$M$1&amp;",reference:=StartOfSession)="&amp;H80&amp;"", "Bar", "", "Close","5","0","All",,,"False","T","EveryTick"))</f>
        <v>#N/A</v>
      </c>
      <c r="R80" s="161">
        <v>0.61805555555555558</v>
      </c>
      <c r="S80" s="156">
        <f t="shared" si="6"/>
        <v>0</v>
      </c>
    </row>
    <row r="81" spans="1:19" x14ac:dyDescent="0.3">
      <c r="A81" s="161">
        <v>0.62152777777777779</v>
      </c>
      <c r="B81" s="155">
        <f t="shared" si="4"/>
        <v>14</v>
      </c>
      <c r="C81" s="156">
        <f t="shared" si="5"/>
        <v>55</v>
      </c>
      <c r="D81" s="160" t="e">
        <f>IF(S81=0,NA(), RTD("cqg.rtd",,"StudyData", "Open("&amp;$B$2&amp;") When Barix("&amp;$B$2&amp;",reference:=StartOfDay)="&amp;H81&amp;"", "Bar", "", "Open","5","0","All",,,"False","T","EveryTick"))</f>
        <v>#N/A</v>
      </c>
      <c r="E81" s="160" t="e">
        <f>IF(S81=0,NA(),RTD("cqg.rtd",,"StudyData", "High("&amp;$B$2&amp;") When Barix("&amp;$B$2&amp;",reference:=StartOfDay)="&amp;H81&amp;"", "Bar", "", "High","5","0","All",,,"False","T","EveryTick"))</f>
        <v>#N/A</v>
      </c>
      <c r="F81" s="160" t="e">
        <f>IF(S81=0,NA(), RTD("cqg.rtd",,"StudyData", "Low("&amp;$B$2&amp;") When Barix("&amp;$B$2&amp;",reference:=StartOfDay)="&amp;H81&amp;"", "Bar", "", "Low","5","0","All",,,"False","T","EveryTick"))</f>
        <v>#N/A</v>
      </c>
      <c r="G81" s="160" t="e">
        <f>IF(S81=0,NA(),RTD("cqg.rtd",,"StudyData", "Close("&amp;$B$2&amp;") When Barix("&amp;$B$2&amp;",reference:=StartOfDay)="&amp;H81&amp;"", "Bar", "", "Close","5","0","All",,,"False","T","EveryTick"))</f>
        <v>#N/A</v>
      </c>
      <c r="H81" s="156">
        <f t="shared" si="7"/>
        <v>77</v>
      </c>
      <c r="N81" s="164" t="e">
        <f>IF(S81=0,NA(),RTD("cqg.rtd",,"StudyData", "Open("&amp;$M$1&amp;") When Barix("&amp;$M$1&amp;",reference:=StartOfSession)="&amp;H81&amp;"", "Bar", "", "Open","5","0","All",,,"False","T","EveryTick"))</f>
        <v>#N/A</v>
      </c>
      <c r="O81" s="164" t="e">
        <f>IF(S81=0,NA(), RTD("cqg.rtd",,"StudyData", "High("&amp;$M$1&amp;") When Barix("&amp;$M$1&amp;",reference:=StartOfSession)="&amp;H81&amp;"", "Bar", "", "High","5","0","All",,,"False","T","EveryTick"))</f>
        <v>#N/A</v>
      </c>
      <c r="P81" s="164" t="e">
        <f>IF(S81=0,NA(),RTD("cqg.rtd",,"StudyData", "Low("&amp;$M$1&amp;") When Barix("&amp;$M$1&amp;",reference:=StartOfSession)="&amp;H81&amp;"", "Bar", "", "Low","5","0","All",,,"False","T","EveryTick"))</f>
        <v>#N/A</v>
      </c>
      <c r="Q81" s="160" t="e">
        <f>IF(S81=0,NA(),RTD("cqg.rtd",,"StudyData", "Close("&amp;$M$1&amp;") When Barix("&amp;$M$1&amp;",reference:=StartOfSession)="&amp;H81&amp;"", "Bar", "", "Close","5","0","All",,,"False","T","EveryTick"))</f>
        <v>#N/A</v>
      </c>
      <c r="R81" s="161">
        <v>0.62152777777777779</v>
      </c>
      <c r="S81" s="156">
        <f t="shared" si="6"/>
        <v>0</v>
      </c>
    </row>
  </sheetData>
  <sheetProtection algorithmName="SHA-512" hashValue="mj0ItUi8VdvDq0iODJVP+c1hnKAaetnNYjwaY6buEHoaYzUqiK1AKv3Xx+gHRZijzhYCKwO+8QDMpGbNn6FOzQ==" saltValue="v6XbPx5J4p8RDIHXnwOKKg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J81"/>
  <sheetViews>
    <sheetView workbookViewId="0">
      <selection sqref="A1:XFD1048576"/>
    </sheetView>
  </sheetViews>
  <sheetFormatPr defaultColWidth="9" defaultRowHeight="16.5" x14ac:dyDescent="0.3"/>
  <cols>
    <col min="1" max="4" width="9" style="156"/>
    <col min="5" max="5" width="2.625" style="156" customWidth="1"/>
    <col min="6" max="6" width="9" style="156"/>
    <col min="7" max="7" width="2.625" style="156" customWidth="1"/>
    <col min="8" max="8" width="9" style="156"/>
    <col min="9" max="9" width="2.625" style="156" customWidth="1"/>
    <col min="10" max="10" width="9" style="156"/>
    <col min="11" max="11" width="2.625" style="156" customWidth="1"/>
    <col min="12" max="12" width="9" style="156"/>
    <col min="13" max="13" width="2.625" style="156" customWidth="1"/>
    <col min="14" max="14" width="9" style="156"/>
    <col min="15" max="15" width="2.625" style="156" customWidth="1"/>
    <col min="16" max="16" width="9" style="156"/>
    <col min="17" max="17" width="2.625" style="156" customWidth="1"/>
    <col min="18" max="18" width="9" style="156"/>
    <col min="19" max="19" width="2.625" style="156" customWidth="1"/>
    <col min="20" max="20" width="9" style="156"/>
    <col min="21" max="21" width="2.625" style="156" customWidth="1"/>
    <col min="22" max="22" width="9" style="156"/>
    <col min="23" max="23" width="2.625" style="156" customWidth="1"/>
    <col min="24" max="24" width="9" style="156"/>
    <col min="25" max="25" width="2.625" style="156" customWidth="1"/>
    <col min="26" max="26" width="9" style="156"/>
    <col min="27" max="27" width="2.625" style="156" customWidth="1"/>
    <col min="28" max="28" width="9" style="156"/>
    <col min="29" max="29" width="2.625" style="156" customWidth="1"/>
    <col min="30" max="30" width="9" style="156"/>
    <col min="31" max="31" width="2.625" style="156" customWidth="1"/>
    <col min="32" max="32" width="9" style="156"/>
    <col min="33" max="33" width="2.625" style="156" customWidth="1"/>
    <col min="34" max="34" width="9" style="156"/>
    <col min="35" max="35" width="2.625" style="156" customWidth="1"/>
    <col min="36" max="36" width="9" style="156"/>
    <col min="37" max="37" width="2.625" style="156" customWidth="1"/>
    <col min="38" max="38" width="9" style="156"/>
    <col min="39" max="39" width="2.625" style="156" customWidth="1"/>
    <col min="40" max="40" width="9" style="156"/>
    <col min="41" max="41" width="2.625" style="156" customWidth="1"/>
    <col min="42" max="42" width="9" style="156"/>
    <col min="43" max="43" width="2.625" style="156" customWidth="1"/>
    <col min="44" max="44" width="9" style="156"/>
    <col min="45" max="45" width="2.625" style="156" customWidth="1"/>
    <col min="46" max="46" width="9" style="156"/>
    <col min="47" max="47" width="2.625" style="156" customWidth="1"/>
    <col min="48" max="48" width="9" style="156"/>
    <col min="49" max="49" width="2.625" style="156" customWidth="1"/>
    <col min="50" max="50" width="9" style="156"/>
    <col min="51" max="51" width="2.625" style="156" customWidth="1"/>
    <col min="52" max="52" width="9" style="156"/>
    <col min="53" max="53" width="2.625" style="156" customWidth="1"/>
    <col min="54" max="54" width="9" style="156"/>
    <col min="55" max="55" width="2.625" style="156" customWidth="1"/>
    <col min="56" max="56" width="9" style="156"/>
    <col min="57" max="57" width="2.625" style="156" customWidth="1"/>
    <col min="58" max="58" width="9" style="156"/>
    <col min="59" max="59" width="2.625" style="156" customWidth="1"/>
    <col min="60" max="60" width="9" style="156"/>
    <col min="61" max="61" width="2.625" style="156" customWidth="1"/>
    <col min="62" max="16384" width="9" style="156"/>
  </cols>
  <sheetData>
    <row r="1" spans="1:62" x14ac:dyDescent="0.3">
      <c r="A1" s="154">
        <f ca="1">YEAR(TODAY())</f>
        <v>2026</v>
      </c>
      <c r="B1" s="154">
        <f ca="1">MONTH(TODAY())</f>
        <v>6</v>
      </c>
      <c r="C1" s="155">
        <f ca="1">DAY(TODAY())</f>
        <v>30</v>
      </c>
      <c r="D1" s="154">
        <f ca="1">IF(OR(WEEKDAY(TODAY())=1,WEEKDAY(TODAY())=7),0,1)</f>
        <v>1</v>
      </c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8"/>
    </row>
    <row r="2" spans="1:62" x14ac:dyDescent="0.3">
      <c r="A2" s="154"/>
      <c r="B2" s="156" t="str">
        <f>MainDisplay!B6</f>
        <v>S.MMM</v>
      </c>
      <c r="C2" s="159">
        <f>MOD(RTD("cqg.rtd", ,"SystemInfo", "Linetime"),1)</f>
        <v>0.37217592592787696</v>
      </c>
      <c r="D2" s="159"/>
      <c r="F2" s="156" t="str">
        <f>MainDisplay!B7</f>
        <v>S.AAPL</v>
      </c>
      <c r="H2" s="156" t="str">
        <f>MainDisplay!B8</f>
        <v>S.AMGN</v>
      </c>
      <c r="J2" s="156" t="str">
        <f>MainDisplay!B9</f>
        <v>S.AMZN</v>
      </c>
      <c r="L2" s="156" t="str">
        <f>MainDisplay!B10</f>
        <v>S.AXP</v>
      </c>
      <c r="N2" s="156" t="str">
        <f>MainDisplay!B11</f>
        <v>S.BA</v>
      </c>
      <c r="P2" s="156" t="str">
        <f>MainDisplay!B12</f>
        <v>S.CAT</v>
      </c>
      <c r="R2" s="156" t="str">
        <f>MainDisplay!B13</f>
        <v>S.CRM</v>
      </c>
      <c r="T2" s="156" t="str">
        <f>MainDisplay!B14</f>
        <v>S.CSCO</v>
      </c>
      <c r="V2" s="156" t="str">
        <f>MainDisplay!B15</f>
        <v>S.CVX</v>
      </c>
      <c r="X2" s="156" t="str">
        <f>MainDisplay!B16</f>
        <v>S.DIS</v>
      </c>
      <c r="Z2" s="156" t="str">
        <f>MainDisplay!B17</f>
        <v>S.GS</v>
      </c>
      <c r="AB2" s="156" t="str">
        <f>MainDisplay!B18</f>
        <v>S.GOOGL</v>
      </c>
      <c r="AD2" s="156" t="str">
        <f>MainDisplay!B19</f>
        <v>S.HD</v>
      </c>
      <c r="AF2" s="156" t="str">
        <f>MainDisplay!B20</f>
        <v>S.HON</v>
      </c>
      <c r="AH2" s="156" t="str">
        <f>MainDisplay!B21</f>
        <v>S.IBM</v>
      </c>
      <c r="AJ2" s="156" t="str">
        <f>MainDisplay!B22</f>
        <v>S.JNJ</v>
      </c>
      <c r="AL2" s="156" t="str">
        <f>MainDisplay!B23</f>
        <v>S.JPM</v>
      </c>
      <c r="AN2" s="156" t="str">
        <f>MainDisplay!B24</f>
        <v>S.KO</v>
      </c>
      <c r="AP2" s="156" t="str">
        <f>MainDisplay!B25</f>
        <v>S.MCD</v>
      </c>
      <c r="AR2" s="156" t="str">
        <f>MainDisplay!B26</f>
        <v>S.MRK</v>
      </c>
      <c r="AT2" s="156" t="str">
        <f>MainDisplay!B27</f>
        <v>S.MSFT</v>
      </c>
      <c r="AV2" s="156" t="str">
        <f>MainDisplay!B28</f>
        <v>S.NKE</v>
      </c>
      <c r="AX2" s="156" t="str">
        <f>MainDisplay!B29</f>
        <v>S.NVDA</v>
      </c>
      <c r="AZ2" s="156" t="str">
        <f>MainDisplay!B30</f>
        <v>S.PG</v>
      </c>
      <c r="BB2" s="156" t="str">
        <f>MainDisplay!B31</f>
        <v>S.SHW</v>
      </c>
      <c r="BD2" s="156" t="str">
        <f>MainDisplay!B32</f>
        <v>S.TRV</v>
      </c>
      <c r="BF2" s="156" t="str">
        <f>MainDisplay!B33</f>
        <v>S.UNH</v>
      </c>
      <c r="BH2" s="156" t="str">
        <f>MainDisplay!B34</f>
        <v>S.V</v>
      </c>
      <c r="BJ2" s="156" t="str">
        <f>MainDisplay!B35</f>
        <v>S.WMT</v>
      </c>
    </row>
    <row r="3" spans="1:62" x14ac:dyDescent="0.3">
      <c r="A3" s="154"/>
      <c r="B3" s="154" t="s">
        <v>46</v>
      </c>
    </row>
    <row r="4" spans="1:62" x14ac:dyDescent="0.3">
      <c r="A4" s="156">
        <v>0</v>
      </c>
      <c r="B4" s="160">
        <f ca="1">IF(D4=0,NA(),RTD("cqg.rtd",,"StudyData", "Close("&amp;$B$2&amp;") When Barix("&amp;$B$2&amp;",reference:=StartOfSession)="&amp;A4&amp;"", "Bar", "", "Close","5","0","All",,,"False","T","EveryTick"))</f>
        <v>164.56</v>
      </c>
      <c r="C4" s="161">
        <v>0.35416666666666669</v>
      </c>
      <c r="D4" s="156">
        <f ca="1">IF($D$1=0,1,IF($C$2&gt;C4,1,0))</f>
        <v>1</v>
      </c>
      <c r="F4" s="156">
        <f ca="1">IF(D4=0,NA(),RTD("cqg.rtd",,"StudyData", "Close("&amp;$F$2&amp;") When Barix("&amp;$F$2&amp;",reference:=StartOfSession)="&amp;A4&amp;"", "Bar", "", "Close","5","0","All",,,"False","T","EveryTick"))</f>
        <v>283.20999999999998</v>
      </c>
      <c r="H4" s="156">
        <f ca="1">IF(D4=0,NA(),RTD("cqg.rtd",,"StudyData", "Close("&amp;$H$2&amp;") When Barix("&amp;$H$2&amp;",reference:=StartOfSession)="&amp;A4&amp;"", "Bar", "", "Close","5","0","All",,,"False","T","EveryTick"))</f>
        <v>361.3</v>
      </c>
      <c r="J4" s="156">
        <f ca="1">IF(D4=0,NA(),RTD("cqg.rtd",,"StudyData", "Close("&amp;$J$2&amp;") When Barix("&amp;$J$2&amp;",reference:=StartOfSession)="&amp;A4&amp;"", "Bar", "", "Close","5","0","All",,,"False","T","EveryTick"))</f>
        <v>239.18</v>
      </c>
      <c r="L4" s="156">
        <f ca="1">IF(D4=0,NA(),RTD("cqg.rtd",,"StudyData", "Close("&amp;$L$2&amp;") When Barix("&amp;$L$2&amp;",reference:=StartOfSession)="&amp;A4&amp;"", "Bar", "", "Close","5","0","All",,,"False","T","EveryTick"))</f>
        <v>342.5</v>
      </c>
      <c r="N4" s="156">
        <f ca="1">IF(D4=0,NA(),RTD("cqg.rtd",,"StudyData", "Close("&amp;$N$2&amp;") When Barix("&amp;$N$2&amp;",reference:=StartOfSession)="&amp;A4&amp;"", "Bar", "", "Close","5","0","All",,,"False","T","EveryTick"))</f>
        <v>216.68</v>
      </c>
      <c r="P4" s="156">
        <f ca="1">IF(D4=0,NA(),RTD("cqg.rtd",,"StudyData", "Close("&amp;$P$2&amp;") When Barix("&amp;$P$2&amp;",reference:=StartOfSession)="&amp;A4&amp;"", "Bar", "", "Close","5","0","All",,,"False","T","EveryTick"))</f>
        <v>1037.9100000000001</v>
      </c>
      <c r="R4" s="156">
        <f ca="1">IF(D4=0,NA(),RTD("cqg.rtd",,"StudyData", "Close("&amp;$R$2&amp;") When Barix("&amp;$R$2&amp;",reference:=StartOfSession)="&amp;A4&amp;"", "Bar", "", "Close","5","0","All",,,"False","T","EveryTick"))</f>
        <v>157.30000000000001</v>
      </c>
      <c r="T4" s="156">
        <f ca="1">IF(D4=0,NA(),RTD("cqg.rtd",,"StudyData", "Close("&amp;$T$2&amp;") When Barix("&amp;$T$2&amp;",reference:=StartOfSession)="&amp;A4&amp;"", "Bar", "", "Close","5","0","All",,,"False","T","EveryTick"))</f>
        <v>116.61</v>
      </c>
      <c r="V4" s="156">
        <f ca="1">IF(D4=0,NA(),RTD("cqg.rtd",,"StudyData", "Close("&amp;$V$2&amp;") When Barix("&amp;$V$2&amp;",reference:=StartOfSession)="&amp;A4&amp;"", "Bar", "", "Close","5","0","All",,,"False","T","EveryTick"))</f>
        <v>169.59</v>
      </c>
      <c r="X4" s="156">
        <f ca="1">IF(D4=0,NA(),RTD("cqg.rtd",,"StudyData", "Close("&amp;$X$2&amp;") When Barix("&amp;$X$2&amp;",reference:=StartOfSession)="&amp;A4&amp;"", "Bar", "", "Close","5","0","All",,,"False","T","EveryTick"))</f>
        <v>97.06</v>
      </c>
      <c r="Z4" s="156">
        <f ca="1">IF(D4=0,NA(),RTD("cqg.rtd",,"StudyData", "Close("&amp;$Z$2&amp;") When Barix("&amp;$Z$2&amp;",reference:=StartOfSession)="&amp;A4&amp;"", "Bar", "", "Close","5","0","All",,,"False","T","EveryTick"))</f>
        <v>1010.83</v>
      </c>
      <c r="AB4" s="156">
        <f ca="1">IF(D4=0,NA(),RTD("cqg.rtd",,"StudyData", "Close("&amp;$AB$2&amp;") When Barix("&amp;$AB$2&amp;",reference:=StartOfSession)="&amp;A4&amp;"", "Bar", "", "Close","5","0","All",,,"False","T","EveryTick"))</f>
        <v>351.45</v>
      </c>
      <c r="AD4" s="156">
        <f ca="1">IF(D4=0,NA(),RTD("cqg.rtd",,"StudyData", "Close("&amp;$AD$2&amp;") When Barix("&amp;$AD$2&amp;",reference:=StartOfSession)="&amp;A4&amp;"", "Bar", "", "Close","5","0","All",,,"False","T","EveryTick"))</f>
        <v>347.3</v>
      </c>
      <c r="AF4" s="156">
        <f ca="1">IF(D4=0,NA(),RTD("cqg.rtd",,"StudyData", "Close("&amp;$AF$2&amp;") When Barix("&amp;$AF$2&amp;",reference:=StartOfSession)="&amp;A4&amp;"", "Bar", "", "Close","5","0","All",,,"False","T","EveryTick"))</f>
        <v>228.91</v>
      </c>
      <c r="AH4" s="156">
        <f ca="1">IF(D4=0,NA(),RTD("cqg.rtd",,"StudyData", "Close("&amp;$AH$2&amp;") When Barix("&amp;$AH$2&amp;",reference:=StartOfSession)="&amp;A4&amp;"", "Bar", "", "Close","5","0","All",,,"False","T","EveryTick"))</f>
        <v>273.75</v>
      </c>
      <c r="AJ4" s="156">
        <f ca="1">IF(D4=0,NA(),RTD("cqg.rtd",,"StudyData", "Close("&amp;$AJ$2&amp;") When Barix("&amp;$AJ$2&amp;",reference:=StartOfSession)="&amp;A4&amp;"", "Bar", "", "Close","5","0","All",,,"False","T","EveryTick"))</f>
        <v>257.06</v>
      </c>
      <c r="AL4" s="156">
        <f ca="1">IF(D4=0,NA(),RTD("cqg.rtd",,"StudyData", "Close("&amp;$AL$2&amp;") When Barix("&amp;$AL$2&amp;",reference:=StartOfSession)="&amp;A4&amp;"", "Bar", "", "Close","5","0","All",,,"False","T","EveryTick"))</f>
        <v>327.93</v>
      </c>
      <c r="AN4" s="156">
        <f ca="1">IF(D4=0,NA(),RTD("cqg.rtd",,"StudyData", "Close("&amp;$AN$2&amp;") When Barix("&amp;$AN$2&amp;",reference:=StartOfSession)="&amp;A4&amp;"", "Bar", "", "Close","5","0","All",,,"False","T","EveryTick"))</f>
        <v>81.7</v>
      </c>
      <c r="AP4" s="156">
        <f ca="1">IF(D4=0,NA(),RTD("cqg.rtd",,"StudyData", "Close("&amp;$AP$2&amp;") When Barix("&amp;$AP$2&amp;",reference:=StartOfSession)="&amp;A4&amp;"", "Bar", "", "Close","5","0","All",,,"False","T","EveryTick"))</f>
        <v>268.39</v>
      </c>
      <c r="AR4" s="156">
        <f ca="1">IF(D4=0,NA(),RTD("cqg.rtd",,"StudyData", "Close("&amp;$AR$2&amp;") When Barix("&amp;$AR$2&amp;",reference:=StartOfSession)="&amp;A4&amp;"", "Bar", "", "Close","5","0","All",,,"False","T","EveryTick"))</f>
        <v>128.58000000000001</v>
      </c>
      <c r="AT4" s="156">
        <f ca="1">IF(D4=0,NA(),RTD("cqg.rtd",,"StudyData", "Close("&amp;$AT$2&amp;") When Barix("&amp;$AT$2&amp;",reference:=StartOfSession)="&amp;A4&amp;"", "Bar", "", "Close","5","0","All",,,"False","T","EveryTick"))</f>
        <v>369.13</v>
      </c>
      <c r="AV4" s="156">
        <f ca="1">IF(D4=0,NA(),RTD("cqg.rtd",,"StudyData", "Close("&amp;$AV$2&amp;") When Barix("&amp;$AV$2&amp;",reference:=StartOfSession)="&amp;A4&amp;"", "Bar", "", "Close","5","0","All",,,"False","T","EveryTick"))</f>
        <v>41.3</v>
      </c>
      <c r="AX4" s="156">
        <f ca="1">IF(D4=0,NA(),RTD("cqg.rtd",,"StudyData", "Close("&amp;$AX$2&amp;") When Barix("&amp;$AX$2&amp;",reference:=StartOfSession)="&amp;A4&amp;"", "Bar", "", "Close","5","0","All",,,"False","T","EveryTick"))</f>
        <v>198.21</v>
      </c>
      <c r="AZ4" s="156">
        <f ca="1">IF(D4=0,NA(),RTD("cqg.rtd",,"StudyData", "Close("&amp;$AZ$2&amp;") When Barix("&amp;$AZ$2&amp;",reference:=StartOfSession)="&amp;A4&amp;"", "Bar", "", "Close","5","0","All",,,"False","T","EveryTick"))</f>
        <v>145.75</v>
      </c>
      <c r="BB4" s="156">
        <f ca="1">IF(D4=0,NA(),RTD("cqg.rtd",,"StudyData", "Close("&amp;$BB$2&amp;") When Barix("&amp;$BB$2&amp;",reference:=StartOfSession)="&amp;A4&amp;"", "Bar", "", "Close","5","0","All",,,"False","T","EveryTick"))</f>
        <v>341.02</v>
      </c>
      <c r="BD4" s="156">
        <f ca="1">IF(D4=0,NA(),RTD("cqg.rtd",,"StudyData", "Close("&amp;$BD$2&amp;") When Barix("&amp;$BD$2&amp;",reference:=StartOfSession)="&amp;A4&amp;"", "Bar", "", "Close","5","0","All",,,"False","T","EveryTick"))</f>
        <v>328.53</v>
      </c>
      <c r="BF4" s="156">
        <f ca="1">IF(D4=0,NA(),RTD("cqg.rtd",,"StudyData", "Close("&amp;$BF$2&amp;") When Barix("&amp;$BF$2&amp;",reference:=StartOfSession)="&amp;A4&amp;"", "Bar", "", "Close","5","0","All",,,"False","T","EveryTick"))</f>
        <v>416.35</v>
      </c>
      <c r="BH4" s="156">
        <f ca="1">IF(D4=0,NA(),RTD("cqg.rtd",,"StudyData", "Close("&amp;$BH$2&amp;") When Barix("&amp;$BH$2&amp;",reference:=StartOfSession)="&amp;A4&amp;"", "Bar", "", "Close","5","0","All",,,"False","T","EveryTick"))</f>
        <v>340.47</v>
      </c>
      <c r="BJ4" s="156">
        <f ca="1">IF(D4=0,NA(),RTD("cqg.rtd",,"StudyData", "Close("&amp;$BJ$2&amp;") When Barix("&amp;$BJ$2&amp;",reference:=StartOfSession)="&amp;A4&amp;"", "Bar", "", "Close","5","0","All",,,"False","T","EveryTick"))</f>
        <v>114.29</v>
      </c>
    </row>
    <row r="5" spans="1:62" x14ac:dyDescent="0.3">
      <c r="A5" s="156">
        <f>A4+1</f>
        <v>1</v>
      </c>
      <c r="B5" s="160">
        <f ca="1">IF(D5=0,NA(),RTD("cqg.rtd",,"StudyData", "Close("&amp;$B$2&amp;") When Barix("&amp;$B$2&amp;",reference:=StartOfSession)="&amp;A5&amp;"", "Bar", "", "Close","5","0","All",,,"False","T","EveryTick"))</f>
        <v>163.98</v>
      </c>
      <c r="C5" s="161">
        <v>0.3576388888888889</v>
      </c>
      <c r="D5" s="156">
        <f t="shared" ref="D5:D68" ca="1" si="0">IF($D$1=0,1,IF($C$2&gt;C5,1,0))</f>
        <v>1</v>
      </c>
      <c r="F5" s="156">
        <f ca="1">IF(D5=0,NA(),RTD("cqg.rtd",,"StudyData", "Close("&amp;$F$2&amp;") When Barix("&amp;$F$2&amp;",reference:=StartOfSession)="&amp;A5&amp;"", "Bar", "", "Close","5","0","All",,,"False","T","EveryTick"))</f>
        <v>284.33999999999997</v>
      </c>
      <c r="H5" s="156">
        <f ca="1">IF(D5=0,NA(),RTD("cqg.rtd",,"StudyData", "Close("&amp;$H$2&amp;") When Barix("&amp;$H$2&amp;",reference:=StartOfSession)="&amp;A5&amp;"", "Bar", "", "Close","5","0","All",,,"False","T","EveryTick"))</f>
        <v>361.76</v>
      </c>
      <c r="J5" s="156">
        <f ca="1">IF(D5=0,NA(),RTD("cqg.rtd",,"StudyData", "Close("&amp;$J$2&amp;") When Barix("&amp;$J$2&amp;",reference:=StartOfSession)="&amp;A5&amp;"", "Bar", "", "Close","5","0","All",,,"False","T","EveryTick"))</f>
        <v>239.6</v>
      </c>
      <c r="L5" s="156">
        <f ca="1">IF(D5=0,NA(),RTD("cqg.rtd",,"StudyData", "Close("&amp;$L$2&amp;") When Barix("&amp;$L$2&amp;",reference:=StartOfSession)="&amp;A5&amp;"", "Bar", "", "Close","5","0","All",,,"False","T","EveryTick"))</f>
        <v>342.19</v>
      </c>
      <c r="N5" s="156">
        <f ca="1">IF(D5=0,NA(),RTD("cqg.rtd",,"StudyData", "Close("&amp;$N$2&amp;") When Barix("&amp;$N$2&amp;",reference:=StartOfSession)="&amp;A5&amp;"", "Bar", "", "Close","5","0","All",,,"False","T","EveryTick"))</f>
        <v>217.51</v>
      </c>
      <c r="P5" s="156">
        <f ca="1">IF(D5=0,NA(),RTD("cqg.rtd",,"StudyData", "Close("&amp;$P$2&amp;") When Barix("&amp;$P$2&amp;",reference:=StartOfSession)="&amp;A5&amp;"", "Bar", "", "Close","5","0","All",,,"False","T","EveryTick"))</f>
        <v>1042.51</v>
      </c>
      <c r="R5" s="156">
        <f ca="1">IF(D5=0,NA(),RTD("cqg.rtd",,"StudyData", "Close("&amp;$R$2&amp;") When Barix("&amp;$R$2&amp;",reference:=StartOfSession)="&amp;A5&amp;"", "Bar", "", "Close","5","0","All",,,"False","T","EveryTick"))</f>
        <v>155.72</v>
      </c>
      <c r="T5" s="156">
        <f ca="1">IF(D5=0,NA(),RTD("cqg.rtd",,"StudyData", "Close("&amp;$T$2&amp;") When Barix("&amp;$T$2&amp;",reference:=StartOfSession)="&amp;A5&amp;"", "Bar", "", "Close","5","0","All",,,"False","T","EveryTick"))</f>
        <v>117.34</v>
      </c>
      <c r="V5" s="156">
        <f ca="1">IF(D5=0,NA(),RTD("cqg.rtd",,"StudyData", "Close("&amp;$V$2&amp;") When Barix("&amp;$V$2&amp;",reference:=StartOfSession)="&amp;A5&amp;"", "Bar", "", "Close","5","0","All",,,"False","T","EveryTick"))</f>
        <v>168.81</v>
      </c>
      <c r="X5" s="156">
        <f ca="1">IF(D5=0,NA(),RTD("cqg.rtd",,"StudyData", "Close("&amp;$X$2&amp;") When Barix("&amp;$X$2&amp;",reference:=StartOfSession)="&amp;A5&amp;"", "Bar", "", "Close","5","0","All",,,"False","T","EveryTick"))</f>
        <v>97.02</v>
      </c>
      <c r="Z5" s="156">
        <f ca="1">IF(D5=0,NA(),RTD("cqg.rtd",,"StudyData", "Close("&amp;$Z$2&amp;") When Barix("&amp;$Z$2&amp;",reference:=StartOfSession)="&amp;A5&amp;"", "Bar", "", "Close","5","0","All",,,"False","T","EveryTick"))</f>
        <v>1008.51</v>
      </c>
      <c r="AB5" s="156">
        <f ca="1">IF(D5=0,NA(),RTD("cqg.rtd",,"StudyData", "Close("&amp;$AB$2&amp;") When Barix("&amp;$AB$2&amp;",reference:=StartOfSession)="&amp;A5&amp;"", "Bar", "", "Close","5","0","All",,,"False","T","EveryTick"))</f>
        <v>351.06</v>
      </c>
      <c r="AD5" s="156">
        <f ca="1">IF(D5=0,NA(),RTD("cqg.rtd",,"StudyData", "Close("&amp;$AD$2&amp;") When Barix("&amp;$AD$2&amp;",reference:=StartOfSession)="&amp;A5&amp;"", "Bar", "", "Close","5","0","All",,,"False","T","EveryTick"))</f>
        <v>348.67</v>
      </c>
      <c r="AF5" s="156">
        <f ca="1">IF(D5=0,NA(),RTD("cqg.rtd",,"StudyData", "Close("&amp;$AF$2&amp;") When Barix("&amp;$AF$2&amp;",reference:=StartOfSession)="&amp;A5&amp;"", "Bar", "", "Close","5","0","All",,,"False","T","EveryTick"))</f>
        <v>230.42</v>
      </c>
      <c r="AH5" s="156">
        <f ca="1">IF(D5=0,NA(),RTD("cqg.rtd",,"StudyData", "Close("&amp;$AH$2&amp;") When Barix("&amp;$AH$2&amp;",reference:=StartOfSession)="&amp;A5&amp;"", "Bar", "", "Close","5","0","All",,,"False","T","EveryTick"))</f>
        <v>272.22000000000003</v>
      </c>
      <c r="AJ5" s="156">
        <f ca="1">IF(D5=0,NA(),RTD("cqg.rtd",,"StudyData", "Close("&amp;$AJ$2&amp;") When Barix("&amp;$AJ$2&amp;",reference:=StartOfSession)="&amp;A5&amp;"", "Bar", "", "Close","5","0","All",,,"False","T","EveryTick"))</f>
        <v>257.47000000000003</v>
      </c>
      <c r="AL5" s="156">
        <f ca="1">IF(D5=0,NA(),RTD("cqg.rtd",,"StudyData", "Close("&amp;$AL$2&amp;") When Barix("&amp;$AL$2&amp;",reference:=StartOfSession)="&amp;A5&amp;"", "Bar", "", "Close","5","0","All",,,"False","T","EveryTick"))</f>
        <v>328.16</v>
      </c>
      <c r="AN5" s="156">
        <f ca="1">IF(D5=0,NA(),RTD("cqg.rtd",,"StudyData", "Close("&amp;$AN$2&amp;") When Barix("&amp;$AN$2&amp;",reference:=StartOfSession)="&amp;A5&amp;"", "Bar", "", "Close","5","0","All",,,"False","T","EveryTick"))</f>
        <v>81.900000000000006</v>
      </c>
      <c r="AP5" s="156">
        <f ca="1">IF(D5=0,NA(),RTD("cqg.rtd",,"StudyData", "Close("&amp;$AP$2&amp;") When Barix("&amp;$AP$2&amp;",reference:=StartOfSession)="&amp;A5&amp;"", "Bar", "", "Close","5","0","All",,,"False","T","EveryTick"))</f>
        <v>267.93</v>
      </c>
      <c r="AR5" s="156">
        <f ca="1">IF(D5=0,NA(),RTD("cqg.rtd",,"StudyData", "Close("&amp;$AR$2&amp;") When Barix("&amp;$AR$2&amp;",reference:=StartOfSession)="&amp;A5&amp;"", "Bar", "", "Close","5","0","All",,,"False","T","EveryTick"))</f>
        <v>128.93</v>
      </c>
      <c r="AT5" s="156">
        <f ca="1">IF(D5=0,NA(),RTD("cqg.rtd",,"StudyData", "Close("&amp;$AT$2&amp;") When Barix("&amp;$AT$2&amp;",reference:=StartOfSession)="&amp;A5&amp;"", "Bar", "", "Close","5","0","All",,,"False","T","EveryTick"))</f>
        <v>370.36</v>
      </c>
      <c r="AV5" s="156">
        <f ca="1">IF(D5=0,NA(),RTD("cqg.rtd",,"StudyData", "Close("&amp;$AV$2&amp;") When Barix("&amp;$AV$2&amp;",reference:=StartOfSession)="&amp;A5&amp;"", "Bar", "", "Close","5","0","All",,,"False","T","EveryTick"))</f>
        <v>41.18</v>
      </c>
      <c r="AX5" s="156">
        <f ca="1">IF(D5=0,NA(),RTD("cqg.rtd",,"StudyData", "Close("&amp;$AX$2&amp;") When Barix("&amp;$AX$2&amp;",reference:=StartOfSession)="&amp;A5&amp;"", "Bar", "", "Close","5","0","All",,,"False","T","EveryTick"))</f>
        <v>197.27</v>
      </c>
      <c r="AZ5" s="156">
        <f ca="1">IF(D5=0,NA(),RTD("cqg.rtd",,"StudyData", "Close("&amp;$AZ$2&amp;") When Barix("&amp;$AZ$2&amp;",reference:=StartOfSession)="&amp;A5&amp;"", "Bar", "", "Close","5","0","All",,,"False","T","EveryTick"))</f>
        <v>146.12</v>
      </c>
      <c r="BB5" s="156">
        <f ca="1">IF(D5=0,NA(),RTD("cqg.rtd",,"StudyData", "Close("&amp;$BB$2&amp;") When Barix("&amp;$BB$2&amp;",reference:=StartOfSession)="&amp;A5&amp;"", "Bar", "", "Close","5","0","All",,,"False","T","EveryTick"))</f>
        <v>343.45</v>
      </c>
      <c r="BD5" s="156">
        <f ca="1">IF(D5=0,NA(),RTD("cqg.rtd",,"StudyData", "Close("&amp;$BD$2&amp;") When Barix("&amp;$BD$2&amp;",reference:=StartOfSession)="&amp;A5&amp;"", "Bar", "", "Close","5","0","All",,,"False","T","EveryTick"))</f>
        <v>330.62</v>
      </c>
      <c r="BF5" s="156">
        <f ca="1">IF(D5=0,NA(),RTD("cqg.rtd",,"StudyData", "Close("&amp;$BF$2&amp;") When Barix("&amp;$BF$2&amp;",reference:=StartOfSession)="&amp;A5&amp;"", "Bar", "", "Close","5","0","All",,,"False","T","EveryTick"))</f>
        <v>415.47</v>
      </c>
      <c r="BH5" s="156">
        <f ca="1">IF(D5=0,NA(),RTD("cqg.rtd",,"StudyData", "Close("&amp;$BH$2&amp;") When Barix("&amp;$BH$2&amp;",reference:=StartOfSession)="&amp;A5&amp;"", "Bar", "", "Close","5","0","All",,,"False","T","EveryTick"))</f>
        <v>339.94</v>
      </c>
      <c r="BJ5" s="156">
        <f ca="1">IF(D5=0,NA(),RTD("cqg.rtd",,"StudyData", "Close("&amp;$BJ$2&amp;") When Barix("&amp;$BJ$2&amp;",reference:=StartOfSession)="&amp;A5&amp;"", "Bar", "", "Close","5","0","All",,,"False","T","EveryTick"))</f>
        <v>113.96</v>
      </c>
    </row>
    <row r="6" spans="1:62" x14ac:dyDescent="0.3">
      <c r="A6" s="156">
        <f t="shared" ref="A6:A69" si="1">A5+1</f>
        <v>2</v>
      </c>
      <c r="B6" s="160">
        <f ca="1">IF(D6=0,NA(),RTD("cqg.rtd",,"StudyData", "Close("&amp;$B$2&amp;") When Barix("&amp;$B$2&amp;",reference:=StartOfSession)="&amp;A6&amp;"", "Bar", "", "Close","5","0","All",,,"False","T","EveryTick"))</f>
        <v>163.63999999999999</v>
      </c>
      <c r="C6" s="161">
        <v>0.3611111111111111</v>
      </c>
      <c r="D6" s="156">
        <f t="shared" ca="1" si="0"/>
        <v>1</v>
      </c>
      <c r="F6" s="156">
        <f ca="1">IF(D6=0,NA(),RTD("cqg.rtd",,"StudyData", "Close("&amp;$F$2&amp;") When Barix("&amp;$F$2&amp;",reference:=StartOfSession)="&amp;A6&amp;"", "Bar", "", "Close","5","0","All",,,"False","T","EveryTick"))</f>
        <v>283.27</v>
      </c>
      <c r="H6" s="156">
        <f ca="1">IF(D6=0,NA(),RTD("cqg.rtd",,"StudyData", "Close("&amp;$H$2&amp;") When Barix("&amp;$H$2&amp;",reference:=StartOfSession)="&amp;A6&amp;"", "Bar", "", "Close","5","0","All",,,"False","T","EveryTick"))</f>
        <v>360.84</v>
      </c>
      <c r="J6" s="156">
        <f ca="1">IF(D6=0,NA(),RTD("cqg.rtd",,"StudyData", "Close("&amp;$J$2&amp;") When Barix("&amp;$J$2&amp;",reference:=StartOfSession)="&amp;A6&amp;"", "Bar", "", "Close","5","0","All",,,"False","T","EveryTick"))</f>
        <v>239.69</v>
      </c>
      <c r="L6" s="156">
        <f ca="1">IF(D6=0,NA(),RTD("cqg.rtd",,"StudyData", "Close("&amp;$L$2&amp;") When Barix("&amp;$L$2&amp;",reference:=StartOfSession)="&amp;A6&amp;"", "Bar", "", "Close","5","0","All",,,"False","T","EveryTick"))</f>
        <v>343.11</v>
      </c>
      <c r="N6" s="156">
        <f ca="1">IF(D6=0,NA(),RTD("cqg.rtd",,"StudyData", "Close("&amp;$N$2&amp;") When Barix("&amp;$N$2&amp;",reference:=StartOfSession)="&amp;A6&amp;"", "Bar", "", "Close","5","0","All",,,"False","T","EveryTick"))</f>
        <v>217.15</v>
      </c>
      <c r="P6" s="156">
        <f ca="1">IF(D6=0,NA(),RTD("cqg.rtd",,"StudyData", "Close("&amp;$P$2&amp;") When Barix("&amp;$P$2&amp;",reference:=StartOfSession)="&amp;A6&amp;"", "Bar", "", "Close","5","0","All",,,"False","T","EveryTick"))</f>
        <v>1046.04</v>
      </c>
      <c r="R6" s="156">
        <f ca="1">IF(D6=0,NA(),RTD("cqg.rtd",,"StudyData", "Close("&amp;$R$2&amp;") When Barix("&amp;$R$2&amp;",reference:=StartOfSession)="&amp;A6&amp;"", "Bar", "", "Close","5","0","All",,,"False","T","EveryTick"))</f>
        <v>156.19999999999999</v>
      </c>
      <c r="T6" s="156">
        <f ca="1">IF(D6=0,NA(),RTD("cqg.rtd",,"StudyData", "Close("&amp;$T$2&amp;") When Barix("&amp;$T$2&amp;",reference:=StartOfSession)="&amp;A6&amp;"", "Bar", "", "Close","5","0","All",,,"False","T","EveryTick"))</f>
        <v>117.6</v>
      </c>
      <c r="V6" s="156">
        <f ca="1">IF(D6=0,NA(),RTD("cqg.rtd",,"StudyData", "Close("&amp;$V$2&amp;") When Barix("&amp;$V$2&amp;",reference:=StartOfSession)="&amp;A6&amp;"", "Bar", "", "Close","5","0","All",,,"False","T","EveryTick"))</f>
        <v>168.77</v>
      </c>
      <c r="X6" s="156">
        <f ca="1">IF(D6=0,NA(),RTD("cqg.rtd",,"StudyData", "Close("&amp;$X$2&amp;") When Barix("&amp;$X$2&amp;",reference:=StartOfSession)="&amp;A6&amp;"", "Bar", "", "Close","5","0","All",,,"False","T","EveryTick"))</f>
        <v>97.13</v>
      </c>
      <c r="Z6" s="156">
        <f ca="1">IF(D6=0,NA(),RTD("cqg.rtd",,"StudyData", "Close("&amp;$Z$2&amp;") When Barix("&amp;$Z$2&amp;",reference:=StartOfSession)="&amp;A6&amp;"", "Bar", "", "Close","5","0","All",,,"False","T","EveryTick"))</f>
        <v>1014.98</v>
      </c>
      <c r="AB6" s="156">
        <f ca="1">IF(D6=0,NA(),RTD("cqg.rtd",,"StudyData", "Close("&amp;$AB$2&amp;") When Barix("&amp;$AB$2&amp;",reference:=StartOfSession)="&amp;A6&amp;"", "Bar", "", "Close","5","0","All",,,"False","T","EveryTick"))</f>
        <v>351.32</v>
      </c>
      <c r="AD6" s="156">
        <f ca="1">IF(D6=0,NA(),RTD("cqg.rtd",,"StudyData", "Close("&amp;$AD$2&amp;") When Barix("&amp;$AD$2&amp;",reference:=StartOfSession)="&amp;A6&amp;"", "Bar", "", "Close","5","0","All",,,"False","T","EveryTick"))</f>
        <v>349.92</v>
      </c>
      <c r="AF6" s="156">
        <f ca="1">IF(D6=0,NA(),RTD("cqg.rtd",,"StudyData", "Close("&amp;$AF$2&amp;") When Barix("&amp;$AF$2&amp;",reference:=StartOfSession)="&amp;A6&amp;"", "Bar", "", "Close","5","0","All",,,"False","T","EveryTick"))</f>
        <v>229.96</v>
      </c>
      <c r="AH6" s="156">
        <f ca="1">IF(D6=0,NA(),RTD("cqg.rtd",,"StudyData", "Close("&amp;$AH$2&amp;") When Barix("&amp;$AH$2&amp;",reference:=StartOfSession)="&amp;A6&amp;"", "Bar", "", "Close","5","0","All",,,"False","T","EveryTick"))</f>
        <v>273.64</v>
      </c>
      <c r="AJ6" s="156">
        <f ca="1">IF(D6=0,NA(),RTD("cqg.rtd",,"StudyData", "Close("&amp;$AJ$2&amp;") When Barix("&amp;$AJ$2&amp;",reference:=StartOfSession)="&amp;A6&amp;"", "Bar", "", "Close","5","0","All",,,"False","T","EveryTick"))</f>
        <v>257.01</v>
      </c>
      <c r="AL6" s="156">
        <f ca="1">IF(D6=0,NA(),RTD("cqg.rtd",,"StudyData", "Close("&amp;$AL$2&amp;") When Barix("&amp;$AL$2&amp;",reference:=StartOfSession)="&amp;A6&amp;"", "Bar", "", "Close","5","0","All",,,"False","T","EveryTick"))</f>
        <v>328.8</v>
      </c>
      <c r="AN6" s="156">
        <f ca="1">IF(D6=0,NA(),RTD("cqg.rtd",,"StudyData", "Close("&amp;$AN$2&amp;") When Barix("&amp;$AN$2&amp;",reference:=StartOfSession)="&amp;A6&amp;"", "Bar", "", "Close","5","0","All",,,"False","T","EveryTick"))</f>
        <v>81.88</v>
      </c>
      <c r="AP6" s="156">
        <f ca="1">IF(D6=0,NA(),RTD("cqg.rtd",,"StudyData", "Close("&amp;$AP$2&amp;") When Barix("&amp;$AP$2&amp;",reference:=StartOfSession)="&amp;A6&amp;"", "Bar", "", "Close","5","0","All",,,"False","T","EveryTick"))</f>
        <v>268.64</v>
      </c>
      <c r="AR6" s="156">
        <f ca="1">IF(D6=0,NA(),RTD("cqg.rtd",,"StudyData", "Close("&amp;$AR$2&amp;") When Barix("&amp;$AR$2&amp;",reference:=StartOfSession)="&amp;A6&amp;"", "Bar", "", "Close","5","0","All",,,"False","T","EveryTick"))</f>
        <v>128.6</v>
      </c>
      <c r="AT6" s="156">
        <f ca="1">IF(D6=0,NA(),RTD("cqg.rtd",,"StudyData", "Close("&amp;$AT$2&amp;") When Barix("&amp;$AT$2&amp;",reference:=StartOfSession)="&amp;A6&amp;"", "Bar", "", "Close","5","0","All",,,"False","T","EveryTick"))</f>
        <v>370.02</v>
      </c>
      <c r="AV6" s="156">
        <f ca="1">IF(D6=0,NA(),RTD("cqg.rtd",,"StudyData", "Close("&amp;$AV$2&amp;") When Barix("&amp;$AV$2&amp;",reference:=StartOfSession)="&amp;A6&amp;"", "Bar", "", "Close","5","0","All",,,"False","T","EveryTick"))</f>
        <v>41.35</v>
      </c>
      <c r="AX6" s="156">
        <f ca="1">IF(D6=0,NA(),RTD("cqg.rtd",,"StudyData", "Close("&amp;$AX$2&amp;") When Barix("&amp;$AX$2&amp;",reference:=StartOfSession)="&amp;A6&amp;"", "Bar", "", "Close","5","0","All",,,"False","T","EveryTick"))</f>
        <v>197.02</v>
      </c>
      <c r="AZ6" s="156">
        <f ca="1">IF(D6=0,NA(),RTD("cqg.rtd",,"StudyData", "Close("&amp;$AZ$2&amp;") When Barix("&amp;$AZ$2&amp;",reference:=StartOfSession)="&amp;A6&amp;"", "Bar", "", "Close","5","0","All",,,"False","T","EveryTick"))</f>
        <v>145.63999999999999</v>
      </c>
      <c r="BB6" s="156">
        <f ca="1">IF(D6=0,NA(),RTD("cqg.rtd",,"StudyData", "Close("&amp;$BB$2&amp;") When Barix("&amp;$BB$2&amp;",reference:=StartOfSession)="&amp;A6&amp;"", "Bar", "", "Close","5","0","All",,,"False","T","EveryTick"))</f>
        <v>342.79</v>
      </c>
      <c r="BD6" s="156">
        <f ca="1">IF(D6=0,NA(),RTD("cqg.rtd",,"StudyData", "Close("&amp;$BD$2&amp;") When Barix("&amp;$BD$2&amp;",reference:=StartOfSession)="&amp;A6&amp;"", "Bar", "", "Close","5","0","All",,,"False","T","EveryTick"))</f>
        <v>330.29</v>
      </c>
      <c r="BF6" s="156">
        <f ca="1">IF(D6=0,NA(),RTD("cqg.rtd",,"StudyData", "Close("&amp;$BF$2&amp;") When Barix("&amp;$BF$2&amp;",reference:=StartOfSession)="&amp;A6&amp;"", "Bar", "", "Close","5","0","All",,,"False","T","EveryTick"))</f>
        <v>416.45</v>
      </c>
      <c r="BH6" s="156">
        <f ca="1">IF(D6=0,NA(),RTD("cqg.rtd",,"StudyData", "Close("&amp;$BH$2&amp;") When Barix("&amp;$BH$2&amp;",reference:=StartOfSession)="&amp;A6&amp;"", "Bar", "", "Close","5","0","All",,,"False","T","EveryTick"))</f>
        <v>339.31</v>
      </c>
      <c r="BJ6" s="156">
        <f ca="1">IF(D6=0,NA(),RTD("cqg.rtd",,"StudyData", "Close("&amp;$BJ$2&amp;") When Barix("&amp;$BJ$2&amp;",reference:=StartOfSession)="&amp;A6&amp;"", "Bar", "", "Close","5","0","All",,,"False","T","EveryTick"))</f>
        <v>113.87</v>
      </c>
    </row>
    <row r="7" spans="1:62" x14ac:dyDescent="0.3">
      <c r="A7" s="156">
        <f t="shared" si="1"/>
        <v>3</v>
      </c>
      <c r="B7" s="160">
        <f ca="1">IF(D7=0,NA(),RTD("cqg.rtd",,"StudyData", "Close("&amp;$B$2&amp;") When Barix("&amp;$B$2&amp;",reference:=StartOfSession)="&amp;A7&amp;"", "Bar", "", "Close","5","0","All",,,"False","T","EveryTick"))</f>
        <v>163.41</v>
      </c>
      <c r="C7" s="161">
        <v>0.36458333333333331</v>
      </c>
      <c r="D7" s="156">
        <f t="shared" ca="1" si="0"/>
        <v>1</v>
      </c>
      <c r="F7" s="156">
        <f ca="1">IF(D7=0,NA(),RTD("cqg.rtd",,"StudyData", "Close("&amp;$F$2&amp;") When Barix("&amp;$F$2&amp;",reference:=StartOfSession)="&amp;A7&amp;"", "Bar", "", "Close","5","0","All",,,"False","T","EveryTick"))</f>
        <v>284.29000000000002</v>
      </c>
      <c r="H7" s="156">
        <f ca="1">IF(D7=0,NA(),RTD("cqg.rtd",,"StudyData", "Close("&amp;$H$2&amp;") When Barix("&amp;$H$2&amp;",reference:=StartOfSession)="&amp;A7&amp;"", "Bar", "", "Close","5","0","All",,,"False","T","EveryTick"))</f>
        <v>360.91</v>
      </c>
      <c r="J7" s="156">
        <f ca="1">IF(D7=0,NA(),RTD("cqg.rtd",,"StudyData", "Close("&amp;$J$2&amp;") When Barix("&amp;$J$2&amp;",reference:=StartOfSession)="&amp;A7&amp;"", "Bar", "", "Close","5","0","All",,,"False","T","EveryTick"))</f>
        <v>239.46</v>
      </c>
      <c r="L7" s="156">
        <f ca="1">IF(D7=0,NA(),RTD("cqg.rtd",,"StudyData", "Close("&amp;$L$2&amp;") When Barix("&amp;$L$2&amp;",reference:=StartOfSession)="&amp;A7&amp;"", "Bar", "", "Close","5","0","All",,,"False","T","EveryTick"))</f>
        <v>343.5</v>
      </c>
      <c r="N7" s="156">
        <f ca="1">IF(D7=0,NA(),RTD("cqg.rtd",,"StudyData", "Close("&amp;$N$2&amp;") When Barix("&amp;$N$2&amp;",reference:=StartOfSession)="&amp;A7&amp;"", "Bar", "", "Close","5","0","All",,,"False","T","EveryTick"))</f>
        <v>217.24</v>
      </c>
      <c r="P7" s="156">
        <f ca="1">IF(D7=0,NA(),RTD("cqg.rtd",,"StudyData", "Close("&amp;$P$2&amp;") When Barix("&amp;$P$2&amp;",reference:=StartOfSession)="&amp;A7&amp;"", "Bar", "", "Close","5","0","All",,,"False","T","EveryTick"))</f>
        <v>1047.46</v>
      </c>
      <c r="R7" s="156">
        <f ca="1">IF(D7=0,NA(),RTD("cqg.rtd",,"StudyData", "Close("&amp;$R$2&amp;") When Barix("&amp;$R$2&amp;",reference:=StartOfSession)="&amp;A7&amp;"", "Bar", "", "Close","5","0","All",,,"False","T","EveryTick"))</f>
        <v>156.15</v>
      </c>
      <c r="T7" s="156">
        <f ca="1">IF(D7=0,NA(),RTD("cqg.rtd",,"StudyData", "Close("&amp;$T$2&amp;") When Barix("&amp;$T$2&amp;",reference:=StartOfSession)="&amp;A7&amp;"", "Bar", "", "Close","5","0","All",,,"False","T","EveryTick"))</f>
        <v>117.53</v>
      </c>
      <c r="V7" s="156">
        <f ca="1">IF(D7=0,NA(),RTD("cqg.rtd",,"StudyData", "Close("&amp;$V$2&amp;") When Barix("&amp;$V$2&amp;",reference:=StartOfSession)="&amp;A7&amp;"", "Bar", "", "Close","5","0","All",,,"False","T","EveryTick"))</f>
        <v>168.29</v>
      </c>
      <c r="X7" s="156">
        <f ca="1">IF(D7=0,NA(),RTD("cqg.rtd",,"StudyData", "Close("&amp;$X$2&amp;") When Barix("&amp;$X$2&amp;",reference:=StartOfSession)="&amp;A7&amp;"", "Bar", "", "Close","5","0","All",,,"False","T","EveryTick"))</f>
        <v>97.02</v>
      </c>
      <c r="Z7" s="156">
        <f ca="1">IF(D7=0,NA(),RTD("cqg.rtd",,"StudyData", "Close("&amp;$Z$2&amp;") When Barix("&amp;$Z$2&amp;",reference:=StartOfSession)="&amp;A7&amp;"", "Bar", "", "Close","5","0","All",,,"False","T","EveryTick"))</f>
        <v>1013.81</v>
      </c>
      <c r="AB7" s="156">
        <f ca="1">IF(D7=0,NA(),RTD("cqg.rtd",,"StudyData", "Close("&amp;$AB$2&amp;") When Barix("&amp;$AB$2&amp;",reference:=StartOfSession)="&amp;A7&amp;"", "Bar", "", "Close","5","0","All",,,"False","T","EveryTick"))</f>
        <v>352.18</v>
      </c>
      <c r="AD7" s="156">
        <f ca="1">IF(D7=0,NA(),RTD("cqg.rtd",,"StudyData", "Close("&amp;$AD$2&amp;") When Barix("&amp;$AD$2&amp;",reference:=StartOfSession)="&amp;A7&amp;"", "Bar", "", "Close","5","0","All",,,"False","T","EveryTick"))</f>
        <v>350.18</v>
      </c>
      <c r="AF7" s="156">
        <f ca="1">IF(D7=0,NA(),RTD("cqg.rtd",,"StudyData", "Close("&amp;$AF$2&amp;") When Barix("&amp;$AF$2&amp;",reference:=StartOfSession)="&amp;A7&amp;"", "Bar", "", "Close","5","0","All",,,"False","T","EveryTick"))</f>
        <v>226.44</v>
      </c>
      <c r="AH7" s="156">
        <f ca="1">IF(D7=0,NA(),RTD("cqg.rtd",,"StudyData", "Close("&amp;$AH$2&amp;") When Barix("&amp;$AH$2&amp;",reference:=StartOfSession)="&amp;A7&amp;"", "Bar", "", "Close","5","0","All",,,"False","T","EveryTick"))</f>
        <v>274.52999999999997</v>
      </c>
      <c r="AJ7" s="156">
        <f ca="1">IF(D7=0,NA(),RTD("cqg.rtd",,"StudyData", "Close("&amp;$AJ$2&amp;") When Barix("&amp;$AJ$2&amp;",reference:=StartOfSession)="&amp;A7&amp;"", "Bar", "", "Close","5","0","All",,,"False","T","EveryTick"))</f>
        <v>257.06</v>
      </c>
      <c r="AL7" s="156">
        <f ca="1">IF(D7=0,NA(),RTD("cqg.rtd",,"StudyData", "Close("&amp;$AL$2&amp;") When Barix("&amp;$AL$2&amp;",reference:=StartOfSession)="&amp;A7&amp;"", "Bar", "", "Close","5","0","All",,,"False","T","EveryTick"))</f>
        <v>328.41</v>
      </c>
      <c r="AN7" s="156">
        <f ca="1">IF(D7=0,NA(),RTD("cqg.rtd",,"StudyData", "Close("&amp;$AN$2&amp;") When Barix("&amp;$AN$2&amp;",reference:=StartOfSession)="&amp;A7&amp;"", "Bar", "", "Close","5","0","All",,,"False","T","EveryTick"))</f>
        <v>81.86</v>
      </c>
      <c r="AP7" s="156">
        <f ca="1">IF(D7=0,NA(),RTD("cqg.rtd",,"StudyData", "Close("&amp;$AP$2&amp;") When Barix("&amp;$AP$2&amp;",reference:=StartOfSession)="&amp;A7&amp;"", "Bar", "", "Close","5","0","All",,,"False","T","EveryTick"))</f>
        <v>268.18</v>
      </c>
      <c r="AR7" s="156">
        <f ca="1">IF(D7=0,NA(),RTD("cqg.rtd",,"StudyData", "Close("&amp;$AR$2&amp;") When Barix("&amp;$AR$2&amp;",reference:=StartOfSession)="&amp;A7&amp;"", "Bar", "", "Close","5","0","All",,,"False","T","EveryTick"))</f>
        <v>128.49</v>
      </c>
      <c r="AT7" s="156">
        <f ca="1">IF(D7=0,NA(),RTD("cqg.rtd",,"StudyData", "Close("&amp;$AT$2&amp;") When Barix("&amp;$AT$2&amp;",reference:=StartOfSession)="&amp;A7&amp;"", "Bar", "", "Close","5","0","All",,,"False","T","EveryTick"))</f>
        <v>371.49</v>
      </c>
      <c r="AV7" s="156">
        <f ca="1">IF(D7=0,NA(),RTD("cqg.rtd",,"StudyData", "Close("&amp;$AV$2&amp;") When Barix("&amp;$AV$2&amp;",reference:=StartOfSession)="&amp;A7&amp;"", "Bar", "", "Close","5","0","All",,,"False","T","EveryTick"))</f>
        <v>41.19</v>
      </c>
      <c r="AX7" s="156">
        <f ca="1">IF(D7=0,NA(),RTD("cqg.rtd",,"StudyData", "Close("&amp;$AX$2&amp;") When Barix("&amp;$AX$2&amp;",reference:=StartOfSession)="&amp;A7&amp;"", "Bar", "", "Close","5","0","All",,,"False","T","EveryTick"))</f>
        <v>196.59</v>
      </c>
      <c r="AZ7" s="156">
        <f ca="1">IF(D7=0,NA(),RTD("cqg.rtd",,"StudyData", "Close("&amp;$AZ$2&amp;") When Barix("&amp;$AZ$2&amp;",reference:=StartOfSession)="&amp;A7&amp;"", "Bar", "", "Close","5","0","All",,,"False","T","EveryTick"))</f>
        <v>145.79</v>
      </c>
      <c r="BB7" s="156">
        <f ca="1">IF(D7=0,NA(),RTD("cqg.rtd",,"StudyData", "Close("&amp;$BB$2&amp;") When Barix("&amp;$BB$2&amp;",reference:=StartOfSession)="&amp;A7&amp;"", "Bar", "", "Close","5","0","All",,,"False","T","EveryTick"))</f>
        <v>341.82</v>
      </c>
      <c r="BD7" s="156">
        <f ca="1">IF(D7=0,NA(),RTD("cqg.rtd",,"StudyData", "Close("&amp;$BD$2&amp;") When Barix("&amp;$BD$2&amp;",reference:=StartOfSession)="&amp;A7&amp;"", "Bar", "", "Close","5","0","All",,,"False","T","EveryTick"))</f>
        <v>330.7</v>
      </c>
      <c r="BF7" s="156">
        <f ca="1">IF(D7=0,NA(),RTD("cqg.rtd",,"StudyData", "Close("&amp;$BF$2&amp;") When Barix("&amp;$BF$2&amp;",reference:=StartOfSession)="&amp;A7&amp;"", "Bar", "", "Close","5","0","All",,,"False","T","EveryTick"))</f>
        <v>414.73</v>
      </c>
      <c r="BH7" s="156">
        <f ca="1">IF(D7=0,NA(),RTD("cqg.rtd",,"StudyData", "Close("&amp;$BH$2&amp;") When Barix("&amp;$BH$2&amp;",reference:=StartOfSession)="&amp;A7&amp;"", "Bar", "", "Close","5","0","All",,,"False","T","EveryTick"))</f>
        <v>340.82</v>
      </c>
      <c r="BJ7" s="156">
        <f ca="1">IF(D7=0,NA(),RTD("cqg.rtd",,"StudyData", "Close("&amp;$BJ$2&amp;") When Barix("&amp;$BJ$2&amp;",reference:=StartOfSession)="&amp;A7&amp;"", "Bar", "", "Close","5","0","All",,,"False","T","EveryTick"))</f>
        <v>113.98</v>
      </c>
    </row>
    <row r="8" spans="1:62" x14ac:dyDescent="0.3">
      <c r="A8" s="156">
        <f t="shared" si="1"/>
        <v>4</v>
      </c>
      <c r="B8" s="160">
        <f ca="1">IF(D8=0,NA(),RTD("cqg.rtd",,"StudyData", "Close("&amp;$B$2&amp;") When Barix("&amp;$B$2&amp;",reference:=StartOfSession)="&amp;A8&amp;"", "Bar", "", "Close","5","0","All",,,"False","T","EveryTick"))</f>
        <v>163.72999999999999</v>
      </c>
      <c r="C8" s="161">
        <v>0.36805555555555558</v>
      </c>
      <c r="D8" s="156">
        <f t="shared" ca="1" si="0"/>
        <v>1</v>
      </c>
      <c r="F8" s="156">
        <f ca="1">IF(D8=0,NA(),RTD("cqg.rtd",,"StudyData", "Close("&amp;$F$2&amp;") When Barix("&amp;$F$2&amp;",reference:=StartOfSession)="&amp;A8&amp;"", "Bar", "", "Close","5","0","All",,,"False","T","EveryTick"))</f>
        <v>284.98</v>
      </c>
      <c r="H8" s="156">
        <f ca="1">IF(D8=0,NA(),RTD("cqg.rtd",,"StudyData", "Close("&amp;$H$2&amp;") When Barix("&amp;$H$2&amp;",reference:=StartOfSession)="&amp;A8&amp;"", "Bar", "", "Close","5","0","All",,,"False","T","EveryTick"))</f>
        <v>360.8</v>
      </c>
      <c r="J8" s="156">
        <f ca="1">IF(D8=0,NA(),RTD("cqg.rtd",,"StudyData", "Close("&amp;$J$2&amp;") When Barix("&amp;$J$2&amp;",reference:=StartOfSession)="&amp;A8&amp;"", "Bar", "", "Close","5","0","All",,,"False","T","EveryTick"))</f>
        <v>239.45</v>
      </c>
      <c r="L8" s="156">
        <f ca="1">IF(D8=0,NA(),RTD("cqg.rtd",,"StudyData", "Close("&amp;$L$2&amp;") When Barix("&amp;$L$2&amp;",reference:=StartOfSession)="&amp;A8&amp;"", "Bar", "", "Close","5","0","All",,,"False","T","EveryTick"))</f>
        <v>343.33</v>
      </c>
      <c r="N8" s="156">
        <f ca="1">IF(D8=0,NA(),RTD("cqg.rtd",,"StudyData", "Close("&amp;$N$2&amp;") When Barix("&amp;$N$2&amp;",reference:=StartOfSession)="&amp;A8&amp;"", "Bar", "", "Close","5","0","All",,,"False","T","EveryTick"))</f>
        <v>216.7</v>
      </c>
      <c r="P8" s="156">
        <f ca="1">IF(D8=0,NA(),RTD("cqg.rtd",,"StudyData", "Close("&amp;$P$2&amp;") When Barix("&amp;$P$2&amp;",reference:=StartOfSession)="&amp;A8&amp;"", "Bar", "", "Close","5","0","All",,,"False","T","EveryTick"))</f>
        <v>1053.04</v>
      </c>
      <c r="R8" s="156">
        <f ca="1">IF(D8=0,NA(),RTD("cqg.rtd",,"StudyData", "Close("&amp;$R$2&amp;") When Barix("&amp;$R$2&amp;",reference:=StartOfSession)="&amp;A8&amp;"", "Bar", "", "Close","5","0","All",,,"False","T","EveryTick"))</f>
        <v>156.16999999999999</v>
      </c>
      <c r="T8" s="156">
        <f ca="1">IF(D8=0,NA(),RTD("cqg.rtd",,"StudyData", "Close("&amp;$T$2&amp;") When Barix("&amp;$T$2&amp;",reference:=StartOfSession)="&amp;A8&amp;"", "Bar", "", "Close","5","0","All",,,"False","T","EveryTick"))</f>
        <v>118.33</v>
      </c>
      <c r="V8" s="156">
        <f ca="1">IF(D8=0,NA(),RTD("cqg.rtd",,"StudyData", "Close("&amp;$V$2&amp;") When Barix("&amp;$V$2&amp;",reference:=StartOfSession)="&amp;A8&amp;"", "Bar", "", "Close","5","0","All",,,"False","T","EveryTick"))</f>
        <v>168.14</v>
      </c>
      <c r="X8" s="156">
        <f ca="1">IF(D8=0,NA(),RTD("cqg.rtd",,"StudyData", "Close("&amp;$X$2&amp;") When Barix("&amp;$X$2&amp;",reference:=StartOfSession)="&amp;A8&amp;"", "Bar", "", "Close","5","0","All",,,"False","T","EveryTick"))</f>
        <v>97.24</v>
      </c>
      <c r="Z8" s="156">
        <f ca="1">IF(D8=0,NA(),RTD("cqg.rtd",,"StudyData", "Close("&amp;$Z$2&amp;") When Barix("&amp;$Z$2&amp;",reference:=StartOfSession)="&amp;A8&amp;"", "Bar", "", "Close","5","0","All",,,"False","T","EveryTick"))</f>
        <v>1018.5</v>
      </c>
      <c r="AB8" s="156">
        <f ca="1">IF(D8=0,NA(),RTD("cqg.rtd",,"StudyData", "Close("&amp;$AB$2&amp;") When Barix("&amp;$AB$2&amp;",reference:=StartOfSession)="&amp;A8&amp;"", "Bar", "", "Close","5","0","All",,,"False","T","EveryTick"))</f>
        <v>350.92</v>
      </c>
      <c r="AD8" s="156">
        <f ca="1">IF(D8=0,NA(),RTD("cqg.rtd",,"StudyData", "Close("&amp;$AD$2&amp;") When Barix("&amp;$AD$2&amp;",reference:=StartOfSession)="&amp;A8&amp;"", "Bar", "", "Close","5","0","All",,,"False","T","EveryTick"))</f>
        <v>349.94</v>
      </c>
      <c r="AF8" s="156">
        <f ca="1">IF(D8=0,NA(),RTD("cqg.rtd",,"StudyData", "Close("&amp;$AF$2&amp;") When Barix("&amp;$AF$2&amp;",reference:=StartOfSession)="&amp;A8&amp;"", "Bar", "", "Close","5","0","All",,,"False","T","EveryTick"))</f>
        <v>227.52</v>
      </c>
      <c r="AH8" s="156">
        <f ca="1">IF(D8=0,NA(),RTD("cqg.rtd",,"StudyData", "Close("&amp;$AH$2&amp;") When Barix("&amp;$AH$2&amp;",reference:=StartOfSession)="&amp;A8&amp;"", "Bar", "", "Close","5","0","All",,,"False","T","EveryTick"))</f>
        <v>275.27999999999997</v>
      </c>
      <c r="AJ8" s="156">
        <f ca="1">IF(D8=0,NA(),RTD("cqg.rtd",,"StudyData", "Close("&amp;$AJ$2&amp;") When Barix("&amp;$AJ$2&amp;",reference:=StartOfSession)="&amp;A8&amp;"", "Bar", "", "Close","5","0","All",,,"False","T","EveryTick"))</f>
        <v>256.43</v>
      </c>
      <c r="AL8" s="156">
        <f ca="1">IF(D8=0,NA(),RTD("cqg.rtd",,"StudyData", "Close("&amp;$AL$2&amp;") When Barix("&amp;$AL$2&amp;",reference:=StartOfSession)="&amp;A8&amp;"", "Bar", "", "Close","5","0","All",,,"False","T","EveryTick"))</f>
        <v>328.8</v>
      </c>
      <c r="AN8" s="156">
        <f ca="1">IF(D8=0,NA(),RTD("cqg.rtd",,"StudyData", "Close("&amp;$AN$2&amp;") When Barix("&amp;$AN$2&amp;",reference:=StartOfSession)="&amp;A8&amp;"", "Bar", "", "Close","5","0","All",,,"False","T","EveryTick"))</f>
        <v>81.760000000000005</v>
      </c>
      <c r="AP8" s="156">
        <f ca="1">IF(D8=0,NA(),RTD("cqg.rtd",,"StudyData", "Close("&amp;$AP$2&amp;") When Barix("&amp;$AP$2&amp;",reference:=StartOfSession)="&amp;A8&amp;"", "Bar", "", "Close","5","0","All",,,"False","T","EveryTick"))</f>
        <v>268.64</v>
      </c>
      <c r="AR8" s="156">
        <f ca="1">IF(D8=0,NA(),RTD("cqg.rtd",,"StudyData", "Close("&amp;$AR$2&amp;") When Barix("&amp;$AR$2&amp;",reference:=StartOfSession)="&amp;A8&amp;"", "Bar", "", "Close","5","0","All",,,"False","T","EveryTick"))</f>
        <v>128.43</v>
      </c>
      <c r="AT8" s="156">
        <f ca="1">IF(D8=0,NA(),RTD("cqg.rtd",,"StudyData", "Close("&amp;$AT$2&amp;") When Barix("&amp;$AT$2&amp;",reference:=StartOfSession)="&amp;A8&amp;"", "Bar", "", "Close","5","0","All",,,"False","T","EveryTick"))</f>
        <v>371.28</v>
      </c>
      <c r="AV8" s="156">
        <f ca="1">IF(D8=0,NA(),RTD("cqg.rtd",,"StudyData", "Close("&amp;$AV$2&amp;") When Barix("&amp;$AV$2&amp;",reference:=StartOfSession)="&amp;A8&amp;"", "Bar", "", "Close","5","0","All",,,"False","T","EveryTick"))</f>
        <v>41.25</v>
      </c>
      <c r="AX8" s="156">
        <f ca="1">IF(D8=0,NA(),RTD("cqg.rtd",,"StudyData", "Close("&amp;$AX$2&amp;") When Barix("&amp;$AX$2&amp;",reference:=StartOfSession)="&amp;A8&amp;"", "Bar", "", "Close","5","0","All",,,"False","T","EveryTick"))</f>
        <v>197.44</v>
      </c>
      <c r="AZ8" s="156">
        <f ca="1">IF(D8=0,NA(),RTD("cqg.rtd",,"StudyData", "Close("&amp;$AZ$2&amp;") When Barix("&amp;$AZ$2&amp;",reference:=StartOfSession)="&amp;A8&amp;"", "Bar", "", "Close","5","0","All",,,"False","T","EveryTick"))</f>
        <v>145.63999999999999</v>
      </c>
      <c r="BB8" s="156">
        <f ca="1">IF(D8=0,NA(),RTD("cqg.rtd",,"StudyData", "Close("&amp;$BB$2&amp;") When Barix("&amp;$BB$2&amp;",reference:=StartOfSession)="&amp;A8&amp;"", "Bar", "", "Close","5","0","All",,,"False","T","EveryTick"))</f>
        <v>341.73</v>
      </c>
      <c r="BD8" s="156">
        <f ca="1">IF(D8=0,NA(),RTD("cqg.rtd",,"StudyData", "Close("&amp;$BD$2&amp;") When Barix("&amp;$BD$2&amp;",reference:=StartOfSession)="&amp;A8&amp;"", "Bar", "", "Close","5","0","All",,,"False","T","EveryTick"))</f>
        <v>331.74</v>
      </c>
      <c r="BF8" s="156">
        <f ca="1">IF(D8=0,NA(),RTD("cqg.rtd",,"StudyData", "Close("&amp;$BF$2&amp;") When Barix("&amp;$BF$2&amp;",reference:=StartOfSession)="&amp;A8&amp;"", "Bar", "", "Close","5","0","All",,,"False","T","EveryTick"))</f>
        <v>414.77</v>
      </c>
      <c r="BH8" s="156">
        <f ca="1">IF(D8=0,NA(),RTD("cqg.rtd",,"StudyData", "Close("&amp;$BH$2&amp;") When Barix("&amp;$BH$2&amp;",reference:=StartOfSession)="&amp;A8&amp;"", "Bar", "", "Close","5","0","All",,,"False","T","EveryTick"))</f>
        <v>341.34</v>
      </c>
      <c r="BJ8" s="156">
        <f ca="1">IF(D8=0,NA(),RTD("cqg.rtd",,"StudyData", "Close("&amp;$BJ$2&amp;") When Barix("&amp;$BJ$2&amp;",reference:=StartOfSession)="&amp;A8&amp;"", "Bar", "", "Close","5","0","All",,,"False","T","EveryTick"))</f>
        <v>113.88</v>
      </c>
    </row>
    <row r="9" spans="1:62" x14ac:dyDescent="0.3">
      <c r="A9" s="156">
        <f t="shared" si="1"/>
        <v>5</v>
      </c>
      <c r="B9" s="160">
        <f ca="1">IF(D9=0,NA(),RTD("cqg.rtd",,"StudyData", "Close("&amp;$B$2&amp;") When Barix("&amp;$B$2&amp;",reference:=StartOfSession)="&amp;A9&amp;"", "Bar", "", "Close","5","0","All",,,"False","T","EveryTick"))</f>
        <v>163.34</v>
      </c>
      <c r="C9" s="161">
        <v>0.37152777777777773</v>
      </c>
      <c r="D9" s="156">
        <f t="shared" ca="1" si="0"/>
        <v>1</v>
      </c>
      <c r="F9" s="156">
        <f ca="1">IF(D9=0,NA(),RTD("cqg.rtd",,"StudyData", "Close("&amp;$F$2&amp;") When Barix("&amp;$F$2&amp;",reference:=StartOfSession)="&amp;A9&amp;"", "Bar", "", "Close","5","0","All",,,"False","T","EveryTick"))</f>
        <v>284.98</v>
      </c>
      <c r="H9" s="156">
        <f ca="1">IF(D9=0,NA(),RTD("cqg.rtd",,"StudyData", "Close("&amp;$H$2&amp;") When Barix("&amp;$H$2&amp;",reference:=StartOfSession)="&amp;A9&amp;"", "Bar", "", "Close","5","0","All",,,"False","T","EveryTick"))</f>
        <v>360.7</v>
      </c>
      <c r="J9" s="156">
        <f ca="1">IF(D9=0,NA(),RTD("cqg.rtd",,"StudyData", "Close("&amp;$J$2&amp;") When Barix("&amp;$J$2&amp;",reference:=StartOfSession)="&amp;A9&amp;"", "Bar", "", "Close","5","0","All",,,"False","T","EveryTick"))</f>
        <v>239.45</v>
      </c>
      <c r="L9" s="156">
        <f ca="1">IF(D9=0,NA(),RTD("cqg.rtd",,"StudyData", "Close("&amp;$L$2&amp;") When Barix("&amp;$L$2&amp;",reference:=StartOfSession)="&amp;A9&amp;"", "Bar", "", "Close","5","0","All",,,"False","T","EveryTick"))</f>
        <v>343.4</v>
      </c>
      <c r="N9" s="156">
        <f ca="1">IF(D9=0,NA(),RTD("cqg.rtd",,"StudyData", "Close("&amp;$N$2&amp;") When Barix("&amp;$N$2&amp;",reference:=StartOfSession)="&amp;A9&amp;"", "Bar", "", "Close","5","0","All",,,"False","T","EveryTick"))</f>
        <v>217.24</v>
      </c>
      <c r="P9" s="156">
        <f ca="1">IF(D9=0,NA(),RTD("cqg.rtd",,"StudyData", "Close("&amp;$P$2&amp;") When Barix("&amp;$P$2&amp;",reference:=StartOfSession)="&amp;A9&amp;"", "Bar", "", "Close","5","0","All",,,"False","T","EveryTick"))</f>
        <v>1055.44</v>
      </c>
      <c r="R9" s="156">
        <f ca="1">IF(D9=0,NA(),RTD("cqg.rtd",,"StudyData", "Close("&amp;$R$2&amp;") When Barix("&amp;$R$2&amp;",reference:=StartOfSession)="&amp;A9&amp;"", "Bar", "", "Close","5","0","All",,,"False","T","EveryTick"))</f>
        <v>156.66</v>
      </c>
      <c r="T9" s="156">
        <f ca="1">IF(D9=0,NA(),RTD("cqg.rtd",,"StudyData", "Close("&amp;$T$2&amp;") When Barix("&amp;$T$2&amp;",reference:=StartOfSession)="&amp;A9&amp;"", "Bar", "", "Close","5","0","All",,,"False","T","EveryTick"))</f>
        <v>118.81</v>
      </c>
      <c r="V9" s="156">
        <f ca="1">IF(D9=0,NA(),RTD("cqg.rtd",,"StudyData", "Close("&amp;$V$2&amp;") When Barix("&amp;$V$2&amp;",reference:=StartOfSession)="&amp;A9&amp;"", "Bar", "", "Close","5","0","All",,,"False","T","EveryTick"))</f>
        <v>168.27</v>
      </c>
      <c r="X9" s="156">
        <f ca="1">IF(D9=0,NA(),RTD("cqg.rtd",,"StudyData", "Close("&amp;$X$2&amp;") When Barix("&amp;$X$2&amp;",reference:=StartOfSession)="&amp;A9&amp;"", "Bar", "", "Close","5","0","All",,,"False","T","EveryTick"))</f>
        <v>97.23</v>
      </c>
      <c r="Z9" s="156">
        <f ca="1">IF(D9=0,NA(),RTD("cqg.rtd",,"StudyData", "Close("&amp;$Z$2&amp;") When Barix("&amp;$Z$2&amp;",reference:=StartOfSession)="&amp;A9&amp;"", "Bar", "", "Close","5","0","All",,,"False","T","EveryTick"))</f>
        <v>1020.5</v>
      </c>
      <c r="AB9" s="156">
        <f ca="1">IF(D9=0,NA(),RTD("cqg.rtd",,"StudyData", "Close("&amp;$AB$2&amp;") When Barix("&amp;$AB$2&amp;",reference:=StartOfSession)="&amp;A9&amp;"", "Bar", "", "Close","5","0","All",,,"False","T","EveryTick"))</f>
        <v>351.66</v>
      </c>
      <c r="AD9" s="156">
        <f ca="1">IF(D9=0,NA(),RTD("cqg.rtd",,"StudyData", "Close("&amp;$AD$2&amp;") When Barix("&amp;$AD$2&amp;",reference:=StartOfSession)="&amp;A9&amp;"", "Bar", "", "Close","5","0","All",,,"False","T","EveryTick"))</f>
        <v>349.61</v>
      </c>
      <c r="AF9" s="156">
        <f ca="1">IF(D9=0,NA(),RTD("cqg.rtd",,"StudyData", "Close("&amp;$AF$2&amp;") When Barix("&amp;$AF$2&amp;",reference:=StartOfSession)="&amp;A9&amp;"", "Bar", "", "Close","5","0","All",,,"False","T","EveryTick"))</f>
        <v>228.12</v>
      </c>
      <c r="AH9" s="156">
        <f ca="1">IF(D9=0,NA(),RTD("cqg.rtd",,"StudyData", "Close("&amp;$AH$2&amp;") When Barix("&amp;$AH$2&amp;",reference:=StartOfSession)="&amp;A9&amp;"", "Bar", "", "Close","5","0","All",,,"False","T","EveryTick"))</f>
        <v>275.77999999999997</v>
      </c>
      <c r="AJ9" s="156">
        <f ca="1">IF(D9=0,NA(),RTD("cqg.rtd",,"StudyData", "Close("&amp;$AJ$2&amp;") When Barix("&amp;$AJ$2&amp;",reference:=StartOfSession)="&amp;A9&amp;"", "Bar", "", "Close","5","0","All",,,"False","T","EveryTick"))</f>
        <v>256.55</v>
      </c>
      <c r="AL9" s="156">
        <f ca="1">IF(D9=0,NA(),RTD("cqg.rtd",,"StudyData", "Close("&amp;$AL$2&amp;") When Barix("&amp;$AL$2&amp;",reference:=StartOfSession)="&amp;A9&amp;"", "Bar", "", "Close","5","0","All",,,"False","T","EveryTick"))</f>
        <v>329.13</v>
      </c>
      <c r="AN9" s="156">
        <f ca="1">IF(D9=0,NA(),RTD("cqg.rtd",,"StudyData", "Close("&amp;$AN$2&amp;") When Barix("&amp;$AN$2&amp;",reference:=StartOfSession)="&amp;A9&amp;"", "Bar", "", "Close","5","0","All",,,"False","T","EveryTick"))</f>
        <v>81.680000000000007</v>
      </c>
      <c r="AP9" s="156">
        <f ca="1">IF(D9=0,NA(),RTD("cqg.rtd",,"StudyData", "Close("&amp;$AP$2&amp;") When Barix("&amp;$AP$2&amp;",reference:=StartOfSession)="&amp;A9&amp;"", "Bar", "", "Close","5","0","All",,,"False","T","EveryTick"))</f>
        <v>268.38</v>
      </c>
      <c r="AR9" s="156">
        <f ca="1">IF(D9=0,NA(),RTD("cqg.rtd",,"StudyData", "Close("&amp;$AR$2&amp;") When Barix("&amp;$AR$2&amp;",reference:=StartOfSession)="&amp;A9&amp;"", "Bar", "", "Close","5","0","All",,,"False","T","EveryTick"))</f>
        <v>128.19</v>
      </c>
      <c r="AT9" s="156">
        <f ca="1">IF(D9=0,NA(),RTD("cqg.rtd",,"StudyData", "Close("&amp;$AT$2&amp;") When Barix("&amp;$AT$2&amp;",reference:=StartOfSession)="&amp;A9&amp;"", "Bar", "", "Close","5","0","All",,,"False","T","EveryTick"))</f>
        <v>371.93</v>
      </c>
      <c r="AV9" s="156">
        <f ca="1">IF(D9=0,NA(),RTD("cqg.rtd",,"StudyData", "Close("&amp;$AV$2&amp;") When Barix("&amp;$AV$2&amp;",reference:=StartOfSession)="&amp;A9&amp;"", "Bar", "", "Close","5","0","All",,,"False","T","EveryTick"))</f>
        <v>41.22</v>
      </c>
      <c r="AX9" s="156">
        <f ca="1">IF(D9=0,NA(),RTD("cqg.rtd",,"StudyData", "Close("&amp;$AX$2&amp;") When Barix("&amp;$AX$2&amp;",reference:=StartOfSession)="&amp;A9&amp;"", "Bar", "", "Close","5","0","All",,,"False","T","EveryTick"))</f>
        <v>197.27</v>
      </c>
      <c r="AZ9" s="156">
        <f ca="1">IF(D9=0,NA(),RTD("cqg.rtd",,"StudyData", "Close("&amp;$AZ$2&amp;") When Barix("&amp;$AZ$2&amp;",reference:=StartOfSession)="&amp;A9&amp;"", "Bar", "", "Close","5","0","All",,,"False","T","EveryTick"))</f>
        <v>145.46</v>
      </c>
      <c r="BB9" s="156">
        <f ca="1">IF(D9=0,NA(),RTD("cqg.rtd",,"StudyData", "Close("&amp;$BB$2&amp;") When Barix("&amp;$BB$2&amp;",reference:=StartOfSession)="&amp;A9&amp;"", "Bar", "", "Close","5","0","All",,,"False","T","EveryTick"))</f>
        <v>341.48</v>
      </c>
      <c r="BD9" s="156">
        <f ca="1">IF(D9=0,NA(),RTD("cqg.rtd",,"StudyData", "Close("&amp;$BD$2&amp;") When Barix("&amp;$BD$2&amp;",reference:=StartOfSession)="&amp;A9&amp;"", "Bar", "", "Close","5","0","All",,,"False","T","EveryTick"))</f>
        <v>332.5</v>
      </c>
      <c r="BF9" s="156">
        <f ca="1">IF(D9=0,NA(),RTD("cqg.rtd",,"StudyData", "Close("&amp;$BF$2&amp;") When Barix("&amp;$BF$2&amp;",reference:=StartOfSession)="&amp;A9&amp;"", "Bar", "", "Close","5","0","All",,,"False","T","EveryTick"))</f>
        <v>414.49</v>
      </c>
      <c r="BH9" s="156">
        <f ca="1">IF(D9=0,NA(),RTD("cqg.rtd",,"StudyData", "Close("&amp;$BH$2&amp;") When Barix("&amp;$BH$2&amp;",reference:=StartOfSession)="&amp;A9&amp;"", "Bar", "", "Close","5","0","All",,,"False","T","EveryTick"))</f>
        <v>341.75</v>
      </c>
      <c r="BJ9" s="156">
        <f ca="1">IF(D9=0,NA(),RTD("cqg.rtd",,"StudyData", "Close("&amp;$BJ$2&amp;") When Barix("&amp;$BJ$2&amp;",reference:=StartOfSession)="&amp;A9&amp;"", "Bar", "", "Close","5","0","All",,,"False","T","EveryTick"))</f>
        <v>113.88</v>
      </c>
    </row>
    <row r="10" spans="1:62" x14ac:dyDescent="0.3">
      <c r="A10" s="156">
        <f t="shared" si="1"/>
        <v>6</v>
      </c>
      <c r="B10" s="160" t="e">
        <f ca="1">IF(D10=0,NA(),RTD("cqg.rtd",,"StudyData", "Close("&amp;$B$2&amp;") When Barix("&amp;$B$2&amp;",reference:=StartOfSession)="&amp;A10&amp;"", "Bar", "", "Close","5","0","All",,,"False","T","EveryTick"))</f>
        <v>#N/A</v>
      </c>
      <c r="C10" s="161">
        <v>0.375</v>
      </c>
      <c r="D10" s="156">
        <f t="shared" ca="1" si="0"/>
        <v>0</v>
      </c>
      <c r="F10" s="156" t="e">
        <f ca="1">IF(D10=0,NA(),RTD("cqg.rtd",,"StudyData", "Close("&amp;$F$2&amp;") When Barix("&amp;$F$2&amp;",reference:=StartOfSession)="&amp;A10&amp;"", "Bar", "", "Close","5","0","All",,,"False","T","EveryTick"))</f>
        <v>#N/A</v>
      </c>
      <c r="H10" s="156" t="e">
        <f ca="1">IF(D10=0,NA(),RTD("cqg.rtd",,"StudyData", "Close("&amp;$H$2&amp;") When Barix("&amp;$H$2&amp;",reference:=StartOfSession)="&amp;A10&amp;"", "Bar", "", "Close","5","0","All",,,"False","T","EveryTick"))</f>
        <v>#N/A</v>
      </c>
      <c r="J10" s="156" t="e">
        <f ca="1">IF(D10=0,NA(),RTD("cqg.rtd",,"StudyData", "Close("&amp;$J$2&amp;") When Barix("&amp;$J$2&amp;",reference:=StartOfSession)="&amp;A10&amp;"", "Bar", "", "Close","5","0","All",,,"False","T","EveryTick"))</f>
        <v>#N/A</v>
      </c>
      <c r="L10" s="156" t="e">
        <f ca="1">IF(D10=0,NA(),RTD("cqg.rtd",,"StudyData", "Close("&amp;$L$2&amp;") When Barix("&amp;$L$2&amp;",reference:=StartOfSession)="&amp;A10&amp;"", "Bar", "", "Close","5","0","All",,,"False","T","EveryTick"))</f>
        <v>#N/A</v>
      </c>
      <c r="N10" s="156" t="e">
        <f ca="1">IF(D10=0,NA(),RTD("cqg.rtd",,"StudyData", "Close("&amp;$N$2&amp;") When Barix("&amp;$N$2&amp;",reference:=StartOfSession)="&amp;A10&amp;"", "Bar", "", "Close","5","0","All",,,"False","T","EveryTick"))</f>
        <v>#N/A</v>
      </c>
      <c r="P10" s="156" t="e">
        <f ca="1">IF(D10=0,NA(),RTD("cqg.rtd",,"StudyData", "Close("&amp;$P$2&amp;") When Barix("&amp;$P$2&amp;",reference:=StartOfSession)="&amp;A10&amp;"", "Bar", "", "Close","5","0","All",,,"False","T","EveryTick"))</f>
        <v>#N/A</v>
      </c>
      <c r="R10" s="156" t="e">
        <f ca="1">IF(D10=0,NA(),RTD("cqg.rtd",,"StudyData", "Close("&amp;$R$2&amp;") When Barix("&amp;$R$2&amp;",reference:=StartOfSession)="&amp;A10&amp;"", "Bar", "", "Close","5","0","All",,,"False","T","EveryTick"))</f>
        <v>#N/A</v>
      </c>
      <c r="T10" s="156" t="e">
        <f ca="1">IF(D10=0,NA(),RTD("cqg.rtd",,"StudyData", "Close("&amp;$T$2&amp;") When Barix("&amp;$T$2&amp;",reference:=StartOfSession)="&amp;A10&amp;"", "Bar", "", "Close","5","0","All",,,"False","T","EveryTick"))</f>
        <v>#N/A</v>
      </c>
      <c r="V10" s="156" t="e">
        <f ca="1">IF(D10=0,NA(),RTD("cqg.rtd",,"StudyData", "Close("&amp;$V$2&amp;") When Barix("&amp;$V$2&amp;",reference:=StartOfSession)="&amp;A10&amp;"", "Bar", "", "Close","5","0","All",,,"False","T","EveryTick"))</f>
        <v>#N/A</v>
      </c>
      <c r="X10" s="156" t="e">
        <f ca="1">IF(D10=0,NA(),RTD("cqg.rtd",,"StudyData", "Close("&amp;$X$2&amp;") When Barix("&amp;$X$2&amp;",reference:=StartOfSession)="&amp;A10&amp;"", "Bar", "", "Close","5","0","All",,,"False","T","EveryTick"))</f>
        <v>#N/A</v>
      </c>
      <c r="Z10" s="156" t="e">
        <f ca="1">IF(D10=0,NA(),RTD("cqg.rtd",,"StudyData", "Close("&amp;$Z$2&amp;") When Barix("&amp;$Z$2&amp;",reference:=StartOfSession)="&amp;A10&amp;"", "Bar", "", "Close","5","0","All",,,"False","T","EveryTick"))</f>
        <v>#N/A</v>
      </c>
      <c r="AB10" s="156" t="e">
        <f ca="1">IF(D10=0,NA(),RTD("cqg.rtd",,"StudyData", "Close("&amp;$AB$2&amp;") When Barix("&amp;$AB$2&amp;",reference:=StartOfSession)="&amp;A10&amp;"", "Bar", "", "Close","5","0","All",,,"False","T","EveryTick"))</f>
        <v>#N/A</v>
      </c>
      <c r="AD10" s="156" t="e">
        <f ca="1">IF(D10=0,NA(),RTD("cqg.rtd",,"StudyData", "Close("&amp;$AD$2&amp;") When Barix("&amp;$AD$2&amp;",reference:=StartOfSession)="&amp;A10&amp;"", "Bar", "", "Close","5","0","All",,,"False","T","EveryTick"))</f>
        <v>#N/A</v>
      </c>
      <c r="AF10" s="156" t="e">
        <f ca="1">IF(D10=0,NA(),RTD("cqg.rtd",,"StudyData", "Close("&amp;$AF$2&amp;") When Barix("&amp;$AF$2&amp;",reference:=StartOfSession)="&amp;A10&amp;"", "Bar", "", "Close","5","0","All",,,"False","T","EveryTick"))</f>
        <v>#N/A</v>
      </c>
      <c r="AH10" s="156" t="e">
        <f ca="1">IF(D10=0,NA(),RTD("cqg.rtd",,"StudyData", "Close("&amp;$AH$2&amp;") When Barix("&amp;$AH$2&amp;",reference:=StartOfSession)="&amp;A10&amp;"", "Bar", "", "Close","5","0","All",,,"False","T","EveryTick"))</f>
        <v>#N/A</v>
      </c>
      <c r="AJ10" s="156" t="e">
        <f ca="1">IF(D10=0,NA(),RTD("cqg.rtd",,"StudyData", "Close("&amp;$AJ$2&amp;") When Barix("&amp;$AJ$2&amp;",reference:=StartOfSession)="&amp;A10&amp;"", "Bar", "", "Close","5","0","All",,,"False","T","EveryTick"))</f>
        <v>#N/A</v>
      </c>
      <c r="AL10" s="156" t="e">
        <f ca="1">IF(D10=0,NA(),RTD("cqg.rtd",,"StudyData", "Close("&amp;$AL$2&amp;") When Barix("&amp;$AL$2&amp;",reference:=StartOfSession)="&amp;A10&amp;"", "Bar", "", "Close","5","0","All",,,"False","T","EveryTick"))</f>
        <v>#N/A</v>
      </c>
      <c r="AN10" s="156" t="e">
        <f ca="1">IF(D10=0,NA(),RTD("cqg.rtd",,"StudyData", "Close("&amp;$AN$2&amp;") When Barix("&amp;$AN$2&amp;",reference:=StartOfSession)="&amp;A10&amp;"", "Bar", "", "Close","5","0","All",,,"False","T","EveryTick"))</f>
        <v>#N/A</v>
      </c>
      <c r="AP10" s="156" t="e">
        <f ca="1">IF(D10=0,NA(),RTD("cqg.rtd",,"StudyData", "Close("&amp;$AP$2&amp;") When Barix("&amp;$AP$2&amp;",reference:=StartOfSession)="&amp;A10&amp;"", "Bar", "", "Close","5","0","All",,,"False","T","EveryTick"))</f>
        <v>#N/A</v>
      </c>
      <c r="AR10" s="156" t="e">
        <f ca="1">IF(D10=0,NA(),RTD("cqg.rtd",,"StudyData", "Close("&amp;$AR$2&amp;") When Barix("&amp;$AR$2&amp;",reference:=StartOfSession)="&amp;A10&amp;"", "Bar", "", "Close","5","0","All",,,"False","T","EveryTick"))</f>
        <v>#N/A</v>
      </c>
      <c r="AT10" s="156" t="e">
        <f ca="1">IF(D10=0,NA(),RTD("cqg.rtd",,"StudyData", "Close("&amp;$AT$2&amp;") When Barix("&amp;$AT$2&amp;",reference:=StartOfSession)="&amp;A10&amp;"", "Bar", "", "Close","5","0","All",,,"False","T","EveryTick"))</f>
        <v>#N/A</v>
      </c>
      <c r="AV10" s="156" t="e">
        <f ca="1">IF(D10=0,NA(),RTD("cqg.rtd",,"StudyData", "Close("&amp;$AV$2&amp;") When Barix("&amp;$AV$2&amp;",reference:=StartOfSession)="&amp;A10&amp;"", "Bar", "", "Close","5","0","All",,,"False","T","EveryTick"))</f>
        <v>#N/A</v>
      </c>
      <c r="AX10" s="156" t="e">
        <f ca="1">IF(D10=0,NA(),RTD("cqg.rtd",,"StudyData", "Close("&amp;$AX$2&amp;") When Barix("&amp;$AX$2&amp;",reference:=StartOfSession)="&amp;A10&amp;"", "Bar", "", "Close","5","0","All",,,"False","T","EveryTick"))</f>
        <v>#N/A</v>
      </c>
      <c r="AZ10" s="156" t="e">
        <f ca="1">IF(D10=0,NA(),RTD("cqg.rtd",,"StudyData", "Close("&amp;$AZ$2&amp;") When Barix("&amp;$AZ$2&amp;",reference:=StartOfSession)="&amp;A10&amp;"", "Bar", "", "Close","5","0","All",,,"False","T","EveryTick"))</f>
        <v>#N/A</v>
      </c>
      <c r="BB10" s="156" t="e">
        <f ca="1">IF(D10=0,NA(),RTD("cqg.rtd",,"StudyData", "Close("&amp;$BB$2&amp;") When Barix("&amp;$BB$2&amp;",reference:=StartOfSession)="&amp;A10&amp;"", "Bar", "", "Close","5","0","All",,,"False","T","EveryTick"))</f>
        <v>#N/A</v>
      </c>
      <c r="BD10" s="156" t="e">
        <f ca="1">IF(D10=0,NA(),RTD("cqg.rtd",,"StudyData", "Close("&amp;$BD$2&amp;") When Barix("&amp;$BD$2&amp;",reference:=StartOfSession)="&amp;A10&amp;"", "Bar", "", "Close","5","0","All",,,"False","T","EveryTick"))</f>
        <v>#N/A</v>
      </c>
      <c r="BF10" s="156" t="e">
        <f ca="1">IF(D10=0,NA(),RTD("cqg.rtd",,"StudyData", "Close("&amp;$BF$2&amp;") When Barix("&amp;$BF$2&amp;",reference:=StartOfSession)="&amp;A10&amp;"", "Bar", "", "Close","5","0","All",,,"False","T","EveryTick"))</f>
        <v>#N/A</v>
      </c>
      <c r="BH10" s="156" t="e">
        <f ca="1">IF(D10=0,NA(),RTD("cqg.rtd",,"StudyData", "Close("&amp;$BH$2&amp;") When Barix("&amp;$BH$2&amp;",reference:=StartOfSession)="&amp;A10&amp;"", "Bar", "", "Close","5","0","All",,,"False","T","EveryTick"))</f>
        <v>#N/A</v>
      </c>
      <c r="BJ10" s="156" t="e">
        <f ca="1">IF(D10=0,NA(),RTD("cqg.rtd",,"StudyData", "Close("&amp;$BJ$2&amp;") When Barix("&amp;$BJ$2&amp;",reference:=StartOfSession)="&amp;A10&amp;"", "Bar", "", "Close","5","0","All",,,"False","T","EveryTick"))</f>
        <v>#N/A</v>
      </c>
    </row>
    <row r="11" spans="1:62" x14ac:dyDescent="0.3">
      <c r="A11" s="156">
        <f t="shared" si="1"/>
        <v>7</v>
      </c>
      <c r="B11" s="160" t="e">
        <f ca="1">IF(D11=0,NA(),RTD("cqg.rtd",,"StudyData", "Close("&amp;$B$2&amp;") When Barix("&amp;$B$2&amp;",reference:=StartOfSession)="&amp;A11&amp;"", "Bar", "", "Close","5","0","All",,,"False","T","EveryTick"))</f>
        <v>#N/A</v>
      </c>
      <c r="C11" s="161">
        <v>0.37847222222222227</v>
      </c>
      <c r="D11" s="156">
        <f t="shared" ca="1" si="0"/>
        <v>0</v>
      </c>
      <c r="F11" s="156" t="e">
        <f ca="1">IF(D11=0,NA(),RTD("cqg.rtd",,"StudyData", "Close("&amp;$F$2&amp;") When Barix("&amp;$F$2&amp;",reference:=StartOfSession)="&amp;A11&amp;"", "Bar", "", "Close","5","0","All",,,"False","T","EveryTick"))</f>
        <v>#N/A</v>
      </c>
      <c r="H11" s="156" t="e">
        <f ca="1">IF(D11=0,NA(),RTD("cqg.rtd",,"StudyData", "Close("&amp;$H$2&amp;") When Barix("&amp;$H$2&amp;",reference:=StartOfSession)="&amp;A11&amp;"", "Bar", "", "Close","5","0","All",,,"False","T","EveryTick"))</f>
        <v>#N/A</v>
      </c>
      <c r="J11" s="156" t="e">
        <f ca="1">IF(D11=0,NA(),RTD("cqg.rtd",,"StudyData", "Close("&amp;$J$2&amp;") When Barix("&amp;$J$2&amp;",reference:=StartOfSession)="&amp;A11&amp;"", "Bar", "", "Close","5","0","All",,,"False","T","EveryTick"))</f>
        <v>#N/A</v>
      </c>
      <c r="L11" s="156" t="e">
        <f ca="1">IF(D11=0,NA(),RTD("cqg.rtd",,"StudyData", "Close("&amp;$L$2&amp;") When Barix("&amp;$L$2&amp;",reference:=StartOfSession)="&amp;A11&amp;"", "Bar", "", "Close","5","0","All",,,"False","T","EveryTick"))</f>
        <v>#N/A</v>
      </c>
      <c r="N11" s="156" t="e">
        <f ca="1">IF(D11=0,NA(),RTD("cqg.rtd",,"StudyData", "Close("&amp;$N$2&amp;") When Barix("&amp;$N$2&amp;",reference:=StartOfSession)="&amp;A11&amp;"", "Bar", "", "Close","5","0","All",,,"False","T","EveryTick"))</f>
        <v>#N/A</v>
      </c>
      <c r="P11" s="156" t="e">
        <f ca="1">IF(D11=0,NA(),RTD("cqg.rtd",,"StudyData", "Close("&amp;$P$2&amp;") When Barix("&amp;$P$2&amp;",reference:=StartOfSession)="&amp;A11&amp;"", "Bar", "", "Close","5","0","All",,,"False","T","EveryTick"))</f>
        <v>#N/A</v>
      </c>
      <c r="R11" s="156" t="e">
        <f ca="1">IF(D11=0,NA(),RTD("cqg.rtd",,"StudyData", "Close("&amp;$R$2&amp;") When Barix("&amp;$R$2&amp;",reference:=StartOfSession)="&amp;A11&amp;"", "Bar", "", "Close","5","0","All",,,"False","T","EveryTick"))</f>
        <v>#N/A</v>
      </c>
      <c r="T11" s="156" t="e">
        <f ca="1">IF(D11=0,NA(),RTD("cqg.rtd",,"StudyData", "Close("&amp;$T$2&amp;") When Barix("&amp;$T$2&amp;",reference:=StartOfSession)="&amp;A11&amp;"", "Bar", "", "Close","5","0","All",,,"False","T","EveryTick"))</f>
        <v>#N/A</v>
      </c>
      <c r="V11" s="156" t="e">
        <f ca="1">IF(D11=0,NA(),RTD("cqg.rtd",,"StudyData", "Close("&amp;$V$2&amp;") When Barix("&amp;$V$2&amp;",reference:=StartOfSession)="&amp;A11&amp;"", "Bar", "", "Close","5","0","All",,,"False","T","EveryTick"))</f>
        <v>#N/A</v>
      </c>
      <c r="X11" s="156" t="e">
        <f ca="1">IF(D11=0,NA(),RTD("cqg.rtd",,"StudyData", "Close("&amp;$X$2&amp;") When Barix("&amp;$X$2&amp;",reference:=StartOfSession)="&amp;A11&amp;"", "Bar", "", "Close","5","0","All",,,"False","T","EveryTick"))</f>
        <v>#N/A</v>
      </c>
      <c r="Z11" s="156" t="e">
        <f ca="1">IF(D11=0,NA(),RTD("cqg.rtd",,"StudyData", "Close("&amp;$Z$2&amp;") When Barix("&amp;$Z$2&amp;",reference:=StartOfSession)="&amp;A11&amp;"", "Bar", "", "Close","5","0","All",,,"False","T","EveryTick"))</f>
        <v>#N/A</v>
      </c>
      <c r="AB11" s="156" t="e">
        <f ca="1">IF(D11=0,NA(),RTD("cqg.rtd",,"StudyData", "Close("&amp;$AB$2&amp;") When Barix("&amp;$AB$2&amp;",reference:=StartOfSession)="&amp;A11&amp;"", "Bar", "", "Close","5","0","All",,,"False","T","EveryTick"))</f>
        <v>#N/A</v>
      </c>
      <c r="AD11" s="156" t="e">
        <f ca="1">IF(D11=0,NA(),RTD("cqg.rtd",,"StudyData", "Close("&amp;$AD$2&amp;") When Barix("&amp;$AD$2&amp;",reference:=StartOfSession)="&amp;A11&amp;"", "Bar", "", "Close","5","0","All",,,"False","T","EveryTick"))</f>
        <v>#N/A</v>
      </c>
      <c r="AF11" s="156" t="e">
        <f ca="1">IF(D11=0,NA(),RTD("cqg.rtd",,"StudyData", "Close("&amp;$AF$2&amp;") When Barix("&amp;$AF$2&amp;",reference:=StartOfSession)="&amp;A11&amp;"", "Bar", "", "Close","5","0","All",,,"False","T","EveryTick"))</f>
        <v>#N/A</v>
      </c>
      <c r="AH11" s="156" t="e">
        <f ca="1">IF(D11=0,NA(),RTD("cqg.rtd",,"StudyData", "Close("&amp;$AH$2&amp;") When Barix("&amp;$AH$2&amp;",reference:=StartOfSession)="&amp;A11&amp;"", "Bar", "", "Close","5","0","All",,,"False","T","EveryTick"))</f>
        <v>#N/A</v>
      </c>
      <c r="AJ11" s="156" t="e">
        <f ca="1">IF(D11=0,NA(),RTD("cqg.rtd",,"StudyData", "Close("&amp;$AJ$2&amp;") When Barix("&amp;$AJ$2&amp;",reference:=StartOfSession)="&amp;A11&amp;"", "Bar", "", "Close","5","0","All",,,"False","T","EveryTick"))</f>
        <v>#N/A</v>
      </c>
      <c r="AL11" s="156" t="e">
        <f ca="1">IF(D11=0,NA(),RTD("cqg.rtd",,"StudyData", "Close("&amp;$AL$2&amp;") When Barix("&amp;$AL$2&amp;",reference:=StartOfSession)="&amp;A11&amp;"", "Bar", "", "Close","5","0","All",,,"False","T","EveryTick"))</f>
        <v>#N/A</v>
      </c>
      <c r="AN11" s="156" t="e">
        <f ca="1">IF(D11=0,NA(),RTD("cqg.rtd",,"StudyData", "Close("&amp;$AN$2&amp;") When Barix("&amp;$AN$2&amp;",reference:=StartOfSession)="&amp;A11&amp;"", "Bar", "", "Close","5","0","All",,,"False","T","EveryTick"))</f>
        <v>#N/A</v>
      </c>
      <c r="AP11" s="156" t="e">
        <f ca="1">IF(D11=0,NA(),RTD("cqg.rtd",,"StudyData", "Close("&amp;$AP$2&amp;") When Barix("&amp;$AP$2&amp;",reference:=StartOfSession)="&amp;A11&amp;"", "Bar", "", "Close","5","0","All",,,"False","T","EveryTick"))</f>
        <v>#N/A</v>
      </c>
      <c r="AR11" s="156" t="e">
        <f ca="1">IF(D11=0,NA(),RTD("cqg.rtd",,"StudyData", "Close("&amp;$AR$2&amp;") When Barix("&amp;$AR$2&amp;",reference:=StartOfSession)="&amp;A11&amp;"", "Bar", "", "Close","5","0","All",,,"False","T","EveryTick"))</f>
        <v>#N/A</v>
      </c>
      <c r="AT11" s="156" t="e">
        <f ca="1">IF(D11=0,NA(),RTD("cqg.rtd",,"StudyData", "Close("&amp;$AT$2&amp;") When Barix("&amp;$AT$2&amp;",reference:=StartOfSession)="&amp;A11&amp;"", "Bar", "", "Close","5","0","All",,,"False","T","EveryTick"))</f>
        <v>#N/A</v>
      </c>
      <c r="AV11" s="156" t="e">
        <f ca="1">IF(D11=0,NA(),RTD("cqg.rtd",,"StudyData", "Close("&amp;$AV$2&amp;") When Barix("&amp;$AV$2&amp;",reference:=StartOfSession)="&amp;A11&amp;"", "Bar", "", "Close","5","0","All",,,"False","T","EveryTick"))</f>
        <v>#N/A</v>
      </c>
      <c r="AX11" s="156" t="e">
        <f ca="1">IF(D11=0,NA(),RTD("cqg.rtd",,"StudyData", "Close("&amp;$AX$2&amp;") When Barix("&amp;$AX$2&amp;",reference:=StartOfSession)="&amp;A11&amp;"", "Bar", "", "Close","5","0","All",,,"False","T","EveryTick"))</f>
        <v>#N/A</v>
      </c>
      <c r="AZ11" s="156" t="e">
        <f ca="1">IF(D11=0,NA(),RTD("cqg.rtd",,"StudyData", "Close("&amp;$AZ$2&amp;") When Barix("&amp;$AZ$2&amp;",reference:=StartOfSession)="&amp;A11&amp;"", "Bar", "", "Close","5","0","All",,,"False","T","EveryTick"))</f>
        <v>#N/A</v>
      </c>
      <c r="BB11" s="156" t="e">
        <f ca="1">IF(D11=0,NA(),RTD("cqg.rtd",,"StudyData", "Close("&amp;$BB$2&amp;") When Barix("&amp;$BB$2&amp;",reference:=StartOfSession)="&amp;A11&amp;"", "Bar", "", "Close","5","0","All",,,"False","T","EveryTick"))</f>
        <v>#N/A</v>
      </c>
      <c r="BD11" s="156" t="e">
        <f ca="1">IF(D11=0,NA(),RTD("cqg.rtd",,"StudyData", "Close("&amp;$BD$2&amp;") When Barix("&amp;$BD$2&amp;",reference:=StartOfSession)="&amp;A11&amp;"", "Bar", "", "Close","5","0","All",,,"False","T","EveryTick"))</f>
        <v>#N/A</v>
      </c>
      <c r="BF11" s="156" t="e">
        <f ca="1">IF(D11=0,NA(),RTD("cqg.rtd",,"StudyData", "Close("&amp;$BF$2&amp;") When Barix("&amp;$BF$2&amp;",reference:=StartOfSession)="&amp;A11&amp;"", "Bar", "", "Close","5","0","All",,,"False","T","EveryTick"))</f>
        <v>#N/A</v>
      </c>
      <c r="BH11" s="156" t="e">
        <f ca="1">IF(D11=0,NA(),RTD("cqg.rtd",,"StudyData", "Close("&amp;$BH$2&amp;") When Barix("&amp;$BH$2&amp;",reference:=StartOfSession)="&amp;A11&amp;"", "Bar", "", "Close","5","0","All",,,"False","T","EveryTick"))</f>
        <v>#N/A</v>
      </c>
      <c r="BJ11" s="156" t="e">
        <f ca="1">IF(D11=0,NA(),RTD("cqg.rtd",,"StudyData", "Close("&amp;$BJ$2&amp;") When Barix("&amp;$BJ$2&amp;",reference:=StartOfSession)="&amp;A11&amp;"", "Bar", "", "Close","5","0","All",,,"False","T","EveryTick"))</f>
        <v>#N/A</v>
      </c>
    </row>
    <row r="12" spans="1:62" x14ac:dyDescent="0.3">
      <c r="A12" s="156">
        <f t="shared" si="1"/>
        <v>8</v>
      </c>
      <c r="B12" s="160" t="e">
        <f ca="1">IF(D12=0,NA(),RTD("cqg.rtd",,"StudyData", "Close("&amp;$B$2&amp;") When Barix("&amp;$B$2&amp;",reference:=StartOfSession)="&amp;A12&amp;"", "Bar", "", "Close","5","0","All",,,"False","T","EveryTick"))</f>
        <v>#N/A</v>
      </c>
      <c r="C12" s="161">
        <v>0.38194444444444442</v>
      </c>
      <c r="D12" s="156">
        <f t="shared" ca="1" si="0"/>
        <v>0</v>
      </c>
      <c r="F12" s="156" t="e">
        <f ca="1">IF(D12=0,NA(),RTD("cqg.rtd",,"StudyData", "Close("&amp;$F$2&amp;") When Barix("&amp;$F$2&amp;",reference:=StartOfSession)="&amp;A12&amp;"", "Bar", "", "Close","5","0","All",,,"False","T","EveryTick"))</f>
        <v>#N/A</v>
      </c>
      <c r="H12" s="156" t="e">
        <f ca="1">IF(D12=0,NA(),RTD("cqg.rtd",,"StudyData", "Close("&amp;$H$2&amp;") When Barix("&amp;$H$2&amp;",reference:=StartOfSession)="&amp;A12&amp;"", "Bar", "", "Close","5","0","All",,,"False","T","EveryTick"))</f>
        <v>#N/A</v>
      </c>
      <c r="J12" s="156" t="e">
        <f ca="1">IF(D12=0,NA(),RTD("cqg.rtd",,"StudyData", "Close("&amp;$J$2&amp;") When Barix("&amp;$J$2&amp;",reference:=StartOfSession)="&amp;A12&amp;"", "Bar", "", "Close","5","0","All",,,"False","T","EveryTick"))</f>
        <v>#N/A</v>
      </c>
      <c r="L12" s="156" t="e">
        <f ca="1">IF(D12=0,NA(),RTD("cqg.rtd",,"StudyData", "Close("&amp;$L$2&amp;") When Barix("&amp;$L$2&amp;",reference:=StartOfSession)="&amp;A12&amp;"", "Bar", "", "Close","5","0","All",,,"False","T","EveryTick"))</f>
        <v>#N/A</v>
      </c>
      <c r="N12" s="156" t="e">
        <f ca="1">IF(D12=0,NA(),RTD("cqg.rtd",,"StudyData", "Close("&amp;$N$2&amp;") When Barix("&amp;$N$2&amp;",reference:=StartOfSession)="&amp;A12&amp;"", "Bar", "", "Close","5","0","All",,,"False","T","EveryTick"))</f>
        <v>#N/A</v>
      </c>
      <c r="P12" s="156" t="e">
        <f ca="1">IF(D12=0,NA(),RTD("cqg.rtd",,"StudyData", "Close("&amp;$P$2&amp;") When Barix("&amp;$P$2&amp;",reference:=StartOfSession)="&amp;A12&amp;"", "Bar", "", "Close","5","0","All",,,"False","T","EveryTick"))</f>
        <v>#N/A</v>
      </c>
      <c r="R12" s="156" t="e">
        <f ca="1">IF(D12=0,NA(),RTD("cqg.rtd",,"StudyData", "Close("&amp;$R$2&amp;") When Barix("&amp;$R$2&amp;",reference:=StartOfSession)="&amp;A12&amp;"", "Bar", "", "Close","5","0","All",,,"False","T","EveryTick"))</f>
        <v>#N/A</v>
      </c>
      <c r="T12" s="156" t="e">
        <f ca="1">IF(D12=0,NA(),RTD("cqg.rtd",,"StudyData", "Close("&amp;$T$2&amp;") When Barix("&amp;$T$2&amp;",reference:=StartOfSession)="&amp;A12&amp;"", "Bar", "", "Close","5","0","All",,,"False","T","EveryTick"))</f>
        <v>#N/A</v>
      </c>
      <c r="V12" s="156" t="e">
        <f ca="1">IF(D12=0,NA(),RTD("cqg.rtd",,"StudyData", "Close("&amp;$V$2&amp;") When Barix("&amp;$V$2&amp;",reference:=StartOfSession)="&amp;A12&amp;"", "Bar", "", "Close","5","0","All",,,"False","T","EveryTick"))</f>
        <v>#N/A</v>
      </c>
      <c r="X12" s="156" t="e">
        <f ca="1">IF(D12=0,NA(),RTD("cqg.rtd",,"StudyData", "Close("&amp;$X$2&amp;") When Barix("&amp;$X$2&amp;",reference:=StartOfSession)="&amp;A12&amp;"", "Bar", "", "Close","5","0","All",,,"False","T","EveryTick"))</f>
        <v>#N/A</v>
      </c>
      <c r="Z12" s="156" t="e">
        <f ca="1">IF(D12=0,NA(),RTD("cqg.rtd",,"StudyData", "Close("&amp;$Z$2&amp;") When Barix("&amp;$Z$2&amp;",reference:=StartOfSession)="&amp;A12&amp;"", "Bar", "", "Close","5","0","All",,,"False","T","EveryTick"))</f>
        <v>#N/A</v>
      </c>
      <c r="AB12" s="156" t="e">
        <f ca="1">IF(D12=0,NA(),RTD("cqg.rtd",,"StudyData", "Close("&amp;$AB$2&amp;") When Barix("&amp;$AB$2&amp;",reference:=StartOfSession)="&amp;A12&amp;"", "Bar", "", "Close","5","0","All",,,"False","T","EveryTick"))</f>
        <v>#N/A</v>
      </c>
      <c r="AD12" s="156" t="e">
        <f ca="1">IF(D12=0,NA(),RTD("cqg.rtd",,"StudyData", "Close("&amp;$AD$2&amp;") When Barix("&amp;$AD$2&amp;",reference:=StartOfSession)="&amp;A12&amp;"", "Bar", "", "Close","5","0","All",,,"False","T","EveryTick"))</f>
        <v>#N/A</v>
      </c>
      <c r="AF12" s="156" t="e">
        <f ca="1">IF(D12=0,NA(),RTD("cqg.rtd",,"StudyData", "Close("&amp;$AF$2&amp;") When Barix("&amp;$AF$2&amp;",reference:=StartOfSession)="&amp;A12&amp;"", "Bar", "", "Close","5","0","All",,,"False","T","EveryTick"))</f>
        <v>#N/A</v>
      </c>
      <c r="AH12" s="156" t="e">
        <f ca="1">IF(D12=0,NA(),RTD("cqg.rtd",,"StudyData", "Close("&amp;$AH$2&amp;") When Barix("&amp;$AH$2&amp;",reference:=StartOfSession)="&amp;A12&amp;"", "Bar", "", "Close","5","0","All",,,"False","T","EveryTick"))</f>
        <v>#N/A</v>
      </c>
      <c r="AJ12" s="156" t="e">
        <f ca="1">IF(D12=0,NA(),RTD("cqg.rtd",,"StudyData", "Close("&amp;$AJ$2&amp;") When Barix("&amp;$AJ$2&amp;",reference:=StartOfSession)="&amp;A12&amp;"", "Bar", "", "Close","5","0","All",,,"False","T","EveryTick"))</f>
        <v>#N/A</v>
      </c>
      <c r="AL12" s="156" t="e">
        <f ca="1">IF(D12=0,NA(),RTD("cqg.rtd",,"StudyData", "Close("&amp;$AL$2&amp;") When Barix("&amp;$AL$2&amp;",reference:=StartOfSession)="&amp;A12&amp;"", "Bar", "", "Close","5","0","All",,,"False","T","EveryTick"))</f>
        <v>#N/A</v>
      </c>
      <c r="AN12" s="156" t="e">
        <f ca="1">IF(D12=0,NA(),RTD("cqg.rtd",,"StudyData", "Close("&amp;$AN$2&amp;") When Barix("&amp;$AN$2&amp;",reference:=StartOfSession)="&amp;A12&amp;"", "Bar", "", "Close","5","0","All",,,"False","T","EveryTick"))</f>
        <v>#N/A</v>
      </c>
      <c r="AP12" s="156" t="e">
        <f ca="1">IF(D12=0,NA(),RTD("cqg.rtd",,"StudyData", "Close("&amp;$AP$2&amp;") When Barix("&amp;$AP$2&amp;",reference:=StartOfSession)="&amp;A12&amp;"", "Bar", "", "Close","5","0","All",,,"False","T","EveryTick"))</f>
        <v>#N/A</v>
      </c>
      <c r="AR12" s="156" t="e">
        <f ca="1">IF(D12=0,NA(),RTD("cqg.rtd",,"StudyData", "Close("&amp;$AR$2&amp;") When Barix("&amp;$AR$2&amp;",reference:=StartOfSession)="&amp;A12&amp;"", "Bar", "", "Close","5","0","All",,,"False","T","EveryTick"))</f>
        <v>#N/A</v>
      </c>
      <c r="AT12" s="156" t="e">
        <f ca="1">IF(D12=0,NA(),RTD("cqg.rtd",,"StudyData", "Close("&amp;$AT$2&amp;") When Barix("&amp;$AT$2&amp;",reference:=StartOfSession)="&amp;A12&amp;"", "Bar", "", "Close","5","0","All",,,"False","T","EveryTick"))</f>
        <v>#N/A</v>
      </c>
      <c r="AV12" s="156" t="e">
        <f ca="1">IF(D12=0,NA(),RTD("cqg.rtd",,"StudyData", "Close("&amp;$AV$2&amp;") When Barix("&amp;$AV$2&amp;",reference:=StartOfSession)="&amp;A12&amp;"", "Bar", "", "Close","5","0","All",,,"False","T","EveryTick"))</f>
        <v>#N/A</v>
      </c>
      <c r="AX12" s="156" t="e">
        <f ca="1">IF(D12=0,NA(),RTD("cqg.rtd",,"StudyData", "Close("&amp;$AX$2&amp;") When Barix("&amp;$AX$2&amp;",reference:=StartOfSession)="&amp;A12&amp;"", "Bar", "", "Close","5","0","All",,,"False","T","EveryTick"))</f>
        <v>#N/A</v>
      </c>
      <c r="AZ12" s="156" t="e">
        <f ca="1">IF(D12=0,NA(),RTD("cqg.rtd",,"StudyData", "Close("&amp;$AZ$2&amp;") When Barix("&amp;$AZ$2&amp;",reference:=StartOfSession)="&amp;A12&amp;"", "Bar", "", "Close","5","0","All",,,"False","T","EveryTick"))</f>
        <v>#N/A</v>
      </c>
      <c r="BB12" s="156" t="e">
        <f ca="1">IF(D12=0,NA(),RTD("cqg.rtd",,"StudyData", "Close("&amp;$BB$2&amp;") When Barix("&amp;$BB$2&amp;",reference:=StartOfSession)="&amp;A12&amp;"", "Bar", "", "Close","5","0","All",,,"False","T","EveryTick"))</f>
        <v>#N/A</v>
      </c>
      <c r="BD12" s="156" t="e">
        <f ca="1">IF(D12=0,NA(),RTD("cqg.rtd",,"StudyData", "Close("&amp;$BD$2&amp;") When Barix("&amp;$BD$2&amp;",reference:=StartOfSession)="&amp;A12&amp;"", "Bar", "", "Close","5","0","All",,,"False","T","EveryTick"))</f>
        <v>#N/A</v>
      </c>
      <c r="BF12" s="156" t="e">
        <f ca="1">IF(D12=0,NA(),RTD("cqg.rtd",,"StudyData", "Close("&amp;$BF$2&amp;") When Barix("&amp;$BF$2&amp;",reference:=StartOfSession)="&amp;A12&amp;"", "Bar", "", "Close","5","0","All",,,"False","T","EveryTick"))</f>
        <v>#N/A</v>
      </c>
      <c r="BH12" s="156" t="e">
        <f ca="1">IF(D12=0,NA(),RTD("cqg.rtd",,"StudyData", "Close("&amp;$BH$2&amp;") When Barix("&amp;$BH$2&amp;",reference:=StartOfSession)="&amp;A12&amp;"", "Bar", "", "Close","5","0","All",,,"False","T","EveryTick"))</f>
        <v>#N/A</v>
      </c>
      <c r="BJ12" s="156" t="e">
        <f ca="1">IF(D12=0,NA(),RTD("cqg.rtd",,"StudyData", "Close("&amp;$BJ$2&amp;") When Barix("&amp;$BJ$2&amp;",reference:=StartOfSession)="&amp;A12&amp;"", "Bar", "", "Close","5","0","All",,,"False","T","EveryTick"))</f>
        <v>#N/A</v>
      </c>
    </row>
    <row r="13" spans="1:62" x14ac:dyDescent="0.3">
      <c r="A13" s="156">
        <f t="shared" si="1"/>
        <v>9</v>
      </c>
      <c r="B13" s="160" t="e">
        <f ca="1">IF(D13=0,NA(),RTD("cqg.rtd",,"StudyData", "Close("&amp;$B$2&amp;") When Barix("&amp;$B$2&amp;",reference:=StartOfSession)="&amp;A13&amp;"", "Bar", "", "Close","5","0","All",,,"False","T","EveryTick"))</f>
        <v>#N/A</v>
      </c>
      <c r="C13" s="161">
        <v>0.38541666666666669</v>
      </c>
      <c r="D13" s="156">
        <f t="shared" ca="1" si="0"/>
        <v>0</v>
      </c>
      <c r="F13" s="156" t="e">
        <f ca="1">IF(D13=0,NA(),RTD("cqg.rtd",,"StudyData", "Close("&amp;$F$2&amp;") When Barix("&amp;$F$2&amp;",reference:=StartOfSession)="&amp;A13&amp;"", "Bar", "", "Close","5","0","All",,,"False","T","EveryTick"))</f>
        <v>#N/A</v>
      </c>
      <c r="H13" s="156" t="e">
        <f ca="1">IF(D13=0,NA(),RTD("cqg.rtd",,"StudyData", "Close("&amp;$H$2&amp;") When Barix("&amp;$H$2&amp;",reference:=StartOfSession)="&amp;A13&amp;"", "Bar", "", "Close","5","0","All",,,"False","T","EveryTick"))</f>
        <v>#N/A</v>
      </c>
      <c r="J13" s="156" t="e">
        <f ca="1">IF(D13=0,NA(),RTD("cqg.rtd",,"StudyData", "Close("&amp;$J$2&amp;") When Barix("&amp;$J$2&amp;",reference:=StartOfSession)="&amp;A13&amp;"", "Bar", "", "Close","5","0","All",,,"False","T","EveryTick"))</f>
        <v>#N/A</v>
      </c>
      <c r="L13" s="156" t="e">
        <f ca="1">IF(D13=0,NA(),RTD("cqg.rtd",,"StudyData", "Close("&amp;$L$2&amp;") When Barix("&amp;$L$2&amp;",reference:=StartOfSession)="&amp;A13&amp;"", "Bar", "", "Close","5","0","All",,,"False","T","EveryTick"))</f>
        <v>#N/A</v>
      </c>
      <c r="N13" s="156" t="e">
        <f ca="1">IF(D13=0,NA(),RTD("cqg.rtd",,"StudyData", "Close("&amp;$N$2&amp;") When Barix("&amp;$N$2&amp;",reference:=StartOfSession)="&amp;A13&amp;"", "Bar", "", "Close","5","0","All",,,"False","T","EveryTick"))</f>
        <v>#N/A</v>
      </c>
      <c r="P13" s="156" t="e">
        <f ca="1">IF(D13=0,NA(),RTD("cqg.rtd",,"StudyData", "Close("&amp;$P$2&amp;") When Barix("&amp;$P$2&amp;",reference:=StartOfSession)="&amp;A13&amp;"", "Bar", "", "Close","5","0","All",,,"False","T","EveryTick"))</f>
        <v>#N/A</v>
      </c>
      <c r="R13" s="156" t="e">
        <f ca="1">IF(D13=0,NA(),RTD("cqg.rtd",,"StudyData", "Close("&amp;$R$2&amp;") When Barix("&amp;$R$2&amp;",reference:=StartOfSession)="&amp;A13&amp;"", "Bar", "", "Close","5","0","All",,,"False","T","EveryTick"))</f>
        <v>#N/A</v>
      </c>
      <c r="T13" s="156" t="e">
        <f ca="1">IF(D13=0,NA(),RTD("cqg.rtd",,"StudyData", "Close("&amp;$T$2&amp;") When Barix("&amp;$T$2&amp;",reference:=StartOfSession)="&amp;A13&amp;"", "Bar", "", "Close","5","0","All",,,"False","T","EveryTick"))</f>
        <v>#N/A</v>
      </c>
      <c r="V13" s="156" t="e">
        <f ca="1">IF(D13=0,NA(),RTD("cqg.rtd",,"StudyData", "Close("&amp;$V$2&amp;") When Barix("&amp;$V$2&amp;",reference:=StartOfSession)="&amp;A13&amp;"", "Bar", "", "Close","5","0","All",,,"False","T","EveryTick"))</f>
        <v>#N/A</v>
      </c>
      <c r="X13" s="156" t="e">
        <f ca="1">IF(D13=0,NA(),RTD("cqg.rtd",,"StudyData", "Close("&amp;$X$2&amp;") When Barix("&amp;$X$2&amp;",reference:=StartOfSession)="&amp;A13&amp;"", "Bar", "", "Close","5","0","All",,,"False","T","EveryTick"))</f>
        <v>#N/A</v>
      </c>
      <c r="Z13" s="156" t="e">
        <f ca="1">IF(D13=0,NA(),RTD("cqg.rtd",,"StudyData", "Close("&amp;$Z$2&amp;") When Barix("&amp;$Z$2&amp;",reference:=StartOfSession)="&amp;A13&amp;"", "Bar", "", "Close","5","0","All",,,"False","T","EveryTick"))</f>
        <v>#N/A</v>
      </c>
      <c r="AB13" s="156" t="e">
        <f ca="1">IF(D13=0,NA(),RTD("cqg.rtd",,"StudyData", "Close("&amp;$AB$2&amp;") When Barix("&amp;$AB$2&amp;",reference:=StartOfSession)="&amp;A13&amp;"", "Bar", "", "Close","5","0","All",,,"False","T","EveryTick"))</f>
        <v>#N/A</v>
      </c>
      <c r="AD13" s="156" t="e">
        <f ca="1">IF(D13=0,NA(),RTD("cqg.rtd",,"StudyData", "Close("&amp;$AD$2&amp;") When Barix("&amp;$AD$2&amp;",reference:=StartOfSession)="&amp;A13&amp;"", "Bar", "", "Close","5","0","All",,,"False","T","EveryTick"))</f>
        <v>#N/A</v>
      </c>
      <c r="AF13" s="156" t="e">
        <f ca="1">IF(D13=0,NA(),RTD("cqg.rtd",,"StudyData", "Close("&amp;$AF$2&amp;") When Barix("&amp;$AF$2&amp;",reference:=StartOfSession)="&amp;A13&amp;"", "Bar", "", "Close","5","0","All",,,"False","T","EveryTick"))</f>
        <v>#N/A</v>
      </c>
      <c r="AH13" s="156" t="e">
        <f ca="1">IF(D13=0,NA(),RTD("cqg.rtd",,"StudyData", "Close("&amp;$AH$2&amp;") When Barix("&amp;$AH$2&amp;",reference:=StartOfSession)="&amp;A13&amp;"", "Bar", "", "Close","5","0","All",,,"False","T","EveryTick"))</f>
        <v>#N/A</v>
      </c>
      <c r="AJ13" s="156" t="e">
        <f ca="1">IF(D13=0,NA(),RTD("cqg.rtd",,"StudyData", "Close("&amp;$AJ$2&amp;") When Barix("&amp;$AJ$2&amp;",reference:=StartOfSession)="&amp;A13&amp;"", "Bar", "", "Close","5","0","All",,,"False","T","EveryTick"))</f>
        <v>#N/A</v>
      </c>
      <c r="AL13" s="156" t="e">
        <f ca="1">IF(D13=0,NA(),RTD("cqg.rtd",,"StudyData", "Close("&amp;$AL$2&amp;") When Barix("&amp;$AL$2&amp;",reference:=StartOfSession)="&amp;A13&amp;"", "Bar", "", "Close","5","0","All",,,"False","T","EveryTick"))</f>
        <v>#N/A</v>
      </c>
      <c r="AN13" s="156" t="e">
        <f ca="1">IF(D13=0,NA(),RTD("cqg.rtd",,"StudyData", "Close("&amp;$AN$2&amp;") When Barix("&amp;$AN$2&amp;",reference:=StartOfSession)="&amp;A13&amp;"", "Bar", "", "Close","5","0","All",,,"False","T","EveryTick"))</f>
        <v>#N/A</v>
      </c>
      <c r="AP13" s="156" t="e">
        <f ca="1">IF(D13=0,NA(),RTD("cqg.rtd",,"StudyData", "Close("&amp;$AP$2&amp;") When Barix("&amp;$AP$2&amp;",reference:=StartOfSession)="&amp;A13&amp;"", "Bar", "", "Close","5","0","All",,,"False","T","EveryTick"))</f>
        <v>#N/A</v>
      </c>
      <c r="AR13" s="156" t="e">
        <f ca="1">IF(D13=0,NA(),RTD("cqg.rtd",,"StudyData", "Close("&amp;$AR$2&amp;") When Barix("&amp;$AR$2&amp;",reference:=StartOfSession)="&amp;A13&amp;"", "Bar", "", "Close","5","0","All",,,"False","T","EveryTick"))</f>
        <v>#N/A</v>
      </c>
      <c r="AT13" s="156" t="e">
        <f ca="1">IF(D13=0,NA(),RTD("cqg.rtd",,"StudyData", "Close("&amp;$AT$2&amp;") When Barix("&amp;$AT$2&amp;",reference:=StartOfSession)="&amp;A13&amp;"", "Bar", "", "Close","5","0","All",,,"False","T","EveryTick"))</f>
        <v>#N/A</v>
      </c>
      <c r="AV13" s="156" t="e">
        <f ca="1">IF(D13=0,NA(),RTD("cqg.rtd",,"StudyData", "Close("&amp;$AV$2&amp;") When Barix("&amp;$AV$2&amp;",reference:=StartOfSession)="&amp;A13&amp;"", "Bar", "", "Close","5","0","All",,,"False","T","EveryTick"))</f>
        <v>#N/A</v>
      </c>
      <c r="AX13" s="156" t="e">
        <f ca="1">IF(D13=0,NA(),RTD("cqg.rtd",,"StudyData", "Close("&amp;$AX$2&amp;") When Barix("&amp;$AX$2&amp;",reference:=StartOfSession)="&amp;A13&amp;"", "Bar", "", "Close","5","0","All",,,"False","T","EveryTick"))</f>
        <v>#N/A</v>
      </c>
      <c r="AZ13" s="156" t="e">
        <f ca="1">IF(D13=0,NA(),RTD("cqg.rtd",,"StudyData", "Close("&amp;$AZ$2&amp;") When Barix("&amp;$AZ$2&amp;",reference:=StartOfSession)="&amp;A13&amp;"", "Bar", "", "Close","5","0","All",,,"False","T","EveryTick"))</f>
        <v>#N/A</v>
      </c>
      <c r="BB13" s="156" t="e">
        <f ca="1">IF(D13=0,NA(),RTD("cqg.rtd",,"StudyData", "Close("&amp;$BB$2&amp;") When Barix("&amp;$BB$2&amp;",reference:=StartOfSession)="&amp;A13&amp;"", "Bar", "", "Close","5","0","All",,,"False","T","EveryTick"))</f>
        <v>#N/A</v>
      </c>
      <c r="BD13" s="156" t="e">
        <f ca="1">IF(D13=0,NA(),RTD("cqg.rtd",,"StudyData", "Close("&amp;$BD$2&amp;") When Barix("&amp;$BD$2&amp;",reference:=StartOfSession)="&amp;A13&amp;"", "Bar", "", "Close","5","0","All",,,"False","T","EveryTick"))</f>
        <v>#N/A</v>
      </c>
      <c r="BF13" s="156" t="e">
        <f ca="1">IF(D13=0,NA(),RTD("cqg.rtd",,"StudyData", "Close("&amp;$BF$2&amp;") When Barix("&amp;$BF$2&amp;",reference:=StartOfSession)="&amp;A13&amp;"", "Bar", "", "Close","5","0","All",,,"False","T","EveryTick"))</f>
        <v>#N/A</v>
      </c>
      <c r="BH13" s="156" t="e">
        <f ca="1">IF(D13=0,NA(),RTD("cqg.rtd",,"StudyData", "Close("&amp;$BH$2&amp;") When Barix("&amp;$BH$2&amp;",reference:=StartOfSession)="&amp;A13&amp;"", "Bar", "", "Close","5","0","All",,,"False","T","EveryTick"))</f>
        <v>#N/A</v>
      </c>
      <c r="BJ13" s="156" t="e">
        <f ca="1">IF(D13=0,NA(),RTD("cqg.rtd",,"StudyData", "Close("&amp;$BJ$2&amp;") When Barix("&amp;$BJ$2&amp;",reference:=StartOfSession)="&amp;A13&amp;"", "Bar", "", "Close","5","0","All",,,"False","T","EveryTick"))</f>
        <v>#N/A</v>
      </c>
    </row>
    <row r="14" spans="1:62" x14ac:dyDescent="0.3">
      <c r="A14" s="156">
        <f t="shared" si="1"/>
        <v>10</v>
      </c>
      <c r="B14" s="160" t="e">
        <f ca="1">IF(D14=0,NA(),RTD("cqg.rtd",,"StudyData", "Close("&amp;$B$2&amp;") When Barix("&amp;$B$2&amp;",reference:=StartOfSession)="&amp;A14&amp;"", "Bar", "", "Close","5","0","All",,,"False","T","EveryTick"))</f>
        <v>#N/A</v>
      </c>
      <c r="C14" s="161">
        <v>0.3888888888888889</v>
      </c>
      <c r="D14" s="156">
        <f t="shared" ca="1" si="0"/>
        <v>0</v>
      </c>
      <c r="F14" s="156" t="e">
        <f ca="1">IF(D14=0,NA(),RTD("cqg.rtd",,"StudyData", "Close("&amp;$F$2&amp;") When Barix("&amp;$F$2&amp;",reference:=StartOfSession)="&amp;A14&amp;"", "Bar", "", "Close","5","0","All",,,"False","T","EveryTick"))</f>
        <v>#N/A</v>
      </c>
      <c r="H14" s="156" t="e">
        <f ca="1">IF(D14=0,NA(),RTD("cqg.rtd",,"StudyData", "Close("&amp;$H$2&amp;") When Barix("&amp;$H$2&amp;",reference:=StartOfSession)="&amp;A14&amp;"", "Bar", "", "Close","5","0","All",,,"False","T","EveryTick"))</f>
        <v>#N/A</v>
      </c>
      <c r="J14" s="156" t="e">
        <f ca="1">IF(D14=0,NA(),RTD("cqg.rtd",,"StudyData", "Close("&amp;$J$2&amp;") When Barix("&amp;$J$2&amp;",reference:=StartOfSession)="&amp;A14&amp;"", "Bar", "", "Close","5","0","All",,,"False","T","EveryTick"))</f>
        <v>#N/A</v>
      </c>
      <c r="L14" s="156" t="e">
        <f ca="1">IF(D14=0,NA(),RTD("cqg.rtd",,"StudyData", "Close("&amp;$L$2&amp;") When Barix("&amp;$L$2&amp;",reference:=StartOfSession)="&amp;A14&amp;"", "Bar", "", "Close","5","0","All",,,"False","T","EveryTick"))</f>
        <v>#N/A</v>
      </c>
      <c r="N14" s="156" t="e">
        <f ca="1">IF(D14=0,NA(),RTD("cqg.rtd",,"StudyData", "Close("&amp;$N$2&amp;") When Barix("&amp;$N$2&amp;",reference:=StartOfSession)="&amp;A14&amp;"", "Bar", "", "Close","5","0","All",,,"False","T","EveryTick"))</f>
        <v>#N/A</v>
      </c>
      <c r="P14" s="156" t="e">
        <f ca="1">IF(D14=0,NA(),RTD("cqg.rtd",,"StudyData", "Close("&amp;$P$2&amp;") When Barix("&amp;$P$2&amp;",reference:=StartOfSession)="&amp;A14&amp;"", "Bar", "", "Close","5","0","All",,,"False","T","EveryTick"))</f>
        <v>#N/A</v>
      </c>
      <c r="R14" s="156" t="e">
        <f ca="1">IF(D14=0,NA(),RTD("cqg.rtd",,"StudyData", "Close("&amp;$R$2&amp;") When Barix("&amp;$R$2&amp;",reference:=StartOfSession)="&amp;A14&amp;"", "Bar", "", "Close","5","0","All",,,"False","T","EveryTick"))</f>
        <v>#N/A</v>
      </c>
      <c r="T14" s="156" t="e">
        <f ca="1">IF(D14=0,NA(),RTD("cqg.rtd",,"StudyData", "Close("&amp;$T$2&amp;") When Barix("&amp;$T$2&amp;",reference:=StartOfSession)="&amp;A14&amp;"", "Bar", "", "Close","5","0","All",,,"False","T","EveryTick"))</f>
        <v>#N/A</v>
      </c>
      <c r="V14" s="156" t="e">
        <f ca="1">IF(D14=0,NA(),RTD("cqg.rtd",,"StudyData", "Close("&amp;$V$2&amp;") When Barix("&amp;$V$2&amp;",reference:=StartOfSession)="&amp;A14&amp;"", "Bar", "", "Close","5","0","All",,,"False","T","EveryTick"))</f>
        <v>#N/A</v>
      </c>
      <c r="X14" s="156" t="e">
        <f ca="1">IF(D14=0,NA(),RTD("cqg.rtd",,"StudyData", "Close("&amp;$X$2&amp;") When Barix("&amp;$X$2&amp;",reference:=StartOfSession)="&amp;A14&amp;"", "Bar", "", "Close","5","0","All",,,"False","T","EveryTick"))</f>
        <v>#N/A</v>
      </c>
      <c r="Z14" s="156" t="e">
        <f ca="1">IF(D14=0,NA(),RTD("cqg.rtd",,"StudyData", "Close("&amp;$Z$2&amp;") When Barix("&amp;$Z$2&amp;",reference:=StartOfSession)="&amp;A14&amp;"", "Bar", "", "Close","5","0","All",,,"False","T","EveryTick"))</f>
        <v>#N/A</v>
      </c>
      <c r="AB14" s="156" t="e">
        <f ca="1">IF(D14=0,NA(),RTD("cqg.rtd",,"StudyData", "Close("&amp;$AB$2&amp;") When Barix("&amp;$AB$2&amp;",reference:=StartOfSession)="&amp;A14&amp;"", "Bar", "", "Close","5","0","All",,,"False","T","EveryTick"))</f>
        <v>#N/A</v>
      </c>
      <c r="AD14" s="156" t="e">
        <f ca="1">IF(D14=0,NA(),RTD("cqg.rtd",,"StudyData", "Close("&amp;$AD$2&amp;") When Barix("&amp;$AD$2&amp;",reference:=StartOfSession)="&amp;A14&amp;"", "Bar", "", "Close","5","0","All",,,"False","T","EveryTick"))</f>
        <v>#N/A</v>
      </c>
      <c r="AF14" s="156" t="e">
        <f ca="1">IF(D14=0,NA(),RTD("cqg.rtd",,"StudyData", "Close("&amp;$AF$2&amp;") When Barix("&amp;$AF$2&amp;",reference:=StartOfSession)="&amp;A14&amp;"", "Bar", "", "Close","5","0","All",,,"False","T","EveryTick"))</f>
        <v>#N/A</v>
      </c>
      <c r="AH14" s="156" t="e">
        <f ca="1">IF(D14=0,NA(),RTD("cqg.rtd",,"StudyData", "Close("&amp;$AH$2&amp;") When Barix("&amp;$AH$2&amp;",reference:=StartOfSession)="&amp;A14&amp;"", "Bar", "", "Close","5","0","All",,,"False","T","EveryTick"))</f>
        <v>#N/A</v>
      </c>
      <c r="AJ14" s="156" t="e">
        <f ca="1">IF(D14=0,NA(),RTD("cqg.rtd",,"StudyData", "Close("&amp;$AJ$2&amp;") When Barix("&amp;$AJ$2&amp;",reference:=StartOfSession)="&amp;A14&amp;"", "Bar", "", "Close","5","0","All",,,"False","T","EveryTick"))</f>
        <v>#N/A</v>
      </c>
      <c r="AL14" s="156" t="e">
        <f ca="1">IF(D14=0,NA(),RTD("cqg.rtd",,"StudyData", "Close("&amp;$AL$2&amp;") When Barix("&amp;$AL$2&amp;",reference:=StartOfSession)="&amp;A14&amp;"", "Bar", "", "Close","5","0","All",,,"False","T","EveryTick"))</f>
        <v>#N/A</v>
      </c>
      <c r="AN14" s="156" t="e">
        <f ca="1">IF(D14=0,NA(),RTD("cqg.rtd",,"StudyData", "Close("&amp;$AN$2&amp;") When Barix("&amp;$AN$2&amp;",reference:=StartOfSession)="&amp;A14&amp;"", "Bar", "", "Close","5","0","All",,,"False","T","EveryTick"))</f>
        <v>#N/A</v>
      </c>
      <c r="AP14" s="156" t="e">
        <f ca="1">IF(D14=0,NA(),RTD("cqg.rtd",,"StudyData", "Close("&amp;$AP$2&amp;") When Barix("&amp;$AP$2&amp;",reference:=StartOfSession)="&amp;A14&amp;"", "Bar", "", "Close","5","0","All",,,"False","T","EveryTick"))</f>
        <v>#N/A</v>
      </c>
      <c r="AR14" s="156" t="e">
        <f ca="1">IF(D14=0,NA(),RTD("cqg.rtd",,"StudyData", "Close("&amp;$AR$2&amp;") When Barix("&amp;$AR$2&amp;",reference:=StartOfSession)="&amp;A14&amp;"", "Bar", "", "Close","5","0","All",,,"False","T","EveryTick"))</f>
        <v>#N/A</v>
      </c>
      <c r="AT14" s="156" t="e">
        <f ca="1">IF(D14=0,NA(),RTD("cqg.rtd",,"StudyData", "Close("&amp;$AT$2&amp;") When Barix("&amp;$AT$2&amp;",reference:=StartOfSession)="&amp;A14&amp;"", "Bar", "", "Close","5","0","All",,,"False","T","EveryTick"))</f>
        <v>#N/A</v>
      </c>
      <c r="AV14" s="156" t="e">
        <f ca="1">IF(D14=0,NA(),RTD("cqg.rtd",,"StudyData", "Close("&amp;$AV$2&amp;") When Barix("&amp;$AV$2&amp;",reference:=StartOfSession)="&amp;A14&amp;"", "Bar", "", "Close","5","0","All",,,"False","T","EveryTick"))</f>
        <v>#N/A</v>
      </c>
      <c r="AX14" s="156" t="e">
        <f ca="1">IF(D14=0,NA(),RTD("cqg.rtd",,"StudyData", "Close("&amp;$AX$2&amp;") When Barix("&amp;$AX$2&amp;",reference:=StartOfSession)="&amp;A14&amp;"", "Bar", "", "Close","5","0","All",,,"False","T","EveryTick"))</f>
        <v>#N/A</v>
      </c>
      <c r="AZ14" s="156" t="e">
        <f ca="1">IF(D14=0,NA(),RTD("cqg.rtd",,"StudyData", "Close("&amp;$AZ$2&amp;") When Barix("&amp;$AZ$2&amp;",reference:=StartOfSession)="&amp;A14&amp;"", "Bar", "", "Close","5","0","All",,,"False","T","EveryTick"))</f>
        <v>#N/A</v>
      </c>
      <c r="BB14" s="156" t="e">
        <f ca="1">IF(D14=0,NA(),RTD("cqg.rtd",,"StudyData", "Close("&amp;$BB$2&amp;") When Barix("&amp;$BB$2&amp;",reference:=StartOfSession)="&amp;A14&amp;"", "Bar", "", "Close","5","0","All",,,"False","T","EveryTick"))</f>
        <v>#N/A</v>
      </c>
      <c r="BD14" s="156" t="e">
        <f ca="1">IF(D14=0,NA(),RTD("cqg.rtd",,"StudyData", "Close("&amp;$BD$2&amp;") When Barix("&amp;$BD$2&amp;",reference:=StartOfSession)="&amp;A14&amp;"", "Bar", "", "Close","5","0","All",,,"False","T","EveryTick"))</f>
        <v>#N/A</v>
      </c>
      <c r="BF14" s="156" t="e">
        <f ca="1">IF(D14=0,NA(),RTD("cqg.rtd",,"StudyData", "Close("&amp;$BF$2&amp;") When Barix("&amp;$BF$2&amp;",reference:=StartOfSession)="&amp;A14&amp;"", "Bar", "", "Close","5","0","All",,,"False","T","EveryTick"))</f>
        <v>#N/A</v>
      </c>
      <c r="BH14" s="156" t="e">
        <f ca="1">IF(D14=0,NA(),RTD("cqg.rtd",,"StudyData", "Close("&amp;$BH$2&amp;") When Barix("&amp;$BH$2&amp;",reference:=StartOfSession)="&amp;A14&amp;"", "Bar", "", "Close","5","0","All",,,"False","T","EveryTick"))</f>
        <v>#N/A</v>
      </c>
      <c r="BJ14" s="156" t="e">
        <f ca="1">IF(D14=0,NA(),RTD("cqg.rtd",,"StudyData", "Close("&amp;$BJ$2&amp;") When Barix("&amp;$BJ$2&amp;",reference:=StartOfSession)="&amp;A14&amp;"", "Bar", "", "Close","5","0","All",,,"False","T","EveryTick"))</f>
        <v>#N/A</v>
      </c>
    </row>
    <row r="15" spans="1:62" x14ac:dyDescent="0.3">
      <c r="A15" s="156">
        <f t="shared" si="1"/>
        <v>11</v>
      </c>
      <c r="B15" s="160" t="e">
        <f ca="1">IF(D15=0,NA(),RTD("cqg.rtd",,"StudyData", "Close("&amp;$B$2&amp;") When Barix("&amp;$B$2&amp;",reference:=StartOfSession)="&amp;A15&amp;"", "Bar", "", "Close","5","0","All",,,"False","T","EveryTick"))</f>
        <v>#N/A</v>
      </c>
      <c r="C15" s="161">
        <v>0.3923611111111111</v>
      </c>
      <c r="D15" s="156">
        <f t="shared" ca="1" si="0"/>
        <v>0</v>
      </c>
      <c r="F15" s="156" t="e">
        <f ca="1">IF(D15=0,NA(),RTD("cqg.rtd",,"StudyData", "Close("&amp;$F$2&amp;") When Barix("&amp;$F$2&amp;",reference:=StartOfSession)="&amp;A15&amp;"", "Bar", "", "Close","5","0","All",,,"False","T","EveryTick"))</f>
        <v>#N/A</v>
      </c>
      <c r="H15" s="156" t="e">
        <f ca="1">IF(D15=0,NA(),RTD("cqg.rtd",,"StudyData", "Close("&amp;$H$2&amp;") When Barix("&amp;$H$2&amp;",reference:=StartOfSession)="&amp;A15&amp;"", "Bar", "", "Close","5","0","All",,,"False","T","EveryTick"))</f>
        <v>#N/A</v>
      </c>
      <c r="J15" s="156" t="e">
        <f ca="1">IF(D15=0,NA(),RTD("cqg.rtd",,"StudyData", "Close("&amp;$J$2&amp;") When Barix("&amp;$J$2&amp;",reference:=StartOfSession)="&amp;A15&amp;"", "Bar", "", "Close","5","0","All",,,"False","T","EveryTick"))</f>
        <v>#N/A</v>
      </c>
      <c r="L15" s="156" t="e">
        <f ca="1">IF(D15=0,NA(),RTD("cqg.rtd",,"StudyData", "Close("&amp;$L$2&amp;") When Barix("&amp;$L$2&amp;",reference:=StartOfSession)="&amp;A15&amp;"", "Bar", "", "Close","5","0","All",,,"False","T","EveryTick"))</f>
        <v>#N/A</v>
      </c>
      <c r="N15" s="156" t="e">
        <f ca="1">IF(D15=0,NA(),RTD("cqg.rtd",,"StudyData", "Close("&amp;$N$2&amp;") When Barix("&amp;$N$2&amp;",reference:=StartOfSession)="&amp;A15&amp;"", "Bar", "", "Close","5","0","All",,,"False","T","EveryTick"))</f>
        <v>#N/A</v>
      </c>
      <c r="P15" s="156" t="e">
        <f ca="1">IF(D15=0,NA(),RTD("cqg.rtd",,"StudyData", "Close("&amp;$P$2&amp;") When Barix("&amp;$P$2&amp;",reference:=StartOfSession)="&amp;A15&amp;"", "Bar", "", "Close","5","0","All",,,"False","T","EveryTick"))</f>
        <v>#N/A</v>
      </c>
      <c r="R15" s="156" t="e">
        <f ca="1">IF(D15=0,NA(),RTD("cqg.rtd",,"StudyData", "Close("&amp;$R$2&amp;") When Barix("&amp;$R$2&amp;",reference:=StartOfSession)="&amp;A15&amp;"", "Bar", "", "Close","5","0","All",,,"False","T","EveryTick"))</f>
        <v>#N/A</v>
      </c>
      <c r="T15" s="156" t="e">
        <f ca="1">IF(D15=0,NA(),RTD("cqg.rtd",,"StudyData", "Close("&amp;$T$2&amp;") When Barix("&amp;$T$2&amp;",reference:=StartOfSession)="&amp;A15&amp;"", "Bar", "", "Close","5","0","All",,,"False","T","EveryTick"))</f>
        <v>#N/A</v>
      </c>
      <c r="V15" s="156" t="e">
        <f ca="1">IF(D15=0,NA(),RTD("cqg.rtd",,"StudyData", "Close("&amp;$V$2&amp;") When Barix("&amp;$V$2&amp;",reference:=StartOfSession)="&amp;A15&amp;"", "Bar", "", "Close","5","0","All",,,"False","T","EveryTick"))</f>
        <v>#N/A</v>
      </c>
      <c r="X15" s="156" t="e">
        <f ca="1">IF(D15=0,NA(),RTD("cqg.rtd",,"StudyData", "Close("&amp;$X$2&amp;") When Barix("&amp;$X$2&amp;",reference:=StartOfSession)="&amp;A15&amp;"", "Bar", "", "Close","5","0","All",,,"False","T","EveryTick"))</f>
        <v>#N/A</v>
      </c>
      <c r="Z15" s="156" t="e">
        <f ca="1">IF(D15=0,NA(),RTD("cqg.rtd",,"StudyData", "Close("&amp;$Z$2&amp;") When Barix("&amp;$Z$2&amp;",reference:=StartOfSession)="&amp;A15&amp;"", "Bar", "", "Close","5","0","All",,,"False","T","EveryTick"))</f>
        <v>#N/A</v>
      </c>
      <c r="AB15" s="156" t="e">
        <f ca="1">IF(D15=0,NA(),RTD("cqg.rtd",,"StudyData", "Close("&amp;$AB$2&amp;") When Barix("&amp;$AB$2&amp;",reference:=StartOfSession)="&amp;A15&amp;"", "Bar", "", "Close","5","0","All",,,"False","T","EveryTick"))</f>
        <v>#N/A</v>
      </c>
      <c r="AD15" s="156" t="e">
        <f ca="1">IF(D15=0,NA(),RTD("cqg.rtd",,"StudyData", "Close("&amp;$AD$2&amp;") When Barix("&amp;$AD$2&amp;",reference:=StartOfSession)="&amp;A15&amp;"", "Bar", "", "Close","5","0","All",,,"False","T","EveryTick"))</f>
        <v>#N/A</v>
      </c>
      <c r="AF15" s="156" t="e">
        <f ca="1">IF(D15=0,NA(),RTD("cqg.rtd",,"StudyData", "Close("&amp;$AF$2&amp;") When Barix("&amp;$AF$2&amp;",reference:=StartOfSession)="&amp;A15&amp;"", "Bar", "", "Close","5","0","All",,,"False","T","EveryTick"))</f>
        <v>#N/A</v>
      </c>
      <c r="AH15" s="156" t="e">
        <f ca="1">IF(D15=0,NA(),RTD("cqg.rtd",,"StudyData", "Close("&amp;$AH$2&amp;") When Barix("&amp;$AH$2&amp;",reference:=StartOfSession)="&amp;A15&amp;"", "Bar", "", "Close","5","0","All",,,"False","T","EveryTick"))</f>
        <v>#N/A</v>
      </c>
      <c r="AJ15" s="156" t="e">
        <f ca="1">IF(D15=0,NA(),RTD("cqg.rtd",,"StudyData", "Close("&amp;$AJ$2&amp;") When Barix("&amp;$AJ$2&amp;",reference:=StartOfSession)="&amp;A15&amp;"", "Bar", "", "Close","5","0","All",,,"False","T","EveryTick"))</f>
        <v>#N/A</v>
      </c>
      <c r="AL15" s="156" t="e">
        <f ca="1">IF(D15=0,NA(),RTD("cqg.rtd",,"StudyData", "Close("&amp;$AL$2&amp;") When Barix("&amp;$AL$2&amp;",reference:=StartOfSession)="&amp;A15&amp;"", "Bar", "", "Close","5","0","All",,,"False","T","EveryTick"))</f>
        <v>#N/A</v>
      </c>
      <c r="AN15" s="156" t="e">
        <f ca="1">IF(D15=0,NA(),RTD("cqg.rtd",,"StudyData", "Close("&amp;$AN$2&amp;") When Barix("&amp;$AN$2&amp;",reference:=StartOfSession)="&amp;A15&amp;"", "Bar", "", "Close","5","0","All",,,"False","T","EveryTick"))</f>
        <v>#N/A</v>
      </c>
      <c r="AP15" s="156" t="e">
        <f ca="1">IF(D15=0,NA(),RTD("cqg.rtd",,"StudyData", "Close("&amp;$AP$2&amp;") When Barix("&amp;$AP$2&amp;",reference:=StartOfSession)="&amp;A15&amp;"", "Bar", "", "Close","5","0","All",,,"False","T","EveryTick"))</f>
        <v>#N/A</v>
      </c>
      <c r="AR15" s="156" t="e">
        <f ca="1">IF(D15=0,NA(),RTD("cqg.rtd",,"StudyData", "Close("&amp;$AR$2&amp;") When Barix("&amp;$AR$2&amp;",reference:=StartOfSession)="&amp;A15&amp;"", "Bar", "", "Close","5","0","All",,,"False","T","EveryTick"))</f>
        <v>#N/A</v>
      </c>
      <c r="AT15" s="156" t="e">
        <f ca="1">IF(D15=0,NA(),RTD("cqg.rtd",,"StudyData", "Close("&amp;$AT$2&amp;") When Barix("&amp;$AT$2&amp;",reference:=StartOfSession)="&amp;A15&amp;"", "Bar", "", "Close","5","0","All",,,"False","T","EveryTick"))</f>
        <v>#N/A</v>
      </c>
      <c r="AV15" s="156" t="e">
        <f ca="1">IF(D15=0,NA(),RTD("cqg.rtd",,"StudyData", "Close("&amp;$AV$2&amp;") When Barix("&amp;$AV$2&amp;",reference:=StartOfSession)="&amp;A15&amp;"", "Bar", "", "Close","5","0","All",,,"False","T","EveryTick"))</f>
        <v>#N/A</v>
      </c>
      <c r="AX15" s="156" t="e">
        <f ca="1">IF(D15=0,NA(),RTD("cqg.rtd",,"StudyData", "Close("&amp;$AX$2&amp;") When Barix("&amp;$AX$2&amp;",reference:=StartOfSession)="&amp;A15&amp;"", "Bar", "", "Close","5","0","All",,,"False","T","EveryTick"))</f>
        <v>#N/A</v>
      </c>
      <c r="AZ15" s="156" t="e">
        <f ca="1">IF(D15=0,NA(),RTD("cqg.rtd",,"StudyData", "Close("&amp;$AZ$2&amp;") When Barix("&amp;$AZ$2&amp;",reference:=StartOfSession)="&amp;A15&amp;"", "Bar", "", "Close","5","0","All",,,"False","T","EveryTick"))</f>
        <v>#N/A</v>
      </c>
      <c r="BB15" s="156" t="e">
        <f ca="1">IF(D15=0,NA(),RTD("cqg.rtd",,"StudyData", "Close("&amp;$BB$2&amp;") When Barix("&amp;$BB$2&amp;",reference:=StartOfSession)="&amp;A15&amp;"", "Bar", "", "Close","5","0","All",,,"False","T","EveryTick"))</f>
        <v>#N/A</v>
      </c>
      <c r="BD15" s="156" t="e">
        <f ca="1">IF(D15=0,NA(),RTD("cqg.rtd",,"StudyData", "Close("&amp;$BD$2&amp;") When Barix("&amp;$BD$2&amp;",reference:=StartOfSession)="&amp;A15&amp;"", "Bar", "", "Close","5","0","All",,,"False","T","EveryTick"))</f>
        <v>#N/A</v>
      </c>
      <c r="BF15" s="156" t="e">
        <f ca="1">IF(D15=0,NA(),RTD("cqg.rtd",,"StudyData", "Close("&amp;$BF$2&amp;") When Barix("&amp;$BF$2&amp;",reference:=StartOfSession)="&amp;A15&amp;"", "Bar", "", "Close","5","0","All",,,"False","T","EveryTick"))</f>
        <v>#N/A</v>
      </c>
      <c r="BH15" s="156" t="e">
        <f ca="1">IF(D15=0,NA(),RTD("cqg.rtd",,"StudyData", "Close("&amp;$BH$2&amp;") When Barix("&amp;$BH$2&amp;",reference:=StartOfSession)="&amp;A15&amp;"", "Bar", "", "Close","5","0","All",,,"False","T","EveryTick"))</f>
        <v>#N/A</v>
      </c>
      <c r="BJ15" s="156" t="e">
        <f ca="1">IF(D15=0,NA(),RTD("cqg.rtd",,"StudyData", "Close("&amp;$BJ$2&amp;") When Barix("&amp;$BJ$2&amp;",reference:=StartOfSession)="&amp;A15&amp;"", "Bar", "", "Close","5","0","All",,,"False","T","EveryTick"))</f>
        <v>#N/A</v>
      </c>
    </row>
    <row r="16" spans="1:62" x14ac:dyDescent="0.3">
      <c r="A16" s="156">
        <f t="shared" si="1"/>
        <v>12</v>
      </c>
      <c r="B16" s="160" t="e">
        <f ca="1">IF(D16=0,NA(),RTD("cqg.rtd",,"StudyData", "Close("&amp;$B$2&amp;") When Barix("&amp;$B$2&amp;",reference:=StartOfSession)="&amp;A16&amp;"", "Bar", "", "Close","5","0","All",,,"False","T","EveryTick"))</f>
        <v>#N/A</v>
      </c>
      <c r="C16" s="161">
        <v>0.39583333333333331</v>
      </c>
      <c r="D16" s="156">
        <f t="shared" ca="1" si="0"/>
        <v>0</v>
      </c>
      <c r="F16" s="156" t="e">
        <f ca="1">IF(D16=0,NA(),RTD("cqg.rtd",,"StudyData", "Close("&amp;$F$2&amp;") When Barix("&amp;$F$2&amp;",reference:=StartOfSession)="&amp;A16&amp;"", "Bar", "", "Close","5","0","All",,,"False","T","EveryTick"))</f>
        <v>#N/A</v>
      </c>
      <c r="H16" s="156" t="e">
        <f ca="1">IF(D16=0,NA(),RTD("cqg.rtd",,"StudyData", "Close("&amp;$H$2&amp;") When Barix("&amp;$H$2&amp;",reference:=StartOfSession)="&amp;A16&amp;"", "Bar", "", "Close","5","0","All",,,"False","T","EveryTick"))</f>
        <v>#N/A</v>
      </c>
      <c r="J16" s="156" t="e">
        <f ca="1">IF(D16=0,NA(),RTD("cqg.rtd",,"StudyData", "Close("&amp;$J$2&amp;") When Barix("&amp;$J$2&amp;",reference:=StartOfSession)="&amp;A16&amp;"", "Bar", "", "Close","5","0","All",,,"False","T","EveryTick"))</f>
        <v>#N/A</v>
      </c>
      <c r="L16" s="156" t="e">
        <f ca="1">IF(D16=0,NA(),RTD("cqg.rtd",,"StudyData", "Close("&amp;$L$2&amp;") When Barix("&amp;$L$2&amp;",reference:=StartOfSession)="&amp;A16&amp;"", "Bar", "", "Close","5","0","All",,,"False","T","EveryTick"))</f>
        <v>#N/A</v>
      </c>
      <c r="N16" s="156" t="e">
        <f ca="1">IF(D16=0,NA(),RTD("cqg.rtd",,"StudyData", "Close("&amp;$N$2&amp;") When Barix("&amp;$N$2&amp;",reference:=StartOfSession)="&amp;A16&amp;"", "Bar", "", "Close","5","0","All",,,"False","T","EveryTick"))</f>
        <v>#N/A</v>
      </c>
      <c r="P16" s="156" t="e">
        <f ca="1">IF(D16=0,NA(),RTD("cqg.rtd",,"StudyData", "Close("&amp;$P$2&amp;") When Barix("&amp;$P$2&amp;",reference:=StartOfSession)="&amp;A16&amp;"", "Bar", "", "Close","5","0","All",,,"False","T","EveryTick"))</f>
        <v>#N/A</v>
      </c>
      <c r="R16" s="156" t="e">
        <f ca="1">IF(D16=0,NA(),RTD("cqg.rtd",,"StudyData", "Close("&amp;$R$2&amp;") When Barix("&amp;$R$2&amp;",reference:=StartOfSession)="&amp;A16&amp;"", "Bar", "", "Close","5","0","All",,,"False","T","EveryTick"))</f>
        <v>#N/A</v>
      </c>
      <c r="T16" s="156" t="e">
        <f ca="1">IF(D16=0,NA(),RTD("cqg.rtd",,"StudyData", "Close("&amp;$T$2&amp;") When Barix("&amp;$T$2&amp;",reference:=StartOfSession)="&amp;A16&amp;"", "Bar", "", "Close","5","0","All",,,"False","T","EveryTick"))</f>
        <v>#N/A</v>
      </c>
      <c r="V16" s="156" t="e">
        <f ca="1">IF(D16=0,NA(),RTD("cqg.rtd",,"StudyData", "Close("&amp;$V$2&amp;") When Barix("&amp;$V$2&amp;",reference:=StartOfSession)="&amp;A16&amp;"", "Bar", "", "Close","5","0","All",,,"False","T","EveryTick"))</f>
        <v>#N/A</v>
      </c>
      <c r="X16" s="156" t="e">
        <f ca="1">IF(D16=0,NA(),RTD("cqg.rtd",,"StudyData", "Close("&amp;$X$2&amp;") When Barix("&amp;$X$2&amp;",reference:=StartOfSession)="&amp;A16&amp;"", "Bar", "", "Close","5","0","All",,,"False","T","EveryTick"))</f>
        <v>#N/A</v>
      </c>
      <c r="Z16" s="156" t="e">
        <f ca="1">IF(D16=0,NA(),RTD("cqg.rtd",,"StudyData", "Close("&amp;$Z$2&amp;") When Barix("&amp;$Z$2&amp;",reference:=StartOfSession)="&amp;A16&amp;"", "Bar", "", "Close","5","0","All",,,"False","T","EveryTick"))</f>
        <v>#N/A</v>
      </c>
      <c r="AB16" s="156" t="e">
        <f ca="1">IF(D16=0,NA(),RTD("cqg.rtd",,"StudyData", "Close("&amp;$AB$2&amp;") When Barix("&amp;$AB$2&amp;",reference:=StartOfSession)="&amp;A16&amp;"", "Bar", "", "Close","5","0","All",,,"False","T","EveryTick"))</f>
        <v>#N/A</v>
      </c>
      <c r="AD16" s="156" t="e">
        <f ca="1">IF(D16=0,NA(),RTD("cqg.rtd",,"StudyData", "Close("&amp;$AD$2&amp;") When Barix("&amp;$AD$2&amp;",reference:=StartOfSession)="&amp;A16&amp;"", "Bar", "", "Close","5","0","All",,,"False","T","EveryTick"))</f>
        <v>#N/A</v>
      </c>
      <c r="AF16" s="156" t="e">
        <f ca="1">IF(D16=0,NA(),RTD("cqg.rtd",,"StudyData", "Close("&amp;$AF$2&amp;") When Barix("&amp;$AF$2&amp;",reference:=StartOfSession)="&amp;A16&amp;"", "Bar", "", "Close","5","0","All",,,"False","T","EveryTick"))</f>
        <v>#N/A</v>
      </c>
      <c r="AH16" s="156" t="e">
        <f ca="1">IF(D16=0,NA(),RTD("cqg.rtd",,"StudyData", "Close("&amp;$AH$2&amp;") When Barix("&amp;$AH$2&amp;",reference:=StartOfSession)="&amp;A16&amp;"", "Bar", "", "Close","5","0","All",,,"False","T","EveryTick"))</f>
        <v>#N/A</v>
      </c>
      <c r="AJ16" s="156" t="e">
        <f ca="1">IF(D16=0,NA(),RTD("cqg.rtd",,"StudyData", "Close("&amp;$AJ$2&amp;") When Barix("&amp;$AJ$2&amp;",reference:=StartOfSession)="&amp;A16&amp;"", "Bar", "", "Close","5","0","All",,,"False","T","EveryTick"))</f>
        <v>#N/A</v>
      </c>
      <c r="AL16" s="156" t="e">
        <f ca="1">IF(D16=0,NA(),RTD("cqg.rtd",,"StudyData", "Close("&amp;$AL$2&amp;") When Barix("&amp;$AL$2&amp;",reference:=StartOfSession)="&amp;A16&amp;"", "Bar", "", "Close","5","0","All",,,"False","T","EveryTick"))</f>
        <v>#N/A</v>
      </c>
      <c r="AN16" s="156" t="e">
        <f ca="1">IF(D16=0,NA(),RTD("cqg.rtd",,"StudyData", "Close("&amp;$AN$2&amp;") When Barix("&amp;$AN$2&amp;",reference:=StartOfSession)="&amp;A16&amp;"", "Bar", "", "Close","5","0","All",,,"False","T","EveryTick"))</f>
        <v>#N/A</v>
      </c>
      <c r="AP16" s="156" t="e">
        <f ca="1">IF(D16=0,NA(),RTD("cqg.rtd",,"StudyData", "Close("&amp;$AP$2&amp;") When Barix("&amp;$AP$2&amp;",reference:=StartOfSession)="&amp;A16&amp;"", "Bar", "", "Close","5","0","All",,,"False","T","EveryTick"))</f>
        <v>#N/A</v>
      </c>
      <c r="AR16" s="156" t="e">
        <f ca="1">IF(D16=0,NA(),RTD("cqg.rtd",,"StudyData", "Close("&amp;$AR$2&amp;") When Barix("&amp;$AR$2&amp;",reference:=StartOfSession)="&amp;A16&amp;"", "Bar", "", "Close","5","0","All",,,"False","T","EveryTick"))</f>
        <v>#N/A</v>
      </c>
      <c r="AT16" s="156" t="e">
        <f ca="1">IF(D16=0,NA(),RTD("cqg.rtd",,"StudyData", "Close("&amp;$AT$2&amp;") When Barix("&amp;$AT$2&amp;",reference:=StartOfSession)="&amp;A16&amp;"", "Bar", "", "Close","5","0","All",,,"False","T","EveryTick"))</f>
        <v>#N/A</v>
      </c>
      <c r="AV16" s="156" t="e">
        <f ca="1">IF(D16=0,NA(),RTD("cqg.rtd",,"StudyData", "Close("&amp;$AV$2&amp;") When Barix("&amp;$AV$2&amp;",reference:=StartOfSession)="&amp;A16&amp;"", "Bar", "", "Close","5","0","All",,,"False","T","EveryTick"))</f>
        <v>#N/A</v>
      </c>
      <c r="AX16" s="156" t="e">
        <f ca="1">IF(D16=0,NA(),RTD("cqg.rtd",,"StudyData", "Close("&amp;$AX$2&amp;") When Barix("&amp;$AX$2&amp;",reference:=StartOfSession)="&amp;A16&amp;"", "Bar", "", "Close","5","0","All",,,"False","T","EveryTick"))</f>
        <v>#N/A</v>
      </c>
      <c r="AZ16" s="156" t="e">
        <f ca="1">IF(D16=0,NA(),RTD("cqg.rtd",,"StudyData", "Close("&amp;$AZ$2&amp;") When Barix("&amp;$AZ$2&amp;",reference:=StartOfSession)="&amp;A16&amp;"", "Bar", "", "Close","5","0","All",,,"False","T","EveryTick"))</f>
        <v>#N/A</v>
      </c>
      <c r="BB16" s="156" t="e">
        <f ca="1">IF(D16=0,NA(),RTD("cqg.rtd",,"StudyData", "Close("&amp;$BB$2&amp;") When Barix("&amp;$BB$2&amp;",reference:=StartOfSession)="&amp;A16&amp;"", "Bar", "", "Close","5","0","All",,,"False","T","EveryTick"))</f>
        <v>#N/A</v>
      </c>
      <c r="BD16" s="156" t="e">
        <f ca="1">IF(D16=0,NA(),RTD("cqg.rtd",,"StudyData", "Close("&amp;$BD$2&amp;") When Barix("&amp;$BD$2&amp;",reference:=StartOfSession)="&amp;A16&amp;"", "Bar", "", "Close","5","0","All",,,"False","T","EveryTick"))</f>
        <v>#N/A</v>
      </c>
      <c r="BF16" s="156" t="e">
        <f ca="1">IF(D16=0,NA(),RTD("cqg.rtd",,"StudyData", "Close("&amp;$BF$2&amp;") When Barix("&amp;$BF$2&amp;",reference:=StartOfSession)="&amp;A16&amp;"", "Bar", "", "Close","5","0","All",,,"False","T","EveryTick"))</f>
        <v>#N/A</v>
      </c>
      <c r="BH16" s="156" t="e">
        <f ca="1">IF(D16=0,NA(),RTD("cqg.rtd",,"StudyData", "Close("&amp;$BH$2&amp;") When Barix("&amp;$BH$2&amp;",reference:=StartOfSession)="&amp;A16&amp;"", "Bar", "", "Close","5","0","All",,,"False","T","EveryTick"))</f>
        <v>#N/A</v>
      </c>
      <c r="BJ16" s="156" t="e">
        <f ca="1">IF(D16=0,NA(),RTD("cqg.rtd",,"StudyData", "Close("&amp;$BJ$2&amp;") When Barix("&amp;$BJ$2&amp;",reference:=StartOfSession)="&amp;A16&amp;"", "Bar", "", "Close","5","0","All",,,"False","T","EveryTick"))</f>
        <v>#N/A</v>
      </c>
    </row>
    <row r="17" spans="1:62" x14ac:dyDescent="0.3">
      <c r="A17" s="156">
        <f t="shared" si="1"/>
        <v>13</v>
      </c>
      <c r="B17" s="160" t="e">
        <f ca="1">IF(D17=0,NA(),RTD("cqg.rtd",,"StudyData", "Close("&amp;$B$2&amp;") When Barix("&amp;$B$2&amp;",reference:=StartOfSession)="&amp;A17&amp;"", "Bar", "", "Close","5","0","All",,,"False","T","EveryTick"))</f>
        <v>#N/A</v>
      </c>
      <c r="C17" s="161">
        <v>0.39930555555555558</v>
      </c>
      <c r="D17" s="156">
        <f t="shared" ca="1" si="0"/>
        <v>0</v>
      </c>
      <c r="F17" s="156" t="e">
        <f ca="1">IF(D17=0,NA(),RTD("cqg.rtd",,"StudyData", "Close("&amp;$F$2&amp;") When Barix("&amp;$F$2&amp;",reference:=StartOfSession)="&amp;A17&amp;"", "Bar", "", "Close","5","0","All",,,"False","T","EveryTick"))</f>
        <v>#N/A</v>
      </c>
      <c r="H17" s="156" t="e">
        <f ca="1">IF(D17=0,NA(),RTD("cqg.rtd",,"StudyData", "Close("&amp;$H$2&amp;") When Barix("&amp;$H$2&amp;",reference:=StartOfSession)="&amp;A17&amp;"", "Bar", "", "Close","5","0","All",,,"False","T","EveryTick"))</f>
        <v>#N/A</v>
      </c>
      <c r="J17" s="156" t="e">
        <f ca="1">IF(D17=0,NA(),RTD("cqg.rtd",,"StudyData", "Close("&amp;$J$2&amp;") When Barix("&amp;$J$2&amp;",reference:=StartOfSession)="&amp;A17&amp;"", "Bar", "", "Close","5","0","All",,,"False","T","EveryTick"))</f>
        <v>#N/A</v>
      </c>
      <c r="L17" s="156" t="e">
        <f ca="1">IF(D17=0,NA(),RTD("cqg.rtd",,"StudyData", "Close("&amp;$L$2&amp;") When Barix("&amp;$L$2&amp;",reference:=StartOfSession)="&amp;A17&amp;"", "Bar", "", "Close","5","0","All",,,"False","T","EveryTick"))</f>
        <v>#N/A</v>
      </c>
      <c r="N17" s="156" t="e">
        <f ca="1">IF(D17=0,NA(),RTD("cqg.rtd",,"StudyData", "Close("&amp;$N$2&amp;") When Barix("&amp;$N$2&amp;",reference:=StartOfSession)="&amp;A17&amp;"", "Bar", "", "Close","5","0","All",,,"False","T","EveryTick"))</f>
        <v>#N/A</v>
      </c>
      <c r="P17" s="156" t="e">
        <f ca="1">IF(D17=0,NA(),RTD("cqg.rtd",,"StudyData", "Close("&amp;$P$2&amp;") When Barix("&amp;$P$2&amp;",reference:=StartOfSession)="&amp;A17&amp;"", "Bar", "", "Close","5","0","All",,,"False","T","EveryTick"))</f>
        <v>#N/A</v>
      </c>
      <c r="R17" s="156" t="e">
        <f ca="1">IF(D17=0,NA(),RTD("cqg.rtd",,"StudyData", "Close("&amp;$R$2&amp;") When Barix("&amp;$R$2&amp;",reference:=StartOfSession)="&amp;A17&amp;"", "Bar", "", "Close","5","0","All",,,"False","T","EveryTick"))</f>
        <v>#N/A</v>
      </c>
      <c r="T17" s="156" t="e">
        <f ca="1">IF(D17=0,NA(),RTD("cqg.rtd",,"StudyData", "Close("&amp;$T$2&amp;") When Barix("&amp;$T$2&amp;",reference:=StartOfSession)="&amp;A17&amp;"", "Bar", "", "Close","5","0","All",,,"False","T","EveryTick"))</f>
        <v>#N/A</v>
      </c>
      <c r="V17" s="156" t="e">
        <f ca="1">IF(D17=0,NA(),RTD("cqg.rtd",,"StudyData", "Close("&amp;$V$2&amp;") When Barix("&amp;$V$2&amp;",reference:=StartOfSession)="&amp;A17&amp;"", "Bar", "", "Close","5","0","All",,,"False","T","EveryTick"))</f>
        <v>#N/A</v>
      </c>
      <c r="X17" s="156" t="e">
        <f ca="1">IF(D17=0,NA(),RTD("cqg.rtd",,"StudyData", "Close("&amp;$X$2&amp;") When Barix("&amp;$X$2&amp;",reference:=StartOfSession)="&amp;A17&amp;"", "Bar", "", "Close","5","0","All",,,"False","T","EveryTick"))</f>
        <v>#N/A</v>
      </c>
      <c r="Z17" s="156" t="e">
        <f ca="1">IF(D17=0,NA(),RTD("cqg.rtd",,"StudyData", "Close("&amp;$Z$2&amp;") When Barix("&amp;$Z$2&amp;",reference:=StartOfSession)="&amp;A17&amp;"", "Bar", "", "Close","5","0","All",,,"False","T","EveryTick"))</f>
        <v>#N/A</v>
      </c>
      <c r="AB17" s="156" t="e">
        <f ca="1">IF(D17=0,NA(),RTD("cqg.rtd",,"StudyData", "Close("&amp;$AB$2&amp;") When Barix("&amp;$AB$2&amp;",reference:=StartOfSession)="&amp;A17&amp;"", "Bar", "", "Close","5","0","All",,,"False","T","EveryTick"))</f>
        <v>#N/A</v>
      </c>
      <c r="AD17" s="156" t="e">
        <f ca="1">IF(D17=0,NA(),RTD("cqg.rtd",,"StudyData", "Close("&amp;$AD$2&amp;") When Barix("&amp;$AD$2&amp;",reference:=StartOfSession)="&amp;A17&amp;"", "Bar", "", "Close","5","0","All",,,"False","T","EveryTick"))</f>
        <v>#N/A</v>
      </c>
      <c r="AF17" s="156" t="e">
        <f ca="1">IF(D17=0,NA(),RTD("cqg.rtd",,"StudyData", "Close("&amp;$AF$2&amp;") When Barix("&amp;$AF$2&amp;",reference:=StartOfSession)="&amp;A17&amp;"", "Bar", "", "Close","5","0","All",,,"False","T","EveryTick"))</f>
        <v>#N/A</v>
      </c>
      <c r="AH17" s="156" t="e">
        <f ca="1">IF(D17=0,NA(),RTD("cqg.rtd",,"StudyData", "Close("&amp;$AH$2&amp;") When Barix("&amp;$AH$2&amp;",reference:=StartOfSession)="&amp;A17&amp;"", "Bar", "", "Close","5","0","All",,,"False","T","EveryTick"))</f>
        <v>#N/A</v>
      </c>
      <c r="AJ17" s="156" t="e">
        <f ca="1">IF(D17=0,NA(),RTD("cqg.rtd",,"StudyData", "Close("&amp;$AJ$2&amp;") When Barix("&amp;$AJ$2&amp;",reference:=StartOfSession)="&amp;A17&amp;"", "Bar", "", "Close","5","0","All",,,"False","T","EveryTick"))</f>
        <v>#N/A</v>
      </c>
      <c r="AL17" s="156" t="e">
        <f ca="1">IF(D17=0,NA(),RTD("cqg.rtd",,"StudyData", "Close("&amp;$AL$2&amp;") When Barix("&amp;$AL$2&amp;",reference:=StartOfSession)="&amp;A17&amp;"", "Bar", "", "Close","5","0","All",,,"False","T","EveryTick"))</f>
        <v>#N/A</v>
      </c>
      <c r="AN17" s="156" t="e">
        <f ca="1">IF(D17=0,NA(),RTD("cqg.rtd",,"StudyData", "Close("&amp;$AN$2&amp;") When Barix("&amp;$AN$2&amp;",reference:=StartOfSession)="&amp;A17&amp;"", "Bar", "", "Close","5","0","All",,,"False","T","EveryTick"))</f>
        <v>#N/A</v>
      </c>
      <c r="AP17" s="156" t="e">
        <f ca="1">IF(D17=0,NA(),RTD("cqg.rtd",,"StudyData", "Close("&amp;$AP$2&amp;") When Barix("&amp;$AP$2&amp;",reference:=StartOfSession)="&amp;A17&amp;"", "Bar", "", "Close","5","0","All",,,"False","T","EveryTick"))</f>
        <v>#N/A</v>
      </c>
      <c r="AR17" s="156" t="e">
        <f ca="1">IF(D17=0,NA(),RTD("cqg.rtd",,"StudyData", "Close("&amp;$AR$2&amp;") When Barix("&amp;$AR$2&amp;",reference:=StartOfSession)="&amp;A17&amp;"", "Bar", "", "Close","5","0","All",,,"False","T","EveryTick"))</f>
        <v>#N/A</v>
      </c>
      <c r="AT17" s="156" t="e">
        <f ca="1">IF(D17=0,NA(),RTD("cqg.rtd",,"StudyData", "Close("&amp;$AT$2&amp;") When Barix("&amp;$AT$2&amp;",reference:=StartOfSession)="&amp;A17&amp;"", "Bar", "", "Close","5","0","All",,,"False","T","EveryTick"))</f>
        <v>#N/A</v>
      </c>
      <c r="AV17" s="156" t="e">
        <f ca="1">IF(D17=0,NA(),RTD("cqg.rtd",,"StudyData", "Close("&amp;$AV$2&amp;") When Barix("&amp;$AV$2&amp;",reference:=StartOfSession)="&amp;A17&amp;"", "Bar", "", "Close","5","0","All",,,"False","T","EveryTick"))</f>
        <v>#N/A</v>
      </c>
      <c r="AX17" s="156" t="e">
        <f ca="1">IF(D17=0,NA(),RTD("cqg.rtd",,"StudyData", "Close("&amp;$AX$2&amp;") When Barix("&amp;$AX$2&amp;",reference:=StartOfSession)="&amp;A17&amp;"", "Bar", "", "Close","5","0","All",,,"False","T","EveryTick"))</f>
        <v>#N/A</v>
      </c>
      <c r="AZ17" s="156" t="e">
        <f ca="1">IF(D17=0,NA(),RTD("cqg.rtd",,"StudyData", "Close("&amp;$AZ$2&amp;") When Barix("&amp;$AZ$2&amp;",reference:=StartOfSession)="&amp;A17&amp;"", "Bar", "", "Close","5","0","All",,,"False","T","EveryTick"))</f>
        <v>#N/A</v>
      </c>
      <c r="BB17" s="156" t="e">
        <f ca="1">IF(D17=0,NA(),RTD("cqg.rtd",,"StudyData", "Close("&amp;$BB$2&amp;") When Barix("&amp;$BB$2&amp;",reference:=StartOfSession)="&amp;A17&amp;"", "Bar", "", "Close","5","0","All",,,"False","T","EveryTick"))</f>
        <v>#N/A</v>
      </c>
      <c r="BD17" s="156" t="e">
        <f ca="1">IF(D17=0,NA(),RTD("cqg.rtd",,"StudyData", "Close("&amp;$BD$2&amp;") When Barix("&amp;$BD$2&amp;",reference:=StartOfSession)="&amp;A17&amp;"", "Bar", "", "Close","5","0","All",,,"False","T","EveryTick"))</f>
        <v>#N/A</v>
      </c>
      <c r="BF17" s="156" t="e">
        <f ca="1">IF(D17=0,NA(),RTD("cqg.rtd",,"StudyData", "Close("&amp;$BF$2&amp;") When Barix("&amp;$BF$2&amp;",reference:=StartOfSession)="&amp;A17&amp;"", "Bar", "", "Close","5","0","All",,,"False","T","EveryTick"))</f>
        <v>#N/A</v>
      </c>
      <c r="BH17" s="156" t="e">
        <f ca="1">IF(D17=0,NA(),RTD("cqg.rtd",,"StudyData", "Close("&amp;$BH$2&amp;") When Barix("&amp;$BH$2&amp;",reference:=StartOfSession)="&amp;A17&amp;"", "Bar", "", "Close","5","0","All",,,"False","T","EveryTick"))</f>
        <v>#N/A</v>
      </c>
      <c r="BJ17" s="156" t="e">
        <f ca="1">IF(D17=0,NA(),RTD("cqg.rtd",,"StudyData", "Close("&amp;$BJ$2&amp;") When Barix("&amp;$BJ$2&amp;",reference:=StartOfSession)="&amp;A17&amp;"", "Bar", "", "Close","5","0","All",,,"False","T","EveryTick"))</f>
        <v>#N/A</v>
      </c>
    </row>
    <row r="18" spans="1:62" x14ac:dyDescent="0.3">
      <c r="A18" s="156">
        <f t="shared" si="1"/>
        <v>14</v>
      </c>
      <c r="B18" s="160" t="e">
        <f ca="1">IF(D18=0,NA(),RTD("cqg.rtd",,"StudyData", "Close("&amp;$B$2&amp;") When Barix("&amp;$B$2&amp;",reference:=StartOfSession)="&amp;A18&amp;"", "Bar", "", "Close","5","0","All",,,"False","T","EveryTick"))</f>
        <v>#N/A</v>
      </c>
      <c r="C18" s="161">
        <v>0.40277777777777773</v>
      </c>
      <c r="D18" s="156">
        <f t="shared" ca="1" si="0"/>
        <v>0</v>
      </c>
      <c r="F18" s="156" t="e">
        <f ca="1">IF(D18=0,NA(),RTD("cqg.rtd",,"StudyData", "Close("&amp;$F$2&amp;") When Barix("&amp;$F$2&amp;",reference:=StartOfSession)="&amp;A18&amp;"", "Bar", "", "Close","5","0","All",,,"False","T","EveryTick"))</f>
        <v>#N/A</v>
      </c>
      <c r="H18" s="156" t="e">
        <f ca="1">IF(D18=0,NA(),RTD("cqg.rtd",,"StudyData", "Close("&amp;$H$2&amp;") When Barix("&amp;$H$2&amp;",reference:=StartOfSession)="&amp;A18&amp;"", "Bar", "", "Close","5","0","All",,,"False","T","EveryTick"))</f>
        <v>#N/A</v>
      </c>
      <c r="J18" s="156" t="e">
        <f ca="1">IF(D18=0,NA(),RTD("cqg.rtd",,"StudyData", "Close("&amp;$J$2&amp;") When Barix("&amp;$J$2&amp;",reference:=StartOfSession)="&amp;A18&amp;"", "Bar", "", "Close","5","0","All",,,"False","T","EveryTick"))</f>
        <v>#N/A</v>
      </c>
      <c r="L18" s="156" t="e">
        <f ca="1">IF(D18=0,NA(),RTD("cqg.rtd",,"StudyData", "Close("&amp;$L$2&amp;") When Barix("&amp;$L$2&amp;",reference:=StartOfSession)="&amp;A18&amp;"", "Bar", "", "Close","5","0","All",,,"False","T","EveryTick"))</f>
        <v>#N/A</v>
      </c>
      <c r="N18" s="156" t="e">
        <f ca="1">IF(D18=0,NA(),RTD("cqg.rtd",,"StudyData", "Close("&amp;$N$2&amp;") When Barix("&amp;$N$2&amp;",reference:=StartOfSession)="&amp;A18&amp;"", "Bar", "", "Close","5","0","All",,,"False","T","EveryTick"))</f>
        <v>#N/A</v>
      </c>
      <c r="P18" s="156" t="e">
        <f ca="1">IF(D18=0,NA(),RTD("cqg.rtd",,"StudyData", "Close("&amp;$P$2&amp;") When Barix("&amp;$P$2&amp;",reference:=StartOfSession)="&amp;A18&amp;"", "Bar", "", "Close","5","0","All",,,"False","T","EveryTick"))</f>
        <v>#N/A</v>
      </c>
      <c r="R18" s="156" t="e">
        <f ca="1">IF(D18=0,NA(),RTD("cqg.rtd",,"StudyData", "Close("&amp;$R$2&amp;") When Barix("&amp;$R$2&amp;",reference:=StartOfSession)="&amp;A18&amp;"", "Bar", "", "Close","5","0","All",,,"False","T","EveryTick"))</f>
        <v>#N/A</v>
      </c>
      <c r="T18" s="156" t="e">
        <f ca="1">IF(D18=0,NA(),RTD("cqg.rtd",,"StudyData", "Close("&amp;$T$2&amp;") When Barix("&amp;$T$2&amp;",reference:=StartOfSession)="&amp;A18&amp;"", "Bar", "", "Close","5","0","All",,,"False","T","EveryTick"))</f>
        <v>#N/A</v>
      </c>
      <c r="V18" s="156" t="e">
        <f ca="1">IF(D18=0,NA(),RTD("cqg.rtd",,"StudyData", "Close("&amp;$V$2&amp;") When Barix("&amp;$V$2&amp;",reference:=StartOfSession)="&amp;A18&amp;"", "Bar", "", "Close","5","0","All",,,"False","T","EveryTick"))</f>
        <v>#N/A</v>
      </c>
      <c r="X18" s="156" t="e">
        <f ca="1">IF(D18=0,NA(),RTD("cqg.rtd",,"StudyData", "Close("&amp;$X$2&amp;") When Barix("&amp;$X$2&amp;",reference:=StartOfSession)="&amp;A18&amp;"", "Bar", "", "Close","5","0","All",,,"False","T","EveryTick"))</f>
        <v>#N/A</v>
      </c>
      <c r="Z18" s="156" t="e">
        <f ca="1">IF(D18=0,NA(),RTD("cqg.rtd",,"StudyData", "Close("&amp;$Z$2&amp;") When Barix("&amp;$Z$2&amp;",reference:=StartOfSession)="&amp;A18&amp;"", "Bar", "", "Close","5","0","All",,,"False","T","EveryTick"))</f>
        <v>#N/A</v>
      </c>
      <c r="AB18" s="156" t="e">
        <f ca="1">IF(D18=0,NA(),RTD("cqg.rtd",,"StudyData", "Close("&amp;$AB$2&amp;") When Barix("&amp;$AB$2&amp;",reference:=StartOfSession)="&amp;A18&amp;"", "Bar", "", "Close","5","0","All",,,"False","T","EveryTick"))</f>
        <v>#N/A</v>
      </c>
      <c r="AD18" s="156" t="e">
        <f ca="1">IF(D18=0,NA(),RTD("cqg.rtd",,"StudyData", "Close("&amp;$AD$2&amp;") When Barix("&amp;$AD$2&amp;",reference:=StartOfSession)="&amp;A18&amp;"", "Bar", "", "Close","5","0","All",,,"False","T","EveryTick"))</f>
        <v>#N/A</v>
      </c>
      <c r="AF18" s="156" t="e">
        <f ca="1">IF(D18=0,NA(),RTD("cqg.rtd",,"StudyData", "Close("&amp;$AF$2&amp;") When Barix("&amp;$AF$2&amp;",reference:=StartOfSession)="&amp;A18&amp;"", "Bar", "", "Close","5","0","All",,,"False","T","EveryTick"))</f>
        <v>#N/A</v>
      </c>
      <c r="AH18" s="156" t="e">
        <f ca="1">IF(D18=0,NA(),RTD("cqg.rtd",,"StudyData", "Close("&amp;$AH$2&amp;") When Barix("&amp;$AH$2&amp;",reference:=StartOfSession)="&amp;A18&amp;"", "Bar", "", "Close","5","0","All",,,"False","T","EveryTick"))</f>
        <v>#N/A</v>
      </c>
      <c r="AJ18" s="156" t="e">
        <f ca="1">IF(D18=0,NA(),RTD("cqg.rtd",,"StudyData", "Close("&amp;$AJ$2&amp;") When Barix("&amp;$AJ$2&amp;",reference:=StartOfSession)="&amp;A18&amp;"", "Bar", "", "Close","5","0","All",,,"False","T","EveryTick"))</f>
        <v>#N/A</v>
      </c>
      <c r="AL18" s="156" t="e">
        <f ca="1">IF(D18=0,NA(),RTD("cqg.rtd",,"StudyData", "Close("&amp;$AL$2&amp;") When Barix("&amp;$AL$2&amp;",reference:=StartOfSession)="&amp;A18&amp;"", "Bar", "", "Close","5","0","All",,,"False","T","EveryTick"))</f>
        <v>#N/A</v>
      </c>
      <c r="AN18" s="156" t="e">
        <f ca="1">IF(D18=0,NA(),RTD("cqg.rtd",,"StudyData", "Close("&amp;$AN$2&amp;") When Barix("&amp;$AN$2&amp;",reference:=StartOfSession)="&amp;A18&amp;"", "Bar", "", "Close","5","0","All",,,"False","T","EveryTick"))</f>
        <v>#N/A</v>
      </c>
      <c r="AP18" s="156" t="e">
        <f ca="1">IF(D18=0,NA(),RTD("cqg.rtd",,"StudyData", "Close("&amp;$AP$2&amp;") When Barix("&amp;$AP$2&amp;",reference:=StartOfSession)="&amp;A18&amp;"", "Bar", "", "Close","5","0","All",,,"False","T","EveryTick"))</f>
        <v>#N/A</v>
      </c>
      <c r="AR18" s="156" t="e">
        <f ca="1">IF(D18=0,NA(),RTD("cqg.rtd",,"StudyData", "Close("&amp;$AR$2&amp;") When Barix("&amp;$AR$2&amp;",reference:=StartOfSession)="&amp;A18&amp;"", "Bar", "", "Close","5","0","All",,,"False","T","EveryTick"))</f>
        <v>#N/A</v>
      </c>
      <c r="AT18" s="156" t="e">
        <f ca="1">IF(D18=0,NA(),RTD("cqg.rtd",,"StudyData", "Close("&amp;$AT$2&amp;") When Barix("&amp;$AT$2&amp;",reference:=StartOfSession)="&amp;A18&amp;"", "Bar", "", "Close","5","0","All",,,"False","T","EveryTick"))</f>
        <v>#N/A</v>
      </c>
      <c r="AV18" s="156" t="e">
        <f ca="1">IF(D18=0,NA(),RTD("cqg.rtd",,"StudyData", "Close("&amp;$AV$2&amp;") When Barix("&amp;$AV$2&amp;",reference:=StartOfSession)="&amp;A18&amp;"", "Bar", "", "Close","5","0","All",,,"False","T","EveryTick"))</f>
        <v>#N/A</v>
      </c>
      <c r="AX18" s="156" t="e">
        <f ca="1">IF(D18=0,NA(),RTD("cqg.rtd",,"StudyData", "Close("&amp;$AX$2&amp;") When Barix("&amp;$AX$2&amp;",reference:=StartOfSession)="&amp;A18&amp;"", "Bar", "", "Close","5","0","All",,,"False","T","EveryTick"))</f>
        <v>#N/A</v>
      </c>
      <c r="AZ18" s="156" t="e">
        <f ca="1">IF(D18=0,NA(),RTD("cqg.rtd",,"StudyData", "Close("&amp;$AZ$2&amp;") When Barix("&amp;$AZ$2&amp;",reference:=StartOfSession)="&amp;A18&amp;"", "Bar", "", "Close","5","0","All",,,"False","T","EveryTick"))</f>
        <v>#N/A</v>
      </c>
      <c r="BB18" s="156" t="e">
        <f ca="1">IF(D18=0,NA(),RTD("cqg.rtd",,"StudyData", "Close("&amp;$BB$2&amp;") When Barix("&amp;$BB$2&amp;",reference:=StartOfSession)="&amp;A18&amp;"", "Bar", "", "Close","5","0","All",,,"False","T","EveryTick"))</f>
        <v>#N/A</v>
      </c>
      <c r="BD18" s="156" t="e">
        <f ca="1">IF(D18=0,NA(),RTD("cqg.rtd",,"StudyData", "Close("&amp;$BD$2&amp;") When Barix("&amp;$BD$2&amp;",reference:=StartOfSession)="&amp;A18&amp;"", "Bar", "", "Close","5","0","All",,,"False","T","EveryTick"))</f>
        <v>#N/A</v>
      </c>
      <c r="BF18" s="156" t="e">
        <f ca="1">IF(D18=0,NA(),RTD("cqg.rtd",,"StudyData", "Close("&amp;$BF$2&amp;") When Barix("&amp;$BF$2&amp;",reference:=StartOfSession)="&amp;A18&amp;"", "Bar", "", "Close","5","0","All",,,"False","T","EveryTick"))</f>
        <v>#N/A</v>
      </c>
      <c r="BH18" s="156" t="e">
        <f ca="1">IF(D18=0,NA(),RTD("cqg.rtd",,"StudyData", "Close("&amp;$BH$2&amp;") When Barix("&amp;$BH$2&amp;",reference:=StartOfSession)="&amp;A18&amp;"", "Bar", "", "Close","5","0","All",,,"False","T","EveryTick"))</f>
        <v>#N/A</v>
      </c>
      <c r="BJ18" s="156" t="e">
        <f ca="1">IF(D18=0,NA(),RTD("cqg.rtd",,"StudyData", "Close("&amp;$BJ$2&amp;") When Barix("&amp;$BJ$2&amp;",reference:=StartOfSession)="&amp;A18&amp;"", "Bar", "", "Close","5","0","All",,,"False","T","EveryTick"))</f>
        <v>#N/A</v>
      </c>
    </row>
    <row r="19" spans="1:62" x14ac:dyDescent="0.3">
      <c r="A19" s="156">
        <f t="shared" si="1"/>
        <v>15</v>
      </c>
      <c r="B19" s="160" t="e">
        <f ca="1">IF(D19=0,NA(),RTD("cqg.rtd",,"StudyData", "Close("&amp;$B$2&amp;") When Barix("&amp;$B$2&amp;",reference:=StartOfSession)="&amp;A19&amp;"", "Bar", "", "Close","5","0","All",,,"False","T","EveryTick"))</f>
        <v>#N/A</v>
      </c>
      <c r="C19" s="161">
        <v>0.40625</v>
      </c>
      <c r="D19" s="156">
        <f t="shared" ca="1" si="0"/>
        <v>0</v>
      </c>
      <c r="F19" s="156" t="e">
        <f ca="1">IF(D19=0,NA(),RTD("cqg.rtd",,"StudyData", "Close("&amp;$F$2&amp;") When Barix("&amp;$F$2&amp;",reference:=StartOfSession)="&amp;A19&amp;"", "Bar", "", "Close","5","0","All",,,"False","T","EveryTick"))</f>
        <v>#N/A</v>
      </c>
      <c r="H19" s="156" t="e">
        <f ca="1">IF(D19=0,NA(),RTD("cqg.rtd",,"StudyData", "Close("&amp;$H$2&amp;") When Barix("&amp;$H$2&amp;",reference:=StartOfSession)="&amp;A19&amp;"", "Bar", "", "Close","5","0","All",,,"False","T","EveryTick"))</f>
        <v>#N/A</v>
      </c>
      <c r="J19" s="156" t="e">
        <f ca="1">IF(D19=0,NA(),RTD("cqg.rtd",,"StudyData", "Close("&amp;$J$2&amp;") When Barix("&amp;$J$2&amp;",reference:=StartOfSession)="&amp;A19&amp;"", "Bar", "", "Close","5","0","All",,,"False","T","EveryTick"))</f>
        <v>#N/A</v>
      </c>
      <c r="L19" s="156" t="e">
        <f ca="1">IF(D19=0,NA(),RTD("cqg.rtd",,"StudyData", "Close("&amp;$L$2&amp;") When Barix("&amp;$L$2&amp;",reference:=StartOfSession)="&amp;A19&amp;"", "Bar", "", "Close","5","0","All",,,"False","T","EveryTick"))</f>
        <v>#N/A</v>
      </c>
      <c r="N19" s="156" t="e">
        <f ca="1">IF(D19=0,NA(),RTD("cqg.rtd",,"StudyData", "Close("&amp;$N$2&amp;") When Barix("&amp;$N$2&amp;",reference:=StartOfSession)="&amp;A19&amp;"", "Bar", "", "Close","5","0","All",,,"False","T","EveryTick"))</f>
        <v>#N/A</v>
      </c>
      <c r="P19" s="156" t="e">
        <f ca="1">IF(D19=0,NA(),RTD("cqg.rtd",,"StudyData", "Close("&amp;$P$2&amp;") When Barix("&amp;$P$2&amp;",reference:=StartOfSession)="&amp;A19&amp;"", "Bar", "", "Close","5","0","All",,,"False","T","EveryTick"))</f>
        <v>#N/A</v>
      </c>
      <c r="R19" s="156" t="e">
        <f ca="1">IF(D19=0,NA(),RTD("cqg.rtd",,"StudyData", "Close("&amp;$R$2&amp;") When Barix("&amp;$R$2&amp;",reference:=StartOfSession)="&amp;A19&amp;"", "Bar", "", "Close","5","0","All",,,"False","T","EveryTick"))</f>
        <v>#N/A</v>
      </c>
      <c r="T19" s="156" t="e">
        <f ca="1">IF(D19=0,NA(),RTD("cqg.rtd",,"StudyData", "Close("&amp;$T$2&amp;") When Barix("&amp;$T$2&amp;",reference:=StartOfSession)="&amp;A19&amp;"", "Bar", "", "Close","5","0","All",,,"False","T","EveryTick"))</f>
        <v>#N/A</v>
      </c>
      <c r="V19" s="156" t="e">
        <f ca="1">IF(D19=0,NA(),RTD("cqg.rtd",,"StudyData", "Close("&amp;$V$2&amp;") When Barix("&amp;$V$2&amp;",reference:=StartOfSession)="&amp;A19&amp;"", "Bar", "", "Close","5","0","All",,,"False","T","EveryTick"))</f>
        <v>#N/A</v>
      </c>
      <c r="X19" s="156" t="e">
        <f ca="1">IF(D19=0,NA(),RTD("cqg.rtd",,"StudyData", "Close("&amp;$X$2&amp;") When Barix("&amp;$X$2&amp;",reference:=StartOfSession)="&amp;A19&amp;"", "Bar", "", "Close","5","0","All",,,"False","T","EveryTick"))</f>
        <v>#N/A</v>
      </c>
      <c r="Z19" s="156" t="e">
        <f ca="1">IF(D19=0,NA(),RTD("cqg.rtd",,"StudyData", "Close("&amp;$Z$2&amp;") When Barix("&amp;$Z$2&amp;",reference:=StartOfSession)="&amp;A19&amp;"", "Bar", "", "Close","5","0","All",,,"False","T","EveryTick"))</f>
        <v>#N/A</v>
      </c>
      <c r="AB19" s="156" t="e">
        <f ca="1">IF(D19=0,NA(),RTD("cqg.rtd",,"StudyData", "Close("&amp;$AB$2&amp;") When Barix("&amp;$AB$2&amp;",reference:=StartOfSession)="&amp;A19&amp;"", "Bar", "", "Close","5","0","All",,,"False","T","EveryTick"))</f>
        <v>#N/A</v>
      </c>
      <c r="AD19" s="156" t="e">
        <f ca="1">IF(D19=0,NA(),RTD("cqg.rtd",,"StudyData", "Close("&amp;$AD$2&amp;") When Barix("&amp;$AD$2&amp;",reference:=StartOfSession)="&amp;A19&amp;"", "Bar", "", "Close","5","0","All",,,"False","T","EveryTick"))</f>
        <v>#N/A</v>
      </c>
      <c r="AF19" s="156" t="e">
        <f ca="1">IF(D19=0,NA(),RTD("cqg.rtd",,"StudyData", "Close("&amp;$AF$2&amp;") When Barix("&amp;$AF$2&amp;",reference:=StartOfSession)="&amp;A19&amp;"", "Bar", "", "Close","5","0","All",,,"False","T","EveryTick"))</f>
        <v>#N/A</v>
      </c>
      <c r="AH19" s="156" t="e">
        <f ca="1">IF(D19=0,NA(),RTD("cqg.rtd",,"StudyData", "Close("&amp;$AH$2&amp;") When Barix("&amp;$AH$2&amp;",reference:=StartOfSession)="&amp;A19&amp;"", "Bar", "", "Close","5","0","All",,,"False","T","EveryTick"))</f>
        <v>#N/A</v>
      </c>
      <c r="AJ19" s="156" t="e">
        <f ca="1">IF(D19=0,NA(),RTD("cqg.rtd",,"StudyData", "Close("&amp;$AJ$2&amp;") When Barix("&amp;$AJ$2&amp;",reference:=StartOfSession)="&amp;A19&amp;"", "Bar", "", "Close","5","0","All",,,"False","T","EveryTick"))</f>
        <v>#N/A</v>
      </c>
      <c r="AL19" s="156" t="e">
        <f ca="1">IF(D19=0,NA(),RTD("cqg.rtd",,"StudyData", "Close("&amp;$AL$2&amp;") When Barix("&amp;$AL$2&amp;",reference:=StartOfSession)="&amp;A19&amp;"", "Bar", "", "Close","5","0","All",,,"False","T","EveryTick"))</f>
        <v>#N/A</v>
      </c>
      <c r="AN19" s="156" t="e">
        <f ca="1">IF(D19=0,NA(),RTD("cqg.rtd",,"StudyData", "Close("&amp;$AN$2&amp;") When Barix("&amp;$AN$2&amp;",reference:=StartOfSession)="&amp;A19&amp;"", "Bar", "", "Close","5","0","All",,,"False","T","EveryTick"))</f>
        <v>#N/A</v>
      </c>
      <c r="AP19" s="156" t="e">
        <f ca="1">IF(D19=0,NA(),RTD("cqg.rtd",,"StudyData", "Close("&amp;$AP$2&amp;") When Barix("&amp;$AP$2&amp;",reference:=StartOfSession)="&amp;A19&amp;"", "Bar", "", "Close","5","0","All",,,"False","T","EveryTick"))</f>
        <v>#N/A</v>
      </c>
      <c r="AR19" s="156" t="e">
        <f ca="1">IF(D19=0,NA(),RTD("cqg.rtd",,"StudyData", "Close("&amp;$AR$2&amp;") When Barix("&amp;$AR$2&amp;",reference:=StartOfSession)="&amp;A19&amp;"", "Bar", "", "Close","5","0","All",,,"False","T","EveryTick"))</f>
        <v>#N/A</v>
      </c>
      <c r="AT19" s="156" t="e">
        <f ca="1">IF(D19=0,NA(),RTD("cqg.rtd",,"StudyData", "Close("&amp;$AT$2&amp;") When Barix("&amp;$AT$2&amp;",reference:=StartOfSession)="&amp;A19&amp;"", "Bar", "", "Close","5","0","All",,,"False","T","EveryTick"))</f>
        <v>#N/A</v>
      </c>
      <c r="AV19" s="156" t="e">
        <f ca="1">IF(D19=0,NA(),RTD("cqg.rtd",,"StudyData", "Close("&amp;$AV$2&amp;") When Barix("&amp;$AV$2&amp;",reference:=StartOfSession)="&amp;A19&amp;"", "Bar", "", "Close","5","0","All",,,"False","T","EveryTick"))</f>
        <v>#N/A</v>
      </c>
      <c r="AX19" s="156" t="e">
        <f ca="1">IF(D19=0,NA(),RTD("cqg.rtd",,"StudyData", "Close("&amp;$AX$2&amp;") When Barix("&amp;$AX$2&amp;",reference:=StartOfSession)="&amp;A19&amp;"", "Bar", "", "Close","5","0","All",,,"False","T","EveryTick"))</f>
        <v>#N/A</v>
      </c>
      <c r="AZ19" s="156" t="e">
        <f ca="1">IF(D19=0,NA(),RTD("cqg.rtd",,"StudyData", "Close("&amp;$AZ$2&amp;") When Barix("&amp;$AZ$2&amp;",reference:=StartOfSession)="&amp;A19&amp;"", "Bar", "", "Close","5","0","All",,,"False","T","EveryTick"))</f>
        <v>#N/A</v>
      </c>
      <c r="BB19" s="156" t="e">
        <f ca="1">IF(D19=0,NA(),RTD("cqg.rtd",,"StudyData", "Close("&amp;$BB$2&amp;") When Barix("&amp;$BB$2&amp;",reference:=StartOfSession)="&amp;A19&amp;"", "Bar", "", "Close","5","0","All",,,"False","T","EveryTick"))</f>
        <v>#N/A</v>
      </c>
      <c r="BD19" s="156" t="e">
        <f ca="1">IF(D19=0,NA(),RTD("cqg.rtd",,"StudyData", "Close("&amp;$BD$2&amp;") When Barix("&amp;$BD$2&amp;",reference:=StartOfSession)="&amp;A19&amp;"", "Bar", "", "Close","5","0","All",,,"False","T","EveryTick"))</f>
        <v>#N/A</v>
      </c>
      <c r="BF19" s="156" t="e">
        <f ca="1">IF(D19=0,NA(),RTD("cqg.rtd",,"StudyData", "Close("&amp;$BF$2&amp;") When Barix("&amp;$BF$2&amp;",reference:=StartOfSession)="&amp;A19&amp;"", "Bar", "", "Close","5","0","All",,,"False","T","EveryTick"))</f>
        <v>#N/A</v>
      </c>
      <c r="BH19" s="156" t="e">
        <f ca="1">IF(D19=0,NA(),RTD("cqg.rtd",,"StudyData", "Close("&amp;$BH$2&amp;") When Barix("&amp;$BH$2&amp;",reference:=StartOfSession)="&amp;A19&amp;"", "Bar", "", "Close","5","0","All",,,"False","T","EveryTick"))</f>
        <v>#N/A</v>
      </c>
      <c r="BJ19" s="156" t="e">
        <f ca="1">IF(D19=0,NA(),RTD("cqg.rtd",,"StudyData", "Close("&amp;$BJ$2&amp;") When Barix("&amp;$BJ$2&amp;",reference:=StartOfSession)="&amp;A19&amp;"", "Bar", "", "Close","5","0","All",,,"False","T","EveryTick"))</f>
        <v>#N/A</v>
      </c>
    </row>
    <row r="20" spans="1:62" x14ac:dyDescent="0.3">
      <c r="A20" s="156">
        <f t="shared" si="1"/>
        <v>16</v>
      </c>
      <c r="B20" s="160" t="e">
        <f ca="1">IF(D20=0,NA(),RTD("cqg.rtd",,"StudyData", "Close("&amp;$B$2&amp;") When Barix("&amp;$B$2&amp;",reference:=StartOfSession)="&amp;A20&amp;"", "Bar", "", "Close","5","0","All",,,"False","T","EveryTick"))</f>
        <v>#N/A</v>
      </c>
      <c r="C20" s="161">
        <v>0.40972222222222227</v>
      </c>
      <c r="D20" s="156">
        <f t="shared" ca="1" si="0"/>
        <v>0</v>
      </c>
      <c r="F20" s="156" t="e">
        <f ca="1">IF(D20=0,NA(),RTD("cqg.rtd",,"StudyData", "Close("&amp;$F$2&amp;") When Barix("&amp;$F$2&amp;",reference:=StartOfSession)="&amp;A20&amp;"", "Bar", "", "Close","5","0","All",,,"False","T","EveryTick"))</f>
        <v>#N/A</v>
      </c>
      <c r="H20" s="156" t="e">
        <f ca="1">IF(D20=0,NA(),RTD("cqg.rtd",,"StudyData", "Close("&amp;$H$2&amp;") When Barix("&amp;$H$2&amp;",reference:=StartOfSession)="&amp;A20&amp;"", "Bar", "", "Close","5","0","All",,,"False","T","EveryTick"))</f>
        <v>#N/A</v>
      </c>
      <c r="J20" s="156" t="e">
        <f ca="1">IF(D20=0,NA(),RTD("cqg.rtd",,"StudyData", "Close("&amp;$J$2&amp;") When Barix("&amp;$J$2&amp;",reference:=StartOfSession)="&amp;A20&amp;"", "Bar", "", "Close","5","0","All",,,"False","T","EveryTick"))</f>
        <v>#N/A</v>
      </c>
      <c r="L20" s="156" t="e">
        <f ca="1">IF(D20=0,NA(),RTD("cqg.rtd",,"StudyData", "Close("&amp;$L$2&amp;") When Barix("&amp;$L$2&amp;",reference:=StartOfSession)="&amp;A20&amp;"", "Bar", "", "Close","5","0","All",,,"False","T","EveryTick"))</f>
        <v>#N/A</v>
      </c>
      <c r="N20" s="156" t="e">
        <f ca="1">IF(D20=0,NA(),RTD("cqg.rtd",,"StudyData", "Close("&amp;$N$2&amp;") When Barix("&amp;$N$2&amp;",reference:=StartOfSession)="&amp;A20&amp;"", "Bar", "", "Close","5","0","All",,,"False","T","EveryTick"))</f>
        <v>#N/A</v>
      </c>
      <c r="P20" s="156" t="e">
        <f ca="1">IF(D20=0,NA(),RTD("cqg.rtd",,"StudyData", "Close("&amp;$P$2&amp;") When Barix("&amp;$P$2&amp;",reference:=StartOfSession)="&amp;A20&amp;"", "Bar", "", "Close","5","0","All",,,"False","T","EveryTick"))</f>
        <v>#N/A</v>
      </c>
      <c r="R20" s="156" t="e">
        <f ca="1">IF(D20=0,NA(),RTD("cqg.rtd",,"StudyData", "Close("&amp;$R$2&amp;") When Barix("&amp;$R$2&amp;",reference:=StartOfSession)="&amp;A20&amp;"", "Bar", "", "Close","5","0","All",,,"False","T","EveryTick"))</f>
        <v>#N/A</v>
      </c>
      <c r="T20" s="156" t="e">
        <f ca="1">IF(D20=0,NA(),RTD("cqg.rtd",,"StudyData", "Close("&amp;$T$2&amp;") When Barix("&amp;$T$2&amp;",reference:=StartOfSession)="&amp;A20&amp;"", "Bar", "", "Close","5","0","All",,,"False","T","EveryTick"))</f>
        <v>#N/A</v>
      </c>
      <c r="V20" s="156" t="e">
        <f ca="1">IF(D20=0,NA(),RTD("cqg.rtd",,"StudyData", "Close("&amp;$V$2&amp;") When Barix("&amp;$V$2&amp;",reference:=StartOfSession)="&amp;A20&amp;"", "Bar", "", "Close","5","0","All",,,"False","T","EveryTick"))</f>
        <v>#N/A</v>
      </c>
      <c r="X20" s="156" t="e">
        <f ca="1">IF(D20=0,NA(),RTD("cqg.rtd",,"StudyData", "Close("&amp;$X$2&amp;") When Barix("&amp;$X$2&amp;",reference:=StartOfSession)="&amp;A20&amp;"", "Bar", "", "Close","5","0","All",,,"False","T","EveryTick"))</f>
        <v>#N/A</v>
      </c>
      <c r="Z20" s="156" t="e">
        <f ca="1">IF(D20=0,NA(),RTD("cqg.rtd",,"StudyData", "Close("&amp;$Z$2&amp;") When Barix("&amp;$Z$2&amp;",reference:=StartOfSession)="&amp;A20&amp;"", "Bar", "", "Close","5","0","All",,,"False","T","EveryTick"))</f>
        <v>#N/A</v>
      </c>
      <c r="AB20" s="156" t="e">
        <f ca="1">IF(D20=0,NA(),RTD("cqg.rtd",,"StudyData", "Close("&amp;$AB$2&amp;") When Barix("&amp;$AB$2&amp;",reference:=StartOfSession)="&amp;A20&amp;"", "Bar", "", "Close","5","0","All",,,"False","T","EveryTick"))</f>
        <v>#N/A</v>
      </c>
      <c r="AD20" s="156" t="e">
        <f ca="1">IF(D20=0,NA(),RTD("cqg.rtd",,"StudyData", "Close("&amp;$AD$2&amp;") When Barix("&amp;$AD$2&amp;",reference:=StartOfSession)="&amp;A20&amp;"", "Bar", "", "Close","5","0","All",,,"False","T","EveryTick"))</f>
        <v>#N/A</v>
      </c>
      <c r="AF20" s="156" t="e">
        <f ca="1">IF(D20=0,NA(),RTD("cqg.rtd",,"StudyData", "Close("&amp;$AF$2&amp;") When Barix("&amp;$AF$2&amp;",reference:=StartOfSession)="&amp;A20&amp;"", "Bar", "", "Close","5","0","All",,,"False","T","EveryTick"))</f>
        <v>#N/A</v>
      </c>
      <c r="AH20" s="156" t="e">
        <f ca="1">IF(D20=0,NA(),RTD("cqg.rtd",,"StudyData", "Close("&amp;$AH$2&amp;") When Barix("&amp;$AH$2&amp;",reference:=StartOfSession)="&amp;A20&amp;"", "Bar", "", "Close","5","0","All",,,"False","T","EveryTick"))</f>
        <v>#N/A</v>
      </c>
      <c r="AJ20" s="156" t="e">
        <f ca="1">IF(D20=0,NA(),RTD("cqg.rtd",,"StudyData", "Close("&amp;$AJ$2&amp;") When Barix("&amp;$AJ$2&amp;",reference:=StartOfSession)="&amp;A20&amp;"", "Bar", "", "Close","5","0","All",,,"False","T","EveryTick"))</f>
        <v>#N/A</v>
      </c>
      <c r="AL20" s="156" t="e">
        <f ca="1">IF(D20=0,NA(),RTD("cqg.rtd",,"StudyData", "Close("&amp;$AL$2&amp;") When Barix("&amp;$AL$2&amp;",reference:=StartOfSession)="&amp;A20&amp;"", "Bar", "", "Close","5","0","All",,,"False","T","EveryTick"))</f>
        <v>#N/A</v>
      </c>
      <c r="AN20" s="156" t="e">
        <f ca="1">IF(D20=0,NA(),RTD("cqg.rtd",,"StudyData", "Close("&amp;$AN$2&amp;") When Barix("&amp;$AN$2&amp;",reference:=StartOfSession)="&amp;A20&amp;"", "Bar", "", "Close","5","0","All",,,"False","T","EveryTick"))</f>
        <v>#N/A</v>
      </c>
      <c r="AP20" s="156" t="e">
        <f ca="1">IF(D20=0,NA(),RTD("cqg.rtd",,"StudyData", "Close("&amp;$AP$2&amp;") When Barix("&amp;$AP$2&amp;",reference:=StartOfSession)="&amp;A20&amp;"", "Bar", "", "Close","5","0","All",,,"False","T","EveryTick"))</f>
        <v>#N/A</v>
      </c>
      <c r="AR20" s="156" t="e">
        <f ca="1">IF(D20=0,NA(),RTD("cqg.rtd",,"StudyData", "Close("&amp;$AR$2&amp;") When Barix("&amp;$AR$2&amp;",reference:=StartOfSession)="&amp;A20&amp;"", "Bar", "", "Close","5","0","All",,,"False","T","EveryTick"))</f>
        <v>#N/A</v>
      </c>
      <c r="AT20" s="156" t="e">
        <f ca="1">IF(D20=0,NA(),RTD("cqg.rtd",,"StudyData", "Close("&amp;$AT$2&amp;") When Barix("&amp;$AT$2&amp;",reference:=StartOfSession)="&amp;A20&amp;"", "Bar", "", "Close","5","0","All",,,"False","T","EveryTick"))</f>
        <v>#N/A</v>
      </c>
      <c r="AV20" s="156" t="e">
        <f ca="1">IF(D20=0,NA(),RTD("cqg.rtd",,"StudyData", "Close("&amp;$AV$2&amp;") When Barix("&amp;$AV$2&amp;",reference:=StartOfSession)="&amp;A20&amp;"", "Bar", "", "Close","5","0","All",,,"False","T","EveryTick"))</f>
        <v>#N/A</v>
      </c>
      <c r="AX20" s="156" t="e">
        <f ca="1">IF(D20=0,NA(),RTD("cqg.rtd",,"StudyData", "Close("&amp;$AX$2&amp;") When Barix("&amp;$AX$2&amp;",reference:=StartOfSession)="&amp;A20&amp;"", "Bar", "", "Close","5","0","All",,,"False","T","EveryTick"))</f>
        <v>#N/A</v>
      </c>
      <c r="AZ20" s="156" t="e">
        <f ca="1">IF(D20=0,NA(),RTD("cqg.rtd",,"StudyData", "Close("&amp;$AZ$2&amp;") When Barix("&amp;$AZ$2&amp;",reference:=StartOfSession)="&amp;A20&amp;"", "Bar", "", "Close","5","0","All",,,"False","T","EveryTick"))</f>
        <v>#N/A</v>
      </c>
      <c r="BB20" s="156" t="e">
        <f ca="1">IF(D20=0,NA(),RTD("cqg.rtd",,"StudyData", "Close("&amp;$BB$2&amp;") When Barix("&amp;$BB$2&amp;",reference:=StartOfSession)="&amp;A20&amp;"", "Bar", "", "Close","5","0","All",,,"False","T","EveryTick"))</f>
        <v>#N/A</v>
      </c>
      <c r="BD20" s="156" t="e">
        <f ca="1">IF(D20=0,NA(),RTD("cqg.rtd",,"StudyData", "Close("&amp;$BD$2&amp;") When Barix("&amp;$BD$2&amp;",reference:=StartOfSession)="&amp;A20&amp;"", "Bar", "", "Close","5","0","All",,,"False","T","EveryTick"))</f>
        <v>#N/A</v>
      </c>
      <c r="BF20" s="156" t="e">
        <f ca="1">IF(D20=0,NA(),RTD("cqg.rtd",,"StudyData", "Close("&amp;$BF$2&amp;") When Barix("&amp;$BF$2&amp;",reference:=StartOfSession)="&amp;A20&amp;"", "Bar", "", "Close","5","0","All",,,"False","T","EveryTick"))</f>
        <v>#N/A</v>
      </c>
      <c r="BH20" s="156" t="e">
        <f ca="1">IF(D20=0,NA(),RTD("cqg.rtd",,"StudyData", "Close("&amp;$BH$2&amp;") When Barix("&amp;$BH$2&amp;",reference:=StartOfSession)="&amp;A20&amp;"", "Bar", "", "Close","5","0","All",,,"False","T","EveryTick"))</f>
        <v>#N/A</v>
      </c>
      <c r="BJ20" s="156" t="e">
        <f ca="1">IF(D20=0,NA(),RTD("cqg.rtd",,"StudyData", "Close("&amp;$BJ$2&amp;") When Barix("&amp;$BJ$2&amp;",reference:=StartOfSession)="&amp;A20&amp;"", "Bar", "", "Close","5","0","All",,,"False","T","EveryTick"))</f>
        <v>#N/A</v>
      </c>
    </row>
    <row r="21" spans="1:62" x14ac:dyDescent="0.3">
      <c r="A21" s="156">
        <f t="shared" si="1"/>
        <v>17</v>
      </c>
      <c r="B21" s="160" t="e">
        <f ca="1">IF(D21=0,NA(),RTD("cqg.rtd",,"StudyData", "Close("&amp;$B$2&amp;") When Barix("&amp;$B$2&amp;",reference:=StartOfSession)="&amp;A21&amp;"", "Bar", "", "Close","5","0","All",,,"False","T","EveryTick"))</f>
        <v>#N/A</v>
      </c>
      <c r="C21" s="161">
        <v>0.41319444444444442</v>
      </c>
      <c r="D21" s="156">
        <f t="shared" ca="1" si="0"/>
        <v>0</v>
      </c>
      <c r="F21" s="156" t="e">
        <f ca="1">IF(D21=0,NA(),RTD("cqg.rtd",,"StudyData", "Close("&amp;$F$2&amp;") When Barix("&amp;$F$2&amp;",reference:=StartOfSession)="&amp;A21&amp;"", "Bar", "", "Close","5","0","All",,,"False","T","EveryTick"))</f>
        <v>#N/A</v>
      </c>
      <c r="H21" s="156" t="e">
        <f ca="1">IF(D21=0,NA(),RTD("cqg.rtd",,"StudyData", "Close("&amp;$H$2&amp;") When Barix("&amp;$H$2&amp;",reference:=StartOfSession)="&amp;A21&amp;"", "Bar", "", "Close","5","0","All",,,"False","T","EveryTick"))</f>
        <v>#N/A</v>
      </c>
      <c r="J21" s="156" t="e">
        <f ca="1">IF(D21=0,NA(),RTD("cqg.rtd",,"StudyData", "Close("&amp;$J$2&amp;") When Barix("&amp;$J$2&amp;",reference:=StartOfSession)="&amp;A21&amp;"", "Bar", "", "Close","5","0","All",,,"False","T","EveryTick"))</f>
        <v>#N/A</v>
      </c>
      <c r="L21" s="156" t="e">
        <f ca="1">IF(D21=0,NA(),RTD("cqg.rtd",,"StudyData", "Close("&amp;$L$2&amp;") When Barix("&amp;$L$2&amp;",reference:=StartOfSession)="&amp;A21&amp;"", "Bar", "", "Close","5","0","All",,,"False","T","EveryTick"))</f>
        <v>#N/A</v>
      </c>
      <c r="N21" s="156" t="e">
        <f ca="1">IF(D21=0,NA(),RTD("cqg.rtd",,"StudyData", "Close("&amp;$N$2&amp;") When Barix("&amp;$N$2&amp;",reference:=StartOfSession)="&amp;A21&amp;"", "Bar", "", "Close","5","0","All",,,"False","T","EveryTick"))</f>
        <v>#N/A</v>
      </c>
      <c r="P21" s="156" t="e">
        <f ca="1">IF(D21=0,NA(),RTD("cqg.rtd",,"StudyData", "Close("&amp;$P$2&amp;") When Barix("&amp;$P$2&amp;",reference:=StartOfSession)="&amp;A21&amp;"", "Bar", "", "Close","5","0","All",,,"False","T","EveryTick"))</f>
        <v>#N/A</v>
      </c>
      <c r="R21" s="156" t="e">
        <f ca="1">IF(D21=0,NA(),RTD("cqg.rtd",,"StudyData", "Close("&amp;$R$2&amp;") When Barix("&amp;$R$2&amp;",reference:=StartOfSession)="&amp;A21&amp;"", "Bar", "", "Close","5","0","All",,,"False","T","EveryTick"))</f>
        <v>#N/A</v>
      </c>
      <c r="T21" s="156" t="e">
        <f ca="1">IF(D21=0,NA(),RTD("cqg.rtd",,"StudyData", "Close("&amp;$T$2&amp;") When Barix("&amp;$T$2&amp;",reference:=StartOfSession)="&amp;A21&amp;"", "Bar", "", "Close","5","0","All",,,"False","T","EveryTick"))</f>
        <v>#N/A</v>
      </c>
      <c r="V21" s="156" t="e">
        <f ca="1">IF(D21=0,NA(),RTD("cqg.rtd",,"StudyData", "Close("&amp;$V$2&amp;") When Barix("&amp;$V$2&amp;",reference:=StartOfSession)="&amp;A21&amp;"", "Bar", "", "Close","5","0","All",,,"False","T","EveryTick"))</f>
        <v>#N/A</v>
      </c>
      <c r="X21" s="156" t="e">
        <f ca="1">IF(D21=0,NA(),RTD("cqg.rtd",,"StudyData", "Close("&amp;$X$2&amp;") When Barix("&amp;$X$2&amp;",reference:=StartOfSession)="&amp;A21&amp;"", "Bar", "", "Close","5","0","All",,,"False","T","EveryTick"))</f>
        <v>#N/A</v>
      </c>
      <c r="Z21" s="156" t="e">
        <f ca="1">IF(D21=0,NA(),RTD("cqg.rtd",,"StudyData", "Close("&amp;$Z$2&amp;") When Barix("&amp;$Z$2&amp;",reference:=StartOfSession)="&amp;A21&amp;"", "Bar", "", "Close","5","0","All",,,"False","T","EveryTick"))</f>
        <v>#N/A</v>
      </c>
      <c r="AB21" s="156" t="e">
        <f ca="1">IF(D21=0,NA(),RTD("cqg.rtd",,"StudyData", "Close("&amp;$AB$2&amp;") When Barix("&amp;$AB$2&amp;",reference:=StartOfSession)="&amp;A21&amp;"", "Bar", "", "Close","5","0","All",,,"False","T","EveryTick"))</f>
        <v>#N/A</v>
      </c>
      <c r="AD21" s="156" t="e">
        <f ca="1">IF(D21=0,NA(),RTD("cqg.rtd",,"StudyData", "Close("&amp;$AD$2&amp;") When Barix("&amp;$AD$2&amp;",reference:=StartOfSession)="&amp;A21&amp;"", "Bar", "", "Close","5","0","All",,,"False","T","EveryTick"))</f>
        <v>#N/A</v>
      </c>
      <c r="AF21" s="156" t="e">
        <f ca="1">IF(D21=0,NA(),RTD("cqg.rtd",,"StudyData", "Close("&amp;$AF$2&amp;") When Barix("&amp;$AF$2&amp;",reference:=StartOfSession)="&amp;A21&amp;"", "Bar", "", "Close","5","0","All",,,"False","T","EveryTick"))</f>
        <v>#N/A</v>
      </c>
      <c r="AH21" s="156" t="e">
        <f ca="1">IF(D21=0,NA(),RTD("cqg.rtd",,"StudyData", "Close("&amp;$AH$2&amp;") When Barix("&amp;$AH$2&amp;",reference:=StartOfSession)="&amp;A21&amp;"", "Bar", "", "Close","5","0","All",,,"False","T","EveryTick"))</f>
        <v>#N/A</v>
      </c>
      <c r="AJ21" s="156" t="e">
        <f ca="1">IF(D21=0,NA(),RTD("cqg.rtd",,"StudyData", "Close("&amp;$AJ$2&amp;") When Barix("&amp;$AJ$2&amp;",reference:=StartOfSession)="&amp;A21&amp;"", "Bar", "", "Close","5","0","All",,,"False","T","EveryTick"))</f>
        <v>#N/A</v>
      </c>
      <c r="AL21" s="156" t="e">
        <f ca="1">IF(D21=0,NA(),RTD("cqg.rtd",,"StudyData", "Close("&amp;$AL$2&amp;") When Barix("&amp;$AL$2&amp;",reference:=StartOfSession)="&amp;A21&amp;"", "Bar", "", "Close","5","0","All",,,"False","T","EveryTick"))</f>
        <v>#N/A</v>
      </c>
      <c r="AN21" s="156" t="e">
        <f ca="1">IF(D21=0,NA(),RTD("cqg.rtd",,"StudyData", "Close("&amp;$AN$2&amp;") When Barix("&amp;$AN$2&amp;",reference:=StartOfSession)="&amp;A21&amp;"", "Bar", "", "Close","5","0","All",,,"False","T","EveryTick"))</f>
        <v>#N/A</v>
      </c>
      <c r="AP21" s="156" t="e">
        <f ca="1">IF(D21=0,NA(),RTD("cqg.rtd",,"StudyData", "Close("&amp;$AP$2&amp;") When Barix("&amp;$AP$2&amp;",reference:=StartOfSession)="&amp;A21&amp;"", "Bar", "", "Close","5","0","All",,,"False","T","EveryTick"))</f>
        <v>#N/A</v>
      </c>
      <c r="AR21" s="156" t="e">
        <f ca="1">IF(D21=0,NA(),RTD("cqg.rtd",,"StudyData", "Close("&amp;$AR$2&amp;") When Barix("&amp;$AR$2&amp;",reference:=StartOfSession)="&amp;A21&amp;"", "Bar", "", "Close","5","0","All",,,"False","T","EveryTick"))</f>
        <v>#N/A</v>
      </c>
      <c r="AT21" s="156" t="e">
        <f ca="1">IF(D21=0,NA(),RTD("cqg.rtd",,"StudyData", "Close("&amp;$AT$2&amp;") When Barix("&amp;$AT$2&amp;",reference:=StartOfSession)="&amp;A21&amp;"", "Bar", "", "Close","5","0","All",,,"False","T","EveryTick"))</f>
        <v>#N/A</v>
      </c>
      <c r="AV21" s="156" t="e">
        <f ca="1">IF(D21=0,NA(),RTD("cqg.rtd",,"StudyData", "Close("&amp;$AV$2&amp;") When Barix("&amp;$AV$2&amp;",reference:=StartOfSession)="&amp;A21&amp;"", "Bar", "", "Close","5","0","All",,,"False","T","EveryTick"))</f>
        <v>#N/A</v>
      </c>
      <c r="AX21" s="156" t="e">
        <f ca="1">IF(D21=0,NA(),RTD("cqg.rtd",,"StudyData", "Close("&amp;$AX$2&amp;") When Barix("&amp;$AX$2&amp;",reference:=StartOfSession)="&amp;A21&amp;"", "Bar", "", "Close","5","0","All",,,"False","T","EveryTick"))</f>
        <v>#N/A</v>
      </c>
      <c r="AZ21" s="156" t="e">
        <f ca="1">IF(D21=0,NA(),RTD("cqg.rtd",,"StudyData", "Close("&amp;$AZ$2&amp;") When Barix("&amp;$AZ$2&amp;",reference:=StartOfSession)="&amp;A21&amp;"", "Bar", "", "Close","5","0","All",,,"False","T","EveryTick"))</f>
        <v>#N/A</v>
      </c>
      <c r="BB21" s="156" t="e">
        <f ca="1">IF(D21=0,NA(),RTD("cqg.rtd",,"StudyData", "Close("&amp;$BB$2&amp;") When Barix("&amp;$BB$2&amp;",reference:=StartOfSession)="&amp;A21&amp;"", "Bar", "", "Close","5","0","All",,,"False","T","EveryTick"))</f>
        <v>#N/A</v>
      </c>
      <c r="BD21" s="156" t="e">
        <f ca="1">IF(D21=0,NA(),RTD("cqg.rtd",,"StudyData", "Close("&amp;$BD$2&amp;") When Barix("&amp;$BD$2&amp;",reference:=StartOfSession)="&amp;A21&amp;"", "Bar", "", "Close","5","0","All",,,"False","T","EveryTick"))</f>
        <v>#N/A</v>
      </c>
      <c r="BF21" s="156" t="e">
        <f ca="1">IF(D21=0,NA(),RTD("cqg.rtd",,"StudyData", "Close("&amp;$BF$2&amp;") When Barix("&amp;$BF$2&amp;",reference:=StartOfSession)="&amp;A21&amp;"", "Bar", "", "Close","5","0","All",,,"False","T","EveryTick"))</f>
        <v>#N/A</v>
      </c>
      <c r="BH21" s="156" t="e">
        <f ca="1">IF(D21=0,NA(),RTD("cqg.rtd",,"StudyData", "Close("&amp;$BH$2&amp;") When Barix("&amp;$BH$2&amp;",reference:=StartOfSession)="&amp;A21&amp;"", "Bar", "", "Close","5","0","All",,,"False","T","EveryTick"))</f>
        <v>#N/A</v>
      </c>
      <c r="BJ21" s="156" t="e">
        <f ca="1">IF(D21=0,NA(),RTD("cqg.rtd",,"StudyData", "Close("&amp;$BJ$2&amp;") When Barix("&amp;$BJ$2&amp;",reference:=StartOfSession)="&amp;A21&amp;"", "Bar", "", "Close","5","0","All",,,"False","T","EveryTick"))</f>
        <v>#N/A</v>
      </c>
    </row>
    <row r="22" spans="1:62" x14ac:dyDescent="0.3">
      <c r="A22" s="156">
        <f t="shared" si="1"/>
        <v>18</v>
      </c>
      <c r="B22" s="160" t="e">
        <f ca="1">IF(D22=0,NA(),RTD("cqg.rtd",,"StudyData", "Close("&amp;$B$2&amp;") When Barix("&amp;$B$2&amp;",reference:=StartOfSession)="&amp;A22&amp;"", "Bar", "", "Close","5","0","All",,,"False","T","EveryTick"))</f>
        <v>#N/A</v>
      </c>
      <c r="C22" s="161">
        <v>0.41666666666666669</v>
      </c>
      <c r="D22" s="156">
        <f t="shared" ca="1" si="0"/>
        <v>0</v>
      </c>
      <c r="F22" s="156" t="e">
        <f ca="1">IF(D22=0,NA(),RTD("cqg.rtd",,"StudyData", "Close("&amp;$F$2&amp;") When Barix("&amp;$F$2&amp;",reference:=StartOfSession)="&amp;A22&amp;"", "Bar", "", "Close","5","0","All",,,"False","T","EveryTick"))</f>
        <v>#N/A</v>
      </c>
      <c r="H22" s="156" t="e">
        <f ca="1">IF(D22=0,NA(),RTD("cqg.rtd",,"StudyData", "Close("&amp;$H$2&amp;") When Barix("&amp;$H$2&amp;",reference:=StartOfSession)="&amp;A22&amp;"", "Bar", "", "Close","5","0","All",,,"False","T","EveryTick"))</f>
        <v>#N/A</v>
      </c>
      <c r="J22" s="156" t="e">
        <f ca="1">IF(D22=0,NA(),RTD("cqg.rtd",,"StudyData", "Close("&amp;$J$2&amp;") When Barix("&amp;$J$2&amp;",reference:=StartOfSession)="&amp;A22&amp;"", "Bar", "", "Close","5","0","All",,,"False","T","EveryTick"))</f>
        <v>#N/A</v>
      </c>
      <c r="L22" s="156" t="e">
        <f ca="1">IF(D22=0,NA(),RTD("cqg.rtd",,"StudyData", "Close("&amp;$L$2&amp;") When Barix("&amp;$L$2&amp;",reference:=StartOfSession)="&amp;A22&amp;"", "Bar", "", "Close","5","0","All",,,"False","T","EveryTick"))</f>
        <v>#N/A</v>
      </c>
      <c r="N22" s="156" t="e">
        <f ca="1">IF(D22=0,NA(),RTD("cqg.rtd",,"StudyData", "Close("&amp;$N$2&amp;") When Barix("&amp;$N$2&amp;",reference:=StartOfSession)="&amp;A22&amp;"", "Bar", "", "Close","5","0","All",,,"False","T","EveryTick"))</f>
        <v>#N/A</v>
      </c>
      <c r="P22" s="156" t="e">
        <f ca="1">IF(D22=0,NA(),RTD("cqg.rtd",,"StudyData", "Close("&amp;$P$2&amp;") When Barix("&amp;$P$2&amp;",reference:=StartOfSession)="&amp;A22&amp;"", "Bar", "", "Close","5","0","All",,,"False","T","EveryTick"))</f>
        <v>#N/A</v>
      </c>
      <c r="R22" s="156" t="e">
        <f ca="1">IF(D22=0,NA(),RTD("cqg.rtd",,"StudyData", "Close("&amp;$R$2&amp;") When Barix("&amp;$R$2&amp;",reference:=StartOfSession)="&amp;A22&amp;"", "Bar", "", "Close","5","0","All",,,"False","T","EveryTick"))</f>
        <v>#N/A</v>
      </c>
      <c r="T22" s="156" t="e">
        <f ca="1">IF(D22=0,NA(),RTD("cqg.rtd",,"StudyData", "Close("&amp;$T$2&amp;") When Barix("&amp;$T$2&amp;",reference:=StartOfSession)="&amp;A22&amp;"", "Bar", "", "Close","5","0","All",,,"False","T","EveryTick"))</f>
        <v>#N/A</v>
      </c>
      <c r="V22" s="156" t="e">
        <f ca="1">IF(D22=0,NA(),RTD("cqg.rtd",,"StudyData", "Close("&amp;$V$2&amp;") When Barix("&amp;$V$2&amp;",reference:=StartOfSession)="&amp;A22&amp;"", "Bar", "", "Close","5","0","All",,,"False","T","EveryTick"))</f>
        <v>#N/A</v>
      </c>
      <c r="X22" s="156" t="e">
        <f ca="1">IF(D22=0,NA(),RTD("cqg.rtd",,"StudyData", "Close("&amp;$X$2&amp;") When Barix("&amp;$X$2&amp;",reference:=StartOfSession)="&amp;A22&amp;"", "Bar", "", "Close","5","0","All",,,"False","T","EveryTick"))</f>
        <v>#N/A</v>
      </c>
      <c r="Z22" s="156" t="e">
        <f ca="1">IF(D22=0,NA(),RTD("cqg.rtd",,"StudyData", "Close("&amp;$Z$2&amp;") When Barix("&amp;$Z$2&amp;",reference:=StartOfSession)="&amp;A22&amp;"", "Bar", "", "Close","5","0","All",,,"False","T","EveryTick"))</f>
        <v>#N/A</v>
      </c>
      <c r="AB22" s="156" t="e">
        <f ca="1">IF(D22=0,NA(),RTD("cqg.rtd",,"StudyData", "Close("&amp;$AB$2&amp;") When Barix("&amp;$AB$2&amp;",reference:=StartOfSession)="&amp;A22&amp;"", "Bar", "", "Close","5","0","All",,,"False","T","EveryTick"))</f>
        <v>#N/A</v>
      </c>
      <c r="AD22" s="156" t="e">
        <f ca="1">IF(D22=0,NA(),RTD("cqg.rtd",,"StudyData", "Close("&amp;$AD$2&amp;") When Barix("&amp;$AD$2&amp;",reference:=StartOfSession)="&amp;A22&amp;"", "Bar", "", "Close","5","0","All",,,"False","T","EveryTick"))</f>
        <v>#N/A</v>
      </c>
      <c r="AF22" s="156" t="e">
        <f ca="1">IF(D22=0,NA(),RTD("cqg.rtd",,"StudyData", "Close("&amp;$AF$2&amp;") When Barix("&amp;$AF$2&amp;",reference:=StartOfSession)="&amp;A22&amp;"", "Bar", "", "Close","5","0","All",,,"False","T","EveryTick"))</f>
        <v>#N/A</v>
      </c>
      <c r="AH22" s="156" t="e">
        <f ca="1">IF(D22=0,NA(),RTD("cqg.rtd",,"StudyData", "Close("&amp;$AH$2&amp;") When Barix("&amp;$AH$2&amp;",reference:=StartOfSession)="&amp;A22&amp;"", "Bar", "", "Close","5","0","All",,,"False","T","EveryTick"))</f>
        <v>#N/A</v>
      </c>
      <c r="AJ22" s="156" t="e">
        <f ca="1">IF(D22=0,NA(),RTD("cqg.rtd",,"StudyData", "Close("&amp;$AJ$2&amp;") When Barix("&amp;$AJ$2&amp;",reference:=StartOfSession)="&amp;A22&amp;"", "Bar", "", "Close","5","0","All",,,"False","T","EveryTick"))</f>
        <v>#N/A</v>
      </c>
      <c r="AL22" s="156" t="e">
        <f ca="1">IF(D22=0,NA(),RTD("cqg.rtd",,"StudyData", "Close("&amp;$AL$2&amp;") When Barix("&amp;$AL$2&amp;",reference:=StartOfSession)="&amp;A22&amp;"", "Bar", "", "Close","5","0","All",,,"False","T","EveryTick"))</f>
        <v>#N/A</v>
      </c>
      <c r="AN22" s="156" t="e">
        <f ca="1">IF(D22=0,NA(),RTD("cqg.rtd",,"StudyData", "Close("&amp;$AN$2&amp;") When Barix("&amp;$AN$2&amp;",reference:=StartOfSession)="&amp;A22&amp;"", "Bar", "", "Close","5","0","All",,,"False","T","EveryTick"))</f>
        <v>#N/A</v>
      </c>
      <c r="AP22" s="156" t="e">
        <f ca="1">IF(D22=0,NA(),RTD("cqg.rtd",,"StudyData", "Close("&amp;$AP$2&amp;") When Barix("&amp;$AP$2&amp;",reference:=StartOfSession)="&amp;A22&amp;"", "Bar", "", "Close","5","0","All",,,"False","T","EveryTick"))</f>
        <v>#N/A</v>
      </c>
      <c r="AR22" s="156" t="e">
        <f ca="1">IF(D22=0,NA(),RTD("cqg.rtd",,"StudyData", "Close("&amp;$AR$2&amp;") When Barix("&amp;$AR$2&amp;",reference:=StartOfSession)="&amp;A22&amp;"", "Bar", "", "Close","5","0","All",,,"False","T","EveryTick"))</f>
        <v>#N/A</v>
      </c>
      <c r="AT22" s="156" t="e">
        <f ca="1">IF(D22=0,NA(),RTD("cqg.rtd",,"StudyData", "Close("&amp;$AT$2&amp;") When Barix("&amp;$AT$2&amp;",reference:=StartOfSession)="&amp;A22&amp;"", "Bar", "", "Close","5","0","All",,,"False","T","EveryTick"))</f>
        <v>#N/A</v>
      </c>
      <c r="AV22" s="156" t="e">
        <f ca="1">IF(D22=0,NA(),RTD("cqg.rtd",,"StudyData", "Close("&amp;$AV$2&amp;") When Barix("&amp;$AV$2&amp;",reference:=StartOfSession)="&amp;A22&amp;"", "Bar", "", "Close","5","0","All",,,"False","T","EveryTick"))</f>
        <v>#N/A</v>
      </c>
      <c r="AX22" s="156" t="e">
        <f ca="1">IF(D22=0,NA(),RTD("cqg.rtd",,"StudyData", "Close("&amp;$AX$2&amp;") When Barix("&amp;$AX$2&amp;",reference:=StartOfSession)="&amp;A22&amp;"", "Bar", "", "Close","5","0","All",,,"False","T","EveryTick"))</f>
        <v>#N/A</v>
      </c>
      <c r="AZ22" s="156" t="e">
        <f ca="1">IF(D22=0,NA(),RTD("cqg.rtd",,"StudyData", "Close("&amp;$AZ$2&amp;") When Barix("&amp;$AZ$2&amp;",reference:=StartOfSession)="&amp;A22&amp;"", "Bar", "", "Close","5","0","All",,,"False","T","EveryTick"))</f>
        <v>#N/A</v>
      </c>
      <c r="BB22" s="156" t="e">
        <f ca="1">IF(D22=0,NA(),RTD("cqg.rtd",,"StudyData", "Close("&amp;$BB$2&amp;") When Barix("&amp;$BB$2&amp;",reference:=StartOfSession)="&amp;A22&amp;"", "Bar", "", "Close","5","0","All",,,"False","T","EveryTick"))</f>
        <v>#N/A</v>
      </c>
      <c r="BD22" s="156" t="e">
        <f ca="1">IF(D22=0,NA(),RTD("cqg.rtd",,"StudyData", "Close("&amp;$BD$2&amp;") When Barix("&amp;$BD$2&amp;",reference:=StartOfSession)="&amp;A22&amp;"", "Bar", "", "Close","5","0","All",,,"False","T","EveryTick"))</f>
        <v>#N/A</v>
      </c>
      <c r="BF22" s="156" t="e">
        <f ca="1">IF(D22=0,NA(),RTD("cqg.rtd",,"StudyData", "Close("&amp;$BF$2&amp;") When Barix("&amp;$BF$2&amp;",reference:=StartOfSession)="&amp;A22&amp;"", "Bar", "", "Close","5","0","All",,,"False","T","EveryTick"))</f>
        <v>#N/A</v>
      </c>
      <c r="BH22" s="156" t="e">
        <f ca="1">IF(D22=0,NA(),RTD("cqg.rtd",,"StudyData", "Close("&amp;$BH$2&amp;") When Barix("&amp;$BH$2&amp;",reference:=StartOfSession)="&amp;A22&amp;"", "Bar", "", "Close","5","0","All",,,"False","T","EveryTick"))</f>
        <v>#N/A</v>
      </c>
      <c r="BJ22" s="156" t="e">
        <f ca="1">IF(D22=0,NA(),RTD("cqg.rtd",,"StudyData", "Close("&amp;$BJ$2&amp;") When Barix("&amp;$BJ$2&amp;",reference:=StartOfSession)="&amp;A22&amp;"", "Bar", "", "Close","5","0","All",,,"False","T","EveryTick"))</f>
        <v>#N/A</v>
      </c>
    </row>
    <row r="23" spans="1:62" x14ac:dyDescent="0.3">
      <c r="A23" s="156">
        <f t="shared" si="1"/>
        <v>19</v>
      </c>
      <c r="B23" s="160" t="e">
        <f ca="1">IF(D23=0,NA(),RTD("cqg.rtd",,"StudyData", "Close("&amp;$B$2&amp;") When Barix("&amp;$B$2&amp;",reference:=StartOfSession)="&amp;A23&amp;"", "Bar", "", "Close","5","0","All",,,"False","T","EveryTick"))</f>
        <v>#N/A</v>
      </c>
      <c r="C23" s="161">
        <v>0.4201388888888889</v>
      </c>
      <c r="D23" s="156">
        <f t="shared" ca="1" si="0"/>
        <v>0</v>
      </c>
      <c r="F23" s="156" t="e">
        <f ca="1">IF(D23=0,NA(),RTD("cqg.rtd",,"StudyData", "Close("&amp;$F$2&amp;") When Barix("&amp;$F$2&amp;",reference:=StartOfSession)="&amp;A23&amp;"", "Bar", "", "Close","5","0","All",,,"False","T","EveryTick"))</f>
        <v>#N/A</v>
      </c>
      <c r="H23" s="156" t="e">
        <f ca="1">IF(D23=0,NA(),RTD("cqg.rtd",,"StudyData", "Close("&amp;$H$2&amp;") When Barix("&amp;$H$2&amp;",reference:=StartOfSession)="&amp;A23&amp;"", "Bar", "", "Close","5","0","All",,,"False","T","EveryTick"))</f>
        <v>#N/A</v>
      </c>
      <c r="J23" s="156" t="e">
        <f ca="1">IF(D23=0,NA(),RTD("cqg.rtd",,"StudyData", "Close("&amp;$J$2&amp;") When Barix("&amp;$J$2&amp;",reference:=StartOfSession)="&amp;A23&amp;"", "Bar", "", "Close","5","0","All",,,"False","T","EveryTick"))</f>
        <v>#N/A</v>
      </c>
      <c r="L23" s="156" t="e">
        <f ca="1">IF(D23=0,NA(),RTD("cqg.rtd",,"StudyData", "Close("&amp;$L$2&amp;") When Barix("&amp;$L$2&amp;",reference:=StartOfSession)="&amp;A23&amp;"", "Bar", "", "Close","5","0","All",,,"False","T","EveryTick"))</f>
        <v>#N/A</v>
      </c>
      <c r="N23" s="156" t="e">
        <f ca="1">IF(D23=0,NA(),RTD("cqg.rtd",,"StudyData", "Close("&amp;$N$2&amp;") When Barix("&amp;$N$2&amp;",reference:=StartOfSession)="&amp;A23&amp;"", "Bar", "", "Close","5","0","All",,,"False","T","EveryTick"))</f>
        <v>#N/A</v>
      </c>
      <c r="P23" s="156" t="e">
        <f ca="1">IF(D23=0,NA(),RTD("cqg.rtd",,"StudyData", "Close("&amp;$P$2&amp;") When Barix("&amp;$P$2&amp;",reference:=StartOfSession)="&amp;A23&amp;"", "Bar", "", "Close","5","0","All",,,"False","T","EveryTick"))</f>
        <v>#N/A</v>
      </c>
      <c r="R23" s="156" t="e">
        <f ca="1">IF(D23=0,NA(),RTD("cqg.rtd",,"StudyData", "Close("&amp;$R$2&amp;") When Barix("&amp;$R$2&amp;",reference:=StartOfSession)="&amp;A23&amp;"", "Bar", "", "Close","5","0","All",,,"False","T","EveryTick"))</f>
        <v>#N/A</v>
      </c>
      <c r="T23" s="156" t="e">
        <f ca="1">IF(D23=0,NA(),RTD("cqg.rtd",,"StudyData", "Close("&amp;$T$2&amp;") When Barix("&amp;$T$2&amp;",reference:=StartOfSession)="&amp;A23&amp;"", "Bar", "", "Close","5","0","All",,,"False","T","EveryTick"))</f>
        <v>#N/A</v>
      </c>
      <c r="V23" s="156" t="e">
        <f ca="1">IF(D23=0,NA(),RTD("cqg.rtd",,"StudyData", "Close("&amp;$V$2&amp;") When Barix("&amp;$V$2&amp;",reference:=StartOfSession)="&amp;A23&amp;"", "Bar", "", "Close","5","0","All",,,"False","T","EveryTick"))</f>
        <v>#N/A</v>
      </c>
      <c r="X23" s="156" t="e">
        <f ca="1">IF(D23=0,NA(),RTD("cqg.rtd",,"StudyData", "Close("&amp;$X$2&amp;") When Barix("&amp;$X$2&amp;",reference:=StartOfSession)="&amp;A23&amp;"", "Bar", "", "Close","5","0","All",,,"False","T","EveryTick"))</f>
        <v>#N/A</v>
      </c>
      <c r="Z23" s="156" t="e">
        <f ca="1">IF(D23=0,NA(),RTD("cqg.rtd",,"StudyData", "Close("&amp;$Z$2&amp;") When Barix("&amp;$Z$2&amp;",reference:=StartOfSession)="&amp;A23&amp;"", "Bar", "", "Close","5","0","All",,,"False","T","EveryTick"))</f>
        <v>#N/A</v>
      </c>
      <c r="AB23" s="156" t="e">
        <f ca="1">IF(D23=0,NA(),RTD("cqg.rtd",,"StudyData", "Close("&amp;$AB$2&amp;") When Barix("&amp;$AB$2&amp;",reference:=StartOfSession)="&amp;A23&amp;"", "Bar", "", "Close","5","0","All",,,"False","T","EveryTick"))</f>
        <v>#N/A</v>
      </c>
      <c r="AD23" s="156" t="e">
        <f ca="1">IF(D23=0,NA(),RTD("cqg.rtd",,"StudyData", "Close("&amp;$AD$2&amp;") When Barix("&amp;$AD$2&amp;",reference:=StartOfSession)="&amp;A23&amp;"", "Bar", "", "Close","5","0","All",,,"False","T","EveryTick"))</f>
        <v>#N/A</v>
      </c>
      <c r="AF23" s="156" t="e">
        <f ca="1">IF(D23=0,NA(),RTD("cqg.rtd",,"StudyData", "Close("&amp;$AF$2&amp;") When Barix("&amp;$AF$2&amp;",reference:=StartOfSession)="&amp;A23&amp;"", "Bar", "", "Close","5","0","All",,,"False","T","EveryTick"))</f>
        <v>#N/A</v>
      </c>
      <c r="AH23" s="156" t="e">
        <f ca="1">IF(D23=0,NA(),RTD("cqg.rtd",,"StudyData", "Close("&amp;$AH$2&amp;") When Barix("&amp;$AH$2&amp;",reference:=StartOfSession)="&amp;A23&amp;"", "Bar", "", "Close","5","0","All",,,"False","T","EveryTick"))</f>
        <v>#N/A</v>
      </c>
      <c r="AJ23" s="156" t="e">
        <f ca="1">IF(D23=0,NA(),RTD("cqg.rtd",,"StudyData", "Close("&amp;$AJ$2&amp;") When Barix("&amp;$AJ$2&amp;",reference:=StartOfSession)="&amp;A23&amp;"", "Bar", "", "Close","5","0","All",,,"False","T","EveryTick"))</f>
        <v>#N/A</v>
      </c>
      <c r="AL23" s="156" t="e">
        <f ca="1">IF(D23=0,NA(),RTD("cqg.rtd",,"StudyData", "Close("&amp;$AL$2&amp;") When Barix("&amp;$AL$2&amp;",reference:=StartOfSession)="&amp;A23&amp;"", "Bar", "", "Close","5","0","All",,,"False","T","EveryTick"))</f>
        <v>#N/A</v>
      </c>
      <c r="AN23" s="156" t="e">
        <f ca="1">IF(D23=0,NA(),RTD("cqg.rtd",,"StudyData", "Close("&amp;$AN$2&amp;") When Barix("&amp;$AN$2&amp;",reference:=StartOfSession)="&amp;A23&amp;"", "Bar", "", "Close","5","0","All",,,"False","T","EveryTick"))</f>
        <v>#N/A</v>
      </c>
      <c r="AP23" s="156" t="e">
        <f ca="1">IF(D23=0,NA(),RTD("cqg.rtd",,"StudyData", "Close("&amp;$AP$2&amp;") When Barix("&amp;$AP$2&amp;",reference:=StartOfSession)="&amp;A23&amp;"", "Bar", "", "Close","5","0","All",,,"False","T","EveryTick"))</f>
        <v>#N/A</v>
      </c>
      <c r="AR23" s="156" t="e">
        <f ca="1">IF(D23=0,NA(),RTD("cqg.rtd",,"StudyData", "Close("&amp;$AR$2&amp;") When Barix("&amp;$AR$2&amp;",reference:=StartOfSession)="&amp;A23&amp;"", "Bar", "", "Close","5","0","All",,,"False","T","EveryTick"))</f>
        <v>#N/A</v>
      </c>
      <c r="AT23" s="156" t="e">
        <f ca="1">IF(D23=0,NA(),RTD("cqg.rtd",,"StudyData", "Close("&amp;$AT$2&amp;") When Barix("&amp;$AT$2&amp;",reference:=StartOfSession)="&amp;A23&amp;"", "Bar", "", "Close","5","0","All",,,"False","T","EveryTick"))</f>
        <v>#N/A</v>
      </c>
      <c r="AV23" s="156" t="e">
        <f ca="1">IF(D23=0,NA(),RTD("cqg.rtd",,"StudyData", "Close("&amp;$AV$2&amp;") When Barix("&amp;$AV$2&amp;",reference:=StartOfSession)="&amp;A23&amp;"", "Bar", "", "Close","5","0","All",,,"False","T","EveryTick"))</f>
        <v>#N/A</v>
      </c>
      <c r="AX23" s="156" t="e">
        <f ca="1">IF(D23=0,NA(),RTD("cqg.rtd",,"StudyData", "Close("&amp;$AX$2&amp;") When Barix("&amp;$AX$2&amp;",reference:=StartOfSession)="&amp;A23&amp;"", "Bar", "", "Close","5","0","All",,,"False","T","EveryTick"))</f>
        <v>#N/A</v>
      </c>
      <c r="AZ23" s="156" t="e">
        <f ca="1">IF(D23=0,NA(),RTD("cqg.rtd",,"StudyData", "Close("&amp;$AZ$2&amp;") When Barix("&amp;$AZ$2&amp;",reference:=StartOfSession)="&amp;A23&amp;"", "Bar", "", "Close","5","0","All",,,"False","T","EveryTick"))</f>
        <v>#N/A</v>
      </c>
      <c r="BB23" s="156" t="e">
        <f ca="1">IF(D23=0,NA(),RTD("cqg.rtd",,"StudyData", "Close("&amp;$BB$2&amp;") When Barix("&amp;$BB$2&amp;",reference:=StartOfSession)="&amp;A23&amp;"", "Bar", "", "Close","5","0","All",,,"False","T","EveryTick"))</f>
        <v>#N/A</v>
      </c>
      <c r="BD23" s="156" t="e">
        <f ca="1">IF(D23=0,NA(),RTD("cqg.rtd",,"StudyData", "Close("&amp;$BD$2&amp;") When Barix("&amp;$BD$2&amp;",reference:=StartOfSession)="&amp;A23&amp;"", "Bar", "", "Close","5","0","All",,,"False","T","EveryTick"))</f>
        <v>#N/A</v>
      </c>
      <c r="BF23" s="156" t="e">
        <f ca="1">IF(D23=0,NA(),RTD("cqg.rtd",,"StudyData", "Close("&amp;$BF$2&amp;") When Barix("&amp;$BF$2&amp;",reference:=StartOfSession)="&amp;A23&amp;"", "Bar", "", "Close","5","0","All",,,"False","T","EveryTick"))</f>
        <v>#N/A</v>
      </c>
      <c r="BH23" s="156" t="e">
        <f ca="1">IF(D23=0,NA(),RTD("cqg.rtd",,"StudyData", "Close("&amp;$BH$2&amp;") When Barix("&amp;$BH$2&amp;",reference:=StartOfSession)="&amp;A23&amp;"", "Bar", "", "Close","5","0","All",,,"False","T","EveryTick"))</f>
        <v>#N/A</v>
      </c>
      <c r="BJ23" s="156" t="e">
        <f ca="1">IF(D23=0,NA(),RTD("cqg.rtd",,"StudyData", "Close("&amp;$BJ$2&amp;") When Barix("&amp;$BJ$2&amp;",reference:=StartOfSession)="&amp;A23&amp;"", "Bar", "", "Close","5","0","All",,,"False","T","EveryTick"))</f>
        <v>#N/A</v>
      </c>
    </row>
    <row r="24" spans="1:62" x14ac:dyDescent="0.3">
      <c r="A24" s="156">
        <f t="shared" si="1"/>
        <v>20</v>
      </c>
      <c r="B24" s="160" t="e">
        <f ca="1">IF(D24=0,NA(),RTD("cqg.rtd",,"StudyData", "Close("&amp;$B$2&amp;") When Barix("&amp;$B$2&amp;",reference:=StartOfSession)="&amp;A24&amp;"", "Bar", "", "Close","5","0","All",,,"False","T","EveryTick"))</f>
        <v>#N/A</v>
      </c>
      <c r="C24" s="161">
        <v>0.4236111111111111</v>
      </c>
      <c r="D24" s="156">
        <f t="shared" ca="1" si="0"/>
        <v>0</v>
      </c>
      <c r="F24" s="156" t="e">
        <f ca="1">IF(D24=0,NA(),RTD("cqg.rtd",,"StudyData", "Close("&amp;$F$2&amp;") When Barix("&amp;$F$2&amp;",reference:=StartOfSession)="&amp;A24&amp;"", "Bar", "", "Close","5","0","All",,,"False","T","EveryTick"))</f>
        <v>#N/A</v>
      </c>
      <c r="H24" s="156" t="e">
        <f ca="1">IF(D24=0,NA(),RTD("cqg.rtd",,"StudyData", "Close("&amp;$H$2&amp;") When Barix("&amp;$H$2&amp;",reference:=StartOfSession)="&amp;A24&amp;"", "Bar", "", "Close","5","0","All",,,"False","T","EveryTick"))</f>
        <v>#N/A</v>
      </c>
      <c r="J24" s="156" t="e">
        <f ca="1">IF(D24=0,NA(),RTD("cqg.rtd",,"StudyData", "Close("&amp;$J$2&amp;") When Barix("&amp;$J$2&amp;",reference:=StartOfSession)="&amp;A24&amp;"", "Bar", "", "Close","5","0","All",,,"False","T","EveryTick"))</f>
        <v>#N/A</v>
      </c>
      <c r="L24" s="156" t="e">
        <f ca="1">IF(D24=0,NA(),RTD("cqg.rtd",,"StudyData", "Close("&amp;$L$2&amp;") When Barix("&amp;$L$2&amp;",reference:=StartOfSession)="&amp;A24&amp;"", "Bar", "", "Close","5","0","All",,,"False","T","EveryTick"))</f>
        <v>#N/A</v>
      </c>
      <c r="N24" s="156" t="e">
        <f ca="1">IF(D24=0,NA(),RTD("cqg.rtd",,"StudyData", "Close("&amp;$N$2&amp;") When Barix("&amp;$N$2&amp;",reference:=StartOfSession)="&amp;A24&amp;"", "Bar", "", "Close","5","0","All",,,"False","T","EveryTick"))</f>
        <v>#N/A</v>
      </c>
      <c r="P24" s="156" t="e">
        <f ca="1">IF(D24=0,NA(),RTD("cqg.rtd",,"StudyData", "Close("&amp;$P$2&amp;") When Barix("&amp;$P$2&amp;",reference:=StartOfSession)="&amp;A24&amp;"", "Bar", "", "Close","5","0","All",,,"False","T","EveryTick"))</f>
        <v>#N/A</v>
      </c>
      <c r="R24" s="156" t="e">
        <f ca="1">IF(D24=0,NA(),RTD("cqg.rtd",,"StudyData", "Close("&amp;$R$2&amp;") When Barix("&amp;$R$2&amp;",reference:=StartOfSession)="&amp;A24&amp;"", "Bar", "", "Close","5","0","All",,,"False","T","EveryTick"))</f>
        <v>#N/A</v>
      </c>
      <c r="T24" s="156" t="e">
        <f ca="1">IF(D24=0,NA(),RTD("cqg.rtd",,"StudyData", "Close("&amp;$T$2&amp;") When Barix("&amp;$T$2&amp;",reference:=StartOfSession)="&amp;A24&amp;"", "Bar", "", "Close","5","0","All",,,"False","T","EveryTick"))</f>
        <v>#N/A</v>
      </c>
      <c r="V24" s="156" t="e">
        <f ca="1">IF(D24=0,NA(),RTD("cqg.rtd",,"StudyData", "Close("&amp;$V$2&amp;") When Barix("&amp;$V$2&amp;",reference:=StartOfSession)="&amp;A24&amp;"", "Bar", "", "Close","5","0","All",,,"False","T","EveryTick"))</f>
        <v>#N/A</v>
      </c>
      <c r="X24" s="156" t="e">
        <f ca="1">IF(D24=0,NA(),RTD("cqg.rtd",,"StudyData", "Close("&amp;$X$2&amp;") When Barix("&amp;$X$2&amp;",reference:=StartOfSession)="&amp;A24&amp;"", "Bar", "", "Close","5","0","All",,,"False","T","EveryTick"))</f>
        <v>#N/A</v>
      </c>
      <c r="Z24" s="156" t="e">
        <f ca="1">IF(D24=0,NA(),RTD("cqg.rtd",,"StudyData", "Close("&amp;$Z$2&amp;") When Barix("&amp;$Z$2&amp;",reference:=StartOfSession)="&amp;A24&amp;"", "Bar", "", "Close","5","0","All",,,"False","T","EveryTick"))</f>
        <v>#N/A</v>
      </c>
      <c r="AB24" s="156" t="e">
        <f ca="1">IF(D24=0,NA(),RTD("cqg.rtd",,"StudyData", "Close("&amp;$AB$2&amp;") When Barix("&amp;$AB$2&amp;",reference:=StartOfSession)="&amp;A24&amp;"", "Bar", "", "Close","5","0","All",,,"False","T","EveryTick"))</f>
        <v>#N/A</v>
      </c>
      <c r="AD24" s="156" t="e">
        <f ca="1">IF(D24=0,NA(),RTD("cqg.rtd",,"StudyData", "Close("&amp;$AD$2&amp;") When Barix("&amp;$AD$2&amp;",reference:=StartOfSession)="&amp;A24&amp;"", "Bar", "", "Close","5","0","All",,,"False","T","EveryTick"))</f>
        <v>#N/A</v>
      </c>
      <c r="AF24" s="156" t="e">
        <f ca="1">IF(D24=0,NA(),RTD("cqg.rtd",,"StudyData", "Close("&amp;$AF$2&amp;") When Barix("&amp;$AF$2&amp;",reference:=StartOfSession)="&amp;A24&amp;"", "Bar", "", "Close","5","0","All",,,"False","T","EveryTick"))</f>
        <v>#N/A</v>
      </c>
      <c r="AH24" s="156" t="e">
        <f ca="1">IF(D24=0,NA(),RTD("cqg.rtd",,"StudyData", "Close("&amp;$AH$2&amp;") When Barix("&amp;$AH$2&amp;",reference:=StartOfSession)="&amp;A24&amp;"", "Bar", "", "Close","5","0","All",,,"False","T","EveryTick"))</f>
        <v>#N/A</v>
      </c>
      <c r="AJ24" s="156" t="e">
        <f ca="1">IF(D24=0,NA(),RTD("cqg.rtd",,"StudyData", "Close("&amp;$AJ$2&amp;") When Barix("&amp;$AJ$2&amp;",reference:=StartOfSession)="&amp;A24&amp;"", "Bar", "", "Close","5","0","All",,,"False","T","EveryTick"))</f>
        <v>#N/A</v>
      </c>
      <c r="AL24" s="156" t="e">
        <f ca="1">IF(D24=0,NA(),RTD("cqg.rtd",,"StudyData", "Close("&amp;$AL$2&amp;") When Barix("&amp;$AL$2&amp;",reference:=StartOfSession)="&amp;A24&amp;"", "Bar", "", "Close","5","0","All",,,"False","T","EveryTick"))</f>
        <v>#N/A</v>
      </c>
      <c r="AN24" s="156" t="e">
        <f ca="1">IF(D24=0,NA(),RTD("cqg.rtd",,"StudyData", "Close("&amp;$AN$2&amp;") When Barix("&amp;$AN$2&amp;",reference:=StartOfSession)="&amp;A24&amp;"", "Bar", "", "Close","5","0","All",,,"False","T","EveryTick"))</f>
        <v>#N/A</v>
      </c>
      <c r="AP24" s="156" t="e">
        <f ca="1">IF(D24=0,NA(),RTD("cqg.rtd",,"StudyData", "Close("&amp;$AP$2&amp;") When Barix("&amp;$AP$2&amp;",reference:=StartOfSession)="&amp;A24&amp;"", "Bar", "", "Close","5","0","All",,,"False","T","EveryTick"))</f>
        <v>#N/A</v>
      </c>
      <c r="AR24" s="156" t="e">
        <f ca="1">IF(D24=0,NA(),RTD("cqg.rtd",,"StudyData", "Close("&amp;$AR$2&amp;") When Barix("&amp;$AR$2&amp;",reference:=StartOfSession)="&amp;A24&amp;"", "Bar", "", "Close","5","0","All",,,"False","T","EveryTick"))</f>
        <v>#N/A</v>
      </c>
      <c r="AT24" s="156" t="e">
        <f ca="1">IF(D24=0,NA(),RTD("cqg.rtd",,"StudyData", "Close("&amp;$AT$2&amp;") When Barix("&amp;$AT$2&amp;",reference:=StartOfSession)="&amp;A24&amp;"", "Bar", "", "Close","5","0","All",,,"False","T","EveryTick"))</f>
        <v>#N/A</v>
      </c>
      <c r="AV24" s="156" t="e">
        <f ca="1">IF(D24=0,NA(),RTD("cqg.rtd",,"StudyData", "Close("&amp;$AV$2&amp;") When Barix("&amp;$AV$2&amp;",reference:=StartOfSession)="&amp;A24&amp;"", "Bar", "", "Close","5","0","All",,,"False","T","EveryTick"))</f>
        <v>#N/A</v>
      </c>
      <c r="AX24" s="156" t="e">
        <f ca="1">IF(D24=0,NA(),RTD("cqg.rtd",,"StudyData", "Close("&amp;$AX$2&amp;") When Barix("&amp;$AX$2&amp;",reference:=StartOfSession)="&amp;A24&amp;"", "Bar", "", "Close","5","0","All",,,"False","T","EveryTick"))</f>
        <v>#N/A</v>
      </c>
      <c r="AZ24" s="156" t="e">
        <f ca="1">IF(D24=0,NA(),RTD("cqg.rtd",,"StudyData", "Close("&amp;$AZ$2&amp;") When Barix("&amp;$AZ$2&amp;",reference:=StartOfSession)="&amp;A24&amp;"", "Bar", "", "Close","5","0","All",,,"False","T","EveryTick"))</f>
        <v>#N/A</v>
      </c>
      <c r="BB24" s="156" t="e">
        <f ca="1">IF(D24=0,NA(),RTD("cqg.rtd",,"StudyData", "Close("&amp;$BB$2&amp;") When Barix("&amp;$BB$2&amp;",reference:=StartOfSession)="&amp;A24&amp;"", "Bar", "", "Close","5","0","All",,,"False","T","EveryTick"))</f>
        <v>#N/A</v>
      </c>
      <c r="BD24" s="156" t="e">
        <f ca="1">IF(D24=0,NA(),RTD("cqg.rtd",,"StudyData", "Close("&amp;$BD$2&amp;") When Barix("&amp;$BD$2&amp;",reference:=StartOfSession)="&amp;A24&amp;"", "Bar", "", "Close","5","0","All",,,"False","T","EveryTick"))</f>
        <v>#N/A</v>
      </c>
      <c r="BF24" s="156" t="e">
        <f ca="1">IF(D24=0,NA(),RTD("cqg.rtd",,"StudyData", "Close("&amp;$BF$2&amp;") When Barix("&amp;$BF$2&amp;",reference:=StartOfSession)="&amp;A24&amp;"", "Bar", "", "Close","5","0","All",,,"False","T","EveryTick"))</f>
        <v>#N/A</v>
      </c>
      <c r="BH24" s="156" t="e">
        <f ca="1">IF(D24=0,NA(),RTD("cqg.rtd",,"StudyData", "Close("&amp;$BH$2&amp;") When Barix("&amp;$BH$2&amp;",reference:=StartOfSession)="&amp;A24&amp;"", "Bar", "", "Close","5","0","All",,,"False","T","EveryTick"))</f>
        <v>#N/A</v>
      </c>
      <c r="BJ24" s="156" t="e">
        <f ca="1">IF(D24=0,NA(),RTD("cqg.rtd",,"StudyData", "Close("&amp;$BJ$2&amp;") When Barix("&amp;$BJ$2&amp;",reference:=StartOfSession)="&amp;A24&amp;"", "Bar", "", "Close","5","0","All",,,"False","T","EveryTick"))</f>
        <v>#N/A</v>
      </c>
    </row>
    <row r="25" spans="1:62" x14ac:dyDescent="0.3">
      <c r="A25" s="156">
        <f t="shared" si="1"/>
        <v>21</v>
      </c>
      <c r="B25" s="160" t="e">
        <f ca="1">IF(D25=0,NA(),RTD("cqg.rtd",,"StudyData", "Close("&amp;$B$2&amp;") When Barix("&amp;$B$2&amp;",reference:=StartOfSession)="&amp;A25&amp;"", "Bar", "", "Close","5","0","All",,,"False","T","EveryTick"))</f>
        <v>#N/A</v>
      </c>
      <c r="C25" s="161">
        <v>0.42708333333333331</v>
      </c>
      <c r="D25" s="156">
        <f t="shared" ca="1" si="0"/>
        <v>0</v>
      </c>
      <c r="F25" s="156" t="e">
        <f ca="1">IF(D25=0,NA(),RTD("cqg.rtd",,"StudyData", "Close("&amp;$F$2&amp;") When Barix("&amp;$F$2&amp;",reference:=StartOfSession)="&amp;A25&amp;"", "Bar", "", "Close","5","0","All",,,"False","T","EveryTick"))</f>
        <v>#N/A</v>
      </c>
      <c r="H25" s="156" t="e">
        <f ca="1">IF(D25=0,NA(),RTD("cqg.rtd",,"StudyData", "Close("&amp;$H$2&amp;") When Barix("&amp;$H$2&amp;",reference:=StartOfSession)="&amp;A25&amp;"", "Bar", "", "Close","5","0","All",,,"False","T","EveryTick"))</f>
        <v>#N/A</v>
      </c>
      <c r="J25" s="156" t="e">
        <f ca="1">IF(D25=0,NA(),RTD("cqg.rtd",,"StudyData", "Close("&amp;$J$2&amp;") When Barix("&amp;$J$2&amp;",reference:=StartOfSession)="&amp;A25&amp;"", "Bar", "", "Close","5","0","All",,,"False","T","EveryTick"))</f>
        <v>#N/A</v>
      </c>
      <c r="L25" s="156" t="e">
        <f ca="1">IF(D25=0,NA(),RTD("cqg.rtd",,"StudyData", "Close("&amp;$L$2&amp;") When Barix("&amp;$L$2&amp;",reference:=StartOfSession)="&amp;A25&amp;"", "Bar", "", "Close","5","0","All",,,"False","T","EveryTick"))</f>
        <v>#N/A</v>
      </c>
      <c r="N25" s="156" t="e">
        <f ca="1">IF(D25=0,NA(),RTD("cqg.rtd",,"StudyData", "Close("&amp;$N$2&amp;") When Barix("&amp;$N$2&amp;",reference:=StartOfSession)="&amp;A25&amp;"", "Bar", "", "Close","5","0","All",,,"False","T","EveryTick"))</f>
        <v>#N/A</v>
      </c>
      <c r="P25" s="156" t="e">
        <f ca="1">IF(D25=0,NA(),RTD("cqg.rtd",,"StudyData", "Close("&amp;$P$2&amp;") When Barix("&amp;$P$2&amp;",reference:=StartOfSession)="&amp;A25&amp;"", "Bar", "", "Close","5","0","All",,,"False","T","EveryTick"))</f>
        <v>#N/A</v>
      </c>
      <c r="R25" s="156" t="e">
        <f ca="1">IF(D25=0,NA(),RTD("cqg.rtd",,"StudyData", "Close("&amp;$R$2&amp;") When Barix("&amp;$R$2&amp;",reference:=StartOfSession)="&amp;A25&amp;"", "Bar", "", "Close","5","0","All",,,"False","T","EveryTick"))</f>
        <v>#N/A</v>
      </c>
      <c r="T25" s="156" t="e">
        <f ca="1">IF(D25=0,NA(),RTD("cqg.rtd",,"StudyData", "Close("&amp;$T$2&amp;") When Barix("&amp;$T$2&amp;",reference:=StartOfSession)="&amp;A25&amp;"", "Bar", "", "Close","5","0","All",,,"False","T","EveryTick"))</f>
        <v>#N/A</v>
      </c>
      <c r="V25" s="156" t="e">
        <f ca="1">IF(D25=0,NA(),RTD("cqg.rtd",,"StudyData", "Close("&amp;$V$2&amp;") When Barix("&amp;$V$2&amp;",reference:=StartOfSession)="&amp;A25&amp;"", "Bar", "", "Close","5","0","All",,,"False","T","EveryTick"))</f>
        <v>#N/A</v>
      </c>
      <c r="X25" s="156" t="e">
        <f ca="1">IF(D25=0,NA(),RTD("cqg.rtd",,"StudyData", "Close("&amp;$X$2&amp;") When Barix("&amp;$X$2&amp;",reference:=StartOfSession)="&amp;A25&amp;"", "Bar", "", "Close","5","0","All",,,"False","T","EveryTick"))</f>
        <v>#N/A</v>
      </c>
      <c r="Z25" s="156" t="e">
        <f ca="1">IF(D25=0,NA(),RTD("cqg.rtd",,"StudyData", "Close("&amp;$Z$2&amp;") When Barix("&amp;$Z$2&amp;",reference:=StartOfSession)="&amp;A25&amp;"", "Bar", "", "Close","5","0","All",,,"False","T","EveryTick"))</f>
        <v>#N/A</v>
      </c>
      <c r="AB25" s="156" t="e">
        <f ca="1">IF(D25=0,NA(),RTD("cqg.rtd",,"StudyData", "Close("&amp;$AB$2&amp;") When Barix("&amp;$AB$2&amp;",reference:=StartOfSession)="&amp;A25&amp;"", "Bar", "", "Close","5","0","All",,,"False","T","EveryTick"))</f>
        <v>#N/A</v>
      </c>
      <c r="AD25" s="156" t="e">
        <f ca="1">IF(D25=0,NA(),RTD("cqg.rtd",,"StudyData", "Close("&amp;$AD$2&amp;") When Barix("&amp;$AD$2&amp;",reference:=StartOfSession)="&amp;A25&amp;"", "Bar", "", "Close","5","0","All",,,"False","T","EveryTick"))</f>
        <v>#N/A</v>
      </c>
      <c r="AF25" s="156" t="e">
        <f ca="1">IF(D25=0,NA(),RTD("cqg.rtd",,"StudyData", "Close("&amp;$AF$2&amp;") When Barix("&amp;$AF$2&amp;",reference:=StartOfSession)="&amp;A25&amp;"", "Bar", "", "Close","5","0","All",,,"False","T","EveryTick"))</f>
        <v>#N/A</v>
      </c>
      <c r="AH25" s="156" t="e">
        <f ca="1">IF(D25=0,NA(),RTD("cqg.rtd",,"StudyData", "Close("&amp;$AH$2&amp;") When Barix("&amp;$AH$2&amp;",reference:=StartOfSession)="&amp;A25&amp;"", "Bar", "", "Close","5","0","All",,,"False","T","EveryTick"))</f>
        <v>#N/A</v>
      </c>
      <c r="AJ25" s="156" t="e">
        <f ca="1">IF(D25=0,NA(),RTD("cqg.rtd",,"StudyData", "Close("&amp;$AJ$2&amp;") When Barix("&amp;$AJ$2&amp;",reference:=StartOfSession)="&amp;A25&amp;"", "Bar", "", "Close","5","0","All",,,"False","T","EveryTick"))</f>
        <v>#N/A</v>
      </c>
      <c r="AL25" s="156" t="e">
        <f ca="1">IF(D25=0,NA(),RTD("cqg.rtd",,"StudyData", "Close("&amp;$AL$2&amp;") When Barix("&amp;$AL$2&amp;",reference:=StartOfSession)="&amp;A25&amp;"", "Bar", "", "Close","5","0","All",,,"False","T","EveryTick"))</f>
        <v>#N/A</v>
      </c>
      <c r="AN25" s="156" t="e">
        <f ca="1">IF(D25=0,NA(),RTD("cqg.rtd",,"StudyData", "Close("&amp;$AN$2&amp;") When Barix("&amp;$AN$2&amp;",reference:=StartOfSession)="&amp;A25&amp;"", "Bar", "", "Close","5","0","All",,,"False","T","EveryTick"))</f>
        <v>#N/A</v>
      </c>
      <c r="AP25" s="156" t="e">
        <f ca="1">IF(D25=0,NA(),RTD("cqg.rtd",,"StudyData", "Close("&amp;$AP$2&amp;") When Barix("&amp;$AP$2&amp;",reference:=StartOfSession)="&amp;A25&amp;"", "Bar", "", "Close","5","0","All",,,"False","T","EveryTick"))</f>
        <v>#N/A</v>
      </c>
      <c r="AR25" s="156" t="e">
        <f ca="1">IF(D25=0,NA(),RTD("cqg.rtd",,"StudyData", "Close("&amp;$AR$2&amp;") When Barix("&amp;$AR$2&amp;",reference:=StartOfSession)="&amp;A25&amp;"", "Bar", "", "Close","5","0","All",,,"False","T","EveryTick"))</f>
        <v>#N/A</v>
      </c>
      <c r="AT25" s="156" t="e">
        <f ca="1">IF(D25=0,NA(),RTD("cqg.rtd",,"StudyData", "Close("&amp;$AT$2&amp;") When Barix("&amp;$AT$2&amp;",reference:=StartOfSession)="&amp;A25&amp;"", "Bar", "", "Close","5","0","All",,,"False","T","EveryTick"))</f>
        <v>#N/A</v>
      </c>
      <c r="AV25" s="156" t="e">
        <f ca="1">IF(D25=0,NA(),RTD("cqg.rtd",,"StudyData", "Close("&amp;$AV$2&amp;") When Barix("&amp;$AV$2&amp;",reference:=StartOfSession)="&amp;A25&amp;"", "Bar", "", "Close","5","0","All",,,"False","T","EveryTick"))</f>
        <v>#N/A</v>
      </c>
      <c r="AX25" s="156" t="e">
        <f ca="1">IF(D25=0,NA(),RTD("cqg.rtd",,"StudyData", "Close("&amp;$AX$2&amp;") When Barix("&amp;$AX$2&amp;",reference:=StartOfSession)="&amp;A25&amp;"", "Bar", "", "Close","5","0","All",,,"False","T","EveryTick"))</f>
        <v>#N/A</v>
      </c>
      <c r="AZ25" s="156" t="e">
        <f ca="1">IF(D25=0,NA(),RTD("cqg.rtd",,"StudyData", "Close("&amp;$AZ$2&amp;") When Barix("&amp;$AZ$2&amp;",reference:=StartOfSession)="&amp;A25&amp;"", "Bar", "", "Close","5","0","All",,,"False","T","EveryTick"))</f>
        <v>#N/A</v>
      </c>
      <c r="BB25" s="156" t="e">
        <f ca="1">IF(D25=0,NA(),RTD("cqg.rtd",,"StudyData", "Close("&amp;$BB$2&amp;") When Barix("&amp;$BB$2&amp;",reference:=StartOfSession)="&amp;A25&amp;"", "Bar", "", "Close","5","0","All",,,"False","T","EveryTick"))</f>
        <v>#N/A</v>
      </c>
      <c r="BD25" s="156" t="e">
        <f ca="1">IF(D25=0,NA(),RTD("cqg.rtd",,"StudyData", "Close("&amp;$BD$2&amp;") When Barix("&amp;$BD$2&amp;",reference:=StartOfSession)="&amp;A25&amp;"", "Bar", "", "Close","5","0","All",,,"False","T","EveryTick"))</f>
        <v>#N/A</v>
      </c>
      <c r="BF25" s="156" t="e">
        <f ca="1">IF(D25=0,NA(),RTD("cqg.rtd",,"StudyData", "Close("&amp;$BF$2&amp;") When Barix("&amp;$BF$2&amp;",reference:=StartOfSession)="&amp;A25&amp;"", "Bar", "", "Close","5","0","All",,,"False","T","EveryTick"))</f>
        <v>#N/A</v>
      </c>
      <c r="BH25" s="156" t="e">
        <f ca="1">IF(D25=0,NA(),RTD("cqg.rtd",,"StudyData", "Close("&amp;$BH$2&amp;") When Barix("&amp;$BH$2&amp;",reference:=StartOfSession)="&amp;A25&amp;"", "Bar", "", "Close","5","0","All",,,"False","T","EveryTick"))</f>
        <v>#N/A</v>
      </c>
      <c r="BJ25" s="156" t="e">
        <f ca="1">IF(D25=0,NA(),RTD("cqg.rtd",,"StudyData", "Close("&amp;$BJ$2&amp;") When Barix("&amp;$BJ$2&amp;",reference:=StartOfSession)="&amp;A25&amp;"", "Bar", "", "Close","5","0","All",,,"False","T","EveryTick"))</f>
        <v>#N/A</v>
      </c>
    </row>
    <row r="26" spans="1:62" x14ac:dyDescent="0.3">
      <c r="A26" s="156">
        <f t="shared" si="1"/>
        <v>22</v>
      </c>
      <c r="B26" s="160" t="e">
        <f ca="1">IF(D26=0,NA(),RTD("cqg.rtd",,"StudyData", "Close("&amp;$B$2&amp;") When Barix("&amp;$B$2&amp;",reference:=StartOfSession)="&amp;A26&amp;"", "Bar", "", "Close","5","0","All",,,"False","T","EveryTick"))</f>
        <v>#N/A</v>
      </c>
      <c r="C26" s="161">
        <v>0.43055555555555558</v>
      </c>
      <c r="D26" s="156">
        <f t="shared" ca="1" si="0"/>
        <v>0</v>
      </c>
      <c r="F26" s="156" t="e">
        <f ca="1">IF(D26=0,NA(),RTD("cqg.rtd",,"StudyData", "Close("&amp;$F$2&amp;") When Barix("&amp;$F$2&amp;",reference:=StartOfSession)="&amp;A26&amp;"", "Bar", "", "Close","5","0","All",,,"False","T","EveryTick"))</f>
        <v>#N/A</v>
      </c>
      <c r="H26" s="156" t="e">
        <f ca="1">IF(D26=0,NA(),RTD("cqg.rtd",,"StudyData", "Close("&amp;$H$2&amp;") When Barix("&amp;$H$2&amp;",reference:=StartOfSession)="&amp;A26&amp;"", "Bar", "", "Close","5","0","All",,,"False","T","EveryTick"))</f>
        <v>#N/A</v>
      </c>
      <c r="J26" s="156" t="e">
        <f ca="1">IF(D26=0,NA(),RTD("cqg.rtd",,"StudyData", "Close("&amp;$J$2&amp;") When Barix("&amp;$J$2&amp;",reference:=StartOfSession)="&amp;A26&amp;"", "Bar", "", "Close","5","0","All",,,"False","T","EveryTick"))</f>
        <v>#N/A</v>
      </c>
      <c r="L26" s="156" t="e">
        <f ca="1">IF(D26=0,NA(),RTD("cqg.rtd",,"StudyData", "Close("&amp;$L$2&amp;") When Barix("&amp;$L$2&amp;",reference:=StartOfSession)="&amp;A26&amp;"", "Bar", "", "Close","5","0","All",,,"False","T","EveryTick"))</f>
        <v>#N/A</v>
      </c>
      <c r="N26" s="156" t="e">
        <f ca="1">IF(D26=0,NA(),RTD("cqg.rtd",,"StudyData", "Close("&amp;$N$2&amp;") When Barix("&amp;$N$2&amp;",reference:=StartOfSession)="&amp;A26&amp;"", "Bar", "", "Close","5","0","All",,,"False","T","EveryTick"))</f>
        <v>#N/A</v>
      </c>
      <c r="P26" s="156" t="e">
        <f ca="1">IF(D26=0,NA(),RTD("cqg.rtd",,"StudyData", "Close("&amp;$P$2&amp;") When Barix("&amp;$P$2&amp;",reference:=StartOfSession)="&amp;A26&amp;"", "Bar", "", "Close","5","0","All",,,"False","T","EveryTick"))</f>
        <v>#N/A</v>
      </c>
      <c r="R26" s="156" t="e">
        <f ca="1">IF(D26=0,NA(),RTD("cqg.rtd",,"StudyData", "Close("&amp;$R$2&amp;") When Barix("&amp;$R$2&amp;",reference:=StartOfSession)="&amp;A26&amp;"", "Bar", "", "Close","5","0","All",,,"False","T","EveryTick"))</f>
        <v>#N/A</v>
      </c>
      <c r="T26" s="156" t="e">
        <f ca="1">IF(D26=0,NA(),RTD("cqg.rtd",,"StudyData", "Close("&amp;$T$2&amp;") When Barix("&amp;$T$2&amp;",reference:=StartOfSession)="&amp;A26&amp;"", "Bar", "", "Close","5","0","All",,,"False","T","EveryTick"))</f>
        <v>#N/A</v>
      </c>
      <c r="V26" s="156" t="e">
        <f ca="1">IF(D26=0,NA(),RTD("cqg.rtd",,"StudyData", "Close("&amp;$V$2&amp;") When Barix("&amp;$V$2&amp;",reference:=StartOfSession)="&amp;A26&amp;"", "Bar", "", "Close","5","0","All",,,"False","T","EveryTick"))</f>
        <v>#N/A</v>
      </c>
      <c r="X26" s="156" t="e">
        <f ca="1">IF(D26=0,NA(),RTD("cqg.rtd",,"StudyData", "Close("&amp;$X$2&amp;") When Barix("&amp;$X$2&amp;",reference:=StartOfSession)="&amp;A26&amp;"", "Bar", "", "Close","5","0","All",,,"False","T","EveryTick"))</f>
        <v>#N/A</v>
      </c>
      <c r="Z26" s="156" t="e">
        <f ca="1">IF(D26=0,NA(),RTD("cqg.rtd",,"StudyData", "Close("&amp;$Z$2&amp;") When Barix("&amp;$Z$2&amp;",reference:=StartOfSession)="&amp;A26&amp;"", "Bar", "", "Close","5","0","All",,,"False","T","EveryTick"))</f>
        <v>#N/A</v>
      </c>
      <c r="AB26" s="156" t="e">
        <f ca="1">IF(D26=0,NA(),RTD("cqg.rtd",,"StudyData", "Close("&amp;$AB$2&amp;") When Barix("&amp;$AB$2&amp;",reference:=StartOfSession)="&amp;A26&amp;"", "Bar", "", "Close","5","0","All",,,"False","T","EveryTick"))</f>
        <v>#N/A</v>
      </c>
      <c r="AD26" s="156" t="e">
        <f ca="1">IF(D26=0,NA(),RTD("cqg.rtd",,"StudyData", "Close("&amp;$AD$2&amp;") When Barix("&amp;$AD$2&amp;",reference:=StartOfSession)="&amp;A26&amp;"", "Bar", "", "Close","5","0","All",,,"False","T","EveryTick"))</f>
        <v>#N/A</v>
      </c>
      <c r="AF26" s="156" t="e">
        <f ca="1">IF(D26=0,NA(),RTD("cqg.rtd",,"StudyData", "Close("&amp;$AF$2&amp;") When Barix("&amp;$AF$2&amp;",reference:=StartOfSession)="&amp;A26&amp;"", "Bar", "", "Close","5","0","All",,,"False","T","EveryTick"))</f>
        <v>#N/A</v>
      </c>
      <c r="AH26" s="156" t="e">
        <f ca="1">IF(D26=0,NA(),RTD("cqg.rtd",,"StudyData", "Close("&amp;$AH$2&amp;") When Barix("&amp;$AH$2&amp;",reference:=StartOfSession)="&amp;A26&amp;"", "Bar", "", "Close","5","0","All",,,"False","T","EveryTick"))</f>
        <v>#N/A</v>
      </c>
      <c r="AJ26" s="156" t="e">
        <f ca="1">IF(D26=0,NA(),RTD("cqg.rtd",,"StudyData", "Close("&amp;$AJ$2&amp;") When Barix("&amp;$AJ$2&amp;",reference:=StartOfSession)="&amp;A26&amp;"", "Bar", "", "Close","5","0","All",,,"False","T","EveryTick"))</f>
        <v>#N/A</v>
      </c>
      <c r="AL26" s="156" t="e">
        <f ca="1">IF(D26=0,NA(),RTD("cqg.rtd",,"StudyData", "Close("&amp;$AL$2&amp;") When Barix("&amp;$AL$2&amp;",reference:=StartOfSession)="&amp;A26&amp;"", "Bar", "", "Close","5","0","All",,,"False","T","EveryTick"))</f>
        <v>#N/A</v>
      </c>
      <c r="AN26" s="156" t="e">
        <f ca="1">IF(D26=0,NA(),RTD("cqg.rtd",,"StudyData", "Close("&amp;$AN$2&amp;") When Barix("&amp;$AN$2&amp;",reference:=StartOfSession)="&amp;A26&amp;"", "Bar", "", "Close","5","0","All",,,"False","T","EveryTick"))</f>
        <v>#N/A</v>
      </c>
      <c r="AP26" s="156" t="e">
        <f ca="1">IF(D26=0,NA(),RTD("cqg.rtd",,"StudyData", "Close("&amp;$AP$2&amp;") When Barix("&amp;$AP$2&amp;",reference:=StartOfSession)="&amp;A26&amp;"", "Bar", "", "Close","5","0","All",,,"False","T","EveryTick"))</f>
        <v>#N/A</v>
      </c>
      <c r="AR26" s="156" t="e">
        <f ca="1">IF(D26=0,NA(),RTD("cqg.rtd",,"StudyData", "Close("&amp;$AR$2&amp;") When Barix("&amp;$AR$2&amp;",reference:=StartOfSession)="&amp;A26&amp;"", "Bar", "", "Close","5","0","All",,,"False","T","EveryTick"))</f>
        <v>#N/A</v>
      </c>
      <c r="AT26" s="156" t="e">
        <f ca="1">IF(D26=0,NA(),RTD("cqg.rtd",,"StudyData", "Close("&amp;$AT$2&amp;") When Barix("&amp;$AT$2&amp;",reference:=StartOfSession)="&amp;A26&amp;"", "Bar", "", "Close","5","0","All",,,"False","T","EveryTick"))</f>
        <v>#N/A</v>
      </c>
      <c r="AV26" s="156" t="e">
        <f ca="1">IF(D26=0,NA(),RTD("cqg.rtd",,"StudyData", "Close("&amp;$AV$2&amp;") When Barix("&amp;$AV$2&amp;",reference:=StartOfSession)="&amp;A26&amp;"", "Bar", "", "Close","5","0","All",,,"False","T","EveryTick"))</f>
        <v>#N/A</v>
      </c>
      <c r="AX26" s="156" t="e">
        <f ca="1">IF(D26=0,NA(),RTD("cqg.rtd",,"StudyData", "Close("&amp;$AX$2&amp;") When Barix("&amp;$AX$2&amp;",reference:=StartOfSession)="&amp;A26&amp;"", "Bar", "", "Close","5","0","All",,,"False","T","EveryTick"))</f>
        <v>#N/A</v>
      </c>
      <c r="AZ26" s="156" t="e">
        <f ca="1">IF(D26=0,NA(),RTD("cqg.rtd",,"StudyData", "Close("&amp;$AZ$2&amp;") When Barix("&amp;$AZ$2&amp;",reference:=StartOfSession)="&amp;A26&amp;"", "Bar", "", "Close","5","0","All",,,"False","T","EveryTick"))</f>
        <v>#N/A</v>
      </c>
      <c r="BB26" s="156" t="e">
        <f ca="1">IF(D26=0,NA(),RTD("cqg.rtd",,"StudyData", "Close("&amp;$BB$2&amp;") When Barix("&amp;$BB$2&amp;",reference:=StartOfSession)="&amp;A26&amp;"", "Bar", "", "Close","5","0","All",,,"False","T","EveryTick"))</f>
        <v>#N/A</v>
      </c>
      <c r="BD26" s="156" t="e">
        <f ca="1">IF(D26=0,NA(),RTD("cqg.rtd",,"StudyData", "Close("&amp;$BD$2&amp;") When Barix("&amp;$BD$2&amp;",reference:=StartOfSession)="&amp;A26&amp;"", "Bar", "", "Close","5","0","All",,,"False","T","EveryTick"))</f>
        <v>#N/A</v>
      </c>
      <c r="BF26" s="156" t="e">
        <f ca="1">IF(D26=0,NA(),RTD("cqg.rtd",,"StudyData", "Close("&amp;$BF$2&amp;") When Barix("&amp;$BF$2&amp;",reference:=StartOfSession)="&amp;A26&amp;"", "Bar", "", "Close","5","0","All",,,"False","T","EveryTick"))</f>
        <v>#N/A</v>
      </c>
      <c r="BH26" s="156" t="e">
        <f ca="1">IF(D26=0,NA(),RTD("cqg.rtd",,"StudyData", "Close("&amp;$BH$2&amp;") When Barix("&amp;$BH$2&amp;",reference:=StartOfSession)="&amp;A26&amp;"", "Bar", "", "Close","5","0","All",,,"False","T","EveryTick"))</f>
        <v>#N/A</v>
      </c>
      <c r="BJ26" s="156" t="e">
        <f ca="1">IF(D26=0,NA(),RTD("cqg.rtd",,"StudyData", "Close("&amp;$BJ$2&amp;") When Barix("&amp;$BJ$2&amp;",reference:=StartOfSession)="&amp;A26&amp;"", "Bar", "", "Close","5","0","All",,,"False","T","EveryTick"))</f>
        <v>#N/A</v>
      </c>
    </row>
    <row r="27" spans="1:62" x14ac:dyDescent="0.3">
      <c r="A27" s="156">
        <f t="shared" si="1"/>
        <v>23</v>
      </c>
      <c r="B27" s="160" t="e">
        <f ca="1">IF(D27=0,NA(),RTD("cqg.rtd",,"StudyData", "Close("&amp;$B$2&amp;") When Barix("&amp;$B$2&amp;",reference:=StartOfSession)="&amp;A27&amp;"", "Bar", "", "Close","5","0","All",,,"False","T","EveryTick"))</f>
        <v>#N/A</v>
      </c>
      <c r="C27" s="161">
        <v>0.43402777777777773</v>
      </c>
      <c r="D27" s="156">
        <f t="shared" ca="1" si="0"/>
        <v>0</v>
      </c>
      <c r="F27" s="156" t="e">
        <f ca="1">IF(D27=0,NA(),RTD("cqg.rtd",,"StudyData", "Close("&amp;$F$2&amp;") When Barix("&amp;$F$2&amp;",reference:=StartOfSession)="&amp;A27&amp;"", "Bar", "", "Close","5","0","All",,,"False","T","EveryTick"))</f>
        <v>#N/A</v>
      </c>
      <c r="H27" s="156" t="e">
        <f ca="1">IF(D27=0,NA(),RTD("cqg.rtd",,"StudyData", "Close("&amp;$H$2&amp;") When Barix("&amp;$H$2&amp;",reference:=StartOfSession)="&amp;A27&amp;"", "Bar", "", "Close","5","0","All",,,"False","T","EveryTick"))</f>
        <v>#N/A</v>
      </c>
      <c r="J27" s="156" t="e">
        <f ca="1">IF(D27=0,NA(),RTD("cqg.rtd",,"StudyData", "Close("&amp;$J$2&amp;") When Barix("&amp;$J$2&amp;",reference:=StartOfSession)="&amp;A27&amp;"", "Bar", "", "Close","5","0","All",,,"False","T","EveryTick"))</f>
        <v>#N/A</v>
      </c>
      <c r="L27" s="156" t="e">
        <f ca="1">IF(D27=0,NA(),RTD("cqg.rtd",,"StudyData", "Close("&amp;$L$2&amp;") When Barix("&amp;$L$2&amp;",reference:=StartOfSession)="&amp;A27&amp;"", "Bar", "", "Close","5","0","All",,,"False","T","EveryTick"))</f>
        <v>#N/A</v>
      </c>
      <c r="N27" s="156" t="e">
        <f ca="1">IF(D27=0,NA(),RTD("cqg.rtd",,"StudyData", "Close("&amp;$N$2&amp;") When Barix("&amp;$N$2&amp;",reference:=StartOfSession)="&amp;A27&amp;"", "Bar", "", "Close","5","0","All",,,"False","T","EveryTick"))</f>
        <v>#N/A</v>
      </c>
      <c r="P27" s="156" t="e">
        <f ca="1">IF(D27=0,NA(),RTD("cqg.rtd",,"StudyData", "Close("&amp;$P$2&amp;") When Barix("&amp;$P$2&amp;",reference:=StartOfSession)="&amp;A27&amp;"", "Bar", "", "Close","5","0","All",,,"False","T","EveryTick"))</f>
        <v>#N/A</v>
      </c>
      <c r="R27" s="156" t="e">
        <f ca="1">IF(D27=0,NA(),RTD("cqg.rtd",,"StudyData", "Close("&amp;$R$2&amp;") When Barix("&amp;$R$2&amp;",reference:=StartOfSession)="&amp;A27&amp;"", "Bar", "", "Close","5","0","All",,,"False","T","EveryTick"))</f>
        <v>#N/A</v>
      </c>
      <c r="T27" s="156" t="e">
        <f ca="1">IF(D27=0,NA(),RTD("cqg.rtd",,"StudyData", "Close("&amp;$T$2&amp;") When Barix("&amp;$T$2&amp;",reference:=StartOfSession)="&amp;A27&amp;"", "Bar", "", "Close","5","0","All",,,"False","T","EveryTick"))</f>
        <v>#N/A</v>
      </c>
      <c r="V27" s="156" t="e">
        <f ca="1">IF(D27=0,NA(),RTD("cqg.rtd",,"StudyData", "Close("&amp;$V$2&amp;") When Barix("&amp;$V$2&amp;",reference:=StartOfSession)="&amp;A27&amp;"", "Bar", "", "Close","5","0","All",,,"False","T","EveryTick"))</f>
        <v>#N/A</v>
      </c>
      <c r="X27" s="156" t="e">
        <f ca="1">IF(D27=0,NA(),RTD("cqg.rtd",,"StudyData", "Close("&amp;$X$2&amp;") When Barix("&amp;$X$2&amp;",reference:=StartOfSession)="&amp;A27&amp;"", "Bar", "", "Close","5","0","All",,,"False","T","EveryTick"))</f>
        <v>#N/A</v>
      </c>
      <c r="Z27" s="156" t="e">
        <f ca="1">IF(D27=0,NA(),RTD("cqg.rtd",,"StudyData", "Close("&amp;$Z$2&amp;") When Barix("&amp;$Z$2&amp;",reference:=StartOfSession)="&amp;A27&amp;"", "Bar", "", "Close","5","0","All",,,"False","T","EveryTick"))</f>
        <v>#N/A</v>
      </c>
      <c r="AB27" s="156" t="e">
        <f ca="1">IF(D27=0,NA(),RTD("cqg.rtd",,"StudyData", "Close("&amp;$AB$2&amp;") When Barix("&amp;$AB$2&amp;",reference:=StartOfSession)="&amp;A27&amp;"", "Bar", "", "Close","5","0","All",,,"False","T","EveryTick"))</f>
        <v>#N/A</v>
      </c>
      <c r="AD27" s="156" t="e">
        <f ca="1">IF(D27=0,NA(),RTD("cqg.rtd",,"StudyData", "Close("&amp;$AD$2&amp;") When Barix("&amp;$AD$2&amp;",reference:=StartOfSession)="&amp;A27&amp;"", "Bar", "", "Close","5","0","All",,,"False","T","EveryTick"))</f>
        <v>#N/A</v>
      </c>
      <c r="AF27" s="156" t="e">
        <f ca="1">IF(D27=0,NA(),RTD("cqg.rtd",,"StudyData", "Close("&amp;$AF$2&amp;") When Barix("&amp;$AF$2&amp;",reference:=StartOfSession)="&amp;A27&amp;"", "Bar", "", "Close","5","0","All",,,"False","T","EveryTick"))</f>
        <v>#N/A</v>
      </c>
      <c r="AH27" s="156" t="e">
        <f ca="1">IF(D27=0,NA(),RTD("cqg.rtd",,"StudyData", "Close("&amp;$AH$2&amp;") When Barix("&amp;$AH$2&amp;",reference:=StartOfSession)="&amp;A27&amp;"", "Bar", "", "Close","5","0","All",,,"False","T","EveryTick"))</f>
        <v>#N/A</v>
      </c>
      <c r="AJ27" s="156" t="e">
        <f ca="1">IF(D27=0,NA(),RTD("cqg.rtd",,"StudyData", "Close("&amp;$AJ$2&amp;") When Barix("&amp;$AJ$2&amp;",reference:=StartOfSession)="&amp;A27&amp;"", "Bar", "", "Close","5","0","All",,,"False","T","EveryTick"))</f>
        <v>#N/A</v>
      </c>
      <c r="AL27" s="156" t="e">
        <f ca="1">IF(D27=0,NA(),RTD("cqg.rtd",,"StudyData", "Close("&amp;$AL$2&amp;") When Barix("&amp;$AL$2&amp;",reference:=StartOfSession)="&amp;A27&amp;"", "Bar", "", "Close","5","0","All",,,"False","T","EveryTick"))</f>
        <v>#N/A</v>
      </c>
      <c r="AN27" s="156" t="e">
        <f ca="1">IF(D27=0,NA(),RTD("cqg.rtd",,"StudyData", "Close("&amp;$AN$2&amp;") When Barix("&amp;$AN$2&amp;",reference:=StartOfSession)="&amp;A27&amp;"", "Bar", "", "Close","5","0","All",,,"False","T","EveryTick"))</f>
        <v>#N/A</v>
      </c>
      <c r="AP27" s="156" t="e">
        <f ca="1">IF(D27=0,NA(),RTD("cqg.rtd",,"StudyData", "Close("&amp;$AP$2&amp;") When Barix("&amp;$AP$2&amp;",reference:=StartOfSession)="&amp;A27&amp;"", "Bar", "", "Close","5","0","All",,,"False","T","EveryTick"))</f>
        <v>#N/A</v>
      </c>
      <c r="AR27" s="156" t="e">
        <f ca="1">IF(D27=0,NA(),RTD("cqg.rtd",,"StudyData", "Close("&amp;$AR$2&amp;") When Barix("&amp;$AR$2&amp;",reference:=StartOfSession)="&amp;A27&amp;"", "Bar", "", "Close","5","0","All",,,"False","T","EveryTick"))</f>
        <v>#N/A</v>
      </c>
      <c r="AT27" s="156" t="e">
        <f ca="1">IF(D27=0,NA(),RTD("cqg.rtd",,"StudyData", "Close("&amp;$AT$2&amp;") When Barix("&amp;$AT$2&amp;",reference:=StartOfSession)="&amp;A27&amp;"", "Bar", "", "Close","5","0","All",,,"False","T","EveryTick"))</f>
        <v>#N/A</v>
      </c>
      <c r="AV27" s="156" t="e">
        <f ca="1">IF(D27=0,NA(),RTD("cqg.rtd",,"StudyData", "Close("&amp;$AV$2&amp;") When Barix("&amp;$AV$2&amp;",reference:=StartOfSession)="&amp;A27&amp;"", "Bar", "", "Close","5","0","All",,,"False","T","EveryTick"))</f>
        <v>#N/A</v>
      </c>
      <c r="AX27" s="156" t="e">
        <f ca="1">IF(D27=0,NA(),RTD("cqg.rtd",,"StudyData", "Close("&amp;$AX$2&amp;") When Barix("&amp;$AX$2&amp;",reference:=StartOfSession)="&amp;A27&amp;"", "Bar", "", "Close","5","0","All",,,"False","T","EveryTick"))</f>
        <v>#N/A</v>
      </c>
      <c r="AZ27" s="156" t="e">
        <f ca="1">IF(D27=0,NA(),RTD("cqg.rtd",,"StudyData", "Close("&amp;$AZ$2&amp;") When Barix("&amp;$AZ$2&amp;",reference:=StartOfSession)="&amp;A27&amp;"", "Bar", "", "Close","5","0","All",,,"False","T","EveryTick"))</f>
        <v>#N/A</v>
      </c>
      <c r="BB27" s="156" t="e">
        <f ca="1">IF(D27=0,NA(),RTD("cqg.rtd",,"StudyData", "Close("&amp;$BB$2&amp;") When Barix("&amp;$BB$2&amp;",reference:=StartOfSession)="&amp;A27&amp;"", "Bar", "", "Close","5","0","All",,,"False","T","EveryTick"))</f>
        <v>#N/A</v>
      </c>
      <c r="BD27" s="156" t="e">
        <f ca="1">IF(D27=0,NA(),RTD("cqg.rtd",,"StudyData", "Close("&amp;$BD$2&amp;") When Barix("&amp;$BD$2&amp;",reference:=StartOfSession)="&amp;A27&amp;"", "Bar", "", "Close","5","0","All",,,"False","T","EveryTick"))</f>
        <v>#N/A</v>
      </c>
      <c r="BF27" s="156" t="e">
        <f ca="1">IF(D27=0,NA(),RTD("cqg.rtd",,"StudyData", "Close("&amp;$BF$2&amp;") When Barix("&amp;$BF$2&amp;",reference:=StartOfSession)="&amp;A27&amp;"", "Bar", "", "Close","5","0","All",,,"False","T","EveryTick"))</f>
        <v>#N/A</v>
      </c>
      <c r="BH27" s="156" t="e">
        <f ca="1">IF(D27=0,NA(),RTD("cqg.rtd",,"StudyData", "Close("&amp;$BH$2&amp;") When Barix("&amp;$BH$2&amp;",reference:=StartOfSession)="&amp;A27&amp;"", "Bar", "", "Close","5","0","All",,,"False","T","EveryTick"))</f>
        <v>#N/A</v>
      </c>
      <c r="BJ27" s="156" t="e">
        <f ca="1">IF(D27=0,NA(),RTD("cqg.rtd",,"StudyData", "Close("&amp;$BJ$2&amp;") When Barix("&amp;$BJ$2&amp;",reference:=StartOfSession)="&amp;A27&amp;"", "Bar", "", "Close","5","0","All",,,"False","T","EveryTick"))</f>
        <v>#N/A</v>
      </c>
    </row>
    <row r="28" spans="1:62" x14ac:dyDescent="0.3">
      <c r="A28" s="156">
        <f t="shared" si="1"/>
        <v>24</v>
      </c>
      <c r="B28" s="160" t="e">
        <f ca="1">IF(D28=0,NA(),RTD("cqg.rtd",,"StudyData", "Close("&amp;$B$2&amp;") When Barix("&amp;$B$2&amp;",reference:=StartOfSession)="&amp;A28&amp;"", "Bar", "", "Close","5","0","All",,,"False","T","EveryTick"))</f>
        <v>#N/A</v>
      </c>
      <c r="C28" s="161">
        <v>0.4375</v>
      </c>
      <c r="D28" s="156">
        <f t="shared" ca="1" si="0"/>
        <v>0</v>
      </c>
      <c r="F28" s="156" t="e">
        <f ca="1">IF(D28=0,NA(),RTD("cqg.rtd",,"StudyData", "Close("&amp;$F$2&amp;") When Barix("&amp;$F$2&amp;",reference:=StartOfSession)="&amp;A28&amp;"", "Bar", "", "Close","5","0","All",,,"False","T","EveryTick"))</f>
        <v>#N/A</v>
      </c>
      <c r="H28" s="156" t="e">
        <f ca="1">IF(D28=0,NA(),RTD("cqg.rtd",,"StudyData", "Close("&amp;$H$2&amp;") When Barix("&amp;$H$2&amp;",reference:=StartOfSession)="&amp;A28&amp;"", "Bar", "", "Close","5","0","All",,,"False","T","EveryTick"))</f>
        <v>#N/A</v>
      </c>
      <c r="J28" s="156" t="e">
        <f ca="1">IF(D28=0,NA(),RTD("cqg.rtd",,"StudyData", "Close("&amp;$J$2&amp;") When Barix("&amp;$J$2&amp;",reference:=StartOfSession)="&amp;A28&amp;"", "Bar", "", "Close","5","0","All",,,"False","T","EveryTick"))</f>
        <v>#N/A</v>
      </c>
      <c r="L28" s="156" t="e">
        <f ca="1">IF(D28=0,NA(),RTD("cqg.rtd",,"StudyData", "Close("&amp;$L$2&amp;") When Barix("&amp;$L$2&amp;",reference:=StartOfSession)="&amp;A28&amp;"", "Bar", "", "Close","5","0","All",,,"False","T","EveryTick"))</f>
        <v>#N/A</v>
      </c>
      <c r="N28" s="156" t="e">
        <f ca="1">IF(D28=0,NA(),RTD("cqg.rtd",,"StudyData", "Close("&amp;$N$2&amp;") When Barix("&amp;$N$2&amp;",reference:=StartOfSession)="&amp;A28&amp;"", "Bar", "", "Close","5","0","All",,,"False","T","EveryTick"))</f>
        <v>#N/A</v>
      </c>
      <c r="P28" s="156" t="e">
        <f ca="1">IF(D28=0,NA(),RTD("cqg.rtd",,"StudyData", "Close("&amp;$P$2&amp;") When Barix("&amp;$P$2&amp;",reference:=StartOfSession)="&amp;A28&amp;"", "Bar", "", "Close","5","0","All",,,"False","T","EveryTick"))</f>
        <v>#N/A</v>
      </c>
      <c r="R28" s="156" t="e">
        <f ca="1">IF(D28=0,NA(),RTD("cqg.rtd",,"StudyData", "Close("&amp;$R$2&amp;") When Barix("&amp;$R$2&amp;",reference:=StartOfSession)="&amp;A28&amp;"", "Bar", "", "Close","5","0","All",,,"False","T","EveryTick"))</f>
        <v>#N/A</v>
      </c>
      <c r="T28" s="156" t="e">
        <f ca="1">IF(D28=0,NA(),RTD("cqg.rtd",,"StudyData", "Close("&amp;$T$2&amp;") When Barix("&amp;$T$2&amp;",reference:=StartOfSession)="&amp;A28&amp;"", "Bar", "", "Close","5","0","All",,,"False","T","EveryTick"))</f>
        <v>#N/A</v>
      </c>
      <c r="V28" s="156" t="e">
        <f ca="1">IF(D28=0,NA(),RTD("cqg.rtd",,"StudyData", "Close("&amp;$V$2&amp;") When Barix("&amp;$V$2&amp;",reference:=StartOfSession)="&amp;A28&amp;"", "Bar", "", "Close","5","0","All",,,"False","T","EveryTick"))</f>
        <v>#N/A</v>
      </c>
      <c r="X28" s="156" t="e">
        <f ca="1">IF(D28=0,NA(),RTD("cqg.rtd",,"StudyData", "Close("&amp;$X$2&amp;") When Barix("&amp;$X$2&amp;",reference:=StartOfSession)="&amp;A28&amp;"", "Bar", "", "Close","5","0","All",,,"False","T","EveryTick"))</f>
        <v>#N/A</v>
      </c>
      <c r="Z28" s="156" t="e">
        <f ca="1">IF(D28=0,NA(),RTD("cqg.rtd",,"StudyData", "Close("&amp;$Z$2&amp;") When Barix("&amp;$Z$2&amp;",reference:=StartOfSession)="&amp;A28&amp;"", "Bar", "", "Close","5","0","All",,,"False","T","EveryTick"))</f>
        <v>#N/A</v>
      </c>
      <c r="AB28" s="156" t="e">
        <f ca="1">IF(D28=0,NA(),RTD("cqg.rtd",,"StudyData", "Close("&amp;$AB$2&amp;") When Barix("&amp;$AB$2&amp;",reference:=StartOfSession)="&amp;A28&amp;"", "Bar", "", "Close","5","0","All",,,"False","T","EveryTick"))</f>
        <v>#N/A</v>
      </c>
      <c r="AD28" s="156" t="e">
        <f ca="1">IF(D28=0,NA(),RTD("cqg.rtd",,"StudyData", "Close("&amp;$AD$2&amp;") When Barix("&amp;$AD$2&amp;",reference:=StartOfSession)="&amp;A28&amp;"", "Bar", "", "Close","5","0","All",,,"False","T","EveryTick"))</f>
        <v>#N/A</v>
      </c>
      <c r="AF28" s="156" t="e">
        <f ca="1">IF(D28=0,NA(),RTD("cqg.rtd",,"StudyData", "Close("&amp;$AF$2&amp;") When Barix("&amp;$AF$2&amp;",reference:=StartOfSession)="&amp;A28&amp;"", "Bar", "", "Close","5","0","All",,,"False","T","EveryTick"))</f>
        <v>#N/A</v>
      </c>
      <c r="AH28" s="156" t="e">
        <f ca="1">IF(D28=0,NA(),RTD("cqg.rtd",,"StudyData", "Close("&amp;$AH$2&amp;") When Barix("&amp;$AH$2&amp;",reference:=StartOfSession)="&amp;A28&amp;"", "Bar", "", "Close","5","0","All",,,"False","T","EveryTick"))</f>
        <v>#N/A</v>
      </c>
      <c r="AJ28" s="156" t="e">
        <f ca="1">IF(D28=0,NA(),RTD("cqg.rtd",,"StudyData", "Close("&amp;$AJ$2&amp;") When Barix("&amp;$AJ$2&amp;",reference:=StartOfSession)="&amp;A28&amp;"", "Bar", "", "Close","5","0","All",,,"False","T","EveryTick"))</f>
        <v>#N/A</v>
      </c>
      <c r="AL28" s="156" t="e">
        <f ca="1">IF(D28=0,NA(),RTD("cqg.rtd",,"StudyData", "Close("&amp;$AL$2&amp;") When Barix("&amp;$AL$2&amp;",reference:=StartOfSession)="&amp;A28&amp;"", "Bar", "", "Close","5","0","All",,,"False","T","EveryTick"))</f>
        <v>#N/A</v>
      </c>
      <c r="AN28" s="156" t="e">
        <f ca="1">IF(D28=0,NA(),RTD("cqg.rtd",,"StudyData", "Close("&amp;$AN$2&amp;") When Barix("&amp;$AN$2&amp;",reference:=StartOfSession)="&amp;A28&amp;"", "Bar", "", "Close","5","0","All",,,"False","T","EveryTick"))</f>
        <v>#N/A</v>
      </c>
      <c r="AP28" s="156" t="e">
        <f ca="1">IF(D28=0,NA(),RTD("cqg.rtd",,"StudyData", "Close("&amp;$AP$2&amp;") When Barix("&amp;$AP$2&amp;",reference:=StartOfSession)="&amp;A28&amp;"", "Bar", "", "Close","5","0","All",,,"False","T","EveryTick"))</f>
        <v>#N/A</v>
      </c>
      <c r="AR28" s="156" t="e">
        <f ca="1">IF(D28=0,NA(),RTD("cqg.rtd",,"StudyData", "Close("&amp;$AR$2&amp;") When Barix("&amp;$AR$2&amp;",reference:=StartOfSession)="&amp;A28&amp;"", "Bar", "", "Close","5","0","All",,,"False","T","EveryTick"))</f>
        <v>#N/A</v>
      </c>
      <c r="AT28" s="156" t="e">
        <f ca="1">IF(D28=0,NA(),RTD("cqg.rtd",,"StudyData", "Close("&amp;$AT$2&amp;") When Barix("&amp;$AT$2&amp;",reference:=StartOfSession)="&amp;A28&amp;"", "Bar", "", "Close","5","0","All",,,"False","T","EveryTick"))</f>
        <v>#N/A</v>
      </c>
      <c r="AV28" s="156" t="e">
        <f ca="1">IF(D28=0,NA(),RTD("cqg.rtd",,"StudyData", "Close("&amp;$AV$2&amp;") When Barix("&amp;$AV$2&amp;",reference:=StartOfSession)="&amp;A28&amp;"", "Bar", "", "Close","5","0","All",,,"False","T","EveryTick"))</f>
        <v>#N/A</v>
      </c>
      <c r="AX28" s="156" t="e">
        <f ca="1">IF(D28=0,NA(),RTD("cqg.rtd",,"StudyData", "Close("&amp;$AX$2&amp;") When Barix("&amp;$AX$2&amp;",reference:=StartOfSession)="&amp;A28&amp;"", "Bar", "", "Close","5","0","All",,,"False","T","EveryTick"))</f>
        <v>#N/A</v>
      </c>
      <c r="AZ28" s="156" t="e">
        <f ca="1">IF(D28=0,NA(),RTD("cqg.rtd",,"StudyData", "Close("&amp;$AZ$2&amp;") When Barix("&amp;$AZ$2&amp;",reference:=StartOfSession)="&amp;A28&amp;"", "Bar", "", "Close","5","0","All",,,"False","T","EveryTick"))</f>
        <v>#N/A</v>
      </c>
      <c r="BB28" s="156" t="e">
        <f ca="1">IF(D28=0,NA(),RTD("cqg.rtd",,"StudyData", "Close("&amp;$BB$2&amp;") When Barix("&amp;$BB$2&amp;",reference:=StartOfSession)="&amp;A28&amp;"", "Bar", "", "Close","5","0","All",,,"False","T","EveryTick"))</f>
        <v>#N/A</v>
      </c>
      <c r="BD28" s="156" t="e">
        <f ca="1">IF(D28=0,NA(),RTD("cqg.rtd",,"StudyData", "Close("&amp;$BD$2&amp;") When Barix("&amp;$BD$2&amp;",reference:=StartOfSession)="&amp;A28&amp;"", "Bar", "", "Close","5","0","All",,,"False","T","EveryTick"))</f>
        <v>#N/A</v>
      </c>
      <c r="BF28" s="156" t="e">
        <f ca="1">IF(D28=0,NA(),RTD("cqg.rtd",,"StudyData", "Close("&amp;$BF$2&amp;") When Barix("&amp;$BF$2&amp;",reference:=StartOfSession)="&amp;A28&amp;"", "Bar", "", "Close","5","0","All",,,"False","T","EveryTick"))</f>
        <v>#N/A</v>
      </c>
      <c r="BH28" s="156" t="e">
        <f ca="1">IF(D28=0,NA(),RTD("cqg.rtd",,"StudyData", "Close("&amp;$BH$2&amp;") When Barix("&amp;$BH$2&amp;",reference:=StartOfSession)="&amp;A28&amp;"", "Bar", "", "Close","5","0","All",,,"False","T","EveryTick"))</f>
        <v>#N/A</v>
      </c>
      <c r="BJ28" s="156" t="e">
        <f ca="1">IF(D28=0,NA(),RTD("cqg.rtd",,"StudyData", "Close("&amp;$BJ$2&amp;") When Barix("&amp;$BJ$2&amp;",reference:=StartOfSession)="&amp;A28&amp;"", "Bar", "", "Close","5","0","All",,,"False","T","EveryTick"))</f>
        <v>#N/A</v>
      </c>
    </row>
    <row r="29" spans="1:62" x14ac:dyDescent="0.3">
      <c r="A29" s="156">
        <f t="shared" si="1"/>
        <v>25</v>
      </c>
      <c r="B29" s="160" t="e">
        <f ca="1">IF(D29=0,NA(),RTD("cqg.rtd",,"StudyData", "Close("&amp;$B$2&amp;") When Barix("&amp;$B$2&amp;",reference:=StartOfSession)="&amp;A29&amp;"", "Bar", "", "Close","5","0","All",,,"False","T","EveryTick"))</f>
        <v>#N/A</v>
      </c>
      <c r="C29" s="161">
        <v>0.44097222222222227</v>
      </c>
      <c r="D29" s="156">
        <f t="shared" ca="1" si="0"/>
        <v>0</v>
      </c>
      <c r="F29" s="156" t="e">
        <f ca="1">IF(D29=0,NA(),RTD("cqg.rtd",,"StudyData", "Close("&amp;$F$2&amp;") When Barix("&amp;$F$2&amp;",reference:=StartOfSession)="&amp;A29&amp;"", "Bar", "", "Close","5","0","All",,,"False","T","EveryTick"))</f>
        <v>#N/A</v>
      </c>
      <c r="H29" s="156" t="e">
        <f ca="1">IF(D29=0,NA(),RTD("cqg.rtd",,"StudyData", "Close("&amp;$H$2&amp;") When Barix("&amp;$H$2&amp;",reference:=StartOfSession)="&amp;A29&amp;"", "Bar", "", "Close","5","0","All",,,"False","T","EveryTick"))</f>
        <v>#N/A</v>
      </c>
      <c r="J29" s="156" t="e">
        <f ca="1">IF(D29=0,NA(),RTD("cqg.rtd",,"StudyData", "Close("&amp;$J$2&amp;") When Barix("&amp;$J$2&amp;",reference:=StartOfSession)="&amp;A29&amp;"", "Bar", "", "Close","5","0","All",,,"False","T","EveryTick"))</f>
        <v>#N/A</v>
      </c>
      <c r="L29" s="156" t="e">
        <f ca="1">IF(D29=0,NA(),RTD("cqg.rtd",,"StudyData", "Close("&amp;$L$2&amp;") When Barix("&amp;$L$2&amp;",reference:=StartOfSession)="&amp;A29&amp;"", "Bar", "", "Close","5","0","All",,,"False","T","EveryTick"))</f>
        <v>#N/A</v>
      </c>
      <c r="N29" s="156" t="e">
        <f ca="1">IF(D29=0,NA(),RTD("cqg.rtd",,"StudyData", "Close("&amp;$N$2&amp;") When Barix("&amp;$N$2&amp;",reference:=StartOfSession)="&amp;A29&amp;"", "Bar", "", "Close","5","0","All",,,"False","T","EveryTick"))</f>
        <v>#N/A</v>
      </c>
      <c r="P29" s="156" t="e">
        <f ca="1">IF(D29=0,NA(),RTD("cqg.rtd",,"StudyData", "Close("&amp;$P$2&amp;") When Barix("&amp;$P$2&amp;",reference:=StartOfSession)="&amp;A29&amp;"", "Bar", "", "Close","5","0","All",,,"False","T","EveryTick"))</f>
        <v>#N/A</v>
      </c>
      <c r="R29" s="156" t="e">
        <f ca="1">IF(D29=0,NA(),RTD("cqg.rtd",,"StudyData", "Close("&amp;$R$2&amp;") When Barix("&amp;$R$2&amp;",reference:=StartOfSession)="&amp;A29&amp;"", "Bar", "", "Close","5","0","All",,,"False","T","EveryTick"))</f>
        <v>#N/A</v>
      </c>
      <c r="T29" s="156" t="e">
        <f ca="1">IF(D29=0,NA(),RTD("cqg.rtd",,"StudyData", "Close("&amp;$T$2&amp;") When Barix("&amp;$T$2&amp;",reference:=StartOfSession)="&amp;A29&amp;"", "Bar", "", "Close","5","0","All",,,"False","T","EveryTick"))</f>
        <v>#N/A</v>
      </c>
      <c r="V29" s="156" t="e">
        <f ca="1">IF(D29=0,NA(),RTD("cqg.rtd",,"StudyData", "Close("&amp;$V$2&amp;") When Barix("&amp;$V$2&amp;",reference:=StartOfSession)="&amp;A29&amp;"", "Bar", "", "Close","5","0","All",,,"False","T","EveryTick"))</f>
        <v>#N/A</v>
      </c>
      <c r="X29" s="156" t="e">
        <f ca="1">IF(D29=0,NA(),RTD("cqg.rtd",,"StudyData", "Close("&amp;$X$2&amp;") When Barix("&amp;$X$2&amp;",reference:=StartOfSession)="&amp;A29&amp;"", "Bar", "", "Close","5","0","All",,,"False","T","EveryTick"))</f>
        <v>#N/A</v>
      </c>
      <c r="Z29" s="156" t="e">
        <f ca="1">IF(D29=0,NA(),RTD("cqg.rtd",,"StudyData", "Close("&amp;$Z$2&amp;") When Barix("&amp;$Z$2&amp;",reference:=StartOfSession)="&amp;A29&amp;"", "Bar", "", "Close","5","0","All",,,"False","T","EveryTick"))</f>
        <v>#N/A</v>
      </c>
      <c r="AB29" s="156" t="e">
        <f ca="1">IF(D29=0,NA(),RTD("cqg.rtd",,"StudyData", "Close("&amp;$AB$2&amp;") When Barix("&amp;$AB$2&amp;",reference:=StartOfSession)="&amp;A29&amp;"", "Bar", "", "Close","5","0","All",,,"False","T","EveryTick"))</f>
        <v>#N/A</v>
      </c>
      <c r="AD29" s="156" t="e">
        <f ca="1">IF(D29=0,NA(),RTD("cqg.rtd",,"StudyData", "Close("&amp;$AD$2&amp;") When Barix("&amp;$AD$2&amp;",reference:=StartOfSession)="&amp;A29&amp;"", "Bar", "", "Close","5","0","All",,,"False","T","EveryTick"))</f>
        <v>#N/A</v>
      </c>
      <c r="AF29" s="156" t="e">
        <f ca="1">IF(D29=0,NA(),RTD("cqg.rtd",,"StudyData", "Close("&amp;$AF$2&amp;") When Barix("&amp;$AF$2&amp;",reference:=StartOfSession)="&amp;A29&amp;"", "Bar", "", "Close","5","0","All",,,"False","T","EveryTick"))</f>
        <v>#N/A</v>
      </c>
      <c r="AH29" s="156" t="e">
        <f ca="1">IF(D29=0,NA(),RTD("cqg.rtd",,"StudyData", "Close("&amp;$AH$2&amp;") When Barix("&amp;$AH$2&amp;",reference:=StartOfSession)="&amp;A29&amp;"", "Bar", "", "Close","5","0","All",,,"False","T","EveryTick"))</f>
        <v>#N/A</v>
      </c>
      <c r="AJ29" s="156" t="e">
        <f ca="1">IF(D29=0,NA(),RTD("cqg.rtd",,"StudyData", "Close("&amp;$AJ$2&amp;") When Barix("&amp;$AJ$2&amp;",reference:=StartOfSession)="&amp;A29&amp;"", "Bar", "", "Close","5","0","All",,,"False","T","EveryTick"))</f>
        <v>#N/A</v>
      </c>
      <c r="AL29" s="156" t="e">
        <f ca="1">IF(D29=0,NA(),RTD("cqg.rtd",,"StudyData", "Close("&amp;$AL$2&amp;") When Barix("&amp;$AL$2&amp;",reference:=StartOfSession)="&amp;A29&amp;"", "Bar", "", "Close","5","0","All",,,"False","T","EveryTick"))</f>
        <v>#N/A</v>
      </c>
      <c r="AN29" s="156" t="e">
        <f ca="1">IF(D29=0,NA(),RTD("cqg.rtd",,"StudyData", "Close("&amp;$AN$2&amp;") When Barix("&amp;$AN$2&amp;",reference:=StartOfSession)="&amp;A29&amp;"", "Bar", "", "Close","5","0","All",,,"False","T","EveryTick"))</f>
        <v>#N/A</v>
      </c>
      <c r="AP29" s="156" t="e">
        <f ca="1">IF(D29=0,NA(),RTD("cqg.rtd",,"StudyData", "Close("&amp;$AP$2&amp;") When Barix("&amp;$AP$2&amp;",reference:=StartOfSession)="&amp;A29&amp;"", "Bar", "", "Close","5","0","All",,,"False","T","EveryTick"))</f>
        <v>#N/A</v>
      </c>
      <c r="AR29" s="156" t="e">
        <f ca="1">IF(D29=0,NA(),RTD("cqg.rtd",,"StudyData", "Close("&amp;$AR$2&amp;") When Barix("&amp;$AR$2&amp;",reference:=StartOfSession)="&amp;A29&amp;"", "Bar", "", "Close","5","0","All",,,"False","T","EveryTick"))</f>
        <v>#N/A</v>
      </c>
      <c r="AT29" s="156" t="e">
        <f ca="1">IF(D29=0,NA(),RTD("cqg.rtd",,"StudyData", "Close("&amp;$AT$2&amp;") When Barix("&amp;$AT$2&amp;",reference:=StartOfSession)="&amp;A29&amp;"", "Bar", "", "Close","5","0","All",,,"False","T","EveryTick"))</f>
        <v>#N/A</v>
      </c>
      <c r="AV29" s="156" t="e">
        <f ca="1">IF(D29=0,NA(),RTD("cqg.rtd",,"StudyData", "Close("&amp;$AV$2&amp;") When Barix("&amp;$AV$2&amp;",reference:=StartOfSession)="&amp;A29&amp;"", "Bar", "", "Close","5","0","All",,,"False","T","EveryTick"))</f>
        <v>#N/A</v>
      </c>
      <c r="AX29" s="156" t="e">
        <f ca="1">IF(D29=0,NA(),RTD("cqg.rtd",,"StudyData", "Close("&amp;$AX$2&amp;") When Barix("&amp;$AX$2&amp;",reference:=StartOfSession)="&amp;A29&amp;"", "Bar", "", "Close","5","0","All",,,"False","T","EveryTick"))</f>
        <v>#N/A</v>
      </c>
      <c r="AZ29" s="156" t="e">
        <f ca="1">IF(D29=0,NA(),RTD("cqg.rtd",,"StudyData", "Close("&amp;$AZ$2&amp;") When Barix("&amp;$AZ$2&amp;",reference:=StartOfSession)="&amp;A29&amp;"", "Bar", "", "Close","5","0","All",,,"False","T","EveryTick"))</f>
        <v>#N/A</v>
      </c>
      <c r="BB29" s="156" t="e">
        <f ca="1">IF(D29=0,NA(),RTD("cqg.rtd",,"StudyData", "Close("&amp;$BB$2&amp;") When Barix("&amp;$BB$2&amp;",reference:=StartOfSession)="&amp;A29&amp;"", "Bar", "", "Close","5","0","All",,,"False","T","EveryTick"))</f>
        <v>#N/A</v>
      </c>
      <c r="BD29" s="156" t="e">
        <f ca="1">IF(D29=0,NA(),RTD("cqg.rtd",,"StudyData", "Close("&amp;$BD$2&amp;") When Barix("&amp;$BD$2&amp;",reference:=StartOfSession)="&amp;A29&amp;"", "Bar", "", "Close","5","0","All",,,"False","T","EveryTick"))</f>
        <v>#N/A</v>
      </c>
      <c r="BF29" s="156" t="e">
        <f ca="1">IF(D29=0,NA(),RTD("cqg.rtd",,"StudyData", "Close("&amp;$BF$2&amp;") When Barix("&amp;$BF$2&amp;",reference:=StartOfSession)="&amp;A29&amp;"", "Bar", "", "Close","5","0","All",,,"False","T","EveryTick"))</f>
        <v>#N/A</v>
      </c>
      <c r="BH29" s="156" t="e">
        <f ca="1">IF(D29=0,NA(),RTD("cqg.rtd",,"StudyData", "Close("&amp;$BH$2&amp;") When Barix("&amp;$BH$2&amp;",reference:=StartOfSession)="&amp;A29&amp;"", "Bar", "", "Close","5","0","All",,,"False","T","EveryTick"))</f>
        <v>#N/A</v>
      </c>
      <c r="BJ29" s="156" t="e">
        <f ca="1">IF(D29=0,NA(),RTD("cqg.rtd",,"StudyData", "Close("&amp;$BJ$2&amp;") When Barix("&amp;$BJ$2&amp;",reference:=StartOfSession)="&amp;A29&amp;"", "Bar", "", "Close","5","0","All",,,"False","T","EveryTick"))</f>
        <v>#N/A</v>
      </c>
    </row>
    <row r="30" spans="1:62" x14ac:dyDescent="0.3">
      <c r="A30" s="156">
        <f t="shared" si="1"/>
        <v>26</v>
      </c>
      <c r="B30" s="160" t="e">
        <f ca="1">IF(D30=0,NA(),RTD("cqg.rtd",,"StudyData", "Close("&amp;$B$2&amp;") When Barix("&amp;$B$2&amp;",reference:=StartOfSession)="&amp;A30&amp;"", "Bar", "", "Close","5","0","All",,,"False","T","EveryTick"))</f>
        <v>#N/A</v>
      </c>
      <c r="C30" s="161">
        <v>0.44444444444444442</v>
      </c>
      <c r="D30" s="156">
        <f t="shared" ca="1" si="0"/>
        <v>0</v>
      </c>
      <c r="F30" s="156" t="e">
        <f ca="1">IF(D30=0,NA(),RTD("cqg.rtd",,"StudyData", "Close("&amp;$F$2&amp;") When Barix("&amp;$F$2&amp;",reference:=StartOfSession)="&amp;A30&amp;"", "Bar", "", "Close","5","0","All",,,"False","T","EveryTick"))</f>
        <v>#N/A</v>
      </c>
      <c r="H30" s="156" t="e">
        <f ca="1">IF(D30=0,NA(),RTD("cqg.rtd",,"StudyData", "Close("&amp;$H$2&amp;") When Barix("&amp;$H$2&amp;",reference:=StartOfSession)="&amp;A30&amp;"", "Bar", "", "Close","5","0","All",,,"False","T","EveryTick"))</f>
        <v>#N/A</v>
      </c>
      <c r="J30" s="156" t="e">
        <f ca="1">IF(D30=0,NA(),RTD("cqg.rtd",,"StudyData", "Close("&amp;$J$2&amp;") When Barix("&amp;$J$2&amp;",reference:=StartOfSession)="&amp;A30&amp;"", "Bar", "", "Close","5","0","All",,,"False","T","EveryTick"))</f>
        <v>#N/A</v>
      </c>
      <c r="L30" s="156" t="e">
        <f ca="1">IF(D30=0,NA(),RTD("cqg.rtd",,"StudyData", "Close("&amp;$L$2&amp;") When Barix("&amp;$L$2&amp;",reference:=StartOfSession)="&amp;A30&amp;"", "Bar", "", "Close","5","0","All",,,"False","T","EveryTick"))</f>
        <v>#N/A</v>
      </c>
      <c r="N30" s="156" t="e">
        <f ca="1">IF(D30=0,NA(),RTD("cqg.rtd",,"StudyData", "Close("&amp;$N$2&amp;") When Barix("&amp;$N$2&amp;",reference:=StartOfSession)="&amp;A30&amp;"", "Bar", "", "Close","5","0","All",,,"False","T","EveryTick"))</f>
        <v>#N/A</v>
      </c>
      <c r="P30" s="156" t="e">
        <f ca="1">IF(D30=0,NA(),RTD("cqg.rtd",,"StudyData", "Close("&amp;$P$2&amp;") When Barix("&amp;$P$2&amp;",reference:=StartOfSession)="&amp;A30&amp;"", "Bar", "", "Close","5","0","All",,,"False","T","EveryTick"))</f>
        <v>#N/A</v>
      </c>
      <c r="R30" s="156" t="e">
        <f ca="1">IF(D30=0,NA(),RTD("cqg.rtd",,"StudyData", "Close("&amp;$R$2&amp;") When Barix("&amp;$R$2&amp;",reference:=StartOfSession)="&amp;A30&amp;"", "Bar", "", "Close","5","0","All",,,"False","T","EveryTick"))</f>
        <v>#N/A</v>
      </c>
      <c r="T30" s="156" t="e">
        <f ca="1">IF(D30=0,NA(),RTD("cqg.rtd",,"StudyData", "Close("&amp;$T$2&amp;") When Barix("&amp;$T$2&amp;",reference:=StartOfSession)="&amp;A30&amp;"", "Bar", "", "Close","5","0","All",,,"False","T","EveryTick"))</f>
        <v>#N/A</v>
      </c>
      <c r="V30" s="156" t="e">
        <f ca="1">IF(D30=0,NA(),RTD("cqg.rtd",,"StudyData", "Close("&amp;$V$2&amp;") When Barix("&amp;$V$2&amp;",reference:=StartOfSession)="&amp;A30&amp;"", "Bar", "", "Close","5","0","All",,,"False","T","EveryTick"))</f>
        <v>#N/A</v>
      </c>
      <c r="X30" s="156" t="e">
        <f ca="1">IF(D30=0,NA(),RTD("cqg.rtd",,"StudyData", "Close("&amp;$X$2&amp;") When Barix("&amp;$X$2&amp;",reference:=StartOfSession)="&amp;A30&amp;"", "Bar", "", "Close","5","0","All",,,"False","T","EveryTick"))</f>
        <v>#N/A</v>
      </c>
      <c r="Z30" s="156" t="e">
        <f ca="1">IF(D30=0,NA(),RTD("cqg.rtd",,"StudyData", "Close("&amp;$Z$2&amp;") When Barix("&amp;$Z$2&amp;",reference:=StartOfSession)="&amp;A30&amp;"", "Bar", "", "Close","5","0","All",,,"False","T","EveryTick"))</f>
        <v>#N/A</v>
      </c>
      <c r="AB30" s="156" t="e">
        <f ca="1">IF(D30=0,NA(),RTD("cqg.rtd",,"StudyData", "Close("&amp;$AB$2&amp;") When Barix("&amp;$AB$2&amp;",reference:=StartOfSession)="&amp;A30&amp;"", "Bar", "", "Close","5","0","All",,,"False","T","EveryTick"))</f>
        <v>#N/A</v>
      </c>
      <c r="AD30" s="156" t="e">
        <f ca="1">IF(D30=0,NA(),RTD("cqg.rtd",,"StudyData", "Close("&amp;$AD$2&amp;") When Barix("&amp;$AD$2&amp;",reference:=StartOfSession)="&amp;A30&amp;"", "Bar", "", "Close","5","0","All",,,"False","T","EveryTick"))</f>
        <v>#N/A</v>
      </c>
      <c r="AF30" s="156" t="e">
        <f ca="1">IF(D30=0,NA(),RTD("cqg.rtd",,"StudyData", "Close("&amp;$AF$2&amp;") When Barix("&amp;$AF$2&amp;",reference:=StartOfSession)="&amp;A30&amp;"", "Bar", "", "Close","5","0","All",,,"False","T","EveryTick"))</f>
        <v>#N/A</v>
      </c>
      <c r="AH30" s="156" t="e">
        <f ca="1">IF(D30=0,NA(),RTD("cqg.rtd",,"StudyData", "Close("&amp;$AH$2&amp;") When Barix("&amp;$AH$2&amp;",reference:=StartOfSession)="&amp;A30&amp;"", "Bar", "", "Close","5","0","All",,,"False","T","EveryTick"))</f>
        <v>#N/A</v>
      </c>
      <c r="AJ30" s="156" t="e">
        <f ca="1">IF(D30=0,NA(),RTD("cqg.rtd",,"StudyData", "Close("&amp;$AJ$2&amp;") When Barix("&amp;$AJ$2&amp;",reference:=StartOfSession)="&amp;A30&amp;"", "Bar", "", "Close","5","0","All",,,"False","T","EveryTick"))</f>
        <v>#N/A</v>
      </c>
      <c r="AL30" s="156" t="e">
        <f ca="1">IF(D30=0,NA(),RTD("cqg.rtd",,"StudyData", "Close("&amp;$AL$2&amp;") When Barix("&amp;$AL$2&amp;",reference:=StartOfSession)="&amp;A30&amp;"", "Bar", "", "Close","5","0","All",,,"False","T","EveryTick"))</f>
        <v>#N/A</v>
      </c>
      <c r="AN30" s="156" t="e">
        <f ca="1">IF(D30=0,NA(),RTD("cqg.rtd",,"StudyData", "Close("&amp;$AN$2&amp;") When Barix("&amp;$AN$2&amp;",reference:=StartOfSession)="&amp;A30&amp;"", "Bar", "", "Close","5","0","All",,,"False","T","EveryTick"))</f>
        <v>#N/A</v>
      </c>
      <c r="AP30" s="156" t="e">
        <f ca="1">IF(D30=0,NA(),RTD("cqg.rtd",,"StudyData", "Close("&amp;$AP$2&amp;") When Barix("&amp;$AP$2&amp;",reference:=StartOfSession)="&amp;A30&amp;"", "Bar", "", "Close","5","0","All",,,"False","T","EveryTick"))</f>
        <v>#N/A</v>
      </c>
      <c r="AR30" s="156" t="e">
        <f ca="1">IF(D30=0,NA(),RTD("cqg.rtd",,"StudyData", "Close("&amp;$AR$2&amp;") When Barix("&amp;$AR$2&amp;",reference:=StartOfSession)="&amp;A30&amp;"", "Bar", "", "Close","5","0","All",,,"False","T","EveryTick"))</f>
        <v>#N/A</v>
      </c>
      <c r="AT30" s="156" t="e">
        <f ca="1">IF(D30=0,NA(),RTD("cqg.rtd",,"StudyData", "Close("&amp;$AT$2&amp;") When Barix("&amp;$AT$2&amp;",reference:=StartOfSession)="&amp;A30&amp;"", "Bar", "", "Close","5","0","All",,,"False","T","EveryTick"))</f>
        <v>#N/A</v>
      </c>
      <c r="AV30" s="156" t="e">
        <f ca="1">IF(D30=0,NA(),RTD("cqg.rtd",,"StudyData", "Close("&amp;$AV$2&amp;") When Barix("&amp;$AV$2&amp;",reference:=StartOfSession)="&amp;A30&amp;"", "Bar", "", "Close","5","0","All",,,"False","T","EveryTick"))</f>
        <v>#N/A</v>
      </c>
      <c r="AX30" s="156" t="e">
        <f ca="1">IF(D30=0,NA(),RTD("cqg.rtd",,"StudyData", "Close("&amp;$AX$2&amp;") When Barix("&amp;$AX$2&amp;",reference:=StartOfSession)="&amp;A30&amp;"", "Bar", "", "Close","5","0","All",,,"False","T","EveryTick"))</f>
        <v>#N/A</v>
      </c>
      <c r="AZ30" s="156" t="e">
        <f ca="1">IF(D30=0,NA(),RTD("cqg.rtd",,"StudyData", "Close("&amp;$AZ$2&amp;") When Barix("&amp;$AZ$2&amp;",reference:=StartOfSession)="&amp;A30&amp;"", "Bar", "", "Close","5","0","All",,,"False","T","EveryTick"))</f>
        <v>#N/A</v>
      </c>
      <c r="BB30" s="156" t="e">
        <f ca="1">IF(D30=0,NA(),RTD("cqg.rtd",,"StudyData", "Close("&amp;$BB$2&amp;") When Barix("&amp;$BB$2&amp;",reference:=StartOfSession)="&amp;A30&amp;"", "Bar", "", "Close","5","0","All",,,"False","T","EveryTick"))</f>
        <v>#N/A</v>
      </c>
      <c r="BD30" s="156" t="e">
        <f ca="1">IF(D30=0,NA(),RTD("cqg.rtd",,"StudyData", "Close("&amp;$BD$2&amp;") When Barix("&amp;$BD$2&amp;",reference:=StartOfSession)="&amp;A30&amp;"", "Bar", "", "Close","5","0","All",,,"False","T","EveryTick"))</f>
        <v>#N/A</v>
      </c>
      <c r="BF30" s="156" t="e">
        <f ca="1">IF(D30=0,NA(),RTD("cqg.rtd",,"StudyData", "Close("&amp;$BF$2&amp;") When Barix("&amp;$BF$2&amp;",reference:=StartOfSession)="&amp;A30&amp;"", "Bar", "", "Close","5","0","All",,,"False","T","EveryTick"))</f>
        <v>#N/A</v>
      </c>
      <c r="BH30" s="156" t="e">
        <f ca="1">IF(D30=0,NA(),RTD("cqg.rtd",,"StudyData", "Close("&amp;$BH$2&amp;") When Barix("&amp;$BH$2&amp;",reference:=StartOfSession)="&amp;A30&amp;"", "Bar", "", "Close","5","0","All",,,"False","T","EveryTick"))</f>
        <v>#N/A</v>
      </c>
      <c r="BJ30" s="156" t="e">
        <f ca="1">IF(D30=0,NA(),RTD("cqg.rtd",,"StudyData", "Close("&amp;$BJ$2&amp;") When Barix("&amp;$BJ$2&amp;",reference:=StartOfSession)="&amp;A30&amp;"", "Bar", "", "Close","5","0","All",,,"False","T","EveryTick"))</f>
        <v>#N/A</v>
      </c>
    </row>
    <row r="31" spans="1:62" x14ac:dyDescent="0.3">
      <c r="A31" s="156">
        <f t="shared" si="1"/>
        <v>27</v>
      </c>
      <c r="B31" s="160" t="e">
        <f ca="1">IF(D31=0,NA(),RTD("cqg.rtd",,"StudyData", "Close("&amp;$B$2&amp;") When Barix("&amp;$B$2&amp;",reference:=StartOfSession)="&amp;A31&amp;"", "Bar", "", "Close","5","0","All",,,"False","T","EveryTick"))</f>
        <v>#N/A</v>
      </c>
      <c r="C31" s="161">
        <v>0.44791666666666669</v>
      </c>
      <c r="D31" s="156">
        <f t="shared" ca="1" si="0"/>
        <v>0</v>
      </c>
      <c r="F31" s="156" t="e">
        <f ca="1">IF(D31=0,NA(),RTD("cqg.rtd",,"StudyData", "Close("&amp;$F$2&amp;") When Barix("&amp;$F$2&amp;",reference:=StartOfSession)="&amp;A31&amp;"", "Bar", "", "Close","5","0","All",,,"False","T","EveryTick"))</f>
        <v>#N/A</v>
      </c>
      <c r="H31" s="156" t="e">
        <f ca="1">IF(D31=0,NA(),RTD("cqg.rtd",,"StudyData", "Close("&amp;$H$2&amp;") When Barix("&amp;$H$2&amp;",reference:=StartOfSession)="&amp;A31&amp;"", "Bar", "", "Close","5","0","All",,,"False","T","EveryTick"))</f>
        <v>#N/A</v>
      </c>
      <c r="J31" s="156" t="e">
        <f ca="1">IF(D31=0,NA(),RTD("cqg.rtd",,"StudyData", "Close("&amp;$J$2&amp;") When Barix("&amp;$J$2&amp;",reference:=StartOfSession)="&amp;A31&amp;"", "Bar", "", "Close","5","0","All",,,"False","T","EveryTick"))</f>
        <v>#N/A</v>
      </c>
      <c r="L31" s="156" t="e">
        <f ca="1">IF(D31=0,NA(),RTD("cqg.rtd",,"StudyData", "Close("&amp;$L$2&amp;") When Barix("&amp;$L$2&amp;",reference:=StartOfSession)="&amp;A31&amp;"", "Bar", "", "Close","5","0","All",,,"False","T","EveryTick"))</f>
        <v>#N/A</v>
      </c>
      <c r="N31" s="156" t="e">
        <f ca="1">IF(D31=0,NA(),RTD("cqg.rtd",,"StudyData", "Close("&amp;$N$2&amp;") When Barix("&amp;$N$2&amp;",reference:=StartOfSession)="&amp;A31&amp;"", "Bar", "", "Close","5","0","All",,,"False","T","EveryTick"))</f>
        <v>#N/A</v>
      </c>
      <c r="P31" s="156" t="e">
        <f ca="1">IF(D31=0,NA(),RTD("cqg.rtd",,"StudyData", "Close("&amp;$P$2&amp;") When Barix("&amp;$P$2&amp;",reference:=StartOfSession)="&amp;A31&amp;"", "Bar", "", "Close","5","0","All",,,"False","T","EveryTick"))</f>
        <v>#N/A</v>
      </c>
      <c r="R31" s="156" t="e">
        <f ca="1">IF(D31=0,NA(),RTD("cqg.rtd",,"StudyData", "Close("&amp;$R$2&amp;") When Barix("&amp;$R$2&amp;",reference:=StartOfSession)="&amp;A31&amp;"", "Bar", "", "Close","5","0","All",,,"False","T","EveryTick"))</f>
        <v>#N/A</v>
      </c>
      <c r="T31" s="156" t="e">
        <f ca="1">IF(D31=0,NA(),RTD("cqg.rtd",,"StudyData", "Close("&amp;$T$2&amp;") When Barix("&amp;$T$2&amp;",reference:=StartOfSession)="&amp;A31&amp;"", "Bar", "", "Close","5","0","All",,,"False","T","EveryTick"))</f>
        <v>#N/A</v>
      </c>
      <c r="V31" s="156" t="e">
        <f ca="1">IF(D31=0,NA(),RTD("cqg.rtd",,"StudyData", "Close("&amp;$V$2&amp;") When Barix("&amp;$V$2&amp;",reference:=StartOfSession)="&amp;A31&amp;"", "Bar", "", "Close","5","0","All",,,"False","T","EveryTick"))</f>
        <v>#N/A</v>
      </c>
      <c r="X31" s="156" t="e">
        <f ca="1">IF(D31=0,NA(),RTD("cqg.rtd",,"StudyData", "Close("&amp;$X$2&amp;") When Barix("&amp;$X$2&amp;",reference:=StartOfSession)="&amp;A31&amp;"", "Bar", "", "Close","5","0","All",,,"False","T","EveryTick"))</f>
        <v>#N/A</v>
      </c>
      <c r="Z31" s="156" t="e">
        <f ca="1">IF(D31=0,NA(),RTD("cqg.rtd",,"StudyData", "Close("&amp;$Z$2&amp;") When Barix("&amp;$Z$2&amp;",reference:=StartOfSession)="&amp;A31&amp;"", "Bar", "", "Close","5","0","All",,,"False","T","EveryTick"))</f>
        <v>#N/A</v>
      </c>
      <c r="AB31" s="156" t="e">
        <f ca="1">IF(D31=0,NA(),RTD("cqg.rtd",,"StudyData", "Close("&amp;$AB$2&amp;") When Barix("&amp;$AB$2&amp;",reference:=StartOfSession)="&amp;A31&amp;"", "Bar", "", "Close","5","0","All",,,"False","T","EveryTick"))</f>
        <v>#N/A</v>
      </c>
      <c r="AD31" s="156" t="e">
        <f ca="1">IF(D31=0,NA(),RTD("cqg.rtd",,"StudyData", "Close("&amp;$AD$2&amp;") When Barix("&amp;$AD$2&amp;",reference:=StartOfSession)="&amp;A31&amp;"", "Bar", "", "Close","5","0","All",,,"False","T","EveryTick"))</f>
        <v>#N/A</v>
      </c>
      <c r="AF31" s="156" t="e">
        <f ca="1">IF(D31=0,NA(),RTD("cqg.rtd",,"StudyData", "Close("&amp;$AF$2&amp;") When Barix("&amp;$AF$2&amp;",reference:=StartOfSession)="&amp;A31&amp;"", "Bar", "", "Close","5","0","All",,,"False","T","EveryTick"))</f>
        <v>#N/A</v>
      </c>
      <c r="AH31" s="156" t="e">
        <f ca="1">IF(D31=0,NA(),RTD("cqg.rtd",,"StudyData", "Close("&amp;$AH$2&amp;") When Barix("&amp;$AH$2&amp;",reference:=StartOfSession)="&amp;A31&amp;"", "Bar", "", "Close","5","0","All",,,"False","T","EveryTick"))</f>
        <v>#N/A</v>
      </c>
      <c r="AJ31" s="156" t="e">
        <f ca="1">IF(D31=0,NA(),RTD("cqg.rtd",,"StudyData", "Close("&amp;$AJ$2&amp;") When Barix("&amp;$AJ$2&amp;",reference:=StartOfSession)="&amp;A31&amp;"", "Bar", "", "Close","5","0","All",,,"False","T","EveryTick"))</f>
        <v>#N/A</v>
      </c>
      <c r="AL31" s="156" t="e">
        <f ca="1">IF(D31=0,NA(),RTD("cqg.rtd",,"StudyData", "Close("&amp;$AL$2&amp;") When Barix("&amp;$AL$2&amp;",reference:=StartOfSession)="&amp;A31&amp;"", "Bar", "", "Close","5","0","All",,,"False","T","EveryTick"))</f>
        <v>#N/A</v>
      </c>
      <c r="AN31" s="156" t="e">
        <f ca="1">IF(D31=0,NA(),RTD("cqg.rtd",,"StudyData", "Close("&amp;$AN$2&amp;") When Barix("&amp;$AN$2&amp;",reference:=StartOfSession)="&amp;A31&amp;"", "Bar", "", "Close","5","0","All",,,"False","T","EveryTick"))</f>
        <v>#N/A</v>
      </c>
      <c r="AP31" s="156" t="e">
        <f ca="1">IF(D31=0,NA(),RTD("cqg.rtd",,"StudyData", "Close("&amp;$AP$2&amp;") When Barix("&amp;$AP$2&amp;",reference:=StartOfSession)="&amp;A31&amp;"", "Bar", "", "Close","5","0","All",,,"False","T","EveryTick"))</f>
        <v>#N/A</v>
      </c>
      <c r="AR31" s="156" t="e">
        <f ca="1">IF(D31=0,NA(),RTD("cqg.rtd",,"StudyData", "Close("&amp;$AR$2&amp;") When Barix("&amp;$AR$2&amp;",reference:=StartOfSession)="&amp;A31&amp;"", "Bar", "", "Close","5","0","All",,,"False","T","EveryTick"))</f>
        <v>#N/A</v>
      </c>
      <c r="AT31" s="156" t="e">
        <f ca="1">IF(D31=0,NA(),RTD("cqg.rtd",,"StudyData", "Close("&amp;$AT$2&amp;") When Barix("&amp;$AT$2&amp;",reference:=StartOfSession)="&amp;A31&amp;"", "Bar", "", "Close","5","0","All",,,"False","T","EveryTick"))</f>
        <v>#N/A</v>
      </c>
      <c r="AV31" s="156" t="e">
        <f ca="1">IF(D31=0,NA(),RTD("cqg.rtd",,"StudyData", "Close("&amp;$AV$2&amp;") When Barix("&amp;$AV$2&amp;",reference:=StartOfSession)="&amp;A31&amp;"", "Bar", "", "Close","5","0","All",,,"False","T","EveryTick"))</f>
        <v>#N/A</v>
      </c>
      <c r="AX31" s="156" t="e">
        <f ca="1">IF(D31=0,NA(),RTD("cqg.rtd",,"StudyData", "Close("&amp;$AX$2&amp;") When Barix("&amp;$AX$2&amp;",reference:=StartOfSession)="&amp;A31&amp;"", "Bar", "", "Close","5","0","All",,,"False","T","EveryTick"))</f>
        <v>#N/A</v>
      </c>
      <c r="AZ31" s="156" t="e">
        <f ca="1">IF(D31=0,NA(),RTD("cqg.rtd",,"StudyData", "Close("&amp;$AZ$2&amp;") When Barix("&amp;$AZ$2&amp;",reference:=StartOfSession)="&amp;A31&amp;"", "Bar", "", "Close","5","0","All",,,"False","T","EveryTick"))</f>
        <v>#N/A</v>
      </c>
      <c r="BB31" s="156" t="e">
        <f ca="1">IF(D31=0,NA(),RTD("cqg.rtd",,"StudyData", "Close("&amp;$BB$2&amp;") When Barix("&amp;$BB$2&amp;",reference:=StartOfSession)="&amp;A31&amp;"", "Bar", "", "Close","5","0","All",,,"False","T","EveryTick"))</f>
        <v>#N/A</v>
      </c>
      <c r="BD31" s="156" t="e">
        <f ca="1">IF(D31=0,NA(),RTD("cqg.rtd",,"StudyData", "Close("&amp;$BD$2&amp;") When Barix("&amp;$BD$2&amp;",reference:=StartOfSession)="&amp;A31&amp;"", "Bar", "", "Close","5","0","All",,,"False","T","EveryTick"))</f>
        <v>#N/A</v>
      </c>
      <c r="BF31" s="156" t="e">
        <f ca="1">IF(D31=0,NA(),RTD("cqg.rtd",,"StudyData", "Close("&amp;$BF$2&amp;") When Barix("&amp;$BF$2&amp;",reference:=StartOfSession)="&amp;A31&amp;"", "Bar", "", "Close","5","0","All",,,"False","T","EveryTick"))</f>
        <v>#N/A</v>
      </c>
      <c r="BH31" s="156" t="e">
        <f ca="1">IF(D31=0,NA(),RTD("cqg.rtd",,"StudyData", "Close("&amp;$BH$2&amp;") When Barix("&amp;$BH$2&amp;",reference:=StartOfSession)="&amp;A31&amp;"", "Bar", "", "Close","5","0","All",,,"False","T","EveryTick"))</f>
        <v>#N/A</v>
      </c>
      <c r="BJ31" s="156" t="e">
        <f ca="1">IF(D31=0,NA(),RTD("cqg.rtd",,"StudyData", "Close("&amp;$BJ$2&amp;") When Barix("&amp;$BJ$2&amp;",reference:=StartOfSession)="&amp;A31&amp;"", "Bar", "", "Close","5","0","All",,,"False","T","EveryTick"))</f>
        <v>#N/A</v>
      </c>
    </row>
    <row r="32" spans="1:62" x14ac:dyDescent="0.3">
      <c r="A32" s="156">
        <f t="shared" si="1"/>
        <v>28</v>
      </c>
      <c r="B32" s="160" t="e">
        <f ca="1">IF(D32=0,NA(),RTD("cqg.rtd",,"StudyData", "Close("&amp;$B$2&amp;") When Barix("&amp;$B$2&amp;",reference:=StartOfSession)="&amp;A32&amp;"", "Bar", "", "Close","5","0","All",,,"False","T","EveryTick"))</f>
        <v>#N/A</v>
      </c>
      <c r="C32" s="161">
        <v>0.4513888888888889</v>
      </c>
      <c r="D32" s="156">
        <f t="shared" ca="1" si="0"/>
        <v>0</v>
      </c>
      <c r="F32" s="156" t="e">
        <f ca="1">IF(D32=0,NA(),RTD("cqg.rtd",,"StudyData", "Close("&amp;$F$2&amp;") When Barix("&amp;$F$2&amp;",reference:=StartOfSession)="&amp;A32&amp;"", "Bar", "", "Close","5","0","All",,,"False","T","EveryTick"))</f>
        <v>#N/A</v>
      </c>
      <c r="H32" s="156" t="e">
        <f ca="1">IF(D32=0,NA(),RTD("cqg.rtd",,"StudyData", "Close("&amp;$H$2&amp;") When Barix("&amp;$H$2&amp;",reference:=StartOfSession)="&amp;A32&amp;"", "Bar", "", "Close","5","0","All",,,"False","T","EveryTick"))</f>
        <v>#N/A</v>
      </c>
      <c r="J32" s="156" t="e">
        <f ca="1">IF(D32=0,NA(),RTD("cqg.rtd",,"StudyData", "Close("&amp;$J$2&amp;") When Barix("&amp;$J$2&amp;",reference:=StartOfSession)="&amp;A32&amp;"", "Bar", "", "Close","5","0","All",,,"False","T","EveryTick"))</f>
        <v>#N/A</v>
      </c>
      <c r="L32" s="156" t="e">
        <f ca="1">IF(D32=0,NA(),RTD("cqg.rtd",,"StudyData", "Close("&amp;$L$2&amp;") When Barix("&amp;$L$2&amp;",reference:=StartOfSession)="&amp;A32&amp;"", "Bar", "", "Close","5","0","All",,,"False","T","EveryTick"))</f>
        <v>#N/A</v>
      </c>
      <c r="N32" s="156" t="e">
        <f ca="1">IF(D32=0,NA(),RTD("cqg.rtd",,"StudyData", "Close("&amp;$N$2&amp;") When Barix("&amp;$N$2&amp;",reference:=StartOfSession)="&amp;A32&amp;"", "Bar", "", "Close","5","0","All",,,"False","T","EveryTick"))</f>
        <v>#N/A</v>
      </c>
      <c r="P32" s="156" t="e">
        <f ca="1">IF(D32=0,NA(),RTD("cqg.rtd",,"StudyData", "Close("&amp;$P$2&amp;") When Barix("&amp;$P$2&amp;",reference:=StartOfSession)="&amp;A32&amp;"", "Bar", "", "Close","5","0","All",,,"False","T","EveryTick"))</f>
        <v>#N/A</v>
      </c>
      <c r="R32" s="156" t="e">
        <f ca="1">IF(D32=0,NA(),RTD("cqg.rtd",,"StudyData", "Close("&amp;$R$2&amp;") When Barix("&amp;$R$2&amp;",reference:=StartOfSession)="&amp;A32&amp;"", "Bar", "", "Close","5","0","All",,,"False","T","EveryTick"))</f>
        <v>#N/A</v>
      </c>
      <c r="T32" s="156" t="e">
        <f ca="1">IF(D32=0,NA(),RTD("cqg.rtd",,"StudyData", "Close("&amp;$T$2&amp;") When Barix("&amp;$T$2&amp;",reference:=StartOfSession)="&amp;A32&amp;"", "Bar", "", "Close","5","0","All",,,"False","T","EveryTick"))</f>
        <v>#N/A</v>
      </c>
      <c r="V32" s="156" t="e">
        <f ca="1">IF(D32=0,NA(),RTD("cqg.rtd",,"StudyData", "Close("&amp;$V$2&amp;") When Barix("&amp;$V$2&amp;",reference:=StartOfSession)="&amp;A32&amp;"", "Bar", "", "Close","5","0","All",,,"False","T","EveryTick"))</f>
        <v>#N/A</v>
      </c>
      <c r="X32" s="156" t="e">
        <f ca="1">IF(D32=0,NA(),RTD("cqg.rtd",,"StudyData", "Close("&amp;$X$2&amp;") When Barix("&amp;$X$2&amp;",reference:=StartOfSession)="&amp;A32&amp;"", "Bar", "", "Close","5","0","All",,,"False","T","EveryTick"))</f>
        <v>#N/A</v>
      </c>
      <c r="Z32" s="156" t="e">
        <f ca="1">IF(D32=0,NA(),RTD("cqg.rtd",,"StudyData", "Close("&amp;$Z$2&amp;") When Barix("&amp;$Z$2&amp;",reference:=StartOfSession)="&amp;A32&amp;"", "Bar", "", "Close","5","0","All",,,"False","T","EveryTick"))</f>
        <v>#N/A</v>
      </c>
      <c r="AB32" s="156" t="e">
        <f ca="1">IF(D32=0,NA(),RTD("cqg.rtd",,"StudyData", "Close("&amp;$AB$2&amp;") When Barix("&amp;$AB$2&amp;",reference:=StartOfSession)="&amp;A32&amp;"", "Bar", "", "Close","5","0","All",,,"False","T","EveryTick"))</f>
        <v>#N/A</v>
      </c>
      <c r="AD32" s="156" t="e">
        <f ca="1">IF(D32=0,NA(),RTD("cqg.rtd",,"StudyData", "Close("&amp;$AD$2&amp;") When Barix("&amp;$AD$2&amp;",reference:=StartOfSession)="&amp;A32&amp;"", "Bar", "", "Close","5","0","All",,,"False","T","EveryTick"))</f>
        <v>#N/A</v>
      </c>
      <c r="AF32" s="156" t="e">
        <f ca="1">IF(D32=0,NA(),RTD("cqg.rtd",,"StudyData", "Close("&amp;$AF$2&amp;") When Barix("&amp;$AF$2&amp;",reference:=StartOfSession)="&amp;A32&amp;"", "Bar", "", "Close","5","0","All",,,"False","T","EveryTick"))</f>
        <v>#N/A</v>
      </c>
      <c r="AH32" s="156" t="e">
        <f ca="1">IF(D32=0,NA(),RTD("cqg.rtd",,"StudyData", "Close("&amp;$AH$2&amp;") When Barix("&amp;$AH$2&amp;",reference:=StartOfSession)="&amp;A32&amp;"", "Bar", "", "Close","5","0","All",,,"False","T","EveryTick"))</f>
        <v>#N/A</v>
      </c>
      <c r="AJ32" s="156" t="e">
        <f ca="1">IF(D32=0,NA(),RTD("cqg.rtd",,"StudyData", "Close("&amp;$AJ$2&amp;") When Barix("&amp;$AJ$2&amp;",reference:=StartOfSession)="&amp;A32&amp;"", "Bar", "", "Close","5","0","All",,,"False","T","EveryTick"))</f>
        <v>#N/A</v>
      </c>
      <c r="AL32" s="156" t="e">
        <f ca="1">IF(D32=0,NA(),RTD("cqg.rtd",,"StudyData", "Close("&amp;$AL$2&amp;") When Barix("&amp;$AL$2&amp;",reference:=StartOfSession)="&amp;A32&amp;"", "Bar", "", "Close","5","0","All",,,"False","T","EveryTick"))</f>
        <v>#N/A</v>
      </c>
      <c r="AN32" s="156" t="e">
        <f ca="1">IF(D32=0,NA(),RTD("cqg.rtd",,"StudyData", "Close("&amp;$AN$2&amp;") When Barix("&amp;$AN$2&amp;",reference:=StartOfSession)="&amp;A32&amp;"", "Bar", "", "Close","5","0","All",,,"False","T","EveryTick"))</f>
        <v>#N/A</v>
      </c>
      <c r="AP32" s="156" t="e">
        <f ca="1">IF(D32=0,NA(),RTD("cqg.rtd",,"StudyData", "Close("&amp;$AP$2&amp;") When Barix("&amp;$AP$2&amp;",reference:=StartOfSession)="&amp;A32&amp;"", "Bar", "", "Close","5","0","All",,,"False","T","EveryTick"))</f>
        <v>#N/A</v>
      </c>
      <c r="AR32" s="156" t="e">
        <f ca="1">IF(D32=0,NA(),RTD("cqg.rtd",,"StudyData", "Close("&amp;$AR$2&amp;") When Barix("&amp;$AR$2&amp;",reference:=StartOfSession)="&amp;A32&amp;"", "Bar", "", "Close","5","0","All",,,"False","T","EveryTick"))</f>
        <v>#N/A</v>
      </c>
      <c r="AT32" s="156" t="e">
        <f ca="1">IF(D32=0,NA(),RTD("cqg.rtd",,"StudyData", "Close("&amp;$AT$2&amp;") When Barix("&amp;$AT$2&amp;",reference:=StartOfSession)="&amp;A32&amp;"", "Bar", "", "Close","5","0","All",,,"False","T","EveryTick"))</f>
        <v>#N/A</v>
      </c>
      <c r="AV32" s="156" t="e">
        <f ca="1">IF(D32=0,NA(),RTD("cqg.rtd",,"StudyData", "Close("&amp;$AV$2&amp;") When Barix("&amp;$AV$2&amp;",reference:=StartOfSession)="&amp;A32&amp;"", "Bar", "", "Close","5","0","All",,,"False","T","EveryTick"))</f>
        <v>#N/A</v>
      </c>
      <c r="AX32" s="156" t="e">
        <f ca="1">IF(D32=0,NA(),RTD("cqg.rtd",,"StudyData", "Close("&amp;$AX$2&amp;") When Barix("&amp;$AX$2&amp;",reference:=StartOfSession)="&amp;A32&amp;"", "Bar", "", "Close","5","0","All",,,"False","T","EveryTick"))</f>
        <v>#N/A</v>
      </c>
      <c r="AZ32" s="156" t="e">
        <f ca="1">IF(D32=0,NA(),RTD("cqg.rtd",,"StudyData", "Close("&amp;$AZ$2&amp;") When Barix("&amp;$AZ$2&amp;",reference:=StartOfSession)="&amp;A32&amp;"", "Bar", "", "Close","5","0","All",,,"False","T","EveryTick"))</f>
        <v>#N/A</v>
      </c>
      <c r="BB32" s="156" t="e">
        <f ca="1">IF(D32=0,NA(),RTD("cqg.rtd",,"StudyData", "Close("&amp;$BB$2&amp;") When Barix("&amp;$BB$2&amp;",reference:=StartOfSession)="&amp;A32&amp;"", "Bar", "", "Close","5","0","All",,,"False","T","EveryTick"))</f>
        <v>#N/A</v>
      </c>
      <c r="BD32" s="156" t="e">
        <f ca="1">IF(D32=0,NA(),RTD("cqg.rtd",,"StudyData", "Close("&amp;$BD$2&amp;") When Barix("&amp;$BD$2&amp;",reference:=StartOfSession)="&amp;A32&amp;"", "Bar", "", "Close","5","0","All",,,"False","T","EveryTick"))</f>
        <v>#N/A</v>
      </c>
      <c r="BF32" s="156" t="e">
        <f ca="1">IF(D32=0,NA(),RTD("cqg.rtd",,"StudyData", "Close("&amp;$BF$2&amp;") When Barix("&amp;$BF$2&amp;",reference:=StartOfSession)="&amp;A32&amp;"", "Bar", "", "Close","5","0","All",,,"False","T","EveryTick"))</f>
        <v>#N/A</v>
      </c>
      <c r="BH32" s="156" t="e">
        <f ca="1">IF(D32=0,NA(),RTD("cqg.rtd",,"StudyData", "Close("&amp;$BH$2&amp;") When Barix("&amp;$BH$2&amp;",reference:=StartOfSession)="&amp;A32&amp;"", "Bar", "", "Close","5","0","All",,,"False","T","EveryTick"))</f>
        <v>#N/A</v>
      </c>
      <c r="BJ32" s="156" t="e">
        <f ca="1">IF(D32=0,NA(),RTD("cqg.rtd",,"StudyData", "Close("&amp;$BJ$2&amp;") When Barix("&amp;$BJ$2&amp;",reference:=StartOfSession)="&amp;A32&amp;"", "Bar", "", "Close","5","0","All",,,"False","T","EveryTick"))</f>
        <v>#N/A</v>
      </c>
    </row>
    <row r="33" spans="1:62" x14ac:dyDescent="0.3">
      <c r="A33" s="156">
        <f t="shared" si="1"/>
        <v>29</v>
      </c>
      <c r="B33" s="160" t="e">
        <f ca="1">IF(D33=0,NA(),RTD("cqg.rtd",,"StudyData", "Close("&amp;$B$2&amp;") When Barix("&amp;$B$2&amp;",reference:=StartOfSession)="&amp;A33&amp;"", "Bar", "", "Close","5","0","All",,,"False","T","EveryTick"))</f>
        <v>#N/A</v>
      </c>
      <c r="C33" s="161">
        <v>0.4548611111111111</v>
      </c>
      <c r="D33" s="156">
        <f t="shared" ca="1" si="0"/>
        <v>0</v>
      </c>
      <c r="F33" s="156" t="e">
        <f ca="1">IF(D33=0,NA(),RTD("cqg.rtd",,"StudyData", "Close("&amp;$F$2&amp;") When Barix("&amp;$F$2&amp;",reference:=StartOfSession)="&amp;A33&amp;"", "Bar", "", "Close","5","0","All",,,"False","T","EveryTick"))</f>
        <v>#N/A</v>
      </c>
      <c r="H33" s="156" t="e">
        <f ca="1">IF(D33=0,NA(),RTD("cqg.rtd",,"StudyData", "Close("&amp;$H$2&amp;") When Barix("&amp;$H$2&amp;",reference:=StartOfSession)="&amp;A33&amp;"", "Bar", "", "Close","5","0","All",,,"False","T","EveryTick"))</f>
        <v>#N/A</v>
      </c>
      <c r="J33" s="156" t="e">
        <f ca="1">IF(D33=0,NA(),RTD("cqg.rtd",,"StudyData", "Close("&amp;$J$2&amp;") When Barix("&amp;$J$2&amp;",reference:=StartOfSession)="&amp;A33&amp;"", "Bar", "", "Close","5","0","All",,,"False","T","EveryTick"))</f>
        <v>#N/A</v>
      </c>
      <c r="L33" s="156" t="e">
        <f ca="1">IF(D33=0,NA(),RTD("cqg.rtd",,"StudyData", "Close("&amp;$L$2&amp;") When Barix("&amp;$L$2&amp;",reference:=StartOfSession)="&amp;A33&amp;"", "Bar", "", "Close","5","0","All",,,"False","T","EveryTick"))</f>
        <v>#N/A</v>
      </c>
      <c r="N33" s="156" t="e">
        <f ca="1">IF(D33=0,NA(),RTD("cqg.rtd",,"StudyData", "Close("&amp;$N$2&amp;") When Barix("&amp;$N$2&amp;",reference:=StartOfSession)="&amp;A33&amp;"", "Bar", "", "Close","5","0","All",,,"False","T","EveryTick"))</f>
        <v>#N/A</v>
      </c>
      <c r="P33" s="156" t="e">
        <f ca="1">IF(D33=0,NA(),RTD("cqg.rtd",,"StudyData", "Close("&amp;$P$2&amp;") When Barix("&amp;$P$2&amp;",reference:=StartOfSession)="&amp;A33&amp;"", "Bar", "", "Close","5","0","All",,,"False","T","EveryTick"))</f>
        <v>#N/A</v>
      </c>
      <c r="R33" s="156" t="e">
        <f ca="1">IF(D33=0,NA(),RTD("cqg.rtd",,"StudyData", "Close("&amp;$R$2&amp;") When Barix("&amp;$R$2&amp;",reference:=StartOfSession)="&amp;A33&amp;"", "Bar", "", "Close","5","0","All",,,"False","T","EveryTick"))</f>
        <v>#N/A</v>
      </c>
      <c r="T33" s="156" t="e">
        <f ca="1">IF(D33=0,NA(),RTD("cqg.rtd",,"StudyData", "Close("&amp;$T$2&amp;") When Barix("&amp;$T$2&amp;",reference:=StartOfSession)="&amp;A33&amp;"", "Bar", "", "Close","5","0","All",,,"False","T","EveryTick"))</f>
        <v>#N/A</v>
      </c>
      <c r="V33" s="156" t="e">
        <f ca="1">IF(D33=0,NA(),RTD("cqg.rtd",,"StudyData", "Close("&amp;$V$2&amp;") When Barix("&amp;$V$2&amp;",reference:=StartOfSession)="&amp;A33&amp;"", "Bar", "", "Close","5","0","All",,,"False","T","EveryTick"))</f>
        <v>#N/A</v>
      </c>
      <c r="X33" s="156" t="e">
        <f ca="1">IF(D33=0,NA(),RTD("cqg.rtd",,"StudyData", "Close("&amp;$X$2&amp;") When Barix("&amp;$X$2&amp;",reference:=StartOfSession)="&amp;A33&amp;"", "Bar", "", "Close","5","0","All",,,"False","T","EveryTick"))</f>
        <v>#N/A</v>
      </c>
      <c r="Z33" s="156" t="e">
        <f ca="1">IF(D33=0,NA(),RTD("cqg.rtd",,"StudyData", "Close("&amp;$Z$2&amp;") When Barix("&amp;$Z$2&amp;",reference:=StartOfSession)="&amp;A33&amp;"", "Bar", "", "Close","5","0","All",,,"False","T","EveryTick"))</f>
        <v>#N/A</v>
      </c>
      <c r="AB33" s="156" t="e">
        <f ca="1">IF(D33=0,NA(),RTD("cqg.rtd",,"StudyData", "Close("&amp;$AB$2&amp;") When Barix("&amp;$AB$2&amp;",reference:=StartOfSession)="&amp;A33&amp;"", "Bar", "", "Close","5","0","All",,,"False","T","EveryTick"))</f>
        <v>#N/A</v>
      </c>
      <c r="AD33" s="156" t="e">
        <f ca="1">IF(D33=0,NA(),RTD("cqg.rtd",,"StudyData", "Close("&amp;$AD$2&amp;") When Barix("&amp;$AD$2&amp;",reference:=StartOfSession)="&amp;A33&amp;"", "Bar", "", "Close","5","0","All",,,"False","T","EveryTick"))</f>
        <v>#N/A</v>
      </c>
      <c r="AF33" s="156" t="e">
        <f ca="1">IF(D33=0,NA(),RTD("cqg.rtd",,"StudyData", "Close("&amp;$AF$2&amp;") When Barix("&amp;$AF$2&amp;",reference:=StartOfSession)="&amp;A33&amp;"", "Bar", "", "Close","5","0","All",,,"False","T","EveryTick"))</f>
        <v>#N/A</v>
      </c>
      <c r="AH33" s="156" t="e">
        <f ca="1">IF(D33=0,NA(),RTD("cqg.rtd",,"StudyData", "Close("&amp;$AH$2&amp;") When Barix("&amp;$AH$2&amp;",reference:=StartOfSession)="&amp;A33&amp;"", "Bar", "", "Close","5","0","All",,,"False","T","EveryTick"))</f>
        <v>#N/A</v>
      </c>
      <c r="AJ33" s="156" t="e">
        <f ca="1">IF(D33=0,NA(),RTD("cqg.rtd",,"StudyData", "Close("&amp;$AJ$2&amp;") When Barix("&amp;$AJ$2&amp;",reference:=StartOfSession)="&amp;A33&amp;"", "Bar", "", "Close","5","0","All",,,"False","T","EveryTick"))</f>
        <v>#N/A</v>
      </c>
      <c r="AL33" s="156" t="e">
        <f ca="1">IF(D33=0,NA(),RTD("cqg.rtd",,"StudyData", "Close("&amp;$AL$2&amp;") When Barix("&amp;$AL$2&amp;",reference:=StartOfSession)="&amp;A33&amp;"", "Bar", "", "Close","5","0","All",,,"False","T","EveryTick"))</f>
        <v>#N/A</v>
      </c>
      <c r="AN33" s="156" t="e">
        <f ca="1">IF(D33=0,NA(),RTD("cqg.rtd",,"StudyData", "Close("&amp;$AN$2&amp;") When Barix("&amp;$AN$2&amp;",reference:=StartOfSession)="&amp;A33&amp;"", "Bar", "", "Close","5","0","All",,,"False","T","EveryTick"))</f>
        <v>#N/A</v>
      </c>
      <c r="AP33" s="156" t="e">
        <f ca="1">IF(D33=0,NA(),RTD("cqg.rtd",,"StudyData", "Close("&amp;$AP$2&amp;") When Barix("&amp;$AP$2&amp;",reference:=StartOfSession)="&amp;A33&amp;"", "Bar", "", "Close","5","0","All",,,"False","T","EveryTick"))</f>
        <v>#N/A</v>
      </c>
      <c r="AR33" s="156" t="e">
        <f ca="1">IF(D33=0,NA(),RTD("cqg.rtd",,"StudyData", "Close("&amp;$AR$2&amp;") When Barix("&amp;$AR$2&amp;",reference:=StartOfSession)="&amp;A33&amp;"", "Bar", "", "Close","5","0","All",,,"False","T","EveryTick"))</f>
        <v>#N/A</v>
      </c>
      <c r="AT33" s="156" t="e">
        <f ca="1">IF(D33=0,NA(),RTD("cqg.rtd",,"StudyData", "Close("&amp;$AT$2&amp;") When Barix("&amp;$AT$2&amp;",reference:=StartOfSession)="&amp;A33&amp;"", "Bar", "", "Close","5","0","All",,,"False","T","EveryTick"))</f>
        <v>#N/A</v>
      </c>
      <c r="AV33" s="156" t="e">
        <f ca="1">IF(D33=0,NA(),RTD("cqg.rtd",,"StudyData", "Close("&amp;$AV$2&amp;") When Barix("&amp;$AV$2&amp;",reference:=StartOfSession)="&amp;A33&amp;"", "Bar", "", "Close","5","0","All",,,"False","T","EveryTick"))</f>
        <v>#N/A</v>
      </c>
      <c r="AX33" s="156" t="e">
        <f ca="1">IF(D33=0,NA(),RTD("cqg.rtd",,"StudyData", "Close("&amp;$AX$2&amp;") When Barix("&amp;$AX$2&amp;",reference:=StartOfSession)="&amp;A33&amp;"", "Bar", "", "Close","5","0","All",,,"False","T","EveryTick"))</f>
        <v>#N/A</v>
      </c>
      <c r="AZ33" s="156" t="e">
        <f ca="1">IF(D33=0,NA(),RTD("cqg.rtd",,"StudyData", "Close("&amp;$AZ$2&amp;") When Barix("&amp;$AZ$2&amp;",reference:=StartOfSession)="&amp;A33&amp;"", "Bar", "", "Close","5","0","All",,,"False","T","EveryTick"))</f>
        <v>#N/A</v>
      </c>
      <c r="BB33" s="156" t="e">
        <f ca="1">IF(D33=0,NA(),RTD("cqg.rtd",,"StudyData", "Close("&amp;$BB$2&amp;") When Barix("&amp;$BB$2&amp;",reference:=StartOfSession)="&amp;A33&amp;"", "Bar", "", "Close","5","0","All",,,"False","T","EveryTick"))</f>
        <v>#N/A</v>
      </c>
      <c r="BD33" s="156" t="e">
        <f ca="1">IF(D33=0,NA(),RTD("cqg.rtd",,"StudyData", "Close("&amp;$BD$2&amp;") When Barix("&amp;$BD$2&amp;",reference:=StartOfSession)="&amp;A33&amp;"", "Bar", "", "Close","5","0","All",,,"False","T","EveryTick"))</f>
        <v>#N/A</v>
      </c>
      <c r="BF33" s="156" t="e">
        <f ca="1">IF(D33=0,NA(),RTD("cqg.rtd",,"StudyData", "Close("&amp;$BF$2&amp;") When Barix("&amp;$BF$2&amp;",reference:=StartOfSession)="&amp;A33&amp;"", "Bar", "", "Close","5","0","All",,,"False","T","EveryTick"))</f>
        <v>#N/A</v>
      </c>
      <c r="BH33" s="156" t="e">
        <f ca="1">IF(D33=0,NA(),RTD("cqg.rtd",,"StudyData", "Close("&amp;$BH$2&amp;") When Barix("&amp;$BH$2&amp;",reference:=StartOfSession)="&amp;A33&amp;"", "Bar", "", "Close","5","0","All",,,"False","T","EveryTick"))</f>
        <v>#N/A</v>
      </c>
      <c r="BJ33" s="156" t="e">
        <f ca="1">IF(D33=0,NA(),RTD("cqg.rtd",,"StudyData", "Close("&amp;$BJ$2&amp;") When Barix("&amp;$BJ$2&amp;",reference:=StartOfSession)="&amp;A33&amp;"", "Bar", "", "Close","5","0","All",,,"False","T","EveryTick"))</f>
        <v>#N/A</v>
      </c>
    </row>
    <row r="34" spans="1:62" x14ac:dyDescent="0.3">
      <c r="A34" s="156">
        <f t="shared" si="1"/>
        <v>30</v>
      </c>
      <c r="B34" s="160" t="e">
        <f ca="1">IF(D34=0,NA(),RTD("cqg.rtd",,"StudyData", "Close("&amp;$B$2&amp;") When Barix("&amp;$B$2&amp;",reference:=StartOfSession)="&amp;A34&amp;"", "Bar", "", "Close","5","0","All",,,"False","T","EveryTick"))</f>
        <v>#N/A</v>
      </c>
      <c r="C34" s="161">
        <v>0.45833333333333331</v>
      </c>
      <c r="D34" s="156">
        <f t="shared" ca="1" si="0"/>
        <v>0</v>
      </c>
      <c r="F34" s="156" t="e">
        <f ca="1">IF(D34=0,NA(),RTD("cqg.rtd",,"StudyData", "Close("&amp;$F$2&amp;") When Barix("&amp;$F$2&amp;",reference:=StartOfSession)="&amp;A34&amp;"", "Bar", "", "Close","5","0","All",,,"False","T","EveryTick"))</f>
        <v>#N/A</v>
      </c>
      <c r="H34" s="156" t="e">
        <f ca="1">IF(D34=0,NA(),RTD("cqg.rtd",,"StudyData", "Close("&amp;$H$2&amp;") When Barix("&amp;$H$2&amp;",reference:=StartOfSession)="&amp;A34&amp;"", "Bar", "", "Close","5","0","All",,,"False","T","EveryTick"))</f>
        <v>#N/A</v>
      </c>
      <c r="J34" s="156" t="e">
        <f ca="1">IF(D34=0,NA(),RTD("cqg.rtd",,"StudyData", "Close("&amp;$J$2&amp;") When Barix("&amp;$J$2&amp;",reference:=StartOfSession)="&amp;A34&amp;"", "Bar", "", "Close","5","0","All",,,"False","T","EveryTick"))</f>
        <v>#N/A</v>
      </c>
      <c r="L34" s="156" t="e">
        <f ca="1">IF(D34=0,NA(),RTD("cqg.rtd",,"StudyData", "Close("&amp;$L$2&amp;") When Barix("&amp;$L$2&amp;",reference:=StartOfSession)="&amp;A34&amp;"", "Bar", "", "Close","5","0","All",,,"False","T","EveryTick"))</f>
        <v>#N/A</v>
      </c>
      <c r="N34" s="156" t="e">
        <f ca="1">IF(D34=0,NA(),RTD("cqg.rtd",,"StudyData", "Close("&amp;$N$2&amp;") When Barix("&amp;$N$2&amp;",reference:=StartOfSession)="&amp;A34&amp;"", "Bar", "", "Close","5","0","All",,,"False","T","EveryTick"))</f>
        <v>#N/A</v>
      </c>
      <c r="P34" s="156" t="e">
        <f ca="1">IF(D34=0,NA(),RTD("cqg.rtd",,"StudyData", "Close("&amp;$P$2&amp;") When Barix("&amp;$P$2&amp;",reference:=StartOfSession)="&amp;A34&amp;"", "Bar", "", "Close","5","0","All",,,"False","T","EveryTick"))</f>
        <v>#N/A</v>
      </c>
      <c r="R34" s="156" t="e">
        <f ca="1">IF(D34=0,NA(),RTD("cqg.rtd",,"StudyData", "Close("&amp;$R$2&amp;") When Barix("&amp;$R$2&amp;",reference:=StartOfSession)="&amp;A34&amp;"", "Bar", "", "Close","5","0","All",,,"False","T","EveryTick"))</f>
        <v>#N/A</v>
      </c>
      <c r="T34" s="156" t="e">
        <f ca="1">IF(D34=0,NA(),RTD("cqg.rtd",,"StudyData", "Close("&amp;$T$2&amp;") When Barix("&amp;$T$2&amp;",reference:=StartOfSession)="&amp;A34&amp;"", "Bar", "", "Close","5","0","All",,,"False","T","EveryTick"))</f>
        <v>#N/A</v>
      </c>
      <c r="V34" s="156" t="e">
        <f ca="1">IF(D34=0,NA(),RTD("cqg.rtd",,"StudyData", "Close("&amp;$V$2&amp;") When Barix("&amp;$V$2&amp;",reference:=StartOfSession)="&amp;A34&amp;"", "Bar", "", "Close","5","0","All",,,"False","T","EveryTick"))</f>
        <v>#N/A</v>
      </c>
      <c r="X34" s="156" t="e">
        <f ca="1">IF(D34=0,NA(),RTD("cqg.rtd",,"StudyData", "Close("&amp;$X$2&amp;") When Barix("&amp;$X$2&amp;",reference:=StartOfSession)="&amp;A34&amp;"", "Bar", "", "Close","5","0","All",,,"False","T","EveryTick"))</f>
        <v>#N/A</v>
      </c>
      <c r="Z34" s="156" t="e">
        <f ca="1">IF(D34=0,NA(),RTD("cqg.rtd",,"StudyData", "Close("&amp;$Z$2&amp;") When Barix("&amp;$Z$2&amp;",reference:=StartOfSession)="&amp;A34&amp;"", "Bar", "", "Close","5","0","All",,,"False","T","EveryTick"))</f>
        <v>#N/A</v>
      </c>
      <c r="AB34" s="156" t="e">
        <f ca="1">IF(D34=0,NA(),RTD("cqg.rtd",,"StudyData", "Close("&amp;$AB$2&amp;") When Barix("&amp;$AB$2&amp;",reference:=StartOfSession)="&amp;A34&amp;"", "Bar", "", "Close","5","0","All",,,"False","T","EveryTick"))</f>
        <v>#N/A</v>
      </c>
      <c r="AD34" s="156" t="e">
        <f ca="1">IF(D34=0,NA(),RTD("cqg.rtd",,"StudyData", "Close("&amp;$AD$2&amp;") When Barix("&amp;$AD$2&amp;",reference:=StartOfSession)="&amp;A34&amp;"", "Bar", "", "Close","5","0","All",,,"False","T","EveryTick"))</f>
        <v>#N/A</v>
      </c>
      <c r="AF34" s="156" t="e">
        <f ca="1">IF(D34=0,NA(),RTD("cqg.rtd",,"StudyData", "Close("&amp;$AF$2&amp;") When Barix("&amp;$AF$2&amp;",reference:=StartOfSession)="&amp;A34&amp;"", "Bar", "", "Close","5","0","All",,,"False","T","EveryTick"))</f>
        <v>#N/A</v>
      </c>
      <c r="AH34" s="156" t="e">
        <f ca="1">IF(D34=0,NA(),RTD("cqg.rtd",,"StudyData", "Close("&amp;$AH$2&amp;") When Barix("&amp;$AH$2&amp;",reference:=StartOfSession)="&amp;A34&amp;"", "Bar", "", "Close","5","0","All",,,"False","T","EveryTick"))</f>
        <v>#N/A</v>
      </c>
      <c r="AJ34" s="156" t="e">
        <f ca="1">IF(D34=0,NA(),RTD("cqg.rtd",,"StudyData", "Close("&amp;$AJ$2&amp;") When Barix("&amp;$AJ$2&amp;",reference:=StartOfSession)="&amp;A34&amp;"", "Bar", "", "Close","5","0","All",,,"False","T","EveryTick"))</f>
        <v>#N/A</v>
      </c>
      <c r="AL34" s="156" t="e">
        <f ca="1">IF(D34=0,NA(),RTD("cqg.rtd",,"StudyData", "Close("&amp;$AL$2&amp;") When Barix("&amp;$AL$2&amp;",reference:=StartOfSession)="&amp;A34&amp;"", "Bar", "", "Close","5","0","All",,,"False","T","EveryTick"))</f>
        <v>#N/A</v>
      </c>
      <c r="AN34" s="156" t="e">
        <f ca="1">IF(D34=0,NA(),RTD("cqg.rtd",,"StudyData", "Close("&amp;$AN$2&amp;") When Barix("&amp;$AN$2&amp;",reference:=StartOfSession)="&amp;A34&amp;"", "Bar", "", "Close","5","0","All",,,"False","T","EveryTick"))</f>
        <v>#N/A</v>
      </c>
      <c r="AP34" s="156" t="e">
        <f ca="1">IF(D34=0,NA(),RTD("cqg.rtd",,"StudyData", "Close("&amp;$AP$2&amp;") When Barix("&amp;$AP$2&amp;",reference:=StartOfSession)="&amp;A34&amp;"", "Bar", "", "Close","5","0","All",,,"False","T","EveryTick"))</f>
        <v>#N/A</v>
      </c>
      <c r="AR34" s="156" t="e">
        <f ca="1">IF(D34=0,NA(),RTD("cqg.rtd",,"StudyData", "Close("&amp;$AR$2&amp;") When Barix("&amp;$AR$2&amp;",reference:=StartOfSession)="&amp;A34&amp;"", "Bar", "", "Close","5","0","All",,,"False","T","EveryTick"))</f>
        <v>#N/A</v>
      </c>
      <c r="AT34" s="156" t="e">
        <f ca="1">IF(D34=0,NA(),RTD("cqg.rtd",,"StudyData", "Close("&amp;$AT$2&amp;") When Barix("&amp;$AT$2&amp;",reference:=StartOfSession)="&amp;A34&amp;"", "Bar", "", "Close","5","0","All",,,"False","T","EveryTick"))</f>
        <v>#N/A</v>
      </c>
      <c r="AV34" s="156" t="e">
        <f ca="1">IF(D34=0,NA(),RTD("cqg.rtd",,"StudyData", "Close("&amp;$AV$2&amp;") When Barix("&amp;$AV$2&amp;",reference:=StartOfSession)="&amp;A34&amp;"", "Bar", "", "Close","5","0","All",,,"False","T","EveryTick"))</f>
        <v>#N/A</v>
      </c>
      <c r="AX34" s="156" t="e">
        <f ca="1">IF(D34=0,NA(),RTD("cqg.rtd",,"StudyData", "Close("&amp;$AX$2&amp;") When Barix("&amp;$AX$2&amp;",reference:=StartOfSession)="&amp;A34&amp;"", "Bar", "", "Close","5","0","All",,,"False","T","EveryTick"))</f>
        <v>#N/A</v>
      </c>
      <c r="AZ34" s="156" t="e">
        <f ca="1">IF(D34=0,NA(),RTD("cqg.rtd",,"StudyData", "Close("&amp;$AZ$2&amp;") When Barix("&amp;$AZ$2&amp;",reference:=StartOfSession)="&amp;A34&amp;"", "Bar", "", "Close","5","0","All",,,"False","T","EveryTick"))</f>
        <v>#N/A</v>
      </c>
      <c r="BB34" s="156" t="e">
        <f ca="1">IF(D34=0,NA(),RTD("cqg.rtd",,"StudyData", "Close("&amp;$BB$2&amp;") When Barix("&amp;$BB$2&amp;",reference:=StartOfSession)="&amp;A34&amp;"", "Bar", "", "Close","5","0","All",,,"False","T","EveryTick"))</f>
        <v>#N/A</v>
      </c>
      <c r="BD34" s="156" t="e">
        <f ca="1">IF(D34=0,NA(),RTD("cqg.rtd",,"StudyData", "Close("&amp;$BD$2&amp;") When Barix("&amp;$BD$2&amp;",reference:=StartOfSession)="&amp;A34&amp;"", "Bar", "", "Close","5","0","All",,,"False","T","EveryTick"))</f>
        <v>#N/A</v>
      </c>
      <c r="BF34" s="156" t="e">
        <f ca="1">IF(D34=0,NA(),RTD("cqg.rtd",,"StudyData", "Close("&amp;$BF$2&amp;") When Barix("&amp;$BF$2&amp;",reference:=StartOfSession)="&amp;A34&amp;"", "Bar", "", "Close","5","0","All",,,"False","T","EveryTick"))</f>
        <v>#N/A</v>
      </c>
      <c r="BH34" s="156" t="e">
        <f ca="1">IF(D34=0,NA(),RTD("cqg.rtd",,"StudyData", "Close("&amp;$BH$2&amp;") When Barix("&amp;$BH$2&amp;",reference:=StartOfSession)="&amp;A34&amp;"", "Bar", "", "Close","5","0","All",,,"False","T","EveryTick"))</f>
        <v>#N/A</v>
      </c>
      <c r="BJ34" s="156" t="e">
        <f ca="1">IF(D34=0,NA(),RTD("cqg.rtd",,"StudyData", "Close("&amp;$BJ$2&amp;") When Barix("&amp;$BJ$2&amp;",reference:=StartOfSession)="&amp;A34&amp;"", "Bar", "", "Close","5","0","All",,,"False","T","EveryTick"))</f>
        <v>#N/A</v>
      </c>
    </row>
    <row r="35" spans="1:62" x14ac:dyDescent="0.3">
      <c r="A35" s="156">
        <f t="shared" si="1"/>
        <v>31</v>
      </c>
      <c r="B35" s="160" t="e">
        <f ca="1">IF(D35=0,NA(),RTD("cqg.rtd",,"StudyData", "Close("&amp;$B$2&amp;") When Barix("&amp;$B$2&amp;",reference:=StartOfSession)="&amp;A35&amp;"", "Bar", "", "Close","5","0","All",,,"False","T","EveryTick"))</f>
        <v>#N/A</v>
      </c>
      <c r="C35" s="161">
        <v>0.46180555555555558</v>
      </c>
      <c r="D35" s="156">
        <f t="shared" ca="1" si="0"/>
        <v>0</v>
      </c>
      <c r="F35" s="156" t="e">
        <f ca="1">IF(D35=0,NA(),RTD("cqg.rtd",,"StudyData", "Close("&amp;$F$2&amp;") When Barix("&amp;$F$2&amp;",reference:=StartOfSession)="&amp;A35&amp;"", "Bar", "", "Close","5","0","All",,,"False","T","EveryTick"))</f>
        <v>#N/A</v>
      </c>
      <c r="H35" s="156" t="e">
        <f ca="1">IF(D35=0,NA(),RTD("cqg.rtd",,"StudyData", "Close("&amp;$H$2&amp;") When Barix("&amp;$H$2&amp;",reference:=StartOfSession)="&amp;A35&amp;"", "Bar", "", "Close","5","0","All",,,"False","T","EveryTick"))</f>
        <v>#N/A</v>
      </c>
      <c r="J35" s="156" t="e">
        <f ca="1">IF(D35=0,NA(),RTD("cqg.rtd",,"StudyData", "Close("&amp;$J$2&amp;") When Barix("&amp;$J$2&amp;",reference:=StartOfSession)="&amp;A35&amp;"", "Bar", "", "Close","5","0","All",,,"False","T","EveryTick"))</f>
        <v>#N/A</v>
      </c>
      <c r="L35" s="156" t="e">
        <f ca="1">IF(D35=0,NA(),RTD("cqg.rtd",,"StudyData", "Close("&amp;$L$2&amp;") When Barix("&amp;$L$2&amp;",reference:=StartOfSession)="&amp;A35&amp;"", "Bar", "", "Close","5","0","All",,,"False","T","EveryTick"))</f>
        <v>#N/A</v>
      </c>
      <c r="N35" s="156" t="e">
        <f ca="1">IF(D35=0,NA(),RTD("cqg.rtd",,"StudyData", "Close("&amp;$N$2&amp;") When Barix("&amp;$N$2&amp;",reference:=StartOfSession)="&amp;A35&amp;"", "Bar", "", "Close","5","0","All",,,"False","T","EveryTick"))</f>
        <v>#N/A</v>
      </c>
      <c r="P35" s="156" t="e">
        <f ca="1">IF(D35=0,NA(),RTD("cqg.rtd",,"StudyData", "Close("&amp;$P$2&amp;") When Barix("&amp;$P$2&amp;",reference:=StartOfSession)="&amp;A35&amp;"", "Bar", "", "Close","5","0","All",,,"False","T","EveryTick"))</f>
        <v>#N/A</v>
      </c>
      <c r="R35" s="156" t="e">
        <f ca="1">IF(D35=0,NA(),RTD("cqg.rtd",,"StudyData", "Close("&amp;$R$2&amp;") When Barix("&amp;$R$2&amp;",reference:=StartOfSession)="&amp;A35&amp;"", "Bar", "", "Close","5","0","All",,,"False","T","EveryTick"))</f>
        <v>#N/A</v>
      </c>
      <c r="T35" s="156" t="e">
        <f ca="1">IF(D35=0,NA(),RTD("cqg.rtd",,"StudyData", "Close("&amp;$T$2&amp;") When Barix("&amp;$T$2&amp;",reference:=StartOfSession)="&amp;A35&amp;"", "Bar", "", "Close","5","0","All",,,"False","T","EveryTick"))</f>
        <v>#N/A</v>
      </c>
      <c r="V35" s="156" t="e">
        <f ca="1">IF(D35=0,NA(),RTD("cqg.rtd",,"StudyData", "Close("&amp;$V$2&amp;") When Barix("&amp;$V$2&amp;",reference:=StartOfSession)="&amp;A35&amp;"", "Bar", "", "Close","5","0","All",,,"False","T","EveryTick"))</f>
        <v>#N/A</v>
      </c>
      <c r="X35" s="156" t="e">
        <f ca="1">IF(D35=0,NA(),RTD("cqg.rtd",,"StudyData", "Close("&amp;$X$2&amp;") When Barix("&amp;$X$2&amp;",reference:=StartOfSession)="&amp;A35&amp;"", "Bar", "", "Close","5","0","All",,,"False","T","EveryTick"))</f>
        <v>#N/A</v>
      </c>
      <c r="Z35" s="156" t="e">
        <f ca="1">IF(D35=0,NA(),RTD("cqg.rtd",,"StudyData", "Close("&amp;$Z$2&amp;") When Barix("&amp;$Z$2&amp;",reference:=StartOfSession)="&amp;A35&amp;"", "Bar", "", "Close","5","0","All",,,"False","T","EveryTick"))</f>
        <v>#N/A</v>
      </c>
      <c r="AB35" s="156" t="e">
        <f ca="1">IF(D35=0,NA(),RTD("cqg.rtd",,"StudyData", "Close("&amp;$AB$2&amp;") When Barix("&amp;$AB$2&amp;",reference:=StartOfSession)="&amp;A35&amp;"", "Bar", "", "Close","5","0","All",,,"False","T","EveryTick"))</f>
        <v>#N/A</v>
      </c>
      <c r="AD35" s="156" t="e">
        <f ca="1">IF(D35=0,NA(),RTD("cqg.rtd",,"StudyData", "Close("&amp;$AD$2&amp;") When Barix("&amp;$AD$2&amp;",reference:=StartOfSession)="&amp;A35&amp;"", "Bar", "", "Close","5","0","All",,,"False","T","EveryTick"))</f>
        <v>#N/A</v>
      </c>
      <c r="AF35" s="156" t="e">
        <f ca="1">IF(D35=0,NA(),RTD("cqg.rtd",,"StudyData", "Close("&amp;$AF$2&amp;") When Barix("&amp;$AF$2&amp;",reference:=StartOfSession)="&amp;A35&amp;"", "Bar", "", "Close","5","0","All",,,"False","T","EveryTick"))</f>
        <v>#N/A</v>
      </c>
      <c r="AH35" s="156" t="e">
        <f ca="1">IF(D35=0,NA(),RTD("cqg.rtd",,"StudyData", "Close("&amp;$AH$2&amp;") When Barix("&amp;$AH$2&amp;",reference:=StartOfSession)="&amp;A35&amp;"", "Bar", "", "Close","5","0","All",,,"False","T","EveryTick"))</f>
        <v>#N/A</v>
      </c>
      <c r="AJ35" s="156" t="e">
        <f ca="1">IF(D35=0,NA(),RTD("cqg.rtd",,"StudyData", "Close("&amp;$AJ$2&amp;") When Barix("&amp;$AJ$2&amp;",reference:=StartOfSession)="&amp;A35&amp;"", "Bar", "", "Close","5","0","All",,,"False","T","EveryTick"))</f>
        <v>#N/A</v>
      </c>
      <c r="AL35" s="156" t="e">
        <f ca="1">IF(D35=0,NA(),RTD("cqg.rtd",,"StudyData", "Close("&amp;$AL$2&amp;") When Barix("&amp;$AL$2&amp;",reference:=StartOfSession)="&amp;A35&amp;"", "Bar", "", "Close","5","0","All",,,"False","T","EveryTick"))</f>
        <v>#N/A</v>
      </c>
      <c r="AN35" s="156" t="e">
        <f ca="1">IF(D35=0,NA(),RTD("cqg.rtd",,"StudyData", "Close("&amp;$AN$2&amp;") When Barix("&amp;$AN$2&amp;",reference:=StartOfSession)="&amp;A35&amp;"", "Bar", "", "Close","5","0","All",,,"False","T","EveryTick"))</f>
        <v>#N/A</v>
      </c>
      <c r="AP35" s="156" t="e">
        <f ca="1">IF(D35=0,NA(),RTD("cqg.rtd",,"StudyData", "Close("&amp;$AP$2&amp;") When Barix("&amp;$AP$2&amp;",reference:=StartOfSession)="&amp;A35&amp;"", "Bar", "", "Close","5","0","All",,,"False","T","EveryTick"))</f>
        <v>#N/A</v>
      </c>
      <c r="AR35" s="156" t="e">
        <f ca="1">IF(D35=0,NA(),RTD("cqg.rtd",,"StudyData", "Close("&amp;$AR$2&amp;") When Barix("&amp;$AR$2&amp;",reference:=StartOfSession)="&amp;A35&amp;"", "Bar", "", "Close","5","0","All",,,"False","T","EveryTick"))</f>
        <v>#N/A</v>
      </c>
      <c r="AT35" s="156" t="e">
        <f ca="1">IF(D35=0,NA(),RTD("cqg.rtd",,"StudyData", "Close("&amp;$AT$2&amp;") When Barix("&amp;$AT$2&amp;",reference:=StartOfSession)="&amp;A35&amp;"", "Bar", "", "Close","5","0","All",,,"False","T","EveryTick"))</f>
        <v>#N/A</v>
      </c>
      <c r="AV35" s="156" t="e">
        <f ca="1">IF(D35=0,NA(),RTD("cqg.rtd",,"StudyData", "Close("&amp;$AV$2&amp;") When Barix("&amp;$AV$2&amp;",reference:=StartOfSession)="&amp;A35&amp;"", "Bar", "", "Close","5","0","All",,,"False","T","EveryTick"))</f>
        <v>#N/A</v>
      </c>
      <c r="AX35" s="156" t="e">
        <f ca="1">IF(D35=0,NA(),RTD("cqg.rtd",,"StudyData", "Close("&amp;$AX$2&amp;") When Barix("&amp;$AX$2&amp;",reference:=StartOfSession)="&amp;A35&amp;"", "Bar", "", "Close","5","0","All",,,"False","T","EveryTick"))</f>
        <v>#N/A</v>
      </c>
      <c r="AZ35" s="156" t="e">
        <f ca="1">IF(D35=0,NA(),RTD("cqg.rtd",,"StudyData", "Close("&amp;$AZ$2&amp;") When Barix("&amp;$AZ$2&amp;",reference:=StartOfSession)="&amp;A35&amp;"", "Bar", "", "Close","5","0","All",,,"False","T","EveryTick"))</f>
        <v>#N/A</v>
      </c>
      <c r="BB35" s="156" t="e">
        <f ca="1">IF(D35=0,NA(),RTD("cqg.rtd",,"StudyData", "Close("&amp;$BB$2&amp;") When Barix("&amp;$BB$2&amp;",reference:=StartOfSession)="&amp;A35&amp;"", "Bar", "", "Close","5","0","All",,,"False","T","EveryTick"))</f>
        <v>#N/A</v>
      </c>
      <c r="BD35" s="156" t="e">
        <f ca="1">IF(D35=0,NA(),RTD("cqg.rtd",,"StudyData", "Close("&amp;$BD$2&amp;") When Barix("&amp;$BD$2&amp;",reference:=StartOfSession)="&amp;A35&amp;"", "Bar", "", "Close","5","0","All",,,"False","T","EveryTick"))</f>
        <v>#N/A</v>
      </c>
      <c r="BF35" s="156" t="e">
        <f ca="1">IF(D35=0,NA(),RTD("cqg.rtd",,"StudyData", "Close("&amp;$BF$2&amp;") When Barix("&amp;$BF$2&amp;",reference:=StartOfSession)="&amp;A35&amp;"", "Bar", "", "Close","5","0","All",,,"False","T","EveryTick"))</f>
        <v>#N/A</v>
      </c>
      <c r="BH35" s="156" t="e">
        <f ca="1">IF(D35=0,NA(),RTD("cqg.rtd",,"StudyData", "Close("&amp;$BH$2&amp;") When Barix("&amp;$BH$2&amp;",reference:=StartOfSession)="&amp;A35&amp;"", "Bar", "", "Close","5","0","All",,,"False","T","EveryTick"))</f>
        <v>#N/A</v>
      </c>
      <c r="BJ35" s="156" t="e">
        <f ca="1">IF(D35=0,NA(),RTD("cqg.rtd",,"StudyData", "Close("&amp;$BJ$2&amp;") When Barix("&amp;$BJ$2&amp;",reference:=StartOfSession)="&amp;A35&amp;"", "Bar", "", "Close","5","0","All",,,"False","T","EveryTick"))</f>
        <v>#N/A</v>
      </c>
    </row>
    <row r="36" spans="1:62" x14ac:dyDescent="0.3">
      <c r="A36" s="156">
        <f t="shared" si="1"/>
        <v>32</v>
      </c>
      <c r="B36" s="160" t="e">
        <f ca="1">IF(D36=0,NA(),RTD("cqg.rtd",,"StudyData", "Close("&amp;$B$2&amp;") When Barix("&amp;$B$2&amp;",reference:=StartOfSession)="&amp;A36&amp;"", "Bar", "", "Close","5","0","All",,,"False","T","EveryTick"))</f>
        <v>#N/A</v>
      </c>
      <c r="C36" s="161">
        <v>0.46527777777777773</v>
      </c>
      <c r="D36" s="156">
        <f t="shared" ca="1" si="0"/>
        <v>0</v>
      </c>
      <c r="F36" s="156" t="e">
        <f ca="1">IF(D36=0,NA(),RTD("cqg.rtd",,"StudyData", "Close("&amp;$F$2&amp;") When Barix("&amp;$F$2&amp;",reference:=StartOfSession)="&amp;A36&amp;"", "Bar", "", "Close","5","0","All",,,"False","T","EveryTick"))</f>
        <v>#N/A</v>
      </c>
      <c r="H36" s="156" t="e">
        <f ca="1">IF(D36=0,NA(),RTD("cqg.rtd",,"StudyData", "Close("&amp;$H$2&amp;") When Barix("&amp;$H$2&amp;",reference:=StartOfSession)="&amp;A36&amp;"", "Bar", "", "Close","5","0","All",,,"False","T","EveryTick"))</f>
        <v>#N/A</v>
      </c>
      <c r="J36" s="156" t="e">
        <f ca="1">IF(D36=0,NA(),RTD("cqg.rtd",,"StudyData", "Close("&amp;$J$2&amp;") When Barix("&amp;$J$2&amp;",reference:=StartOfSession)="&amp;A36&amp;"", "Bar", "", "Close","5","0","All",,,"False","T","EveryTick"))</f>
        <v>#N/A</v>
      </c>
      <c r="L36" s="156" t="e">
        <f ca="1">IF(D36=0,NA(),RTD("cqg.rtd",,"StudyData", "Close("&amp;$L$2&amp;") When Barix("&amp;$L$2&amp;",reference:=StartOfSession)="&amp;A36&amp;"", "Bar", "", "Close","5","0","All",,,"False","T","EveryTick"))</f>
        <v>#N/A</v>
      </c>
      <c r="N36" s="156" t="e">
        <f ca="1">IF(D36=0,NA(),RTD("cqg.rtd",,"StudyData", "Close("&amp;$N$2&amp;") When Barix("&amp;$N$2&amp;",reference:=StartOfSession)="&amp;A36&amp;"", "Bar", "", "Close","5","0","All",,,"False","T","EveryTick"))</f>
        <v>#N/A</v>
      </c>
      <c r="P36" s="156" t="e">
        <f ca="1">IF(D36=0,NA(),RTD("cqg.rtd",,"StudyData", "Close("&amp;$P$2&amp;") When Barix("&amp;$P$2&amp;",reference:=StartOfSession)="&amp;A36&amp;"", "Bar", "", "Close","5","0","All",,,"False","T","EveryTick"))</f>
        <v>#N/A</v>
      </c>
      <c r="R36" s="156" t="e">
        <f ca="1">IF(D36=0,NA(),RTD("cqg.rtd",,"StudyData", "Close("&amp;$R$2&amp;") When Barix("&amp;$R$2&amp;",reference:=StartOfSession)="&amp;A36&amp;"", "Bar", "", "Close","5","0","All",,,"False","T","EveryTick"))</f>
        <v>#N/A</v>
      </c>
      <c r="T36" s="156" t="e">
        <f ca="1">IF(D36=0,NA(),RTD("cqg.rtd",,"StudyData", "Close("&amp;$T$2&amp;") When Barix("&amp;$T$2&amp;",reference:=StartOfSession)="&amp;A36&amp;"", "Bar", "", "Close","5","0","All",,,"False","T","EveryTick"))</f>
        <v>#N/A</v>
      </c>
      <c r="V36" s="156" t="e">
        <f ca="1">IF(D36=0,NA(),RTD("cqg.rtd",,"StudyData", "Close("&amp;$V$2&amp;") When Barix("&amp;$V$2&amp;",reference:=StartOfSession)="&amp;A36&amp;"", "Bar", "", "Close","5","0","All",,,"False","T","EveryTick"))</f>
        <v>#N/A</v>
      </c>
      <c r="X36" s="156" t="e">
        <f ca="1">IF(D36=0,NA(),RTD("cqg.rtd",,"StudyData", "Close("&amp;$X$2&amp;") When Barix("&amp;$X$2&amp;",reference:=StartOfSession)="&amp;A36&amp;"", "Bar", "", "Close","5","0","All",,,"False","T","EveryTick"))</f>
        <v>#N/A</v>
      </c>
      <c r="Z36" s="156" t="e">
        <f ca="1">IF(D36=0,NA(),RTD("cqg.rtd",,"StudyData", "Close("&amp;$Z$2&amp;") When Barix("&amp;$Z$2&amp;",reference:=StartOfSession)="&amp;A36&amp;"", "Bar", "", "Close","5","0","All",,,"False","T","EveryTick"))</f>
        <v>#N/A</v>
      </c>
      <c r="AB36" s="156" t="e">
        <f ca="1">IF(D36=0,NA(),RTD("cqg.rtd",,"StudyData", "Close("&amp;$AB$2&amp;") When Barix("&amp;$AB$2&amp;",reference:=StartOfSession)="&amp;A36&amp;"", "Bar", "", "Close","5","0","All",,,"False","T","EveryTick"))</f>
        <v>#N/A</v>
      </c>
      <c r="AD36" s="156" t="e">
        <f ca="1">IF(D36=0,NA(),RTD("cqg.rtd",,"StudyData", "Close("&amp;$AD$2&amp;") When Barix("&amp;$AD$2&amp;",reference:=StartOfSession)="&amp;A36&amp;"", "Bar", "", "Close","5","0","All",,,"False","T","EveryTick"))</f>
        <v>#N/A</v>
      </c>
      <c r="AF36" s="156" t="e">
        <f ca="1">IF(D36=0,NA(),RTD("cqg.rtd",,"StudyData", "Close("&amp;$AF$2&amp;") When Barix("&amp;$AF$2&amp;",reference:=StartOfSession)="&amp;A36&amp;"", "Bar", "", "Close","5","0","All",,,"False","T","EveryTick"))</f>
        <v>#N/A</v>
      </c>
      <c r="AH36" s="156" t="e">
        <f ca="1">IF(D36=0,NA(),RTD("cqg.rtd",,"StudyData", "Close("&amp;$AH$2&amp;") When Barix("&amp;$AH$2&amp;",reference:=StartOfSession)="&amp;A36&amp;"", "Bar", "", "Close","5","0","All",,,"False","T","EveryTick"))</f>
        <v>#N/A</v>
      </c>
      <c r="AJ36" s="156" t="e">
        <f ca="1">IF(D36=0,NA(),RTD("cqg.rtd",,"StudyData", "Close("&amp;$AJ$2&amp;") When Barix("&amp;$AJ$2&amp;",reference:=StartOfSession)="&amp;A36&amp;"", "Bar", "", "Close","5","0","All",,,"False","T","EveryTick"))</f>
        <v>#N/A</v>
      </c>
      <c r="AL36" s="156" t="e">
        <f ca="1">IF(D36=0,NA(),RTD("cqg.rtd",,"StudyData", "Close("&amp;$AL$2&amp;") When Barix("&amp;$AL$2&amp;",reference:=StartOfSession)="&amp;A36&amp;"", "Bar", "", "Close","5","0","All",,,"False","T","EveryTick"))</f>
        <v>#N/A</v>
      </c>
      <c r="AN36" s="156" t="e">
        <f ca="1">IF(D36=0,NA(),RTD("cqg.rtd",,"StudyData", "Close("&amp;$AN$2&amp;") When Barix("&amp;$AN$2&amp;",reference:=StartOfSession)="&amp;A36&amp;"", "Bar", "", "Close","5","0","All",,,"False","T","EveryTick"))</f>
        <v>#N/A</v>
      </c>
      <c r="AP36" s="156" t="e">
        <f ca="1">IF(D36=0,NA(),RTD("cqg.rtd",,"StudyData", "Close("&amp;$AP$2&amp;") When Barix("&amp;$AP$2&amp;",reference:=StartOfSession)="&amp;A36&amp;"", "Bar", "", "Close","5","0","All",,,"False","T","EveryTick"))</f>
        <v>#N/A</v>
      </c>
      <c r="AR36" s="156" t="e">
        <f ca="1">IF(D36=0,NA(),RTD("cqg.rtd",,"StudyData", "Close("&amp;$AR$2&amp;") When Barix("&amp;$AR$2&amp;",reference:=StartOfSession)="&amp;A36&amp;"", "Bar", "", "Close","5","0","All",,,"False","T","EveryTick"))</f>
        <v>#N/A</v>
      </c>
      <c r="AT36" s="156" t="e">
        <f ca="1">IF(D36=0,NA(),RTD("cqg.rtd",,"StudyData", "Close("&amp;$AT$2&amp;") When Barix("&amp;$AT$2&amp;",reference:=StartOfSession)="&amp;A36&amp;"", "Bar", "", "Close","5","0","All",,,"False","T","EveryTick"))</f>
        <v>#N/A</v>
      </c>
      <c r="AV36" s="156" t="e">
        <f ca="1">IF(D36=0,NA(),RTD("cqg.rtd",,"StudyData", "Close("&amp;$AV$2&amp;") When Barix("&amp;$AV$2&amp;",reference:=StartOfSession)="&amp;A36&amp;"", "Bar", "", "Close","5","0","All",,,"False","T","EveryTick"))</f>
        <v>#N/A</v>
      </c>
      <c r="AX36" s="156" t="e">
        <f ca="1">IF(D36=0,NA(),RTD("cqg.rtd",,"StudyData", "Close("&amp;$AX$2&amp;") When Barix("&amp;$AX$2&amp;",reference:=StartOfSession)="&amp;A36&amp;"", "Bar", "", "Close","5","0","All",,,"False","T","EveryTick"))</f>
        <v>#N/A</v>
      </c>
      <c r="AZ36" s="156" t="e">
        <f ca="1">IF(D36=0,NA(),RTD("cqg.rtd",,"StudyData", "Close("&amp;$AZ$2&amp;") When Barix("&amp;$AZ$2&amp;",reference:=StartOfSession)="&amp;A36&amp;"", "Bar", "", "Close","5","0","All",,,"False","T","EveryTick"))</f>
        <v>#N/A</v>
      </c>
      <c r="BB36" s="156" t="e">
        <f ca="1">IF(D36=0,NA(),RTD("cqg.rtd",,"StudyData", "Close("&amp;$BB$2&amp;") When Barix("&amp;$BB$2&amp;",reference:=StartOfSession)="&amp;A36&amp;"", "Bar", "", "Close","5","0","All",,,"False","T","EveryTick"))</f>
        <v>#N/A</v>
      </c>
      <c r="BD36" s="156" t="e">
        <f ca="1">IF(D36=0,NA(),RTD("cqg.rtd",,"StudyData", "Close("&amp;$BD$2&amp;") When Barix("&amp;$BD$2&amp;",reference:=StartOfSession)="&amp;A36&amp;"", "Bar", "", "Close","5","0","All",,,"False","T","EveryTick"))</f>
        <v>#N/A</v>
      </c>
      <c r="BF36" s="156" t="e">
        <f ca="1">IF(D36=0,NA(),RTD("cqg.rtd",,"StudyData", "Close("&amp;$BF$2&amp;") When Barix("&amp;$BF$2&amp;",reference:=StartOfSession)="&amp;A36&amp;"", "Bar", "", "Close","5","0","All",,,"False","T","EveryTick"))</f>
        <v>#N/A</v>
      </c>
      <c r="BH36" s="156" t="e">
        <f ca="1">IF(D36=0,NA(),RTD("cqg.rtd",,"StudyData", "Close("&amp;$BH$2&amp;") When Barix("&amp;$BH$2&amp;",reference:=StartOfSession)="&amp;A36&amp;"", "Bar", "", "Close","5","0","All",,,"False","T","EveryTick"))</f>
        <v>#N/A</v>
      </c>
      <c r="BJ36" s="156" t="e">
        <f ca="1">IF(D36=0,NA(),RTD("cqg.rtd",,"StudyData", "Close("&amp;$BJ$2&amp;") When Barix("&amp;$BJ$2&amp;",reference:=StartOfSession)="&amp;A36&amp;"", "Bar", "", "Close","5","0","All",,,"False","T","EveryTick"))</f>
        <v>#N/A</v>
      </c>
    </row>
    <row r="37" spans="1:62" x14ac:dyDescent="0.3">
      <c r="A37" s="156">
        <f t="shared" si="1"/>
        <v>33</v>
      </c>
      <c r="B37" s="160" t="e">
        <f ca="1">IF(D37=0,NA(),RTD("cqg.rtd",,"StudyData", "Close("&amp;$B$2&amp;") When Barix("&amp;$B$2&amp;",reference:=StartOfSession)="&amp;A37&amp;"", "Bar", "", "Close","5","0","All",,,"False","T","EveryTick"))</f>
        <v>#N/A</v>
      </c>
      <c r="C37" s="161">
        <v>0.46875</v>
      </c>
      <c r="D37" s="156">
        <f t="shared" ca="1" si="0"/>
        <v>0</v>
      </c>
      <c r="F37" s="156" t="e">
        <f ca="1">IF(D37=0,NA(),RTD("cqg.rtd",,"StudyData", "Close("&amp;$F$2&amp;") When Barix("&amp;$F$2&amp;",reference:=StartOfSession)="&amp;A37&amp;"", "Bar", "", "Close","5","0","All",,,"False","T","EveryTick"))</f>
        <v>#N/A</v>
      </c>
      <c r="H37" s="156" t="e">
        <f ca="1">IF(D37=0,NA(),RTD("cqg.rtd",,"StudyData", "Close("&amp;$H$2&amp;") When Barix("&amp;$H$2&amp;",reference:=StartOfSession)="&amp;A37&amp;"", "Bar", "", "Close","5","0","All",,,"False","T","EveryTick"))</f>
        <v>#N/A</v>
      </c>
      <c r="J37" s="156" t="e">
        <f ca="1">IF(D37=0,NA(),RTD("cqg.rtd",,"StudyData", "Close("&amp;$J$2&amp;") When Barix("&amp;$J$2&amp;",reference:=StartOfSession)="&amp;A37&amp;"", "Bar", "", "Close","5","0","All",,,"False","T","EveryTick"))</f>
        <v>#N/A</v>
      </c>
      <c r="L37" s="156" t="e">
        <f ca="1">IF(D37=0,NA(),RTD("cqg.rtd",,"StudyData", "Close("&amp;$L$2&amp;") When Barix("&amp;$L$2&amp;",reference:=StartOfSession)="&amp;A37&amp;"", "Bar", "", "Close","5","0","All",,,"False","T","EveryTick"))</f>
        <v>#N/A</v>
      </c>
      <c r="N37" s="156" t="e">
        <f ca="1">IF(D37=0,NA(),RTD("cqg.rtd",,"StudyData", "Close("&amp;$N$2&amp;") When Barix("&amp;$N$2&amp;",reference:=StartOfSession)="&amp;A37&amp;"", "Bar", "", "Close","5","0","All",,,"False","T","EveryTick"))</f>
        <v>#N/A</v>
      </c>
      <c r="P37" s="156" t="e">
        <f ca="1">IF(D37=0,NA(),RTD("cqg.rtd",,"StudyData", "Close("&amp;$P$2&amp;") When Barix("&amp;$P$2&amp;",reference:=StartOfSession)="&amp;A37&amp;"", "Bar", "", "Close","5","0","All",,,"False","T","EveryTick"))</f>
        <v>#N/A</v>
      </c>
      <c r="R37" s="156" t="e">
        <f ca="1">IF(D37=0,NA(),RTD("cqg.rtd",,"StudyData", "Close("&amp;$R$2&amp;") When Barix("&amp;$R$2&amp;",reference:=StartOfSession)="&amp;A37&amp;"", "Bar", "", "Close","5","0","All",,,"False","T","EveryTick"))</f>
        <v>#N/A</v>
      </c>
      <c r="T37" s="156" t="e">
        <f ca="1">IF(D37=0,NA(),RTD("cqg.rtd",,"StudyData", "Close("&amp;$T$2&amp;") When Barix("&amp;$T$2&amp;",reference:=StartOfSession)="&amp;A37&amp;"", "Bar", "", "Close","5","0","All",,,"False","T","EveryTick"))</f>
        <v>#N/A</v>
      </c>
      <c r="V37" s="156" t="e">
        <f ca="1">IF(D37=0,NA(),RTD("cqg.rtd",,"StudyData", "Close("&amp;$V$2&amp;") When Barix("&amp;$V$2&amp;",reference:=StartOfSession)="&amp;A37&amp;"", "Bar", "", "Close","5","0","All",,,"False","T","EveryTick"))</f>
        <v>#N/A</v>
      </c>
      <c r="X37" s="156" t="e">
        <f ca="1">IF(D37=0,NA(),RTD("cqg.rtd",,"StudyData", "Close("&amp;$X$2&amp;") When Barix("&amp;$X$2&amp;",reference:=StartOfSession)="&amp;A37&amp;"", "Bar", "", "Close","5","0","All",,,"False","T","EveryTick"))</f>
        <v>#N/A</v>
      </c>
      <c r="Z37" s="156" t="e">
        <f ca="1">IF(D37=0,NA(),RTD("cqg.rtd",,"StudyData", "Close("&amp;$Z$2&amp;") When Barix("&amp;$Z$2&amp;",reference:=StartOfSession)="&amp;A37&amp;"", "Bar", "", "Close","5","0","All",,,"False","T","EveryTick"))</f>
        <v>#N/A</v>
      </c>
      <c r="AB37" s="156" t="e">
        <f ca="1">IF(D37=0,NA(),RTD("cqg.rtd",,"StudyData", "Close("&amp;$AB$2&amp;") When Barix("&amp;$AB$2&amp;",reference:=StartOfSession)="&amp;A37&amp;"", "Bar", "", "Close","5","0","All",,,"False","T","EveryTick"))</f>
        <v>#N/A</v>
      </c>
      <c r="AD37" s="156" t="e">
        <f ca="1">IF(D37=0,NA(),RTD("cqg.rtd",,"StudyData", "Close("&amp;$AD$2&amp;") When Barix("&amp;$AD$2&amp;",reference:=StartOfSession)="&amp;A37&amp;"", "Bar", "", "Close","5","0","All",,,"False","T","EveryTick"))</f>
        <v>#N/A</v>
      </c>
      <c r="AF37" s="156" t="e">
        <f ca="1">IF(D37=0,NA(),RTD("cqg.rtd",,"StudyData", "Close("&amp;$AF$2&amp;") When Barix("&amp;$AF$2&amp;",reference:=StartOfSession)="&amp;A37&amp;"", "Bar", "", "Close","5","0","All",,,"False","T","EveryTick"))</f>
        <v>#N/A</v>
      </c>
      <c r="AH37" s="156" t="e">
        <f ca="1">IF(D37=0,NA(),RTD("cqg.rtd",,"StudyData", "Close("&amp;$AH$2&amp;") When Barix("&amp;$AH$2&amp;",reference:=StartOfSession)="&amp;A37&amp;"", "Bar", "", "Close","5","0","All",,,"False","T","EveryTick"))</f>
        <v>#N/A</v>
      </c>
      <c r="AJ37" s="156" t="e">
        <f ca="1">IF(D37=0,NA(),RTD("cqg.rtd",,"StudyData", "Close("&amp;$AJ$2&amp;") When Barix("&amp;$AJ$2&amp;",reference:=StartOfSession)="&amp;A37&amp;"", "Bar", "", "Close","5","0","All",,,"False","T","EveryTick"))</f>
        <v>#N/A</v>
      </c>
      <c r="AL37" s="156" t="e">
        <f ca="1">IF(D37=0,NA(),RTD("cqg.rtd",,"StudyData", "Close("&amp;$AL$2&amp;") When Barix("&amp;$AL$2&amp;",reference:=StartOfSession)="&amp;A37&amp;"", "Bar", "", "Close","5","0","All",,,"False","T","EveryTick"))</f>
        <v>#N/A</v>
      </c>
      <c r="AN37" s="156" t="e">
        <f ca="1">IF(D37=0,NA(),RTD("cqg.rtd",,"StudyData", "Close("&amp;$AN$2&amp;") When Barix("&amp;$AN$2&amp;",reference:=StartOfSession)="&amp;A37&amp;"", "Bar", "", "Close","5","0","All",,,"False","T","EveryTick"))</f>
        <v>#N/A</v>
      </c>
      <c r="AP37" s="156" t="e">
        <f ca="1">IF(D37=0,NA(),RTD("cqg.rtd",,"StudyData", "Close("&amp;$AP$2&amp;") When Barix("&amp;$AP$2&amp;",reference:=StartOfSession)="&amp;A37&amp;"", "Bar", "", "Close","5","0","All",,,"False","T","EveryTick"))</f>
        <v>#N/A</v>
      </c>
      <c r="AR37" s="156" t="e">
        <f ca="1">IF(D37=0,NA(),RTD("cqg.rtd",,"StudyData", "Close("&amp;$AR$2&amp;") When Barix("&amp;$AR$2&amp;",reference:=StartOfSession)="&amp;A37&amp;"", "Bar", "", "Close","5","0","All",,,"False","T","EveryTick"))</f>
        <v>#N/A</v>
      </c>
      <c r="AT37" s="156" t="e">
        <f ca="1">IF(D37=0,NA(),RTD("cqg.rtd",,"StudyData", "Close("&amp;$AT$2&amp;") When Barix("&amp;$AT$2&amp;",reference:=StartOfSession)="&amp;A37&amp;"", "Bar", "", "Close","5","0","All",,,"False","T","EveryTick"))</f>
        <v>#N/A</v>
      </c>
      <c r="AV37" s="156" t="e">
        <f ca="1">IF(D37=0,NA(),RTD("cqg.rtd",,"StudyData", "Close("&amp;$AV$2&amp;") When Barix("&amp;$AV$2&amp;",reference:=StartOfSession)="&amp;A37&amp;"", "Bar", "", "Close","5","0","All",,,"False","T","EveryTick"))</f>
        <v>#N/A</v>
      </c>
      <c r="AX37" s="156" t="e">
        <f ca="1">IF(D37=0,NA(),RTD("cqg.rtd",,"StudyData", "Close("&amp;$AX$2&amp;") When Barix("&amp;$AX$2&amp;",reference:=StartOfSession)="&amp;A37&amp;"", "Bar", "", "Close","5","0","All",,,"False","T","EveryTick"))</f>
        <v>#N/A</v>
      </c>
      <c r="AZ37" s="156" t="e">
        <f ca="1">IF(D37=0,NA(),RTD("cqg.rtd",,"StudyData", "Close("&amp;$AZ$2&amp;") When Barix("&amp;$AZ$2&amp;",reference:=StartOfSession)="&amp;A37&amp;"", "Bar", "", "Close","5","0","All",,,"False","T","EveryTick"))</f>
        <v>#N/A</v>
      </c>
      <c r="BB37" s="156" t="e">
        <f ca="1">IF(D37=0,NA(),RTD("cqg.rtd",,"StudyData", "Close("&amp;$BB$2&amp;") When Barix("&amp;$BB$2&amp;",reference:=StartOfSession)="&amp;A37&amp;"", "Bar", "", "Close","5","0","All",,,"False","T","EveryTick"))</f>
        <v>#N/A</v>
      </c>
      <c r="BD37" s="156" t="e">
        <f ca="1">IF(D37=0,NA(),RTD("cqg.rtd",,"StudyData", "Close("&amp;$BD$2&amp;") When Barix("&amp;$BD$2&amp;",reference:=StartOfSession)="&amp;A37&amp;"", "Bar", "", "Close","5","0","All",,,"False","T","EveryTick"))</f>
        <v>#N/A</v>
      </c>
      <c r="BF37" s="156" t="e">
        <f ca="1">IF(D37=0,NA(),RTD("cqg.rtd",,"StudyData", "Close("&amp;$BF$2&amp;") When Barix("&amp;$BF$2&amp;",reference:=StartOfSession)="&amp;A37&amp;"", "Bar", "", "Close","5","0","All",,,"False","T","EveryTick"))</f>
        <v>#N/A</v>
      </c>
      <c r="BH37" s="156" t="e">
        <f ca="1">IF(D37=0,NA(),RTD("cqg.rtd",,"StudyData", "Close("&amp;$BH$2&amp;") When Barix("&amp;$BH$2&amp;",reference:=StartOfSession)="&amp;A37&amp;"", "Bar", "", "Close","5","0","All",,,"False","T","EveryTick"))</f>
        <v>#N/A</v>
      </c>
      <c r="BJ37" s="156" t="e">
        <f ca="1">IF(D37=0,NA(),RTD("cqg.rtd",,"StudyData", "Close("&amp;$BJ$2&amp;") When Barix("&amp;$BJ$2&amp;",reference:=StartOfSession)="&amp;A37&amp;"", "Bar", "", "Close","5","0","All",,,"False","T","EveryTick"))</f>
        <v>#N/A</v>
      </c>
    </row>
    <row r="38" spans="1:62" x14ac:dyDescent="0.3">
      <c r="A38" s="156">
        <f t="shared" si="1"/>
        <v>34</v>
      </c>
      <c r="B38" s="160" t="e">
        <f ca="1">IF(D38=0,NA(),RTD("cqg.rtd",,"StudyData", "Close("&amp;$B$2&amp;") When Barix("&amp;$B$2&amp;",reference:=StartOfSession)="&amp;A38&amp;"", "Bar", "", "Close","5","0","All",,,"False","T","EveryTick"))</f>
        <v>#N/A</v>
      </c>
      <c r="C38" s="161">
        <v>0.47222222222222227</v>
      </c>
      <c r="D38" s="156">
        <f t="shared" ca="1" si="0"/>
        <v>0</v>
      </c>
      <c r="F38" s="156" t="e">
        <f ca="1">IF(D38=0,NA(),RTD("cqg.rtd",,"StudyData", "Close("&amp;$F$2&amp;") When Barix("&amp;$F$2&amp;",reference:=StartOfSession)="&amp;A38&amp;"", "Bar", "", "Close","5","0","All",,,"False","T","EveryTick"))</f>
        <v>#N/A</v>
      </c>
      <c r="H38" s="156" t="e">
        <f ca="1">IF(D38=0,NA(),RTD("cqg.rtd",,"StudyData", "Close("&amp;$H$2&amp;") When Barix("&amp;$H$2&amp;",reference:=StartOfSession)="&amp;A38&amp;"", "Bar", "", "Close","5","0","All",,,"False","T","EveryTick"))</f>
        <v>#N/A</v>
      </c>
      <c r="J38" s="156" t="e">
        <f ca="1">IF(D38=0,NA(),RTD("cqg.rtd",,"StudyData", "Close("&amp;$J$2&amp;") When Barix("&amp;$J$2&amp;",reference:=StartOfSession)="&amp;A38&amp;"", "Bar", "", "Close","5","0","All",,,"False","T","EveryTick"))</f>
        <v>#N/A</v>
      </c>
      <c r="L38" s="156" t="e">
        <f ca="1">IF(D38=0,NA(),RTD("cqg.rtd",,"StudyData", "Close("&amp;$L$2&amp;") When Barix("&amp;$L$2&amp;",reference:=StartOfSession)="&amp;A38&amp;"", "Bar", "", "Close","5","0","All",,,"False","T","EveryTick"))</f>
        <v>#N/A</v>
      </c>
      <c r="N38" s="156" t="e">
        <f ca="1">IF(D38=0,NA(),RTD("cqg.rtd",,"StudyData", "Close("&amp;$N$2&amp;") When Barix("&amp;$N$2&amp;",reference:=StartOfSession)="&amp;A38&amp;"", "Bar", "", "Close","5","0","All",,,"False","T","EveryTick"))</f>
        <v>#N/A</v>
      </c>
      <c r="P38" s="156" t="e">
        <f ca="1">IF(D38=0,NA(),RTD("cqg.rtd",,"StudyData", "Close("&amp;$P$2&amp;") When Barix("&amp;$P$2&amp;",reference:=StartOfSession)="&amp;A38&amp;"", "Bar", "", "Close","5","0","All",,,"False","T","EveryTick"))</f>
        <v>#N/A</v>
      </c>
      <c r="R38" s="156" t="e">
        <f ca="1">IF(D38=0,NA(),RTD("cqg.rtd",,"StudyData", "Close("&amp;$R$2&amp;") When Barix("&amp;$R$2&amp;",reference:=StartOfSession)="&amp;A38&amp;"", "Bar", "", "Close","5","0","All",,,"False","T","EveryTick"))</f>
        <v>#N/A</v>
      </c>
      <c r="T38" s="156" t="e">
        <f ca="1">IF(D38=0,NA(),RTD("cqg.rtd",,"StudyData", "Close("&amp;$T$2&amp;") When Barix("&amp;$T$2&amp;",reference:=StartOfSession)="&amp;A38&amp;"", "Bar", "", "Close","5","0","All",,,"False","T","EveryTick"))</f>
        <v>#N/A</v>
      </c>
      <c r="V38" s="156" t="e">
        <f ca="1">IF(D38=0,NA(),RTD("cqg.rtd",,"StudyData", "Close("&amp;$V$2&amp;") When Barix("&amp;$V$2&amp;",reference:=StartOfSession)="&amp;A38&amp;"", "Bar", "", "Close","5","0","All",,,"False","T","EveryTick"))</f>
        <v>#N/A</v>
      </c>
      <c r="X38" s="156" t="e">
        <f ca="1">IF(D38=0,NA(),RTD("cqg.rtd",,"StudyData", "Close("&amp;$X$2&amp;") When Barix("&amp;$X$2&amp;",reference:=StartOfSession)="&amp;A38&amp;"", "Bar", "", "Close","5","0","All",,,"False","T","EveryTick"))</f>
        <v>#N/A</v>
      </c>
      <c r="Z38" s="156" t="e">
        <f ca="1">IF(D38=0,NA(),RTD("cqg.rtd",,"StudyData", "Close("&amp;$Z$2&amp;") When Barix("&amp;$Z$2&amp;",reference:=StartOfSession)="&amp;A38&amp;"", "Bar", "", "Close","5","0","All",,,"False","T","EveryTick"))</f>
        <v>#N/A</v>
      </c>
      <c r="AB38" s="156" t="e">
        <f ca="1">IF(D38=0,NA(),RTD("cqg.rtd",,"StudyData", "Close("&amp;$AB$2&amp;") When Barix("&amp;$AB$2&amp;",reference:=StartOfSession)="&amp;A38&amp;"", "Bar", "", "Close","5","0","All",,,"False","T","EveryTick"))</f>
        <v>#N/A</v>
      </c>
      <c r="AD38" s="156" t="e">
        <f ca="1">IF(D38=0,NA(),RTD("cqg.rtd",,"StudyData", "Close("&amp;$AD$2&amp;") When Barix("&amp;$AD$2&amp;",reference:=StartOfSession)="&amp;A38&amp;"", "Bar", "", "Close","5","0","All",,,"False","T","EveryTick"))</f>
        <v>#N/A</v>
      </c>
      <c r="AF38" s="156" t="e">
        <f ca="1">IF(D38=0,NA(),RTD("cqg.rtd",,"StudyData", "Close("&amp;$AF$2&amp;") When Barix("&amp;$AF$2&amp;",reference:=StartOfSession)="&amp;A38&amp;"", "Bar", "", "Close","5","0","All",,,"False","T","EveryTick"))</f>
        <v>#N/A</v>
      </c>
      <c r="AH38" s="156" t="e">
        <f ca="1">IF(D38=0,NA(),RTD("cqg.rtd",,"StudyData", "Close("&amp;$AH$2&amp;") When Barix("&amp;$AH$2&amp;",reference:=StartOfSession)="&amp;A38&amp;"", "Bar", "", "Close","5","0","All",,,"False","T","EveryTick"))</f>
        <v>#N/A</v>
      </c>
      <c r="AJ38" s="156" t="e">
        <f ca="1">IF(D38=0,NA(),RTD("cqg.rtd",,"StudyData", "Close("&amp;$AJ$2&amp;") When Barix("&amp;$AJ$2&amp;",reference:=StartOfSession)="&amp;A38&amp;"", "Bar", "", "Close","5","0","All",,,"False","T","EveryTick"))</f>
        <v>#N/A</v>
      </c>
      <c r="AL38" s="156" t="e">
        <f ca="1">IF(D38=0,NA(),RTD("cqg.rtd",,"StudyData", "Close("&amp;$AL$2&amp;") When Barix("&amp;$AL$2&amp;",reference:=StartOfSession)="&amp;A38&amp;"", "Bar", "", "Close","5","0","All",,,"False","T","EveryTick"))</f>
        <v>#N/A</v>
      </c>
      <c r="AN38" s="156" t="e">
        <f ca="1">IF(D38=0,NA(),RTD("cqg.rtd",,"StudyData", "Close("&amp;$AN$2&amp;") When Barix("&amp;$AN$2&amp;",reference:=StartOfSession)="&amp;A38&amp;"", "Bar", "", "Close","5","0","All",,,"False","T","EveryTick"))</f>
        <v>#N/A</v>
      </c>
      <c r="AP38" s="156" t="e">
        <f ca="1">IF(D38=0,NA(),RTD("cqg.rtd",,"StudyData", "Close("&amp;$AP$2&amp;") When Barix("&amp;$AP$2&amp;",reference:=StartOfSession)="&amp;A38&amp;"", "Bar", "", "Close","5","0","All",,,"False","T","EveryTick"))</f>
        <v>#N/A</v>
      </c>
      <c r="AR38" s="156" t="e">
        <f ca="1">IF(D38=0,NA(),RTD("cqg.rtd",,"StudyData", "Close("&amp;$AR$2&amp;") When Barix("&amp;$AR$2&amp;",reference:=StartOfSession)="&amp;A38&amp;"", "Bar", "", "Close","5","0","All",,,"False","T","EveryTick"))</f>
        <v>#N/A</v>
      </c>
      <c r="AT38" s="156" t="e">
        <f ca="1">IF(D38=0,NA(),RTD("cqg.rtd",,"StudyData", "Close("&amp;$AT$2&amp;") When Barix("&amp;$AT$2&amp;",reference:=StartOfSession)="&amp;A38&amp;"", "Bar", "", "Close","5","0","All",,,"False","T","EveryTick"))</f>
        <v>#N/A</v>
      </c>
      <c r="AV38" s="156" t="e">
        <f ca="1">IF(D38=0,NA(),RTD("cqg.rtd",,"StudyData", "Close("&amp;$AV$2&amp;") When Barix("&amp;$AV$2&amp;",reference:=StartOfSession)="&amp;A38&amp;"", "Bar", "", "Close","5","0","All",,,"False","T","EveryTick"))</f>
        <v>#N/A</v>
      </c>
      <c r="AX38" s="156" t="e">
        <f ca="1">IF(D38=0,NA(),RTD("cqg.rtd",,"StudyData", "Close("&amp;$AX$2&amp;") When Barix("&amp;$AX$2&amp;",reference:=StartOfSession)="&amp;A38&amp;"", "Bar", "", "Close","5","0","All",,,"False","T","EveryTick"))</f>
        <v>#N/A</v>
      </c>
      <c r="AZ38" s="156" t="e">
        <f ca="1">IF(D38=0,NA(),RTD("cqg.rtd",,"StudyData", "Close("&amp;$AZ$2&amp;") When Barix("&amp;$AZ$2&amp;",reference:=StartOfSession)="&amp;A38&amp;"", "Bar", "", "Close","5","0","All",,,"False","T","EveryTick"))</f>
        <v>#N/A</v>
      </c>
      <c r="BB38" s="156" t="e">
        <f ca="1">IF(D38=0,NA(),RTD("cqg.rtd",,"StudyData", "Close("&amp;$BB$2&amp;") When Barix("&amp;$BB$2&amp;",reference:=StartOfSession)="&amp;A38&amp;"", "Bar", "", "Close","5","0","All",,,"False","T","EveryTick"))</f>
        <v>#N/A</v>
      </c>
      <c r="BD38" s="156" t="e">
        <f ca="1">IF(D38=0,NA(),RTD("cqg.rtd",,"StudyData", "Close("&amp;$BD$2&amp;") When Barix("&amp;$BD$2&amp;",reference:=StartOfSession)="&amp;A38&amp;"", "Bar", "", "Close","5","0","All",,,"False","T","EveryTick"))</f>
        <v>#N/A</v>
      </c>
      <c r="BF38" s="156" t="e">
        <f ca="1">IF(D38=0,NA(),RTD("cqg.rtd",,"StudyData", "Close("&amp;$BF$2&amp;") When Barix("&amp;$BF$2&amp;",reference:=StartOfSession)="&amp;A38&amp;"", "Bar", "", "Close","5","0","All",,,"False","T","EveryTick"))</f>
        <v>#N/A</v>
      </c>
      <c r="BH38" s="156" t="e">
        <f ca="1">IF(D38=0,NA(),RTD("cqg.rtd",,"StudyData", "Close("&amp;$BH$2&amp;") When Barix("&amp;$BH$2&amp;",reference:=StartOfSession)="&amp;A38&amp;"", "Bar", "", "Close","5","0","All",,,"False","T","EveryTick"))</f>
        <v>#N/A</v>
      </c>
      <c r="BJ38" s="156" t="e">
        <f ca="1">IF(D38=0,NA(),RTD("cqg.rtd",,"StudyData", "Close("&amp;$BJ$2&amp;") When Barix("&amp;$BJ$2&amp;",reference:=StartOfSession)="&amp;A38&amp;"", "Bar", "", "Close","5","0","All",,,"False","T","EveryTick"))</f>
        <v>#N/A</v>
      </c>
    </row>
    <row r="39" spans="1:62" x14ac:dyDescent="0.3">
      <c r="A39" s="156">
        <f t="shared" si="1"/>
        <v>35</v>
      </c>
      <c r="B39" s="160" t="e">
        <f ca="1">IF(D39=0,NA(),RTD("cqg.rtd",,"StudyData", "Close("&amp;$B$2&amp;") When Barix("&amp;$B$2&amp;",reference:=StartOfSession)="&amp;A39&amp;"", "Bar", "", "Close","5","0","All",,,"False","T","EveryTick"))</f>
        <v>#N/A</v>
      </c>
      <c r="C39" s="161">
        <v>0.47569444444444442</v>
      </c>
      <c r="D39" s="156">
        <f t="shared" ca="1" si="0"/>
        <v>0</v>
      </c>
      <c r="F39" s="156" t="e">
        <f ca="1">IF(D39=0,NA(),RTD("cqg.rtd",,"StudyData", "Close("&amp;$F$2&amp;") When Barix("&amp;$F$2&amp;",reference:=StartOfSession)="&amp;A39&amp;"", "Bar", "", "Close","5","0","All",,,"False","T","EveryTick"))</f>
        <v>#N/A</v>
      </c>
      <c r="H39" s="156" t="e">
        <f ca="1">IF(D39=0,NA(),RTD("cqg.rtd",,"StudyData", "Close("&amp;$H$2&amp;") When Barix("&amp;$H$2&amp;",reference:=StartOfSession)="&amp;A39&amp;"", "Bar", "", "Close","5","0","All",,,"False","T","EveryTick"))</f>
        <v>#N/A</v>
      </c>
      <c r="J39" s="156" t="e">
        <f ca="1">IF(D39=0,NA(),RTD("cqg.rtd",,"StudyData", "Close("&amp;$J$2&amp;") When Barix("&amp;$J$2&amp;",reference:=StartOfSession)="&amp;A39&amp;"", "Bar", "", "Close","5","0","All",,,"False","T","EveryTick"))</f>
        <v>#N/A</v>
      </c>
      <c r="L39" s="156" t="e">
        <f ca="1">IF(D39=0,NA(),RTD("cqg.rtd",,"StudyData", "Close("&amp;$L$2&amp;") When Barix("&amp;$L$2&amp;",reference:=StartOfSession)="&amp;A39&amp;"", "Bar", "", "Close","5","0","All",,,"False","T","EveryTick"))</f>
        <v>#N/A</v>
      </c>
      <c r="N39" s="156" t="e">
        <f ca="1">IF(D39=0,NA(),RTD("cqg.rtd",,"StudyData", "Close("&amp;$N$2&amp;") When Barix("&amp;$N$2&amp;",reference:=StartOfSession)="&amp;A39&amp;"", "Bar", "", "Close","5","0","All",,,"False","T","EveryTick"))</f>
        <v>#N/A</v>
      </c>
      <c r="P39" s="156" t="e">
        <f ca="1">IF(D39=0,NA(),RTD("cqg.rtd",,"StudyData", "Close("&amp;$P$2&amp;") When Barix("&amp;$P$2&amp;",reference:=StartOfSession)="&amp;A39&amp;"", "Bar", "", "Close","5","0","All",,,"False","T","EveryTick"))</f>
        <v>#N/A</v>
      </c>
      <c r="R39" s="156" t="e">
        <f ca="1">IF(D39=0,NA(),RTD("cqg.rtd",,"StudyData", "Close("&amp;$R$2&amp;") When Barix("&amp;$R$2&amp;",reference:=StartOfSession)="&amp;A39&amp;"", "Bar", "", "Close","5","0","All",,,"False","T","EveryTick"))</f>
        <v>#N/A</v>
      </c>
      <c r="T39" s="156" t="e">
        <f ca="1">IF(D39=0,NA(),RTD("cqg.rtd",,"StudyData", "Close("&amp;$T$2&amp;") When Barix("&amp;$T$2&amp;",reference:=StartOfSession)="&amp;A39&amp;"", "Bar", "", "Close","5","0","All",,,"False","T","EveryTick"))</f>
        <v>#N/A</v>
      </c>
      <c r="V39" s="156" t="e">
        <f ca="1">IF(D39=0,NA(),RTD("cqg.rtd",,"StudyData", "Close("&amp;$V$2&amp;") When Barix("&amp;$V$2&amp;",reference:=StartOfSession)="&amp;A39&amp;"", "Bar", "", "Close","5","0","All",,,"False","T","EveryTick"))</f>
        <v>#N/A</v>
      </c>
      <c r="X39" s="156" t="e">
        <f ca="1">IF(D39=0,NA(),RTD("cqg.rtd",,"StudyData", "Close("&amp;$X$2&amp;") When Barix("&amp;$X$2&amp;",reference:=StartOfSession)="&amp;A39&amp;"", "Bar", "", "Close","5","0","All",,,"False","T","EveryTick"))</f>
        <v>#N/A</v>
      </c>
      <c r="Z39" s="156" t="e">
        <f ca="1">IF(D39=0,NA(),RTD("cqg.rtd",,"StudyData", "Close("&amp;$Z$2&amp;") When Barix("&amp;$Z$2&amp;",reference:=StartOfSession)="&amp;A39&amp;"", "Bar", "", "Close","5","0","All",,,"False","T","EveryTick"))</f>
        <v>#N/A</v>
      </c>
      <c r="AB39" s="156" t="e">
        <f ca="1">IF(D39=0,NA(),RTD("cqg.rtd",,"StudyData", "Close("&amp;$AB$2&amp;") When Barix("&amp;$AB$2&amp;",reference:=StartOfSession)="&amp;A39&amp;"", "Bar", "", "Close","5","0","All",,,"False","T","EveryTick"))</f>
        <v>#N/A</v>
      </c>
      <c r="AD39" s="156" t="e">
        <f ca="1">IF(D39=0,NA(),RTD("cqg.rtd",,"StudyData", "Close("&amp;$AD$2&amp;") When Barix("&amp;$AD$2&amp;",reference:=StartOfSession)="&amp;A39&amp;"", "Bar", "", "Close","5","0","All",,,"False","T","EveryTick"))</f>
        <v>#N/A</v>
      </c>
      <c r="AF39" s="156" t="e">
        <f ca="1">IF(D39=0,NA(),RTD("cqg.rtd",,"StudyData", "Close("&amp;$AF$2&amp;") When Barix("&amp;$AF$2&amp;",reference:=StartOfSession)="&amp;A39&amp;"", "Bar", "", "Close","5","0","All",,,"False","T","EveryTick"))</f>
        <v>#N/A</v>
      </c>
      <c r="AH39" s="156" t="e">
        <f ca="1">IF(D39=0,NA(),RTD("cqg.rtd",,"StudyData", "Close("&amp;$AH$2&amp;") When Barix("&amp;$AH$2&amp;",reference:=StartOfSession)="&amp;A39&amp;"", "Bar", "", "Close","5","0","All",,,"False","T","EveryTick"))</f>
        <v>#N/A</v>
      </c>
      <c r="AJ39" s="156" t="e">
        <f ca="1">IF(D39=0,NA(),RTD("cqg.rtd",,"StudyData", "Close("&amp;$AJ$2&amp;") When Barix("&amp;$AJ$2&amp;",reference:=StartOfSession)="&amp;A39&amp;"", "Bar", "", "Close","5","0","All",,,"False","T","EveryTick"))</f>
        <v>#N/A</v>
      </c>
      <c r="AL39" s="156" t="e">
        <f ca="1">IF(D39=0,NA(),RTD("cqg.rtd",,"StudyData", "Close("&amp;$AL$2&amp;") When Barix("&amp;$AL$2&amp;",reference:=StartOfSession)="&amp;A39&amp;"", "Bar", "", "Close","5","0","All",,,"False","T","EveryTick"))</f>
        <v>#N/A</v>
      </c>
      <c r="AN39" s="156" t="e">
        <f ca="1">IF(D39=0,NA(),RTD("cqg.rtd",,"StudyData", "Close("&amp;$AN$2&amp;") When Barix("&amp;$AN$2&amp;",reference:=StartOfSession)="&amp;A39&amp;"", "Bar", "", "Close","5","0","All",,,"False","T","EveryTick"))</f>
        <v>#N/A</v>
      </c>
      <c r="AP39" s="156" t="e">
        <f ca="1">IF(D39=0,NA(),RTD("cqg.rtd",,"StudyData", "Close("&amp;$AP$2&amp;") When Barix("&amp;$AP$2&amp;",reference:=StartOfSession)="&amp;A39&amp;"", "Bar", "", "Close","5","0","All",,,"False","T","EveryTick"))</f>
        <v>#N/A</v>
      </c>
      <c r="AR39" s="156" t="e">
        <f ca="1">IF(D39=0,NA(),RTD("cqg.rtd",,"StudyData", "Close("&amp;$AR$2&amp;") When Barix("&amp;$AR$2&amp;",reference:=StartOfSession)="&amp;A39&amp;"", "Bar", "", "Close","5","0","All",,,"False","T","EveryTick"))</f>
        <v>#N/A</v>
      </c>
      <c r="AT39" s="156" t="e">
        <f ca="1">IF(D39=0,NA(),RTD("cqg.rtd",,"StudyData", "Close("&amp;$AT$2&amp;") When Barix("&amp;$AT$2&amp;",reference:=StartOfSession)="&amp;A39&amp;"", "Bar", "", "Close","5","0","All",,,"False","T","EveryTick"))</f>
        <v>#N/A</v>
      </c>
      <c r="AV39" s="156" t="e">
        <f ca="1">IF(D39=0,NA(),RTD("cqg.rtd",,"StudyData", "Close("&amp;$AV$2&amp;") When Barix("&amp;$AV$2&amp;",reference:=StartOfSession)="&amp;A39&amp;"", "Bar", "", "Close","5","0","All",,,"False","T","EveryTick"))</f>
        <v>#N/A</v>
      </c>
      <c r="AX39" s="156" t="e">
        <f ca="1">IF(D39=0,NA(),RTD("cqg.rtd",,"StudyData", "Close("&amp;$AX$2&amp;") When Barix("&amp;$AX$2&amp;",reference:=StartOfSession)="&amp;A39&amp;"", "Bar", "", "Close","5","0","All",,,"False","T","EveryTick"))</f>
        <v>#N/A</v>
      </c>
      <c r="AZ39" s="156" t="e">
        <f ca="1">IF(D39=0,NA(),RTD("cqg.rtd",,"StudyData", "Close("&amp;$AZ$2&amp;") When Barix("&amp;$AZ$2&amp;",reference:=StartOfSession)="&amp;A39&amp;"", "Bar", "", "Close","5","0","All",,,"False","T","EveryTick"))</f>
        <v>#N/A</v>
      </c>
      <c r="BB39" s="156" t="e">
        <f ca="1">IF(D39=0,NA(),RTD("cqg.rtd",,"StudyData", "Close("&amp;$BB$2&amp;") When Barix("&amp;$BB$2&amp;",reference:=StartOfSession)="&amp;A39&amp;"", "Bar", "", "Close","5","0","All",,,"False","T","EveryTick"))</f>
        <v>#N/A</v>
      </c>
      <c r="BD39" s="156" t="e">
        <f ca="1">IF(D39=0,NA(),RTD("cqg.rtd",,"StudyData", "Close("&amp;$BD$2&amp;") When Barix("&amp;$BD$2&amp;",reference:=StartOfSession)="&amp;A39&amp;"", "Bar", "", "Close","5","0","All",,,"False","T","EveryTick"))</f>
        <v>#N/A</v>
      </c>
      <c r="BF39" s="156" t="e">
        <f ca="1">IF(D39=0,NA(),RTD("cqg.rtd",,"StudyData", "Close("&amp;$BF$2&amp;") When Barix("&amp;$BF$2&amp;",reference:=StartOfSession)="&amp;A39&amp;"", "Bar", "", "Close","5","0","All",,,"False","T","EveryTick"))</f>
        <v>#N/A</v>
      </c>
      <c r="BH39" s="156" t="e">
        <f ca="1">IF(D39=0,NA(),RTD("cqg.rtd",,"StudyData", "Close("&amp;$BH$2&amp;") When Barix("&amp;$BH$2&amp;",reference:=StartOfSession)="&amp;A39&amp;"", "Bar", "", "Close","5","0","All",,,"False","T","EveryTick"))</f>
        <v>#N/A</v>
      </c>
      <c r="BJ39" s="156" t="e">
        <f ca="1">IF(D39=0,NA(),RTD("cqg.rtd",,"StudyData", "Close("&amp;$BJ$2&amp;") When Barix("&amp;$BJ$2&amp;",reference:=StartOfSession)="&amp;A39&amp;"", "Bar", "", "Close","5","0","All",,,"False","T","EveryTick"))</f>
        <v>#N/A</v>
      </c>
    </row>
    <row r="40" spans="1:62" x14ac:dyDescent="0.3">
      <c r="A40" s="156">
        <f t="shared" si="1"/>
        <v>36</v>
      </c>
      <c r="B40" s="160" t="e">
        <f ca="1">IF(D40=0,NA(),RTD("cqg.rtd",,"StudyData", "Close("&amp;$B$2&amp;") When Barix("&amp;$B$2&amp;",reference:=StartOfSession)="&amp;A40&amp;"", "Bar", "", "Close","5","0","All",,,"False","T","EveryTick"))</f>
        <v>#N/A</v>
      </c>
      <c r="C40" s="161">
        <v>0.47916666666666669</v>
      </c>
      <c r="D40" s="156">
        <f t="shared" ca="1" si="0"/>
        <v>0</v>
      </c>
      <c r="F40" s="156" t="e">
        <f ca="1">IF(D40=0,NA(),RTD("cqg.rtd",,"StudyData", "Close("&amp;$F$2&amp;") When Barix("&amp;$F$2&amp;",reference:=StartOfSession)="&amp;A40&amp;"", "Bar", "", "Close","5","0","All",,,"False","T","EveryTick"))</f>
        <v>#N/A</v>
      </c>
      <c r="H40" s="156" t="e">
        <f ca="1">IF(D40=0,NA(),RTD("cqg.rtd",,"StudyData", "Close("&amp;$H$2&amp;") When Barix("&amp;$H$2&amp;",reference:=StartOfSession)="&amp;A40&amp;"", "Bar", "", "Close","5","0","All",,,"False","T","EveryTick"))</f>
        <v>#N/A</v>
      </c>
      <c r="J40" s="156" t="e">
        <f ca="1">IF(D40=0,NA(),RTD("cqg.rtd",,"StudyData", "Close("&amp;$J$2&amp;") When Barix("&amp;$J$2&amp;",reference:=StartOfSession)="&amp;A40&amp;"", "Bar", "", "Close","5","0","All",,,"False","T","EveryTick"))</f>
        <v>#N/A</v>
      </c>
      <c r="L40" s="156" t="e">
        <f ca="1">IF(D40=0,NA(),RTD("cqg.rtd",,"StudyData", "Close("&amp;$L$2&amp;") When Barix("&amp;$L$2&amp;",reference:=StartOfSession)="&amp;A40&amp;"", "Bar", "", "Close","5","0","All",,,"False","T","EveryTick"))</f>
        <v>#N/A</v>
      </c>
      <c r="N40" s="156" t="e">
        <f ca="1">IF(D40=0,NA(),RTD("cqg.rtd",,"StudyData", "Close("&amp;$N$2&amp;") When Barix("&amp;$N$2&amp;",reference:=StartOfSession)="&amp;A40&amp;"", "Bar", "", "Close","5","0","All",,,"False","T","EveryTick"))</f>
        <v>#N/A</v>
      </c>
      <c r="P40" s="156" t="e">
        <f ca="1">IF(D40=0,NA(),RTD("cqg.rtd",,"StudyData", "Close("&amp;$P$2&amp;") When Barix("&amp;$P$2&amp;",reference:=StartOfSession)="&amp;A40&amp;"", "Bar", "", "Close","5","0","All",,,"False","T","EveryTick"))</f>
        <v>#N/A</v>
      </c>
      <c r="R40" s="156" t="e">
        <f ca="1">IF(D40=0,NA(),RTD("cqg.rtd",,"StudyData", "Close("&amp;$R$2&amp;") When Barix("&amp;$R$2&amp;",reference:=StartOfSession)="&amp;A40&amp;"", "Bar", "", "Close","5","0","All",,,"False","T","EveryTick"))</f>
        <v>#N/A</v>
      </c>
      <c r="T40" s="156" t="e">
        <f ca="1">IF(D40=0,NA(),RTD("cqg.rtd",,"StudyData", "Close("&amp;$T$2&amp;") When Barix("&amp;$T$2&amp;",reference:=StartOfSession)="&amp;A40&amp;"", "Bar", "", "Close","5","0","All",,,"False","T","EveryTick"))</f>
        <v>#N/A</v>
      </c>
      <c r="V40" s="156" t="e">
        <f ca="1">IF(D40=0,NA(),RTD("cqg.rtd",,"StudyData", "Close("&amp;$V$2&amp;") When Barix("&amp;$V$2&amp;",reference:=StartOfSession)="&amp;A40&amp;"", "Bar", "", "Close","5","0","All",,,"False","T","EveryTick"))</f>
        <v>#N/A</v>
      </c>
      <c r="X40" s="156" t="e">
        <f ca="1">IF(D40=0,NA(),RTD("cqg.rtd",,"StudyData", "Close("&amp;$X$2&amp;") When Barix("&amp;$X$2&amp;",reference:=StartOfSession)="&amp;A40&amp;"", "Bar", "", "Close","5","0","All",,,"False","T","EveryTick"))</f>
        <v>#N/A</v>
      </c>
      <c r="Z40" s="156" t="e">
        <f ca="1">IF(D40=0,NA(),RTD("cqg.rtd",,"StudyData", "Close("&amp;$Z$2&amp;") When Barix("&amp;$Z$2&amp;",reference:=StartOfSession)="&amp;A40&amp;"", "Bar", "", "Close","5","0","All",,,"False","T","EveryTick"))</f>
        <v>#N/A</v>
      </c>
      <c r="AB40" s="156" t="e">
        <f ca="1">IF(D40=0,NA(),RTD("cqg.rtd",,"StudyData", "Close("&amp;$AB$2&amp;") When Barix("&amp;$AB$2&amp;",reference:=StartOfSession)="&amp;A40&amp;"", "Bar", "", "Close","5","0","All",,,"False","T","EveryTick"))</f>
        <v>#N/A</v>
      </c>
      <c r="AD40" s="156" t="e">
        <f ca="1">IF(D40=0,NA(),RTD("cqg.rtd",,"StudyData", "Close("&amp;$AD$2&amp;") When Barix("&amp;$AD$2&amp;",reference:=StartOfSession)="&amp;A40&amp;"", "Bar", "", "Close","5","0","All",,,"False","T","EveryTick"))</f>
        <v>#N/A</v>
      </c>
      <c r="AF40" s="156" t="e">
        <f ca="1">IF(D40=0,NA(),RTD("cqg.rtd",,"StudyData", "Close("&amp;$AF$2&amp;") When Barix("&amp;$AF$2&amp;",reference:=StartOfSession)="&amp;A40&amp;"", "Bar", "", "Close","5","0","All",,,"False","T","EveryTick"))</f>
        <v>#N/A</v>
      </c>
      <c r="AH40" s="156" t="e">
        <f ca="1">IF(D40=0,NA(),RTD("cqg.rtd",,"StudyData", "Close("&amp;$AH$2&amp;") When Barix("&amp;$AH$2&amp;",reference:=StartOfSession)="&amp;A40&amp;"", "Bar", "", "Close","5","0","All",,,"False","T","EveryTick"))</f>
        <v>#N/A</v>
      </c>
      <c r="AJ40" s="156" t="e">
        <f ca="1">IF(D40=0,NA(),RTD("cqg.rtd",,"StudyData", "Close("&amp;$AJ$2&amp;") When Barix("&amp;$AJ$2&amp;",reference:=StartOfSession)="&amp;A40&amp;"", "Bar", "", "Close","5","0","All",,,"False","T","EveryTick"))</f>
        <v>#N/A</v>
      </c>
      <c r="AL40" s="156" t="e">
        <f ca="1">IF(D40=0,NA(),RTD("cqg.rtd",,"StudyData", "Close("&amp;$AL$2&amp;") When Barix("&amp;$AL$2&amp;",reference:=StartOfSession)="&amp;A40&amp;"", "Bar", "", "Close","5","0","All",,,"False","T","EveryTick"))</f>
        <v>#N/A</v>
      </c>
      <c r="AN40" s="156" t="e">
        <f ca="1">IF(D40=0,NA(),RTD("cqg.rtd",,"StudyData", "Close("&amp;$AN$2&amp;") When Barix("&amp;$AN$2&amp;",reference:=StartOfSession)="&amp;A40&amp;"", "Bar", "", "Close","5","0","All",,,"False","T","EveryTick"))</f>
        <v>#N/A</v>
      </c>
      <c r="AP40" s="156" t="e">
        <f ca="1">IF(D40=0,NA(),RTD("cqg.rtd",,"StudyData", "Close("&amp;$AP$2&amp;") When Barix("&amp;$AP$2&amp;",reference:=StartOfSession)="&amp;A40&amp;"", "Bar", "", "Close","5","0","All",,,"False","T","EveryTick"))</f>
        <v>#N/A</v>
      </c>
      <c r="AR40" s="156" t="e">
        <f ca="1">IF(D40=0,NA(),RTD("cqg.rtd",,"StudyData", "Close("&amp;$AR$2&amp;") When Barix("&amp;$AR$2&amp;",reference:=StartOfSession)="&amp;A40&amp;"", "Bar", "", "Close","5","0","All",,,"False","T","EveryTick"))</f>
        <v>#N/A</v>
      </c>
      <c r="AT40" s="156" t="e">
        <f ca="1">IF(D40=0,NA(),RTD("cqg.rtd",,"StudyData", "Close("&amp;$AT$2&amp;") When Barix("&amp;$AT$2&amp;",reference:=StartOfSession)="&amp;A40&amp;"", "Bar", "", "Close","5","0","All",,,"False","T","EveryTick"))</f>
        <v>#N/A</v>
      </c>
      <c r="AV40" s="156" t="e">
        <f ca="1">IF(D40=0,NA(),RTD("cqg.rtd",,"StudyData", "Close("&amp;$AV$2&amp;") When Barix("&amp;$AV$2&amp;",reference:=StartOfSession)="&amp;A40&amp;"", "Bar", "", "Close","5","0","All",,,"False","T","EveryTick"))</f>
        <v>#N/A</v>
      </c>
      <c r="AX40" s="156" t="e">
        <f ca="1">IF(D40=0,NA(),RTD("cqg.rtd",,"StudyData", "Close("&amp;$AX$2&amp;") When Barix("&amp;$AX$2&amp;",reference:=StartOfSession)="&amp;A40&amp;"", "Bar", "", "Close","5","0","All",,,"False","T","EveryTick"))</f>
        <v>#N/A</v>
      </c>
      <c r="AZ40" s="156" t="e">
        <f ca="1">IF(D40=0,NA(),RTD("cqg.rtd",,"StudyData", "Close("&amp;$AZ$2&amp;") When Barix("&amp;$AZ$2&amp;",reference:=StartOfSession)="&amp;A40&amp;"", "Bar", "", "Close","5","0","All",,,"False","T","EveryTick"))</f>
        <v>#N/A</v>
      </c>
      <c r="BB40" s="156" t="e">
        <f ca="1">IF(D40=0,NA(),RTD("cqg.rtd",,"StudyData", "Close("&amp;$BB$2&amp;") When Barix("&amp;$BB$2&amp;",reference:=StartOfSession)="&amp;A40&amp;"", "Bar", "", "Close","5","0","All",,,"False","T","EveryTick"))</f>
        <v>#N/A</v>
      </c>
      <c r="BD40" s="156" t="e">
        <f ca="1">IF(D40=0,NA(),RTD("cqg.rtd",,"StudyData", "Close("&amp;$BD$2&amp;") When Barix("&amp;$BD$2&amp;",reference:=StartOfSession)="&amp;A40&amp;"", "Bar", "", "Close","5","0","All",,,"False","T","EveryTick"))</f>
        <v>#N/A</v>
      </c>
      <c r="BF40" s="156" t="e">
        <f ca="1">IF(D40=0,NA(),RTD("cqg.rtd",,"StudyData", "Close("&amp;$BF$2&amp;") When Barix("&amp;$BF$2&amp;",reference:=StartOfSession)="&amp;A40&amp;"", "Bar", "", "Close","5","0","All",,,"False","T","EveryTick"))</f>
        <v>#N/A</v>
      </c>
      <c r="BH40" s="156" t="e">
        <f ca="1">IF(D40=0,NA(),RTD("cqg.rtd",,"StudyData", "Close("&amp;$BH$2&amp;") When Barix("&amp;$BH$2&amp;",reference:=StartOfSession)="&amp;A40&amp;"", "Bar", "", "Close","5","0","All",,,"False","T","EveryTick"))</f>
        <v>#N/A</v>
      </c>
      <c r="BJ40" s="156" t="e">
        <f ca="1">IF(D40=0,NA(),RTD("cqg.rtd",,"StudyData", "Close("&amp;$BJ$2&amp;") When Barix("&amp;$BJ$2&amp;",reference:=StartOfSession)="&amp;A40&amp;"", "Bar", "", "Close","5","0","All",,,"False","T","EveryTick"))</f>
        <v>#N/A</v>
      </c>
    </row>
    <row r="41" spans="1:62" x14ac:dyDescent="0.3">
      <c r="A41" s="156">
        <f t="shared" si="1"/>
        <v>37</v>
      </c>
      <c r="B41" s="160" t="e">
        <f ca="1">IF(D41=0,NA(),RTD("cqg.rtd",,"StudyData", "Close("&amp;$B$2&amp;") When Barix("&amp;$B$2&amp;",reference:=StartOfSession)="&amp;A41&amp;"", "Bar", "", "Close","5","0","All",,,"False","T","EveryTick"))</f>
        <v>#N/A</v>
      </c>
      <c r="C41" s="161">
        <v>0.4826388888888889</v>
      </c>
      <c r="D41" s="156">
        <f t="shared" ca="1" si="0"/>
        <v>0</v>
      </c>
      <c r="F41" s="156" t="e">
        <f ca="1">IF(D41=0,NA(),RTD("cqg.rtd",,"StudyData", "Close("&amp;$F$2&amp;") When Barix("&amp;$F$2&amp;",reference:=StartOfSession)="&amp;A41&amp;"", "Bar", "", "Close","5","0","All",,,"False","T","EveryTick"))</f>
        <v>#N/A</v>
      </c>
      <c r="H41" s="156" t="e">
        <f ca="1">IF(D41=0,NA(),RTD("cqg.rtd",,"StudyData", "Close("&amp;$H$2&amp;") When Barix("&amp;$H$2&amp;",reference:=StartOfSession)="&amp;A41&amp;"", "Bar", "", "Close","5","0","All",,,"False","T","EveryTick"))</f>
        <v>#N/A</v>
      </c>
      <c r="J41" s="156" t="e">
        <f ca="1">IF(D41=0,NA(),RTD("cqg.rtd",,"StudyData", "Close("&amp;$J$2&amp;") When Barix("&amp;$J$2&amp;",reference:=StartOfSession)="&amp;A41&amp;"", "Bar", "", "Close","5","0","All",,,"False","T","EveryTick"))</f>
        <v>#N/A</v>
      </c>
      <c r="L41" s="156" t="e">
        <f ca="1">IF(D41=0,NA(),RTD("cqg.rtd",,"StudyData", "Close("&amp;$L$2&amp;") When Barix("&amp;$L$2&amp;",reference:=StartOfSession)="&amp;A41&amp;"", "Bar", "", "Close","5","0","All",,,"False","T","EveryTick"))</f>
        <v>#N/A</v>
      </c>
      <c r="N41" s="156" t="e">
        <f ca="1">IF(D41=0,NA(),RTD("cqg.rtd",,"StudyData", "Close("&amp;$N$2&amp;") When Barix("&amp;$N$2&amp;",reference:=StartOfSession)="&amp;A41&amp;"", "Bar", "", "Close","5","0","All",,,"False","T","EveryTick"))</f>
        <v>#N/A</v>
      </c>
      <c r="P41" s="156" t="e">
        <f ca="1">IF(D41=0,NA(),RTD("cqg.rtd",,"StudyData", "Close("&amp;$P$2&amp;") When Barix("&amp;$P$2&amp;",reference:=StartOfSession)="&amp;A41&amp;"", "Bar", "", "Close","5","0","All",,,"False","T","EveryTick"))</f>
        <v>#N/A</v>
      </c>
      <c r="R41" s="156" t="e">
        <f ca="1">IF(D41=0,NA(),RTD("cqg.rtd",,"StudyData", "Close("&amp;$R$2&amp;") When Barix("&amp;$R$2&amp;",reference:=StartOfSession)="&amp;A41&amp;"", "Bar", "", "Close","5","0","All",,,"False","T","EveryTick"))</f>
        <v>#N/A</v>
      </c>
      <c r="T41" s="156" t="e">
        <f ca="1">IF(D41=0,NA(),RTD("cqg.rtd",,"StudyData", "Close("&amp;$T$2&amp;") When Barix("&amp;$T$2&amp;",reference:=StartOfSession)="&amp;A41&amp;"", "Bar", "", "Close","5","0","All",,,"False","T","EveryTick"))</f>
        <v>#N/A</v>
      </c>
      <c r="V41" s="156" t="e">
        <f ca="1">IF(D41=0,NA(),RTD("cqg.rtd",,"StudyData", "Close("&amp;$V$2&amp;") When Barix("&amp;$V$2&amp;",reference:=StartOfSession)="&amp;A41&amp;"", "Bar", "", "Close","5","0","All",,,"False","T","EveryTick"))</f>
        <v>#N/A</v>
      </c>
      <c r="X41" s="156" t="e">
        <f ca="1">IF(D41=0,NA(),RTD("cqg.rtd",,"StudyData", "Close("&amp;$X$2&amp;") When Barix("&amp;$X$2&amp;",reference:=StartOfSession)="&amp;A41&amp;"", "Bar", "", "Close","5","0","All",,,"False","T","EveryTick"))</f>
        <v>#N/A</v>
      </c>
      <c r="Z41" s="156" t="e">
        <f ca="1">IF(D41=0,NA(),RTD("cqg.rtd",,"StudyData", "Close("&amp;$Z$2&amp;") When Barix("&amp;$Z$2&amp;",reference:=StartOfSession)="&amp;A41&amp;"", "Bar", "", "Close","5","0","All",,,"False","T","EveryTick"))</f>
        <v>#N/A</v>
      </c>
      <c r="AB41" s="156" t="e">
        <f ca="1">IF(D41=0,NA(),RTD("cqg.rtd",,"StudyData", "Close("&amp;$AB$2&amp;") When Barix("&amp;$AB$2&amp;",reference:=StartOfSession)="&amp;A41&amp;"", "Bar", "", "Close","5","0","All",,,"False","T","EveryTick"))</f>
        <v>#N/A</v>
      </c>
      <c r="AD41" s="156" t="e">
        <f ca="1">IF(D41=0,NA(),RTD("cqg.rtd",,"StudyData", "Close("&amp;$AD$2&amp;") When Barix("&amp;$AD$2&amp;",reference:=StartOfSession)="&amp;A41&amp;"", "Bar", "", "Close","5","0","All",,,"False","T","EveryTick"))</f>
        <v>#N/A</v>
      </c>
      <c r="AF41" s="156" t="e">
        <f ca="1">IF(D41=0,NA(),RTD("cqg.rtd",,"StudyData", "Close("&amp;$AF$2&amp;") When Barix("&amp;$AF$2&amp;",reference:=StartOfSession)="&amp;A41&amp;"", "Bar", "", "Close","5","0","All",,,"False","T","EveryTick"))</f>
        <v>#N/A</v>
      </c>
      <c r="AH41" s="156" t="e">
        <f ca="1">IF(D41=0,NA(),RTD("cqg.rtd",,"StudyData", "Close("&amp;$AH$2&amp;") When Barix("&amp;$AH$2&amp;",reference:=StartOfSession)="&amp;A41&amp;"", "Bar", "", "Close","5","0","All",,,"False","T","EveryTick"))</f>
        <v>#N/A</v>
      </c>
      <c r="AJ41" s="156" t="e">
        <f ca="1">IF(D41=0,NA(),RTD("cqg.rtd",,"StudyData", "Close("&amp;$AJ$2&amp;") When Barix("&amp;$AJ$2&amp;",reference:=StartOfSession)="&amp;A41&amp;"", "Bar", "", "Close","5","0","All",,,"False","T","EveryTick"))</f>
        <v>#N/A</v>
      </c>
      <c r="AL41" s="156" t="e">
        <f ca="1">IF(D41=0,NA(),RTD("cqg.rtd",,"StudyData", "Close("&amp;$AL$2&amp;") When Barix("&amp;$AL$2&amp;",reference:=StartOfSession)="&amp;A41&amp;"", "Bar", "", "Close","5","0","All",,,"False","T","EveryTick"))</f>
        <v>#N/A</v>
      </c>
      <c r="AN41" s="156" t="e">
        <f ca="1">IF(D41=0,NA(),RTD("cqg.rtd",,"StudyData", "Close("&amp;$AN$2&amp;") When Barix("&amp;$AN$2&amp;",reference:=StartOfSession)="&amp;A41&amp;"", "Bar", "", "Close","5","0","All",,,"False","T","EveryTick"))</f>
        <v>#N/A</v>
      </c>
      <c r="AP41" s="156" t="e">
        <f ca="1">IF(D41=0,NA(),RTD("cqg.rtd",,"StudyData", "Close("&amp;$AP$2&amp;") When Barix("&amp;$AP$2&amp;",reference:=StartOfSession)="&amp;A41&amp;"", "Bar", "", "Close","5","0","All",,,"False","T","EveryTick"))</f>
        <v>#N/A</v>
      </c>
      <c r="AR41" s="156" t="e">
        <f ca="1">IF(D41=0,NA(),RTD("cqg.rtd",,"StudyData", "Close("&amp;$AR$2&amp;") When Barix("&amp;$AR$2&amp;",reference:=StartOfSession)="&amp;A41&amp;"", "Bar", "", "Close","5","0","All",,,"False","T","EveryTick"))</f>
        <v>#N/A</v>
      </c>
      <c r="AT41" s="156" t="e">
        <f ca="1">IF(D41=0,NA(),RTD("cqg.rtd",,"StudyData", "Close("&amp;$AT$2&amp;") When Barix("&amp;$AT$2&amp;",reference:=StartOfSession)="&amp;A41&amp;"", "Bar", "", "Close","5","0","All",,,"False","T","EveryTick"))</f>
        <v>#N/A</v>
      </c>
      <c r="AV41" s="156" t="e">
        <f ca="1">IF(D41=0,NA(),RTD("cqg.rtd",,"StudyData", "Close("&amp;$AV$2&amp;") When Barix("&amp;$AV$2&amp;",reference:=StartOfSession)="&amp;A41&amp;"", "Bar", "", "Close","5","0","All",,,"False","T","EveryTick"))</f>
        <v>#N/A</v>
      </c>
      <c r="AX41" s="156" t="e">
        <f ca="1">IF(D41=0,NA(),RTD("cqg.rtd",,"StudyData", "Close("&amp;$AX$2&amp;") When Barix("&amp;$AX$2&amp;",reference:=StartOfSession)="&amp;A41&amp;"", "Bar", "", "Close","5","0","All",,,"False","T","EveryTick"))</f>
        <v>#N/A</v>
      </c>
      <c r="AZ41" s="156" t="e">
        <f ca="1">IF(D41=0,NA(),RTD("cqg.rtd",,"StudyData", "Close("&amp;$AZ$2&amp;") When Barix("&amp;$AZ$2&amp;",reference:=StartOfSession)="&amp;A41&amp;"", "Bar", "", "Close","5","0","All",,,"False","T","EveryTick"))</f>
        <v>#N/A</v>
      </c>
      <c r="BB41" s="156" t="e">
        <f ca="1">IF(D41=0,NA(),RTD("cqg.rtd",,"StudyData", "Close("&amp;$BB$2&amp;") When Barix("&amp;$BB$2&amp;",reference:=StartOfSession)="&amp;A41&amp;"", "Bar", "", "Close","5","0","All",,,"False","T","EveryTick"))</f>
        <v>#N/A</v>
      </c>
      <c r="BD41" s="156" t="e">
        <f ca="1">IF(D41=0,NA(),RTD("cqg.rtd",,"StudyData", "Close("&amp;$BD$2&amp;") When Barix("&amp;$BD$2&amp;",reference:=StartOfSession)="&amp;A41&amp;"", "Bar", "", "Close","5","0","All",,,"False","T","EveryTick"))</f>
        <v>#N/A</v>
      </c>
      <c r="BF41" s="156" t="e">
        <f ca="1">IF(D41=0,NA(),RTD("cqg.rtd",,"StudyData", "Close("&amp;$BF$2&amp;") When Barix("&amp;$BF$2&amp;",reference:=StartOfSession)="&amp;A41&amp;"", "Bar", "", "Close","5","0","All",,,"False","T","EveryTick"))</f>
        <v>#N/A</v>
      </c>
      <c r="BH41" s="156" t="e">
        <f ca="1">IF(D41=0,NA(),RTD("cqg.rtd",,"StudyData", "Close("&amp;$BH$2&amp;") When Barix("&amp;$BH$2&amp;",reference:=StartOfSession)="&amp;A41&amp;"", "Bar", "", "Close","5","0","All",,,"False","T","EveryTick"))</f>
        <v>#N/A</v>
      </c>
      <c r="BJ41" s="156" t="e">
        <f ca="1">IF(D41=0,NA(),RTD("cqg.rtd",,"StudyData", "Close("&amp;$BJ$2&amp;") When Barix("&amp;$BJ$2&amp;",reference:=StartOfSession)="&amp;A41&amp;"", "Bar", "", "Close","5","0","All",,,"False","T","EveryTick"))</f>
        <v>#N/A</v>
      </c>
    </row>
    <row r="42" spans="1:62" x14ac:dyDescent="0.3">
      <c r="A42" s="156">
        <f t="shared" si="1"/>
        <v>38</v>
      </c>
      <c r="B42" s="160" t="e">
        <f ca="1">IF(D42=0,NA(),RTD("cqg.rtd",,"StudyData", "Close("&amp;$B$2&amp;") When Barix("&amp;$B$2&amp;",reference:=StartOfSession)="&amp;A42&amp;"", "Bar", "", "Close","5","0","All",,,"False","T","EveryTick"))</f>
        <v>#N/A</v>
      </c>
      <c r="C42" s="161">
        <v>0.4861111111111111</v>
      </c>
      <c r="D42" s="156">
        <f t="shared" ca="1" si="0"/>
        <v>0</v>
      </c>
      <c r="F42" s="156" t="e">
        <f ca="1">IF(D42=0,NA(),RTD("cqg.rtd",,"StudyData", "Close("&amp;$F$2&amp;") When Barix("&amp;$F$2&amp;",reference:=StartOfSession)="&amp;A42&amp;"", "Bar", "", "Close","5","0","All",,,"False","T","EveryTick"))</f>
        <v>#N/A</v>
      </c>
      <c r="H42" s="156" t="e">
        <f ca="1">IF(D42=0,NA(),RTD("cqg.rtd",,"StudyData", "Close("&amp;$H$2&amp;") When Barix("&amp;$H$2&amp;",reference:=StartOfSession)="&amp;A42&amp;"", "Bar", "", "Close","5","0","All",,,"False","T","EveryTick"))</f>
        <v>#N/A</v>
      </c>
      <c r="J42" s="156" t="e">
        <f ca="1">IF(D42=0,NA(),RTD("cqg.rtd",,"StudyData", "Close("&amp;$J$2&amp;") When Barix("&amp;$J$2&amp;",reference:=StartOfSession)="&amp;A42&amp;"", "Bar", "", "Close","5","0","All",,,"False","T","EveryTick"))</f>
        <v>#N/A</v>
      </c>
      <c r="L42" s="156" t="e">
        <f ca="1">IF(D42=0,NA(),RTD("cqg.rtd",,"StudyData", "Close("&amp;$L$2&amp;") When Barix("&amp;$L$2&amp;",reference:=StartOfSession)="&amp;A42&amp;"", "Bar", "", "Close","5","0","All",,,"False","T","EveryTick"))</f>
        <v>#N/A</v>
      </c>
      <c r="N42" s="156" t="e">
        <f ca="1">IF(D42=0,NA(),RTD("cqg.rtd",,"StudyData", "Close("&amp;$N$2&amp;") When Barix("&amp;$N$2&amp;",reference:=StartOfSession)="&amp;A42&amp;"", "Bar", "", "Close","5","0","All",,,"False","T","EveryTick"))</f>
        <v>#N/A</v>
      </c>
      <c r="P42" s="156" t="e">
        <f ca="1">IF(D42=0,NA(),RTD("cqg.rtd",,"StudyData", "Close("&amp;$P$2&amp;") When Barix("&amp;$P$2&amp;",reference:=StartOfSession)="&amp;A42&amp;"", "Bar", "", "Close","5","0","All",,,"False","T","EveryTick"))</f>
        <v>#N/A</v>
      </c>
      <c r="R42" s="156" t="e">
        <f ca="1">IF(D42=0,NA(),RTD("cqg.rtd",,"StudyData", "Close("&amp;$R$2&amp;") When Barix("&amp;$R$2&amp;",reference:=StartOfSession)="&amp;A42&amp;"", "Bar", "", "Close","5","0","All",,,"False","T","EveryTick"))</f>
        <v>#N/A</v>
      </c>
      <c r="T42" s="156" t="e">
        <f ca="1">IF(D42=0,NA(),RTD("cqg.rtd",,"StudyData", "Close("&amp;$T$2&amp;") When Barix("&amp;$T$2&amp;",reference:=StartOfSession)="&amp;A42&amp;"", "Bar", "", "Close","5","0","All",,,"False","T","EveryTick"))</f>
        <v>#N/A</v>
      </c>
      <c r="V42" s="156" t="e">
        <f ca="1">IF(D42=0,NA(),RTD("cqg.rtd",,"StudyData", "Close("&amp;$V$2&amp;") When Barix("&amp;$V$2&amp;",reference:=StartOfSession)="&amp;A42&amp;"", "Bar", "", "Close","5","0","All",,,"False","T","EveryTick"))</f>
        <v>#N/A</v>
      </c>
      <c r="X42" s="156" t="e">
        <f ca="1">IF(D42=0,NA(),RTD("cqg.rtd",,"StudyData", "Close("&amp;$X$2&amp;") When Barix("&amp;$X$2&amp;",reference:=StartOfSession)="&amp;A42&amp;"", "Bar", "", "Close","5","0","All",,,"False","T","EveryTick"))</f>
        <v>#N/A</v>
      </c>
      <c r="Z42" s="156" t="e">
        <f ca="1">IF(D42=0,NA(),RTD("cqg.rtd",,"StudyData", "Close("&amp;$Z$2&amp;") When Barix("&amp;$Z$2&amp;",reference:=StartOfSession)="&amp;A42&amp;"", "Bar", "", "Close","5","0","All",,,"False","T","EveryTick"))</f>
        <v>#N/A</v>
      </c>
      <c r="AB42" s="156" t="e">
        <f ca="1">IF(D42=0,NA(),RTD("cqg.rtd",,"StudyData", "Close("&amp;$AB$2&amp;") When Barix("&amp;$AB$2&amp;",reference:=StartOfSession)="&amp;A42&amp;"", "Bar", "", "Close","5","0","All",,,"False","T","EveryTick"))</f>
        <v>#N/A</v>
      </c>
      <c r="AD42" s="156" t="e">
        <f ca="1">IF(D42=0,NA(),RTD("cqg.rtd",,"StudyData", "Close("&amp;$AD$2&amp;") When Barix("&amp;$AD$2&amp;",reference:=StartOfSession)="&amp;A42&amp;"", "Bar", "", "Close","5","0","All",,,"False","T","EveryTick"))</f>
        <v>#N/A</v>
      </c>
      <c r="AF42" s="156" t="e">
        <f ca="1">IF(D42=0,NA(),RTD("cqg.rtd",,"StudyData", "Close("&amp;$AF$2&amp;") When Barix("&amp;$AF$2&amp;",reference:=StartOfSession)="&amp;A42&amp;"", "Bar", "", "Close","5","0","All",,,"False","T","EveryTick"))</f>
        <v>#N/A</v>
      </c>
      <c r="AH42" s="156" t="e">
        <f ca="1">IF(D42=0,NA(),RTD("cqg.rtd",,"StudyData", "Close("&amp;$AH$2&amp;") When Barix("&amp;$AH$2&amp;",reference:=StartOfSession)="&amp;A42&amp;"", "Bar", "", "Close","5","0","All",,,"False","T","EveryTick"))</f>
        <v>#N/A</v>
      </c>
      <c r="AJ42" s="156" t="e">
        <f ca="1">IF(D42=0,NA(),RTD("cqg.rtd",,"StudyData", "Close("&amp;$AJ$2&amp;") When Barix("&amp;$AJ$2&amp;",reference:=StartOfSession)="&amp;A42&amp;"", "Bar", "", "Close","5","0","All",,,"False","T","EveryTick"))</f>
        <v>#N/A</v>
      </c>
      <c r="AL42" s="156" t="e">
        <f ca="1">IF(D42=0,NA(),RTD("cqg.rtd",,"StudyData", "Close("&amp;$AL$2&amp;") When Barix("&amp;$AL$2&amp;",reference:=StartOfSession)="&amp;A42&amp;"", "Bar", "", "Close","5","0","All",,,"False","T","EveryTick"))</f>
        <v>#N/A</v>
      </c>
      <c r="AN42" s="156" t="e">
        <f ca="1">IF(D42=0,NA(),RTD("cqg.rtd",,"StudyData", "Close("&amp;$AN$2&amp;") When Barix("&amp;$AN$2&amp;",reference:=StartOfSession)="&amp;A42&amp;"", "Bar", "", "Close","5","0","All",,,"False","T","EveryTick"))</f>
        <v>#N/A</v>
      </c>
      <c r="AP42" s="156" t="e">
        <f ca="1">IF(D42=0,NA(),RTD("cqg.rtd",,"StudyData", "Close("&amp;$AP$2&amp;") When Barix("&amp;$AP$2&amp;",reference:=StartOfSession)="&amp;A42&amp;"", "Bar", "", "Close","5","0","All",,,"False","T","EveryTick"))</f>
        <v>#N/A</v>
      </c>
      <c r="AR42" s="156" t="e">
        <f ca="1">IF(D42=0,NA(),RTD("cqg.rtd",,"StudyData", "Close("&amp;$AR$2&amp;") When Barix("&amp;$AR$2&amp;",reference:=StartOfSession)="&amp;A42&amp;"", "Bar", "", "Close","5","0","All",,,"False","T","EveryTick"))</f>
        <v>#N/A</v>
      </c>
      <c r="AT42" s="156" t="e">
        <f ca="1">IF(D42=0,NA(),RTD("cqg.rtd",,"StudyData", "Close("&amp;$AT$2&amp;") When Barix("&amp;$AT$2&amp;",reference:=StartOfSession)="&amp;A42&amp;"", "Bar", "", "Close","5","0","All",,,"False","T","EveryTick"))</f>
        <v>#N/A</v>
      </c>
      <c r="AV42" s="156" t="e">
        <f ca="1">IF(D42=0,NA(),RTD("cqg.rtd",,"StudyData", "Close("&amp;$AV$2&amp;") When Barix("&amp;$AV$2&amp;",reference:=StartOfSession)="&amp;A42&amp;"", "Bar", "", "Close","5","0","All",,,"False","T","EveryTick"))</f>
        <v>#N/A</v>
      </c>
      <c r="AX42" s="156" t="e">
        <f ca="1">IF(D42=0,NA(),RTD("cqg.rtd",,"StudyData", "Close("&amp;$AX$2&amp;") When Barix("&amp;$AX$2&amp;",reference:=StartOfSession)="&amp;A42&amp;"", "Bar", "", "Close","5","0","All",,,"False","T","EveryTick"))</f>
        <v>#N/A</v>
      </c>
      <c r="AZ42" s="156" t="e">
        <f ca="1">IF(D42=0,NA(),RTD("cqg.rtd",,"StudyData", "Close("&amp;$AZ$2&amp;") When Barix("&amp;$AZ$2&amp;",reference:=StartOfSession)="&amp;A42&amp;"", "Bar", "", "Close","5","0","All",,,"False","T","EveryTick"))</f>
        <v>#N/A</v>
      </c>
      <c r="BB42" s="156" t="e">
        <f ca="1">IF(D42=0,NA(),RTD("cqg.rtd",,"StudyData", "Close("&amp;$BB$2&amp;") When Barix("&amp;$BB$2&amp;",reference:=StartOfSession)="&amp;A42&amp;"", "Bar", "", "Close","5","0","All",,,"False","T","EveryTick"))</f>
        <v>#N/A</v>
      </c>
      <c r="BD42" s="156" t="e">
        <f ca="1">IF(D42=0,NA(),RTD("cqg.rtd",,"StudyData", "Close("&amp;$BD$2&amp;") When Barix("&amp;$BD$2&amp;",reference:=StartOfSession)="&amp;A42&amp;"", "Bar", "", "Close","5","0","All",,,"False","T","EveryTick"))</f>
        <v>#N/A</v>
      </c>
      <c r="BF42" s="156" t="e">
        <f ca="1">IF(D42=0,NA(),RTD("cqg.rtd",,"StudyData", "Close("&amp;$BF$2&amp;") When Barix("&amp;$BF$2&amp;",reference:=StartOfSession)="&amp;A42&amp;"", "Bar", "", "Close","5","0","All",,,"False","T","EveryTick"))</f>
        <v>#N/A</v>
      </c>
      <c r="BH42" s="156" t="e">
        <f ca="1">IF(D42=0,NA(),RTD("cqg.rtd",,"StudyData", "Close("&amp;$BH$2&amp;") When Barix("&amp;$BH$2&amp;",reference:=StartOfSession)="&amp;A42&amp;"", "Bar", "", "Close","5","0","All",,,"False","T","EveryTick"))</f>
        <v>#N/A</v>
      </c>
      <c r="BJ42" s="156" t="e">
        <f ca="1">IF(D42=0,NA(),RTD("cqg.rtd",,"StudyData", "Close("&amp;$BJ$2&amp;") When Barix("&amp;$BJ$2&amp;",reference:=StartOfSession)="&amp;A42&amp;"", "Bar", "", "Close","5","0","All",,,"False","T","EveryTick"))</f>
        <v>#N/A</v>
      </c>
    </row>
    <row r="43" spans="1:62" x14ac:dyDescent="0.3">
      <c r="A43" s="156">
        <f t="shared" si="1"/>
        <v>39</v>
      </c>
      <c r="B43" s="160" t="e">
        <f ca="1">IF(D43=0,NA(),RTD("cqg.rtd",,"StudyData", "Close("&amp;$B$2&amp;") When Barix("&amp;$B$2&amp;",reference:=StartOfSession)="&amp;A43&amp;"", "Bar", "", "Close","5","0","All",,,"False","T","EveryTick"))</f>
        <v>#N/A</v>
      </c>
      <c r="C43" s="161">
        <v>0.48958333333333331</v>
      </c>
      <c r="D43" s="156">
        <f t="shared" ca="1" si="0"/>
        <v>0</v>
      </c>
      <c r="F43" s="156" t="e">
        <f ca="1">IF(D43=0,NA(),RTD("cqg.rtd",,"StudyData", "Close("&amp;$F$2&amp;") When Barix("&amp;$F$2&amp;",reference:=StartOfSession)="&amp;A43&amp;"", "Bar", "", "Close","5","0","All",,,"False","T","EveryTick"))</f>
        <v>#N/A</v>
      </c>
      <c r="H43" s="156" t="e">
        <f ca="1">IF(D43=0,NA(),RTD("cqg.rtd",,"StudyData", "Close("&amp;$H$2&amp;") When Barix("&amp;$H$2&amp;",reference:=StartOfSession)="&amp;A43&amp;"", "Bar", "", "Close","5","0","All",,,"False","T","EveryTick"))</f>
        <v>#N/A</v>
      </c>
      <c r="J43" s="156" t="e">
        <f ca="1">IF(D43=0,NA(),RTD("cqg.rtd",,"StudyData", "Close("&amp;$J$2&amp;") When Barix("&amp;$J$2&amp;",reference:=StartOfSession)="&amp;A43&amp;"", "Bar", "", "Close","5","0","All",,,"False","T","EveryTick"))</f>
        <v>#N/A</v>
      </c>
      <c r="L43" s="156" t="e">
        <f ca="1">IF(D43=0,NA(),RTD("cqg.rtd",,"StudyData", "Close("&amp;$L$2&amp;") When Barix("&amp;$L$2&amp;",reference:=StartOfSession)="&amp;A43&amp;"", "Bar", "", "Close","5","0","All",,,"False","T","EveryTick"))</f>
        <v>#N/A</v>
      </c>
      <c r="N43" s="156" t="e">
        <f ca="1">IF(D43=0,NA(),RTD("cqg.rtd",,"StudyData", "Close("&amp;$N$2&amp;") When Barix("&amp;$N$2&amp;",reference:=StartOfSession)="&amp;A43&amp;"", "Bar", "", "Close","5","0","All",,,"False","T","EveryTick"))</f>
        <v>#N/A</v>
      </c>
      <c r="P43" s="156" t="e">
        <f ca="1">IF(D43=0,NA(),RTD("cqg.rtd",,"StudyData", "Close("&amp;$P$2&amp;") When Barix("&amp;$P$2&amp;",reference:=StartOfSession)="&amp;A43&amp;"", "Bar", "", "Close","5","0","All",,,"False","T","EveryTick"))</f>
        <v>#N/A</v>
      </c>
      <c r="R43" s="156" t="e">
        <f ca="1">IF(D43=0,NA(),RTD("cqg.rtd",,"StudyData", "Close("&amp;$R$2&amp;") When Barix("&amp;$R$2&amp;",reference:=StartOfSession)="&amp;A43&amp;"", "Bar", "", "Close","5","0","All",,,"False","T","EveryTick"))</f>
        <v>#N/A</v>
      </c>
      <c r="T43" s="156" t="e">
        <f ca="1">IF(D43=0,NA(),RTD("cqg.rtd",,"StudyData", "Close("&amp;$T$2&amp;") When Barix("&amp;$T$2&amp;",reference:=StartOfSession)="&amp;A43&amp;"", "Bar", "", "Close","5","0","All",,,"False","T","EveryTick"))</f>
        <v>#N/A</v>
      </c>
      <c r="V43" s="156" t="e">
        <f ca="1">IF(D43=0,NA(),RTD("cqg.rtd",,"StudyData", "Close("&amp;$V$2&amp;") When Barix("&amp;$V$2&amp;",reference:=StartOfSession)="&amp;A43&amp;"", "Bar", "", "Close","5","0","All",,,"False","T","EveryTick"))</f>
        <v>#N/A</v>
      </c>
      <c r="X43" s="156" t="e">
        <f ca="1">IF(D43=0,NA(),RTD("cqg.rtd",,"StudyData", "Close("&amp;$X$2&amp;") When Barix("&amp;$X$2&amp;",reference:=StartOfSession)="&amp;A43&amp;"", "Bar", "", "Close","5","0","All",,,"False","T","EveryTick"))</f>
        <v>#N/A</v>
      </c>
      <c r="Z43" s="156" t="e">
        <f ca="1">IF(D43=0,NA(),RTD("cqg.rtd",,"StudyData", "Close("&amp;$Z$2&amp;") When Barix("&amp;$Z$2&amp;",reference:=StartOfSession)="&amp;A43&amp;"", "Bar", "", "Close","5","0","All",,,"False","T","EveryTick"))</f>
        <v>#N/A</v>
      </c>
      <c r="AB43" s="156" t="e">
        <f ca="1">IF(D43=0,NA(),RTD("cqg.rtd",,"StudyData", "Close("&amp;$AB$2&amp;") When Barix("&amp;$AB$2&amp;",reference:=StartOfSession)="&amp;A43&amp;"", "Bar", "", "Close","5","0","All",,,"False","T","EveryTick"))</f>
        <v>#N/A</v>
      </c>
      <c r="AD43" s="156" t="e">
        <f ca="1">IF(D43=0,NA(),RTD("cqg.rtd",,"StudyData", "Close("&amp;$AD$2&amp;") When Barix("&amp;$AD$2&amp;",reference:=StartOfSession)="&amp;A43&amp;"", "Bar", "", "Close","5","0","All",,,"False","T","EveryTick"))</f>
        <v>#N/A</v>
      </c>
      <c r="AF43" s="156" t="e">
        <f ca="1">IF(D43=0,NA(),RTD("cqg.rtd",,"StudyData", "Close("&amp;$AF$2&amp;") When Barix("&amp;$AF$2&amp;",reference:=StartOfSession)="&amp;A43&amp;"", "Bar", "", "Close","5","0","All",,,"False","T","EveryTick"))</f>
        <v>#N/A</v>
      </c>
      <c r="AH43" s="156" t="e">
        <f ca="1">IF(D43=0,NA(),RTD("cqg.rtd",,"StudyData", "Close("&amp;$AH$2&amp;") When Barix("&amp;$AH$2&amp;",reference:=StartOfSession)="&amp;A43&amp;"", "Bar", "", "Close","5","0","All",,,"False","T","EveryTick"))</f>
        <v>#N/A</v>
      </c>
      <c r="AJ43" s="156" t="e">
        <f ca="1">IF(D43=0,NA(),RTD("cqg.rtd",,"StudyData", "Close("&amp;$AJ$2&amp;") When Barix("&amp;$AJ$2&amp;",reference:=StartOfSession)="&amp;A43&amp;"", "Bar", "", "Close","5","0","All",,,"False","T","EveryTick"))</f>
        <v>#N/A</v>
      </c>
      <c r="AL43" s="156" t="e">
        <f ca="1">IF(D43=0,NA(),RTD("cqg.rtd",,"StudyData", "Close("&amp;$AL$2&amp;") When Barix("&amp;$AL$2&amp;",reference:=StartOfSession)="&amp;A43&amp;"", "Bar", "", "Close","5","0","All",,,"False","T","EveryTick"))</f>
        <v>#N/A</v>
      </c>
      <c r="AN43" s="156" t="e">
        <f ca="1">IF(D43=0,NA(),RTD("cqg.rtd",,"StudyData", "Close("&amp;$AN$2&amp;") When Barix("&amp;$AN$2&amp;",reference:=StartOfSession)="&amp;A43&amp;"", "Bar", "", "Close","5","0","All",,,"False","T","EveryTick"))</f>
        <v>#N/A</v>
      </c>
      <c r="AP43" s="156" t="e">
        <f ca="1">IF(D43=0,NA(),RTD("cqg.rtd",,"StudyData", "Close("&amp;$AP$2&amp;") When Barix("&amp;$AP$2&amp;",reference:=StartOfSession)="&amp;A43&amp;"", "Bar", "", "Close","5","0","All",,,"False","T","EveryTick"))</f>
        <v>#N/A</v>
      </c>
      <c r="AR43" s="156" t="e">
        <f ca="1">IF(D43=0,NA(),RTD("cqg.rtd",,"StudyData", "Close("&amp;$AR$2&amp;") When Barix("&amp;$AR$2&amp;",reference:=StartOfSession)="&amp;A43&amp;"", "Bar", "", "Close","5","0","All",,,"False","T","EveryTick"))</f>
        <v>#N/A</v>
      </c>
      <c r="AT43" s="156" t="e">
        <f ca="1">IF(D43=0,NA(),RTD("cqg.rtd",,"StudyData", "Close("&amp;$AT$2&amp;") When Barix("&amp;$AT$2&amp;",reference:=StartOfSession)="&amp;A43&amp;"", "Bar", "", "Close","5","0","All",,,"False","T","EveryTick"))</f>
        <v>#N/A</v>
      </c>
      <c r="AV43" s="156" t="e">
        <f ca="1">IF(D43=0,NA(),RTD("cqg.rtd",,"StudyData", "Close("&amp;$AV$2&amp;") When Barix("&amp;$AV$2&amp;",reference:=StartOfSession)="&amp;A43&amp;"", "Bar", "", "Close","5","0","All",,,"False","T","EveryTick"))</f>
        <v>#N/A</v>
      </c>
      <c r="AX43" s="156" t="e">
        <f ca="1">IF(D43=0,NA(),RTD("cqg.rtd",,"StudyData", "Close("&amp;$AX$2&amp;") When Barix("&amp;$AX$2&amp;",reference:=StartOfSession)="&amp;A43&amp;"", "Bar", "", "Close","5","0","All",,,"False","T","EveryTick"))</f>
        <v>#N/A</v>
      </c>
      <c r="AZ43" s="156" t="e">
        <f ca="1">IF(D43=0,NA(),RTD("cqg.rtd",,"StudyData", "Close("&amp;$AZ$2&amp;") When Barix("&amp;$AZ$2&amp;",reference:=StartOfSession)="&amp;A43&amp;"", "Bar", "", "Close","5","0","All",,,"False","T","EveryTick"))</f>
        <v>#N/A</v>
      </c>
      <c r="BB43" s="156" t="e">
        <f ca="1">IF(D43=0,NA(),RTD("cqg.rtd",,"StudyData", "Close("&amp;$BB$2&amp;") When Barix("&amp;$BB$2&amp;",reference:=StartOfSession)="&amp;A43&amp;"", "Bar", "", "Close","5","0","All",,,"False","T","EveryTick"))</f>
        <v>#N/A</v>
      </c>
      <c r="BD43" s="156" t="e">
        <f ca="1">IF(D43=0,NA(),RTD("cqg.rtd",,"StudyData", "Close("&amp;$BD$2&amp;") When Barix("&amp;$BD$2&amp;",reference:=StartOfSession)="&amp;A43&amp;"", "Bar", "", "Close","5","0","All",,,"False","T","EveryTick"))</f>
        <v>#N/A</v>
      </c>
      <c r="BF43" s="156" t="e">
        <f ca="1">IF(D43=0,NA(),RTD("cqg.rtd",,"StudyData", "Close("&amp;$BF$2&amp;") When Barix("&amp;$BF$2&amp;",reference:=StartOfSession)="&amp;A43&amp;"", "Bar", "", "Close","5","0","All",,,"False","T","EveryTick"))</f>
        <v>#N/A</v>
      </c>
      <c r="BH43" s="156" t="e">
        <f ca="1">IF(D43=0,NA(),RTD("cqg.rtd",,"StudyData", "Close("&amp;$BH$2&amp;") When Barix("&amp;$BH$2&amp;",reference:=StartOfSession)="&amp;A43&amp;"", "Bar", "", "Close","5","0","All",,,"False","T","EveryTick"))</f>
        <v>#N/A</v>
      </c>
      <c r="BJ43" s="156" t="e">
        <f ca="1">IF(D43=0,NA(),RTD("cqg.rtd",,"StudyData", "Close("&amp;$BJ$2&amp;") When Barix("&amp;$BJ$2&amp;",reference:=StartOfSession)="&amp;A43&amp;"", "Bar", "", "Close","5","0","All",,,"False","T","EveryTick"))</f>
        <v>#N/A</v>
      </c>
    </row>
    <row r="44" spans="1:62" x14ac:dyDescent="0.3">
      <c r="A44" s="156">
        <f t="shared" si="1"/>
        <v>40</v>
      </c>
      <c r="B44" s="160" t="e">
        <f ca="1">IF(D44=0,NA(),RTD("cqg.rtd",,"StudyData", "Close("&amp;$B$2&amp;") When Barix("&amp;$B$2&amp;",reference:=StartOfSession)="&amp;A44&amp;"", "Bar", "", "Close","5","0","All",,,"False","T","EveryTick"))</f>
        <v>#N/A</v>
      </c>
      <c r="C44" s="161">
        <v>0.49305555555555558</v>
      </c>
      <c r="D44" s="156">
        <f t="shared" ca="1" si="0"/>
        <v>0</v>
      </c>
      <c r="F44" s="156" t="e">
        <f ca="1">IF(D44=0,NA(),RTD("cqg.rtd",,"StudyData", "Close("&amp;$F$2&amp;") When Barix("&amp;$F$2&amp;",reference:=StartOfSession)="&amp;A44&amp;"", "Bar", "", "Close","5","0","All",,,"False","T","EveryTick"))</f>
        <v>#N/A</v>
      </c>
      <c r="H44" s="156" t="e">
        <f ca="1">IF(D44=0,NA(),RTD("cqg.rtd",,"StudyData", "Close("&amp;$H$2&amp;") When Barix("&amp;$H$2&amp;",reference:=StartOfSession)="&amp;A44&amp;"", "Bar", "", "Close","5","0","All",,,"False","T","EveryTick"))</f>
        <v>#N/A</v>
      </c>
      <c r="J44" s="156" t="e">
        <f ca="1">IF(D44=0,NA(),RTD("cqg.rtd",,"StudyData", "Close("&amp;$J$2&amp;") When Barix("&amp;$J$2&amp;",reference:=StartOfSession)="&amp;A44&amp;"", "Bar", "", "Close","5","0","All",,,"False","T","EveryTick"))</f>
        <v>#N/A</v>
      </c>
      <c r="L44" s="156" t="e">
        <f ca="1">IF(D44=0,NA(),RTD("cqg.rtd",,"StudyData", "Close("&amp;$L$2&amp;") When Barix("&amp;$L$2&amp;",reference:=StartOfSession)="&amp;A44&amp;"", "Bar", "", "Close","5","0","All",,,"False","T","EveryTick"))</f>
        <v>#N/A</v>
      </c>
      <c r="N44" s="156" t="e">
        <f ca="1">IF(D44=0,NA(),RTD("cqg.rtd",,"StudyData", "Close("&amp;$N$2&amp;") When Barix("&amp;$N$2&amp;",reference:=StartOfSession)="&amp;A44&amp;"", "Bar", "", "Close","5","0","All",,,"False","T","EveryTick"))</f>
        <v>#N/A</v>
      </c>
      <c r="P44" s="156" t="e">
        <f ca="1">IF(D44=0,NA(),RTD("cqg.rtd",,"StudyData", "Close("&amp;$P$2&amp;") When Barix("&amp;$P$2&amp;",reference:=StartOfSession)="&amp;A44&amp;"", "Bar", "", "Close","5","0","All",,,"False","T","EveryTick"))</f>
        <v>#N/A</v>
      </c>
      <c r="R44" s="156" t="e">
        <f ca="1">IF(D44=0,NA(),RTD("cqg.rtd",,"StudyData", "Close("&amp;$R$2&amp;") When Barix("&amp;$R$2&amp;",reference:=StartOfSession)="&amp;A44&amp;"", "Bar", "", "Close","5","0","All",,,"False","T","EveryTick"))</f>
        <v>#N/A</v>
      </c>
      <c r="T44" s="156" t="e">
        <f ca="1">IF(D44=0,NA(),RTD("cqg.rtd",,"StudyData", "Close("&amp;$T$2&amp;") When Barix("&amp;$T$2&amp;",reference:=StartOfSession)="&amp;A44&amp;"", "Bar", "", "Close","5","0","All",,,"False","T","EveryTick"))</f>
        <v>#N/A</v>
      </c>
      <c r="V44" s="156" t="e">
        <f ca="1">IF(D44=0,NA(),RTD("cqg.rtd",,"StudyData", "Close("&amp;$V$2&amp;") When Barix("&amp;$V$2&amp;",reference:=StartOfSession)="&amp;A44&amp;"", "Bar", "", "Close","5","0","All",,,"False","T","EveryTick"))</f>
        <v>#N/A</v>
      </c>
      <c r="X44" s="156" t="e">
        <f ca="1">IF(D44=0,NA(),RTD("cqg.rtd",,"StudyData", "Close("&amp;$X$2&amp;") When Barix("&amp;$X$2&amp;",reference:=StartOfSession)="&amp;A44&amp;"", "Bar", "", "Close","5","0","All",,,"False","T","EveryTick"))</f>
        <v>#N/A</v>
      </c>
      <c r="Z44" s="156" t="e">
        <f ca="1">IF(D44=0,NA(),RTD("cqg.rtd",,"StudyData", "Close("&amp;$Z$2&amp;") When Barix("&amp;$Z$2&amp;",reference:=StartOfSession)="&amp;A44&amp;"", "Bar", "", "Close","5","0","All",,,"False","T","EveryTick"))</f>
        <v>#N/A</v>
      </c>
      <c r="AB44" s="156" t="e">
        <f ca="1">IF(D44=0,NA(),RTD("cqg.rtd",,"StudyData", "Close("&amp;$AB$2&amp;") When Barix("&amp;$AB$2&amp;",reference:=StartOfSession)="&amp;A44&amp;"", "Bar", "", "Close","5","0","All",,,"False","T","EveryTick"))</f>
        <v>#N/A</v>
      </c>
      <c r="AD44" s="156" t="e">
        <f ca="1">IF(D44=0,NA(),RTD("cqg.rtd",,"StudyData", "Close("&amp;$AD$2&amp;") When Barix("&amp;$AD$2&amp;",reference:=StartOfSession)="&amp;A44&amp;"", "Bar", "", "Close","5","0","All",,,"False","T","EveryTick"))</f>
        <v>#N/A</v>
      </c>
      <c r="AF44" s="156" t="e">
        <f ca="1">IF(D44=0,NA(),RTD("cqg.rtd",,"StudyData", "Close("&amp;$AF$2&amp;") When Barix("&amp;$AF$2&amp;",reference:=StartOfSession)="&amp;A44&amp;"", "Bar", "", "Close","5","0","All",,,"False","T","EveryTick"))</f>
        <v>#N/A</v>
      </c>
      <c r="AH44" s="156" t="e">
        <f ca="1">IF(D44=0,NA(),RTD("cqg.rtd",,"StudyData", "Close("&amp;$AH$2&amp;") When Barix("&amp;$AH$2&amp;",reference:=StartOfSession)="&amp;A44&amp;"", "Bar", "", "Close","5","0","All",,,"False","T","EveryTick"))</f>
        <v>#N/A</v>
      </c>
      <c r="AJ44" s="156" t="e">
        <f ca="1">IF(D44=0,NA(),RTD("cqg.rtd",,"StudyData", "Close("&amp;$AJ$2&amp;") When Barix("&amp;$AJ$2&amp;",reference:=StartOfSession)="&amp;A44&amp;"", "Bar", "", "Close","5","0","All",,,"False","T","EveryTick"))</f>
        <v>#N/A</v>
      </c>
      <c r="AL44" s="156" t="e">
        <f ca="1">IF(D44=0,NA(),RTD("cqg.rtd",,"StudyData", "Close("&amp;$AL$2&amp;") When Barix("&amp;$AL$2&amp;",reference:=StartOfSession)="&amp;A44&amp;"", "Bar", "", "Close","5","0","All",,,"False","T","EveryTick"))</f>
        <v>#N/A</v>
      </c>
      <c r="AN44" s="156" t="e">
        <f ca="1">IF(D44=0,NA(),RTD("cqg.rtd",,"StudyData", "Close("&amp;$AN$2&amp;") When Barix("&amp;$AN$2&amp;",reference:=StartOfSession)="&amp;A44&amp;"", "Bar", "", "Close","5","0","All",,,"False","T","EveryTick"))</f>
        <v>#N/A</v>
      </c>
      <c r="AP44" s="156" t="e">
        <f ca="1">IF(D44=0,NA(),RTD("cqg.rtd",,"StudyData", "Close("&amp;$AP$2&amp;") When Barix("&amp;$AP$2&amp;",reference:=StartOfSession)="&amp;A44&amp;"", "Bar", "", "Close","5","0","All",,,"False","T","EveryTick"))</f>
        <v>#N/A</v>
      </c>
      <c r="AR44" s="156" t="e">
        <f ca="1">IF(D44=0,NA(),RTD("cqg.rtd",,"StudyData", "Close("&amp;$AR$2&amp;") When Barix("&amp;$AR$2&amp;",reference:=StartOfSession)="&amp;A44&amp;"", "Bar", "", "Close","5","0","All",,,"False","T","EveryTick"))</f>
        <v>#N/A</v>
      </c>
      <c r="AT44" s="156" t="e">
        <f ca="1">IF(D44=0,NA(),RTD("cqg.rtd",,"StudyData", "Close("&amp;$AT$2&amp;") When Barix("&amp;$AT$2&amp;",reference:=StartOfSession)="&amp;A44&amp;"", "Bar", "", "Close","5","0","All",,,"False","T","EveryTick"))</f>
        <v>#N/A</v>
      </c>
      <c r="AV44" s="156" t="e">
        <f ca="1">IF(D44=0,NA(),RTD("cqg.rtd",,"StudyData", "Close("&amp;$AV$2&amp;") When Barix("&amp;$AV$2&amp;",reference:=StartOfSession)="&amp;A44&amp;"", "Bar", "", "Close","5","0","All",,,"False","T","EveryTick"))</f>
        <v>#N/A</v>
      </c>
      <c r="AX44" s="156" t="e">
        <f ca="1">IF(D44=0,NA(),RTD("cqg.rtd",,"StudyData", "Close("&amp;$AX$2&amp;") When Barix("&amp;$AX$2&amp;",reference:=StartOfSession)="&amp;A44&amp;"", "Bar", "", "Close","5","0","All",,,"False","T","EveryTick"))</f>
        <v>#N/A</v>
      </c>
      <c r="AZ44" s="156" t="e">
        <f ca="1">IF(D44=0,NA(),RTD("cqg.rtd",,"StudyData", "Close("&amp;$AZ$2&amp;") When Barix("&amp;$AZ$2&amp;",reference:=StartOfSession)="&amp;A44&amp;"", "Bar", "", "Close","5","0","All",,,"False","T","EveryTick"))</f>
        <v>#N/A</v>
      </c>
      <c r="BB44" s="156" t="e">
        <f ca="1">IF(D44=0,NA(),RTD("cqg.rtd",,"StudyData", "Close("&amp;$BB$2&amp;") When Barix("&amp;$BB$2&amp;",reference:=StartOfSession)="&amp;A44&amp;"", "Bar", "", "Close","5","0","All",,,"False","T","EveryTick"))</f>
        <v>#N/A</v>
      </c>
      <c r="BD44" s="156" t="e">
        <f ca="1">IF(D44=0,NA(),RTD("cqg.rtd",,"StudyData", "Close("&amp;$BD$2&amp;") When Barix("&amp;$BD$2&amp;",reference:=StartOfSession)="&amp;A44&amp;"", "Bar", "", "Close","5","0","All",,,"False","T","EveryTick"))</f>
        <v>#N/A</v>
      </c>
      <c r="BF44" s="156" t="e">
        <f ca="1">IF(D44=0,NA(),RTD("cqg.rtd",,"StudyData", "Close("&amp;$BF$2&amp;") When Barix("&amp;$BF$2&amp;",reference:=StartOfSession)="&amp;A44&amp;"", "Bar", "", "Close","5","0","All",,,"False","T","EveryTick"))</f>
        <v>#N/A</v>
      </c>
      <c r="BH44" s="156" t="e">
        <f ca="1">IF(D44=0,NA(),RTD("cqg.rtd",,"StudyData", "Close("&amp;$BH$2&amp;") When Barix("&amp;$BH$2&amp;",reference:=StartOfSession)="&amp;A44&amp;"", "Bar", "", "Close","5","0","All",,,"False","T","EveryTick"))</f>
        <v>#N/A</v>
      </c>
      <c r="BJ44" s="156" t="e">
        <f ca="1">IF(D44=0,NA(),RTD("cqg.rtd",,"StudyData", "Close("&amp;$BJ$2&amp;") When Barix("&amp;$BJ$2&amp;",reference:=StartOfSession)="&amp;A44&amp;"", "Bar", "", "Close","5","0","All",,,"False","T","EveryTick"))</f>
        <v>#N/A</v>
      </c>
    </row>
    <row r="45" spans="1:62" x14ac:dyDescent="0.3">
      <c r="A45" s="156">
        <f t="shared" si="1"/>
        <v>41</v>
      </c>
      <c r="B45" s="160" t="e">
        <f ca="1">IF(D45=0,NA(),RTD("cqg.rtd",,"StudyData", "Close("&amp;$B$2&amp;") When Barix("&amp;$B$2&amp;",reference:=StartOfSession)="&amp;A45&amp;"", "Bar", "", "Close","5","0","All",,,"False","T","EveryTick"))</f>
        <v>#N/A</v>
      </c>
      <c r="C45" s="161">
        <v>0.49652777777777773</v>
      </c>
      <c r="D45" s="156">
        <f t="shared" ca="1" si="0"/>
        <v>0</v>
      </c>
      <c r="F45" s="156" t="e">
        <f ca="1">IF(D45=0,NA(),RTD("cqg.rtd",,"StudyData", "Close("&amp;$F$2&amp;") When Barix("&amp;$F$2&amp;",reference:=StartOfSession)="&amp;A45&amp;"", "Bar", "", "Close","5","0","All",,,"False","T","EveryTick"))</f>
        <v>#N/A</v>
      </c>
      <c r="H45" s="156" t="e">
        <f ca="1">IF(D45=0,NA(),RTD("cqg.rtd",,"StudyData", "Close("&amp;$H$2&amp;") When Barix("&amp;$H$2&amp;",reference:=StartOfSession)="&amp;A45&amp;"", "Bar", "", "Close","5","0","All",,,"False","T","EveryTick"))</f>
        <v>#N/A</v>
      </c>
      <c r="J45" s="156" t="e">
        <f ca="1">IF(D45=0,NA(),RTD("cqg.rtd",,"StudyData", "Close("&amp;$J$2&amp;") When Barix("&amp;$J$2&amp;",reference:=StartOfSession)="&amp;A45&amp;"", "Bar", "", "Close","5","0","All",,,"False","T","EveryTick"))</f>
        <v>#N/A</v>
      </c>
      <c r="L45" s="156" t="e">
        <f ca="1">IF(D45=0,NA(),RTD("cqg.rtd",,"StudyData", "Close("&amp;$L$2&amp;") When Barix("&amp;$L$2&amp;",reference:=StartOfSession)="&amp;A45&amp;"", "Bar", "", "Close","5","0","All",,,"False","T","EveryTick"))</f>
        <v>#N/A</v>
      </c>
      <c r="N45" s="156" t="e">
        <f ca="1">IF(D45=0,NA(),RTD("cqg.rtd",,"StudyData", "Close("&amp;$N$2&amp;") When Barix("&amp;$N$2&amp;",reference:=StartOfSession)="&amp;A45&amp;"", "Bar", "", "Close","5","0","All",,,"False","T","EveryTick"))</f>
        <v>#N/A</v>
      </c>
      <c r="P45" s="156" t="e">
        <f ca="1">IF(D45=0,NA(),RTD("cqg.rtd",,"StudyData", "Close("&amp;$P$2&amp;") When Barix("&amp;$P$2&amp;",reference:=StartOfSession)="&amp;A45&amp;"", "Bar", "", "Close","5","0","All",,,"False","T","EveryTick"))</f>
        <v>#N/A</v>
      </c>
      <c r="R45" s="156" t="e">
        <f ca="1">IF(D45=0,NA(),RTD("cqg.rtd",,"StudyData", "Close("&amp;$R$2&amp;") When Barix("&amp;$R$2&amp;",reference:=StartOfSession)="&amp;A45&amp;"", "Bar", "", "Close","5","0","All",,,"False","T","EveryTick"))</f>
        <v>#N/A</v>
      </c>
      <c r="T45" s="156" t="e">
        <f ca="1">IF(D45=0,NA(),RTD("cqg.rtd",,"StudyData", "Close("&amp;$T$2&amp;") When Barix("&amp;$T$2&amp;",reference:=StartOfSession)="&amp;A45&amp;"", "Bar", "", "Close","5","0","All",,,"False","T","EveryTick"))</f>
        <v>#N/A</v>
      </c>
      <c r="V45" s="156" t="e">
        <f ca="1">IF(D45=0,NA(),RTD("cqg.rtd",,"StudyData", "Close("&amp;$V$2&amp;") When Barix("&amp;$V$2&amp;",reference:=StartOfSession)="&amp;A45&amp;"", "Bar", "", "Close","5","0","All",,,"False","T","EveryTick"))</f>
        <v>#N/A</v>
      </c>
      <c r="X45" s="156" t="e">
        <f ca="1">IF(D45=0,NA(),RTD("cqg.rtd",,"StudyData", "Close("&amp;$X$2&amp;") When Barix("&amp;$X$2&amp;",reference:=StartOfSession)="&amp;A45&amp;"", "Bar", "", "Close","5","0","All",,,"False","T","EveryTick"))</f>
        <v>#N/A</v>
      </c>
      <c r="Z45" s="156" t="e">
        <f ca="1">IF(D45=0,NA(),RTD("cqg.rtd",,"StudyData", "Close("&amp;$Z$2&amp;") When Barix("&amp;$Z$2&amp;",reference:=StartOfSession)="&amp;A45&amp;"", "Bar", "", "Close","5","0","All",,,"False","T","EveryTick"))</f>
        <v>#N/A</v>
      </c>
      <c r="AB45" s="156" t="e">
        <f ca="1">IF(D45=0,NA(),RTD("cqg.rtd",,"StudyData", "Close("&amp;$AB$2&amp;") When Barix("&amp;$AB$2&amp;",reference:=StartOfSession)="&amp;A45&amp;"", "Bar", "", "Close","5","0","All",,,"False","T","EveryTick"))</f>
        <v>#N/A</v>
      </c>
      <c r="AD45" s="156" t="e">
        <f ca="1">IF(D45=0,NA(),RTD("cqg.rtd",,"StudyData", "Close("&amp;$AD$2&amp;") When Barix("&amp;$AD$2&amp;",reference:=StartOfSession)="&amp;A45&amp;"", "Bar", "", "Close","5","0","All",,,"False","T","EveryTick"))</f>
        <v>#N/A</v>
      </c>
      <c r="AF45" s="156" t="e">
        <f ca="1">IF(D45=0,NA(),RTD("cqg.rtd",,"StudyData", "Close("&amp;$AF$2&amp;") When Barix("&amp;$AF$2&amp;",reference:=StartOfSession)="&amp;A45&amp;"", "Bar", "", "Close","5","0","All",,,"False","T","EveryTick"))</f>
        <v>#N/A</v>
      </c>
      <c r="AH45" s="156" t="e">
        <f ca="1">IF(D45=0,NA(),RTD("cqg.rtd",,"StudyData", "Close("&amp;$AH$2&amp;") When Barix("&amp;$AH$2&amp;",reference:=StartOfSession)="&amp;A45&amp;"", "Bar", "", "Close","5","0","All",,,"False","T","EveryTick"))</f>
        <v>#N/A</v>
      </c>
      <c r="AJ45" s="156" t="e">
        <f ca="1">IF(D45=0,NA(),RTD("cqg.rtd",,"StudyData", "Close("&amp;$AJ$2&amp;") When Barix("&amp;$AJ$2&amp;",reference:=StartOfSession)="&amp;A45&amp;"", "Bar", "", "Close","5","0","All",,,"False","T","EveryTick"))</f>
        <v>#N/A</v>
      </c>
      <c r="AL45" s="156" t="e">
        <f ca="1">IF(D45=0,NA(),RTD("cqg.rtd",,"StudyData", "Close("&amp;$AL$2&amp;") When Barix("&amp;$AL$2&amp;",reference:=StartOfSession)="&amp;A45&amp;"", "Bar", "", "Close","5","0","All",,,"False","T","EveryTick"))</f>
        <v>#N/A</v>
      </c>
      <c r="AN45" s="156" t="e">
        <f ca="1">IF(D45=0,NA(),RTD("cqg.rtd",,"StudyData", "Close("&amp;$AN$2&amp;") When Barix("&amp;$AN$2&amp;",reference:=StartOfSession)="&amp;A45&amp;"", "Bar", "", "Close","5","0","All",,,"False","T","EveryTick"))</f>
        <v>#N/A</v>
      </c>
      <c r="AP45" s="156" t="e">
        <f ca="1">IF(D45=0,NA(),RTD("cqg.rtd",,"StudyData", "Close("&amp;$AP$2&amp;") When Barix("&amp;$AP$2&amp;",reference:=StartOfSession)="&amp;A45&amp;"", "Bar", "", "Close","5","0","All",,,"False","T","EveryTick"))</f>
        <v>#N/A</v>
      </c>
      <c r="AR45" s="156" t="e">
        <f ca="1">IF(D45=0,NA(),RTD("cqg.rtd",,"StudyData", "Close("&amp;$AR$2&amp;") When Barix("&amp;$AR$2&amp;",reference:=StartOfSession)="&amp;A45&amp;"", "Bar", "", "Close","5","0","All",,,"False","T","EveryTick"))</f>
        <v>#N/A</v>
      </c>
      <c r="AT45" s="156" t="e">
        <f ca="1">IF(D45=0,NA(),RTD("cqg.rtd",,"StudyData", "Close("&amp;$AT$2&amp;") When Barix("&amp;$AT$2&amp;",reference:=StartOfSession)="&amp;A45&amp;"", "Bar", "", "Close","5","0","All",,,"False","T","EveryTick"))</f>
        <v>#N/A</v>
      </c>
      <c r="AV45" s="156" t="e">
        <f ca="1">IF(D45=0,NA(),RTD("cqg.rtd",,"StudyData", "Close("&amp;$AV$2&amp;") When Barix("&amp;$AV$2&amp;",reference:=StartOfSession)="&amp;A45&amp;"", "Bar", "", "Close","5","0","All",,,"False","T","EveryTick"))</f>
        <v>#N/A</v>
      </c>
      <c r="AX45" s="156" t="e">
        <f ca="1">IF(D45=0,NA(),RTD("cqg.rtd",,"StudyData", "Close("&amp;$AX$2&amp;") When Barix("&amp;$AX$2&amp;",reference:=StartOfSession)="&amp;A45&amp;"", "Bar", "", "Close","5","0","All",,,"False","T","EveryTick"))</f>
        <v>#N/A</v>
      </c>
      <c r="AZ45" s="156" t="e">
        <f ca="1">IF(D45=0,NA(),RTD("cqg.rtd",,"StudyData", "Close("&amp;$AZ$2&amp;") When Barix("&amp;$AZ$2&amp;",reference:=StartOfSession)="&amp;A45&amp;"", "Bar", "", "Close","5","0","All",,,"False","T","EveryTick"))</f>
        <v>#N/A</v>
      </c>
      <c r="BB45" s="156" t="e">
        <f ca="1">IF(D45=0,NA(),RTD("cqg.rtd",,"StudyData", "Close("&amp;$BB$2&amp;") When Barix("&amp;$BB$2&amp;",reference:=StartOfSession)="&amp;A45&amp;"", "Bar", "", "Close","5","0","All",,,"False","T","EveryTick"))</f>
        <v>#N/A</v>
      </c>
      <c r="BD45" s="156" t="e">
        <f ca="1">IF(D45=0,NA(),RTD("cqg.rtd",,"StudyData", "Close("&amp;$BD$2&amp;") When Barix("&amp;$BD$2&amp;",reference:=StartOfSession)="&amp;A45&amp;"", "Bar", "", "Close","5","0","All",,,"False","T","EveryTick"))</f>
        <v>#N/A</v>
      </c>
      <c r="BF45" s="156" t="e">
        <f ca="1">IF(D45=0,NA(),RTD("cqg.rtd",,"StudyData", "Close("&amp;$BF$2&amp;") When Barix("&amp;$BF$2&amp;",reference:=StartOfSession)="&amp;A45&amp;"", "Bar", "", "Close","5","0","All",,,"False","T","EveryTick"))</f>
        <v>#N/A</v>
      </c>
      <c r="BH45" s="156" t="e">
        <f ca="1">IF(D45=0,NA(),RTD("cqg.rtd",,"StudyData", "Close("&amp;$BH$2&amp;") When Barix("&amp;$BH$2&amp;",reference:=StartOfSession)="&amp;A45&amp;"", "Bar", "", "Close","5","0","All",,,"False","T","EveryTick"))</f>
        <v>#N/A</v>
      </c>
      <c r="BJ45" s="156" t="e">
        <f ca="1">IF(D45=0,NA(),RTD("cqg.rtd",,"StudyData", "Close("&amp;$BJ$2&amp;") When Barix("&amp;$BJ$2&amp;",reference:=StartOfSession)="&amp;A45&amp;"", "Bar", "", "Close","5","0","All",,,"False","T","EveryTick"))</f>
        <v>#N/A</v>
      </c>
    </row>
    <row r="46" spans="1:62" x14ac:dyDescent="0.3">
      <c r="A46" s="156">
        <f t="shared" si="1"/>
        <v>42</v>
      </c>
      <c r="B46" s="160" t="e">
        <f ca="1">IF(D46=0,NA(),RTD("cqg.rtd",,"StudyData", "Close("&amp;$B$2&amp;") When Barix("&amp;$B$2&amp;",reference:=StartOfSession)="&amp;A46&amp;"", "Bar", "", "Close","5","0","All",,,"False","T","EveryTick"))</f>
        <v>#N/A</v>
      </c>
      <c r="C46" s="161">
        <v>0.5</v>
      </c>
      <c r="D46" s="156">
        <f t="shared" ca="1" si="0"/>
        <v>0</v>
      </c>
      <c r="F46" s="156" t="e">
        <f ca="1">IF(D46=0,NA(),RTD("cqg.rtd",,"StudyData", "Close("&amp;$F$2&amp;") When Barix("&amp;$F$2&amp;",reference:=StartOfSession)="&amp;A46&amp;"", "Bar", "", "Close","5","0","All",,,"False","T","EveryTick"))</f>
        <v>#N/A</v>
      </c>
      <c r="H46" s="156" t="e">
        <f ca="1">IF(D46=0,NA(),RTD("cqg.rtd",,"StudyData", "Close("&amp;$H$2&amp;") When Barix("&amp;$H$2&amp;",reference:=StartOfSession)="&amp;A46&amp;"", "Bar", "", "Close","5","0","All",,,"False","T","EveryTick"))</f>
        <v>#N/A</v>
      </c>
      <c r="J46" s="156" t="e">
        <f ca="1">IF(D46=0,NA(),RTD("cqg.rtd",,"StudyData", "Close("&amp;$J$2&amp;") When Barix("&amp;$J$2&amp;",reference:=StartOfSession)="&amp;A46&amp;"", "Bar", "", "Close","5","0","All",,,"False","T","EveryTick"))</f>
        <v>#N/A</v>
      </c>
      <c r="L46" s="156" t="e">
        <f ca="1">IF(D46=0,NA(),RTD("cqg.rtd",,"StudyData", "Close("&amp;$L$2&amp;") When Barix("&amp;$L$2&amp;",reference:=StartOfSession)="&amp;A46&amp;"", "Bar", "", "Close","5","0","All",,,"False","T","EveryTick"))</f>
        <v>#N/A</v>
      </c>
      <c r="N46" s="156" t="e">
        <f ca="1">IF(D46=0,NA(),RTD("cqg.rtd",,"StudyData", "Close("&amp;$N$2&amp;") When Barix("&amp;$N$2&amp;",reference:=StartOfSession)="&amp;A46&amp;"", "Bar", "", "Close","5","0","All",,,"False","T","EveryTick"))</f>
        <v>#N/A</v>
      </c>
      <c r="P46" s="156" t="e">
        <f ca="1">IF(D46=0,NA(),RTD("cqg.rtd",,"StudyData", "Close("&amp;$P$2&amp;") When Barix("&amp;$P$2&amp;",reference:=StartOfSession)="&amp;A46&amp;"", "Bar", "", "Close","5","0","All",,,"False","T","EveryTick"))</f>
        <v>#N/A</v>
      </c>
      <c r="R46" s="156" t="e">
        <f ca="1">IF(D46=0,NA(),RTD("cqg.rtd",,"StudyData", "Close("&amp;$R$2&amp;") When Barix("&amp;$R$2&amp;",reference:=StartOfSession)="&amp;A46&amp;"", "Bar", "", "Close","5","0","All",,,"False","T","EveryTick"))</f>
        <v>#N/A</v>
      </c>
      <c r="T46" s="156" t="e">
        <f ca="1">IF(D46=0,NA(),RTD("cqg.rtd",,"StudyData", "Close("&amp;$T$2&amp;") When Barix("&amp;$T$2&amp;",reference:=StartOfSession)="&amp;A46&amp;"", "Bar", "", "Close","5","0","All",,,"False","T","EveryTick"))</f>
        <v>#N/A</v>
      </c>
      <c r="V46" s="156" t="e">
        <f ca="1">IF(D46=0,NA(),RTD("cqg.rtd",,"StudyData", "Close("&amp;$V$2&amp;") When Barix("&amp;$V$2&amp;",reference:=StartOfSession)="&amp;A46&amp;"", "Bar", "", "Close","5","0","All",,,"False","T","EveryTick"))</f>
        <v>#N/A</v>
      </c>
      <c r="X46" s="156" t="e">
        <f ca="1">IF(D46=0,NA(),RTD("cqg.rtd",,"StudyData", "Close("&amp;$X$2&amp;") When Barix("&amp;$X$2&amp;",reference:=StartOfSession)="&amp;A46&amp;"", "Bar", "", "Close","5","0","All",,,"False","T","EveryTick"))</f>
        <v>#N/A</v>
      </c>
      <c r="Z46" s="156" t="e">
        <f ca="1">IF(D46=0,NA(),RTD("cqg.rtd",,"StudyData", "Close("&amp;$Z$2&amp;") When Barix("&amp;$Z$2&amp;",reference:=StartOfSession)="&amp;A46&amp;"", "Bar", "", "Close","5","0","All",,,"False","T","EveryTick"))</f>
        <v>#N/A</v>
      </c>
      <c r="AB46" s="156" t="e">
        <f ca="1">IF(D46=0,NA(),RTD("cqg.rtd",,"StudyData", "Close("&amp;$AB$2&amp;") When Barix("&amp;$AB$2&amp;",reference:=StartOfSession)="&amp;A46&amp;"", "Bar", "", "Close","5","0","All",,,"False","T","EveryTick"))</f>
        <v>#N/A</v>
      </c>
      <c r="AD46" s="156" t="e">
        <f ca="1">IF(D46=0,NA(),RTD("cqg.rtd",,"StudyData", "Close("&amp;$AD$2&amp;") When Barix("&amp;$AD$2&amp;",reference:=StartOfSession)="&amp;A46&amp;"", "Bar", "", "Close","5","0","All",,,"False","T","EveryTick"))</f>
        <v>#N/A</v>
      </c>
      <c r="AF46" s="156" t="e">
        <f ca="1">IF(D46=0,NA(),RTD("cqg.rtd",,"StudyData", "Close("&amp;$AF$2&amp;") When Barix("&amp;$AF$2&amp;",reference:=StartOfSession)="&amp;A46&amp;"", "Bar", "", "Close","5","0","All",,,"False","T","EveryTick"))</f>
        <v>#N/A</v>
      </c>
      <c r="AH46" s="156" t="e">
        <f ca="1">IF(D46=0,NA(),RTD("cqg.rtd",,"StudyData", "Close("&amp;$AH$2&amp;") When Barix("&amp;$AH$2&amp;",reference:=StartOfSession)="&amp;A46&amp;"", "Bar", "", "Close","5","0","All",,,"False","T","EveryTick"))</f>
        <v>#N/A</v>
      </c>
      <c r="AJ46" s="156" t="e">
        <f ca="1">IF(D46=0,NA(),RTD("cqg.rtd",,"StudyData", "Close("&amp;$AJ$2&amp;") When Barix("&amp;$AJ$2&amp;",reference:=StartOfSession)="&amp;A46&amp;"", "Bar", "", "Close","5","0","All",,,"False","T","EveryTick"))</f>
        <v>#N/A</v>
      </c>
      <c r="AL46" s="156" t="e">
        <f ca="1">IF(D46=0,NA(),RTD("cqg.rtd",,"StudyData", "Close("&amp;$AL$2&amp;") When Barix("&amp;$AL$2&amp;",reference:=StartOfSession)="&amp;A46&amp;"", "Bar", "", "Close","5","0","All",,,"False","T","EveryTick"))</f>
        <v>#N/A</v>
      </c>
      <c r="AN46" s="156" t="e">
        <f ca="1">IF(D46=0,NA(),RTD("cqg.rtd",,"StudyData", "Close("&amp;$AN$2&amp;") When Barix("&amp;$AN$2&amp;",reference:=StartOfSession)="&amp;A46&amp;"", "Bar", "", "Close","5","0","All",,,"False","T","EveryTick"))</f>
        <v>#N/A</v>
      </c>
      <c r="AP46" s="156" t="e">
        <f ca="1">IF(D46=0,NA(),RTD("cqg.rtd",,"StudyData", "Close("&amp;$AP$2&amp;") When Barix("&amp;$AP$2&amp;",reference:=StartOfSession)="&amp;A46&amp;"", "Bar", "", "Close","5","0","All",,,"False","T","EveryTick"))</f>
        <v>#N/A</v>
      </c>
      <c r="AR46" s="156" t="e">
        <f ca="1">IF(D46=0,NA(),RTD("cqg.rtd",,"StudyData", "Close("&amp;$AR$2&amp;") When Barix("&amp;$AR$2&amp;",reference:=StartOfSession)="&amp;A46&amp;"", "Bar", "", "Close","5","0","All",,,"False","T","EveryTick"))</f>
        <v>#N/A</v>
      </c>
      <c r="AT46" s="156" t="e">
        <f ca="1">IF(D46=0,NA(),RTD("cqg.rtd",,"StudyData", "Close("&amp;$AT$2&amp;") When Barix("&amp;$AT$2&amp;",reference:=StartOfSession)="&amp;A46&amp;"", "Bar", "", "Close","5","0","All",,,"False","T","EveryTick"))</f>
        <v>#N/A</v>
      </c>
      <c r="AV46" s="156" t="e">
        <f ca="1">IF(D46=0,NA(),RTD("cqg.rtd",,"StudyData", "Close("&amp;$AV$2&amp;") When Barix("&amp;$AV$2&amp;",reference:=StartOfSession)="&amp;A46&amp;"", "Bar", "", "Close","5","0","All",,,"False","T","EveryTick"))</f>
        <v>#N/A</v>
      </c>
      <c r="AX46" s="156" t="e">
        <f ca="1">IF(D46=0,NA(),RTD("cqg.rtd",,"StudyData", "Close("&amp;$AX$2&amp;") When Barix("&amp;$AX$2&amp;",reference:=StartOfSession)="&amp;A46&amp;"", "Bar", "", "Close","5","0","All",,,"False","T","EveryTick"))</f>
        <v>#N/A</v>
      </c>
      <c r="AZ46" s="156" t="e">
        <f ca="1">IF(D46=0,NA(),RTD("cqg.rtd",,"StudyData", "Close("&amp;$AZ$2&amp;") When Barix("&amp;$AZ$2&amp;",reference:=StartOfSession)="&amp;A46&amp;"", "Bar", "", "Close","5","0","All",,,"False","T","EveryTick"))</f>
        <v>#N/A</v>
      </c>
      <c r="BB46" s="156" t="e">
        <f ca="1">IF(D46=0,NA(),RTD("cqg.rtd",,"StudyData", "Close("&amp;$BB$2&amp;") When Barix("&amp;$BB$2&amp;",reference:=StartOfSession)="&amp;A46&amp;"", "Bar", "", "Close","5","0","All",,,"False","T","EveryTick"))</f>
        <v>#N/A</v>
      </c>
      <c r="BD46" s="156" t="e">
        <f ca="1">IF(D46=0,NA(),RTD("cqg.rtd",,"StudyData", "Close("&amp;$BD$2&amp;") When Barix("&amp;$BD$2&amp;",reference:=StartOfSession)="&amp;A46&amp;"", "Bar", "", "Close","5","0","All",,,"False","T","EveryTick"))</f>
        <v>#N/A</v>
      </c>
      <c r="BF46" s="156" t="e">
        <f ca="1">IF(D46=0,NA(),RTD("cqg.rtd",,"StudyData", "Close("&amp;$BF$2&amp;") When Barix("&amp;$BF$2&amp;",reference:=StartOfSession)="&amp;A46&amp;"", "Bar", "", "Close","5","0","All",,,"False","T","EveryTick"))</f>
        <v>#N/A</v>
      </c>
      <c r="BH46" s="156" t="e">
        <f ca="1">IF(D46=0,NA(),RTD("cqg.rtd",,"StudyData", "Close("&amp;$BH$2&amp;") When Barix("&amp;$BH$2&amp;",reference:=StartOfSession)="&amp;A46&amp;"", "Bar", "", "Close","5","0","All",,,"False","T","EveryTick"))</f>
        <v>#N/A</v>
      </c>
      <c r="BJ46" s="156" t="e">
        <f ca="1">IF(D46=0,NA(),RTD("cqg.rtd",,"StudyData", "Close("&amp;$BJ$2&amp;") When Barix("&amp;$BJ$2&amp;",reference:=StartOfSession)="&amp;A46&amp;"", "Bar", "", "Close","5","0","All",,,"False","T","EveryTick"))</f>
        <v>#N/A</v>
      </c>
    </row>
    <row r="47" spans="1:62" x14ac:dyDescent="0.3">
      <c r="A47" s="156">
        <f t="shared" si="1"/>
        <v>43</v>
      </c>
      <c r="B47" s="160" t="e">
        <f ca="1">IF(D47=0,NA(),RTD("cqg.rtd",,"StudyData", "Close("&amp;$B$2&amp;") When Barix("&amp;$B$2&amp;",reference:=StartOfSession)="&amp;A47&amp;"", "Bar", "", "Close","5","0","All",,,"False","T","EveryTick"))</f>
        <v>#N/A</v>
      </c>
      <c r="C47" s="161">
        <v>0.50347222222222221</v>
      </c>
      <c r="D47" s="156">
        <f t="shared" ca="1" si="0"/>
        <v>0</v>
      </c>
      <c r="F47" s="156" t="e">
        <f ca="1">IF(D47=0,NA(),RTD("cqg.rtd",,"StudyData", "Close("&amp;$F$2&amp;") When Barix("&amp;$F$2&amp;",reference:=StartOfSession)="&amp;A47&amp;"", "Bar", "", "Close","5","0","All",,,"False","T","EveryTick"))</f>
        <v>#N/A</v>
      </c>
      <c r="H47" s="156" t="e">
        <f ca="1">IF(D47=0,NA(),RTD("cqg.rtd",,"StudyData", "Close("&amp;$H$2&amp;") When Barix("&amp;$H$2&amp;",reference:=StartOfSession)="&amp;A47&amp;"", "Bar", "", "Close","5","0","All",,,"False","T","EveryTick"))</f>
        <v>#N/A</v>
      </c>
      <c r="J47" s="156" t="e">
        <f ca="1">IF(D47=0,NA(),RTD("cqg.rtd",,"StudyData", "Close("&amp;$J$2&amp;") When Barix("&amp;$J$2&amp;",reference:=StartOfSession)="&amp;A47&amp;"", "Bar", "", "Close","5","0","All",,,"False","T","EveryTick"))</f>
        <v>#N/A</v>
      </c>
      <c r="L47" s="156" t="e">
        <f ca="1">IF(D47=0,NA(),RTD("cqg.rtd",,"StudyData", "Close("&amp;$L$2&amp;") When Barix("&amp;$L$2&amp;",reference:=StartOfSession)="&amp;A47&amp;"", "Bar", "", "Close","5","0","All",,,"False","T","EveryTick"))</f>
        <v>#N/A</v>
      </c>
      <c r="N47" s="156" t="e">
        <f ca="1">IF(D47=0,NA(),RTD("cqg.rtd",,"StudyData", "Close("&amp;$N$2&amp;") When Barix("&amp;$N$2&amp;",reference:=StartOfSession)="&amp;A47&amp;"", "Bar", "", "Close","5","0","All",,,"False","T","EveryTick"))</f>
        <v>#N/A</v>
      </c>
      <c r="P47" s="156" t="e">
        <f ca="1">IF(D47=0,NA(),RTD("cqg.rtd",,"StudyData", "Close("&amp;$P$2&amp;") When Barix("&amp;$P$2&amp;",reference:=StartOfSession)="&amp;A47&amp;"", "Bar", "", "Close","5","0","All",,,"False","T","EveryTick"))</f>
        <v>#N/A</v>
      </c>
      <c r="R47" s="156" t="e">
        <f ca="1">IF(D47=0,NA(),RTD("cqg.rtd",,"StudyData", "Close("&amp;$R$2&amp;") When Barix("&amp;$R$2&amp;",reference:=StartOfSession)="&amp;A47&amp;"", "Bar", "", "Close","5","0","All",,,"False","T","EveryTick"))</f>
        <v>#N/A</v>
      </c>
      <c r="T47" s="156" t="e">
        <f ca="1">IF(D47=0,NA(),RTD("cqg.rtd",,"StudyData", "Close("&amp;$T$2&amp;") When Barix("&amp;$T$2&amp;",reference:=StartOfSession)="&amp;A47&amp;"", "Bar", "", "Close","5","0","All",,,"False","T","EveryTick"))</f>
        <v>#N/A</v>
      </c>
      <c r="V47" s="156" t="e">
        <f ca="1">IF(D47=0,NA(),RTD("cqg.rtd",,"StudyData", "Close("&amp;$V$2&amp;") When Barix("&amp;$V$2&amp;",reference:=StartOfSession)="&amp;A47&amp;"", "Bar", "", "Close","5","0","All",,,"False","T","EveryTick"))</f>
        <v>#N/A</v>
      </c>
      <c r="X47" s="156" t="e">
        <f ca="1">IF(D47=0,NA(),RTD("cqg.rtd",,"StudyData", "Close("&amp;$X$2&amp;") When Barix("&amp;$X$2&amp;",reference:=StartOfSession)="&amp;A47&amp;"", "Bar", "", "Close","5","0","All",,,"False","T","EveryTick"))</f>
        <v>#N/A</v>
      </c>
      <c r="Z47" s="156" t="e">
        <f ca="1">IF(D47=0,NA(),RTD("cqg.rtd",,"StudyData", "Close("&amp;$Z$2&amp;") When Barix("&amp;$Z$2&amp;",reference:=StartOfSession)="&amp;A47&amp;"", "Bar", "", "Close","5","0","All",,,"False","T","EveryTick"))</f>
        <v>#N/A</v>
      </c>
      <c r="AB47" s="156" t="e">
        <f ca="1">IF(D47=0,NA(),RTD("cqg.rtd",,"StudyData", "Close("&amp;$AB$2&amp;") When Barix("&amp;$AB$2&amp;",reference:=StartOfSession)="&amp;A47&amp;"", "Bar", "", "Close","5","0","All",,,"False","T","EveryTick"))</f>
        <v>#N/A</v>
      </c>
      <c r="AD47" s="156" t="e">
        <f ca="1">IF(D47=0,NA(),RTD("cqg.rtd",,"StudyData", "Close("&amp;$AD$2&amp;") When Barix("&amp;$AD$2&amp;",reference:=StartOfSession)="&amp;A47&amp;"", "Bar", "", "Close","5","0","All",,,"False","T","EveryTick"))</f>
        <v>#N/A</v>
      </c>
      <c r="AF47" s="156" t="e">
        <f ca="1">IF(D47=0,NA(),RTD("cqg.rtd",,"StudyData", "Close("&amp;$AF$2&amp;") When Barix("&amp;$AF$2&amp;",reference:=StartOfSession)="&amp;A47&amp;"", "Bar", "", "Close","5","0","All",,,"False","T","EveryTick"))</f>
        <v>#N/A</v>
      </c>
      <c r="AH47" s="156" t="e">
        <f ca="1">IF(D47=0,NA(),RTD("cqg.rtd",,"StudyData", "Close("&amp;$AH$2&amp;") When Barix("&amp;$AH$2&amp;",reference:=StartOfSession)="&amp;A47&amp;"", "Bar", "", "Close","5","0","All",,,"False","T","EveryTick"))</f>
        <v>#N/A</v>
      </c>
      <c r="AJ47" s="156" t="e">
        <f ca="1">IF(D47=0,NA(),RTD("cqg.rtd",,"StudyData", "Close("&amp;$AJ$2&amp;") When Barix("&amp;$AJ$2&amp;",reference:=StartOfSession)="&amp;A47&amp;"", "Bar", "", "Close","5","0","All",,,"False","T","EveryTick"))</f>
        <v>#N/A</v>
      </c>
      <c r="AL47" s="156" t="e">
        <f ca="1">IF(D47=0,NA(),RTD("cqg.rtd",,"StudyData", "Close("&amp;$AL$2&amp;") When Barix("&amp;$AL$2&amp;",reference:=StartOfSession)="&amp;A47&amp;"", "Bar", "", "Close","5","0","All",,,"False","T","EveryTick"))</f>
        <v>#N/A</v>
      </c>
      <c r="AN47" s="156" t="e">
        <f ca="1">IF(D47=0,NA(),RTD("cqg.rtd",,"StudyData", "Close("&amp;$AN$2&amp;") When Barix("&amp;$AN$2&amp;",reference:=StartOfSession)="&amp;A47&amp;"", "Bar", "", "Close","5","0","All",,,"False","T","EveryTick"))</f>
        <v>#N/A</v>
      </c>
      <c r="AP47" s="156" t="e">
        <f ca="1">IF(D47=0,NA(),RTD("cqg.rtd",,"StudyData", "Close("&amp;$AP$2&amp;") When Barix("&amp;$AP$2&amp;",reference:=StartOfSession)="&amp;A47&amp;"", "Bar", "", "Close","5","0","All",,,"False","T","EveryTick"))</f>
        <v>#N/A</v>
      </c>
      <c r="AR47" s="156" t="e">
        <f ca="1">IF(D47=0,NA(),RTD("cqg.rtd",,"StudyData", "Close("&amp;$AR$2&amp;") When Barix("&amp;$AR$2&amp;",reference:=StartOfSession)="&amp;A47&amp;"", "Bar", "", "Close","5","0","All",,,"False","T","EveryTick"))</f>
        <v>#N/A</v>
      </c>
      <c r="AT47" s="156" t="e">
        <f ca="1">IF(D47=0,NA(),RTD("cqg.rtd",,"StudyData", "Close("&amp;$AT$2&amp;") When Barix("&amp;$AT$2&amp;",reference:=StartOfSession)="&amp;A47&amp;"", "Bar", "", "Close","5","0","All",,,"False","T","EveryTick"))</f>
        <v>#N/A</v>
      </c>
      <c r="AV47" s="156" t="e">
        <f ca="1">IF(D47=0,NA(),RTD("cqg.rtd",,"StudyData", "Close("&amp;$AV$2&amp;") When Barix("&amp;$AV$2&amp;",reference:=StartOfSession)="&amp;A47&amp;"", "Bar", "", "Close","5","0","All",,,"False","T","EveryTick"))</f>
        <v>#N/A</v>
      </c>
      <c r="AX47" s="156" t="e">
        <f ca="1">IF(D47=0,NA(),RTD("cqg.rtd",,"StudyData", "Close("&amp;$AX$2&amp;") When Barix("&amp;$AX$2&amp;",reference:=StartOfSession)="&amp;A47&amp;"", "Bar", "", "Close","5","0","All",,,"False","T","EveryTick"))</f>
        <v>#N/A</v>
      </c>
      <c r="AZ47" s="156" t="e">
        <f ca="1">IF(D47=0,NA(),RTD("cqg.rtd",,"StudyData", "Close("&amp;$AZ$2&amp;") When Barix("&amp;$AZ$2&amp;",reference:=StartOfSession)="&amp;A47&amp;"", "Bar", "", "Close","5","0","All",,,"False","T","EveryTick"))</f>
        <v>#N/A</v>
      </c>
      <c r="BB47" s="156" t="e">
        <f ca="1">IF(D47=0,NA(),RTD("cqg.rtd",,"StudyData", "Close("&amp;$BB$2&amp;") When Barix("&amp;$BB$2&amp;",reference:=StartOfSession)="&amp;A47&amp;"", "Bar", "", "Close","5","0","All",,,"False","T","EveryTick"))</f>
        <v>#N/A</v>
      </c>
      <c r="BD47" s="156" t="e">
        <f ca="1">IF(D47=0,NA(),RTD("cqg.rtd",,"StudyData", "Close("&amp;$BD$2&amp;") When Barix("&amp;$BD$2&amp;",reference:=StartOfSession)="&amp;A47&amp;"", "Bar", "", "Close","5","0","All",,,"False","T","EveryTick"))</f>
        <v>#N/A</v>
      </c>
      <c r="BF47" s="156" t="e">
        <f ca="1">IF(D47=0,NA(),RTD("cqg.rtd",,"StudyData", "Close("&amp;$BF$2&amp;") When Barix("&amp;$BF$2&amp;",reference:=StartOfSession)="&amp;A47&amp;"", "Bar", "", "Close","5","0","All",,,"False","T","EveryTick"))</f>
        <v>#N/A</v>
      </c>
      <c r="BH47" s="156" t="e">
        <f ca="1">IF(D47=0,NA(),RTD("cqg.rtd",,"StudyData", "Close("&amp;$BH$2&amp;") When Barix("&amp;$BH$2&amp;",reference:=StartOfSession)="&amp;A47&amp;"", "Bar", "", "Close","5","0","All",,,"False","T","EveryTick"))</f>
        <v>#N/A</v>
      </c>
      <c r="BJ47" s="156" t="e">
        <f ca="1">IF(D47=0,NA(),RTD("cqg.rtd",,"StudyData", "Close("&amp;$BJ$2&amp;") When Barix("&amp;$BJ$2&amp;",reference:=StartOfSession)="&amp;A47&amp;"", "Bar", "", "Close","5","0","All",,,"False","T","EveryTick"))</f>
        <v>#N/A</v>
      </c>
    </row>
    <row r="48" spans="1:62" x14ac:dyDescent="0.3">
      <c r="A48" s="156">
        <f t="shared" si="1"/>
        <v>44</v>
      </c>
      <c r="B48" s="160" t="e">
        <f ca="1">IF(D48=0,NA(),RTD("cqg.rtd",,"StudyData", "Close("&amp;$B$2&amp;") When Barix("&amp;$B$2&amp;",reference:=StartOfSession)="&amp;A48&amp;"", "Bar", "", "Close","5","0","All",,,"False","T","EveryTick"))</f>
        <v>#N/A</v>
      </c>
      <c r="C48" s="161">
        <v>0.50694444444444442</v>
      </c>
      <c r="D48" s="156">
        <f t="shared" ca="1" si="0"/>
        <v>0</v>
      </c>
      <c r="F48" s="156" t="e">
        <f ca="1">IF(D48=0,NA(),RTD("cqg.rtd",,"StudyData", "Close("&amp;$F$2&amp;") When Barix("&amp;$F$2&amp;",reference:=StartOfSession)="&amp;A48&amp;"", "Bar", "", "Close","5","0","All",,,"False","T","EveryTick"))</f>
        <v>#N/A</v>
      </c>
      <c r="H48" s="156" t="e">
        <f ca="1">IF(D48=0,NA(),RTD("cqg.rtd",,"StudyData", "Close("&amp;$H$2&amp;") When Barix("&amp;$H$2&amp;",reference:=StartOfSession)="&amp;A48&amp;"", "Bar", "", "Close","5","0","All",,,"False","T","EveryTick"))</f>
        <v>#N/A</v>
      </c>
      <c r="J48" s="156" t="e">
        <f ca="1">IF(D48=0,NA(),RTD("cqg.rtd",,"StudyData", "Close("&amp;$J$2&amp;") When Barix("&amp;$J$2&amp;",reference:=StartOfSession)="&amp;A48&amp;"", "Bar", "", "Close","5","0","All",,,"False","T","EveryTick"))</f>
        <v>#N/A</v>
      </c>
      <c r="L48" s="156" t="e">
        <f ca="1">IF(D48=0,NA(),RTD("cqg.rtd",,"StudyData", "Close("&amp;$L$2&amp;") When Barix("&amp;$L$2&amp;",reference:=StartOfSession)="&amp;A48&amp;"", "Bar", "", "Close","5","0","All",,,"False","T","EveryTick"))</f>
        <v>#N/A</v>
      </c>
      <c r="N48" s="156" t="e">
        <f ca="1">IF(D48=0,NA(),RTD("cqg.rtd",,"StudyData", "Close("&amp;$N$2&amp;") When Barix("&amp;$N$2&amp;",reference:=StartOfSession)="&amp;A48&amp;"", "Bar", "", "Close","5","0","All",,,"False","T","EveryTick"))</f>
        <v>#N/A</v>
      </c>
      <c r="P48" s="156" t="e">
        <f ca="1">IF(D48=0,NA(),RTD("cqg.rtd",,"StudyData", "Close("&amp;$P$2&amp;") When Barix("&amp;$P$2&amp;",reference:=StartOfSession)="&amp;A48&amp;"", "Bar", "", "Close","5","0","All",,,"False","T","EveryTick"))</f>
        <v>#N/A</v>
      </c>
      <c r="R48" s="156" t="e">
        <f ca="1">IF(D48=0,NA(),RTD("cqg.rtd",,"StudyData", "Close("&amp;$R$2&amp;") When Barix("&amp;$R$2&amp;",reference:=StartOfSession)="&amp;A48&amp;"", "Bar", "", "Close","5","0","All",,,"False","T","EveryTick"))</f>
        <v>#N/A</v>
      </c>
      <c r="T48" s="156" t="e">
        <f ca="1">IF(D48=0,NA(),RTD("cqg.rtd",,"StudyData", "Close("&amp;$T$2&amp;") When Barix("&amp;$T$2&amp;",reference:=StartOfSession)="&amp;A48&amp;"", "Bar", "", "Close","5","0","All",,,"False","T","EveryTick"))</f>
        <v>#N/A</v>
      </c>
      <c r="V48" s="156" t="e">
        <f ca="1">IF(D48=0,NA(),RTD("cqg.rtd",,"StudyData", "Close("&amp;$V$2&amp;") When Barix("&amp;$V$2&amp;",reference:=StartOfSession)="&amp;A48&amp;"", "Bar", "", "Close","5","0","All",,,"False","T","EveryTick"))</f>
        <v>#N/A</v>
      </c>
      <c r="X48" s="156" t="e">
        <f ca="1">IF(D48=0,NA(),RTD("cqg.rtd",,"StudyData", "Close("&amp;$X$2&amp;") When Barix("&amp;$X$2&amp;",reference:=StartOfSession)="&amp;A48&amp;"", "Bar", "", "Close","5","0","All",,,"False","T","EveryTick"))</f>
        <v>#N/A</v>
      </c>
      <c r="Z48" s="156" t="e">
        <f ca="1">IF(D48=0,NA(),RTD("cqg.rtd",,"StudyData", "Close("&amp;$Z$2&amp;") When Barix("&amp;$Z$2&amp;",reference:=StartOfSession)="&amp;A48&amp;"", "Bar", "", "Close","5","0","All",,,"False","T","EveryTick"))</f>
        <v>#N/A</v>
      </c>
      <c r="AB48" s="156" t="e">
        <f ca="1">IF(D48=0,NA(),RTD("cqg.rtd",,"StudyData", "Close("&amp;$AB$2&amp;") When Barix("&amp;$AB$2&amp;",reference:=StartOfSession)="&amp;A48&amp;"", "Bar", "", "Close","5","0","All",,,"False","T","EveryTick"))</f>
        <v>#N/A</v>
      </c>
      <c r="AD48" s="156" t="e">
        <f ca="1">IF(D48=0,NA(),RTD("cqg.rtd",,"StudyData", "Close("&amp;$AD$2&amp;") When Barix("&amp;$AD$2&amp;",reference:=StartOfSession)="&amp;A48&amp;"", "Bar", "", "Close","5","0","All",,,"False","T","EveryTick"))</f>
        <v>#N/A</v>
      </c>
      <c r="AF48" s="156" t="e">
        <f ca="1">IF(D48=0,NA(),RTD("cqg.rtd",,"StudyData", "Close("&amp;$AF$2&amp;") When Barix("&amp;$AF$2&amp;",reference:=StartOfSession)="&amp;A48&amp;"", "Bar", "", "Close","5","0","All",,,"False","T","EveryTick"))</f>
        <v>#N/A</v>
      </c>
      <c r="AH48" s="156" t="e">
        <f ca="1">IF(D48=0,NA(),RTD("cqg.rtd",,"StudyData", "Close("&amp;$AH$2&amp;") When Barix("&amp;$AH$2&amp;",reference:=StartOfSession)="&amp;A48&amp;"", "Bar", "", "Close","5","0","All",,,"False","T","EveryTick"))</f>
        <v>#N/A</v>
      </c>
      <c r="AJ48" s="156" t="e">
        <f ca="1">IF(D48=0,NA(),RTD("cqg.rtd",,"StudyData", "Close("&amp;$AJ$2&amp;") When Barix("&amp;$AJ$2&amp;",reference:=StartOfSession)="&amp;A48&amp;"", "Bar", "", "Close","5","0","All",,,"False","T","EveryTick"))</f>
        <v>#N/A</v>
      </c>
      <c r="AL48" s="156" t="e">
        <f ca="1">IF(D48=0,NA(),RTD("cqg.rtd",,"StudyData", "Close("&amp;$AL$2&amp;") When Barix("&amp;$AL$2&amp;",reference:=StartOfSession)="&amp;A48&amp;"", "Bar", "", "Close","5","0","All",,,"False","T","EveryTick"))</f>
        <v>#N/A</v>
      </c>
      <c r="AN48" s="156" t="e">
        <f ca="1">IF(D48=0,NA(),RTD("cqg.rtd",,"StudyData", "Close("&amp;$AN$2&amp;") When Barix("&amp;$AN$2&amp;",reference:=StartOfSession)="&amp;A48&amp;"", "Bar", "", "Close","5","0","All",,,"False","T","EveryTick"))</f>
        <v>#N/A</v>
      </c>
      <c r="AP48" s="156" t="e">
        <f ca="1">IF(D48=0,NA(),RTD("cqg.rtd",,"StudyData", "Close("&amp;$AP$2&amp;") When Barix("&amp;$AP$2&amp;",reference:=StartOfSession)="&amp;A48&amp;"", "Bar", "", "Close","5","0","All",,,"False","T","EveryTick"))</f>
        <v>#N/A</v>
      </c>
      <c r="AR48" s="156" t="e">
        <f ca="1">IF(D48=0,NA(),RTD("cqg.rtd",,"StudyData", "Close("&amp;$AR$2&amp;") When Barix("&amp;$AR$2&amp;",reference:=StartOfSession)="&amp;A48&amp;"", "Bar", "", "Close","5","0","All",,,"False","T","EveryTick"))</f>
        <v>#N/A</v>
      </c>
      <c r="AT48" s="156" t="e">
        <f ca="1">IF(D48=0,NA(),RTD("cqg.rtd",,"StudyData", "Close("&amp;$AT$2&amp;") When Barix("&amp;$AT$2&amp;",reference:=StartOfSession)="&amp;A48&amp;"", "Bar", "", "Close","5","0","All",,,"False","T","EveryTick"))</f>
        <v>#N/A</v>
      </c>
      <c r="AV48" s="156" t="e">
        <f ca="1">IF(D48=0,NA(),RTD("cqg.rtd",,"StudyData", "Close("&amp;$AV$2&amp;") When Barix("&amp;$AV$2&amp;",reference:=StartOfSession)="&amp;A48&amp;"", "Bar", "", "Close","5","0","All",,,"False","T","EveryTick"))</f>
        <v>#N/A</v>
      </c>
      <c r="AX48" s="156" t="e">
        <f ca="1">IF(D48=0,NA(),RTD("cqg.rtd",,"StudyData", "Close("&amp;$AX$2&amp;") When Barix("&amp;$AX$2&amp;",reference:=StartOfSession)="&amp;A48&amp;"", "Bar", "", "Close","5","0","All",,,"False","T","EveryTick"))</f>
        <v>#N/A</v>
      </c>
      <c r="AZ48" s="156" t="e">
        <f ca="1">IF(D48=0,NA(),RTD("cqg.rtd",,"StudyData", "Close("&amp;$AZ$2&amp;") When Barix("&amp;$AZ$2&amp;",reference:=StartOfSession)="&amp;A48&amp;"", "Bar", "", "Close","5","0","All",,,"False","T","EveryTick"))</f>
        <v>#N/A</v>
      </c>
      <c r="BB48" s="156" t="e">
        <f ca="1">IF(D48=0,NA(),RTD("cqg.rtd",,"StudyData", "Close("&amp;$BB$2&amp;") When Barix("&amp;$BB$2&amp;",reference:=StartOfSession)="&amp;A48&amp;"", "Bar", "", "Close","5","0","All",,,"False","T","EveryTick"))</f>
        <v>#N/A</v>
      </c>
      <c r="BD48" s="156" t="e">
        <f ca="1">IF(D48=0,NA(),RTD("cqg.rtd",,"StudyData", "Close("&amp;$BD$2&amp;") When Barix("&amp;$BD$2&amp;",reference:=StartOfSession)="&amp;A48&amp;"", "Bar", "", "Close","5","0","All",,,"False","T","EveryTick"))</f>
        <v>#N/A</v>
      </c>
      <c r="BF48" s="156" t="e">
        <f ca="1">IF(D48=0,NA(),RTD("cqg.rtd",,"StudyData", "Close("&amp;$BF$2&amp;") When Barix("&amp;$BF$2&amp;",reference:=StartOfSession)="&amp;A48&amp;"", "Bar", "", "Close","5","0","All",,,"False","T","EveryTick"))</f>
        <v>#N/A</v>
      </c>
      <c r="BH48" s="156" t="e">
        <f ca="1">IF(D48=0,NA(),RTD("cqg.rtd",,"StudyData", "Close("&amp;$BH$2&amp;") When Barix("&amp;$BH$2&amp;",reference:=StartOfSession)="&amp;A48&amp;"", "Bar", "", "Close","5","0","All",,,"False","T","EveryTick"))</f>
        <v>#N/A</v>
      </c>
      <c r="BJ48" s="156" t="e">
        <f ca="1">IF(D48=0,NA(),RTD("cqg.rtd",,"StudyData", "Close("&amp;$BJ$2&amp;") When Barix("&amp;$BJ$2&amp;",reference:=StartOfSession)="&amp;A48&amp;"", "Bar", "", "Close","5","0","All",,,"False","T","EveryTick"))</f>
        <v>#N/A</v>
      </c>
    </row>
    <row r="49" spans="1:62" x14ac:dyDescent="0.3">
      <c r="A49" s="156">
        <f t="shared" si="1"/>
        <v>45</v>
      </c>
      <c r="B49" s="160" t="e">
        <f ca="1">IF(D49=0,NA(),RTD("cqg.rtd",,"StudyData", "Close("&amp;$B$2&amp;") When Barix("&amp;$B$2&amp;",reference:=StartOfSession)="&amp;A49&amp;"", "Bar", "", "Close","5","0","All",,,"False","T","EveryTick"))</f>
        <v>#N/A</v>
      </c>
      <c r="C49" s="161">
        <v>0.51041666666666663</v>
      </c>
      <c r="D49" s="156">
        <f t="shared" ca="1" si="0"/>
        <v>0</v>
      </c>
      <c r="F49" s="156" t="e">
        <f ca="1">IF(D49=0,NA(),RTD("cqg.rtd",,"StudyData", "Close("&amp;$F$2&amp;") When Barix("&amp;$F$2&amp;",reference:=StartOfSession)="&amp;A49&amp;"", "Bar", "", "Close","5","0","All",,,"False","T","EveryTick"))</f>
        <v>#N/A</v>
      </c>
      <c r="H49" s="156" t="e">
        <f ca="1">IF(D49=0,NA(),RTD("cqg.rtd",,"StudyData", "Close("&amp;$H$2&amp;") When Barix("&amp;$H$2&amp;",reference:=StartOfSession)="&amp;A49&amp;"", "Bar", "", "Close","5","0","All",,,"False","T","EveryTick"))</f>
        <v>#N/A</v>
      </c>
      <c r="J49" s="156" t="e">
        <f ca="1">IF(D49=0,NA(),RTD("cqg.rtd",,"StudyData", "Close("&amp;$J$2&amp;") When Barix("&amp;$J$2&amp;",reference:=StartOfSession)="&amp;A49&amp;"", "Bar", "", "Close","5","0","All",,,"False","T","EveryTick"))</f>
        <v>#N/A</v>
      </c>
      <c r="L49" s="156" t="e">
        <f ca="1">IF(D49=0,NA(),RTD("cqg.rtd",,"StudyData", "Close("&amp;$L$2&amp;") When Barix("&amp;$L$2&amp;",reference:=StartOfSession)="&amp;A49&amp;"", "Bar", "", "Close","5","0","All",,,"False","T","EveryTick"))</f>
        <v>#N/A</v>
      </c>
      <c r="N49" s="156" t="e">
        <f ca="1">IF(D49=0,NA(),RTD("cqg.rtd",,"StudyData", "Close("&amp;$N$2&amp;") When Barix("&amp;$N$2&amp;",reference:=StartOfSession)="&amp;A49&amp;"", "Bar", "", "Close","5","0","All",,,"False","T","EveryTick"))</f>
        <v>#N/A</v>
      </c>
      <c r="P49" s="156" t="e">
        <f ca="1">IF(D49=0,NA(),RTD("cqg.rtd",,"StudyData", "Close("&amp;$P$2&amp;") When Barix("&amp;$P$2&amp;",reference:=StartOfSession)="&amp;A49&amp;"", "Bar", "", "Close","5","0","All",,,"False","T","EveryTick"))</f>
        <v>#N/A</v>
      </c>
      <c r="R49" s="156" t="e">
        <f ca="1">IF(D49=0,NA(),RTD("cqg.rtd",,"StudyData", "Close("&amp;$R$2&amp;") When Barix("&amp;$R$2&amp;",reference:=StartOfSession)="&amp;A49&amp;"", "Bar", "", "Close","5","0","All",,,"False","T","EveryTick"))</f>
        <v>#N/A</v>
      </c>
      <c r="T49" s="156" t="e">
        <f ca="1">IF(D49=0,NA(),RTD("cqg.rtd",,"StudyData", "Close("&amp;$T$2&amp;") When Barix("&amp;$T$2&amp;",reference:=StartOfSession)="&amp;A49&amp;"", "Bar", "", "Close","5","0","All",,,"False","T","EveryTick"))</f>
        <v>#N/A</v>
      </c>
      <c r="V49" s="156" t="e">
        <f ca="1">IF(D49=0,NA(),RTD("cqg.rtd",,"StudyData", "Close("&amp;$V$2&amp;") When Barix("&amp;$V$2&amp;",reference:=StartOfSession)="&amp;A49&amp;"", "Bar", "", "Close","5","0","All",,,"False","T","EveryTick"))</f>
        <v>#N/A</v>
      </c>
      <c r="X49" s="156" t="e">
        <f ca="1">IF(D49=0,NA(),RTD("cqg.rtd",,"StudyData", "Close("&amp;$X$2&amp;") When Barix("&amp;$X$2&amp;",reference:=StartOfSession)="&amp;A49&amp;"", "Bar", "", "Close","5","0","All",,,"False","T","EveryTick"))</f>
        <v>#N/A</v>
      </c>
      <c r="Z49" s="156" t="e">
        <f ca="1">IF(D49=0,NA(),RTD("cqg.rtd",,"StudyData", "Close("&amp;$Z$2&amp;") When Barix("&amp;$Z$2&amp;",reference:=StartOfSession)="&amp;A49&amp;"", "Bar", "", "Close","5","0","All",,,"False","T","EveryTick"))</f>
        <v>#N/A</v>
      </c>
      <c r="AB49" s="156" t="e">
        <f ca="1">IF(D49=0,NA(),RTD("cqg.rtd",,"StudyData", "Close("&amp;$AB$2&amp;") When Barix("&amp;$AB$2&amp;",reference:=StartOfSession)="&amp;A49&amp;"", "Bar", "", "Close","5","0","All",,,"False","T","EveryTick"))</f>
        <v>#N/A</v>
      </c>
      <c r="AD49" s="156" t="e">
        <f ca="1">IF(D49=0,NA(),RTD("cqg.rtd",,"StudyData", "Close("&amp;$AD$2&amp;") When Barix("&amp;$AD$2&amp;",reference:=StartOfSession)="&amp;A49&amp;"", "Bar", "", "Close","5","0","All",,,"False","T","EveryTick"))</f>
        <v>#N/A</v>
      </c>
      <c r="AF49" s="156" t="e">
        <f ca="1">IF(D49=0,NA(),RTD("cqg.rtd",,"StudyData", "Close("&amp;$AF$2&amp;") When Barix("&amp;$AF$2&amp;",reference:=StartOfSession)="&amp;A49&amp;"", "Bar", "", "Close","5","0","All",,,"False","T","EveryTick"))</f>
        <v>#N/A</v>
      </c>
      <c r="AH49" s="156" t="e">
        <f ca="1">IF(D49=0,NA(),RTD("cqg.rtd",,"StudyData", "Close("&amp;$AH$2&amp;") When Barix("&amp;$AH$2&amp;",reference:=StartOfSession)="&amp;A49&amp;"", "Bar", "", "Close","5","0","All",,,"False","T","EveryTick"))</f>
        <v>#N/A</v>
      </c>
      <c r="AJ49" s="156" t="e">
        <f ca="1">IF(D49=0,NA(),RTD("cqg.rtd",,"StudyData", "Close("&amp;$AJ$2&amp;") When Barix("&amp;$AJ$2&amp;",reference:=StartOfSession)="&amp;A49&amp;"", "Bar", "", "Close","5","0","All",,,"False","T","EveryTick"))</f>
        <v>#N/A</v>
      </c>
      <c r="AL49" s="156" t="e">
        <f ca="1">IF(D49=0,NA(),RTD("cqg.rtd",,"StudyData", "Close("&amp;$AL$2&amp;") When Barix("&amp;$AL$2&amp;",reference:=StartOfSession)="&amp;A49&amp;"", "Bar", "", "Close","5","0","All",,,"False","T","EveryTick"))</f>
        <v>#N/A</v>
      </c>
      <c r="AN49" s="156" t="e">
        <f ca="1">IF(D49=0,NA(),RTD("cqg.rtd",,"StudyData", "Close("&amp;$AN$2&amp;") When Barix("&amp;$AN$2&amp;",reference:=StartOfSession)="&amp;A49&amp;"", "Bar", "", "Close","5","0","All",,,"False","T","EveryTick"))</f>
        <v>#N/A</v>
      </c>
      <c r="AP49" s="156" t="e">
        <f ca="1">IF(D49=0,NA(),RTD("cqg.rtd",,"StudyData", "Close("&amp;$AP$2&amp;") When Barix("&amp;$AP$2&amp;",reference:=StartOfSession)="&amp;A49&amp;"", "Bar", "", "Close","5","0","All",,,"False","T","EveryTick"))</f>
        <v>#N/A</v>
      </c>
      <c r="AR49" s="156" t="e">
        <f ca="1">IF(D49=0,NA(),RTD("cqg.rtd",,"StudyData", "Close("&amp;$AR$2&amp;") When Barix("&amp;$AR$2&amp;",reference:=StartOfSession)="&amp;A49&amp;"", "Bar", "", "Close","5","0","All",,,"False","T","EveryTick"))</f>
        <v>#N/A</v>
      </c>
      <c r="AT49" s="156" t="e">
        <f ca="1">IF(D49=0,NA(),RTD("cqg.rtd",,"StudyData", "Close("&amp;$AT$2&amp;") When Barix("&amp;$AT$2&amp;",reference:=StartOfSession)="&amp;A49&amp;"", "Bar", "", "Close","5","0","All",,,"False","T","EveryTick"))</f>
        <v>#N/A</v>
      </c>
      <c r="AV49" s="156" t="e">
        <f ca="1">IF(D49=0,NA(),RTD("cqg.rtd",,"StudyData", "Close("&amp;$AV$2&amp;") When Barix("&amp;$AV$2&amp;",reference:=StartOfSession)="&amp;A49&amp;"", "Bar", "", "Close","5","0","All",,,"False","T","EveryTick"))</f>
        <v>#N/A</v>
      </c>
      <c r="AX49" s="156" t="e">
        <f ca="1">IF(D49=0,NA(),RTD("cqg.rtd",,"StudyData", "Close("&amp;$AX$2&amp;") When Barix("&amp;$AX$2&amp;",reference:=StartOfSession)="&amp;A49&amp;"", "Bar", "", "Close","5","0","All",,,"False","T","EveryTick"))</f>
        <v>#N/A</v>
      </c>
      <c r="AZ49" s="156" t="e">
        <f ca="1">IF(D49=0,NA(),RTD("cqg.rtd",,"StudyData", "Close("&amp;$AZ$2&amp;") When Barix("&amp;$AZ$2&amp;",reference:=StartOfSession)="&amp;A49&amp;"", "Bar", "", "Close","5","0","All",,,"False","T","EveryTick"))</f>
        <v>#N/A</v>
      </c>
      <c r="BB49" s="156" t="e">
        <f ca="1">IF(D49=0,NA(),RTD("cqg.rtd",,"StudyData", "Close("&amp;$BB$2&amp;") When Barix("&amp;$BB$2&amp;",reference:=StartOfSession)="&amp;A49&amp;"", "Bar", "", "Close","5","0","All",,,"False","T","EveryTick"))</f>
        <v>#N/A</v>
      </c>
      <c r="BD49" s="156" t="e">
        <f ca="1">IF(D49=0,NA(),RTD("cqg.rtd",,"StudyData", "Close("&amp;$BD$2&amp;") When Barix("&amp;$BD$2&amp;",reference:=StartOfSession)="&amp;A49&amp;"", "Bar", "", "Close","5","0","All",,,"False","T","EveryTick"))</f>
        <v>#N/A</v>
      </c>
      <c r="BF49" s="156" t="e">
        <f ca="1">IF(D49=0,NA(),RTD("cqg.rtd",,"StudyData", "Close("&amp;$BF$2&amp;") When Barix("&amp;$BF$2&amp;",reference:=StartOfSession)="&amp;A49&amp;"", "Bar", "", "Close","5","0","All",,,"False","T","EveryTick"))</f>
        <v>#N/A</v>
      </c>
      <c r="BH49" s="156" t="e">
        <f ca="1">IF(D49=0,NA(),RTD("cqg.rtd",,"StudyData", "Close("&amp;$BH$2&amp;") When Barix("&amp;$BH$2&amp;",reference:=StartOfSession)="&amp;A49&amp;"", "Bar", "", "Close","5","0","All",,,"False","T","EveryTick"))</f>
        <v>#N/A</v>
      </c>
      <c r="BJ49" s="156" t="e">
        <f ca="1">IF(D49=0,NA(),RTD("cqg.rtd",,"StudyData", "Close("&amp;$BJ$2&amp;") When Barix("&amp;$BJ$2&amp;",reference:=StartOfSession)="&amp;A49&amp;"", "Bar", "", "Close","5","0","All",,,"False","T","EveryTick"))</f>
        <v>#N/A</v>
      </c>
    </row>
    <row r="50" spans="1:62" x14ac:dyDescent="0.3">
      <c r="A50" s="156">
        <f t="shared" si="1"/>
        <v>46</v>
      </c>
      <c r="B50" s="160" t="e">
        <f ca="1">IF(D50=0,NA(),RTD("cqg.rtd",,"StudyData", "Close("&amp;$B$2&amp;") When Barix("&amp;$B$2&amp;",reference:=StartOfSession)="&amp;A50&amp;"", "Bar", "", "Close","5","0","All",,,"False","T","EveryTick"))</f>
        <v>#N/A</v>
      </c>
      <c r="C50" s="161">
        <v>0.51388888888888895</v>
      </c>
      <c r="D50" s="156">
        <f t="shared" ca="1" si="0"/>
        <v>0</v>
      </c>
      <c r="F50" s="156" t="e">
        <f ca="1">IF(D50=0,NA(),RTD("cqg.rtd",,"StudyData", "Close("&amp;$F$2&amp;") When Barix("&amp;$F$2&amp;",reference:=StartOfSession)="&amp;A50&amp;"", "Bar", "", "Close","5","0","All",,,"False","T","EveryTick"))</f>
        <v>#N/A</v>
      </c>
      <c r="H50" s="156" t="e">
        <f ca="1">IF(D50=0,NA(),RTD("cqg.rtd",,"StudyData", "Close("&amp;$H$2&amp;") When Barix("&amp;$H$2&amp;",reference:=StartOfSession)="&amp;A50&amp;"", "Bar", "", "Close","5","0","All",,,"False","T","EveryTick"))</f>
        <v>#N/A</v>
      </c>
      <c r="J50" s="156" t="e">
        <f ca="1">IF(D50=0,NA(),RTD("cqg.rtd",,"StudyData", "Close("&amp;$J$2&amp;") When Barix("&amp;$J$2&amp;",reference:=StartOfSession)="&amp;A50&amp;"", "Bar", "", "Close","5","0","All",,,"False","T","EveryTick"))</f>
        <v>#N/A</v>
      </c>
      <c r="L50" s="156" t="e">
        <f ca="1">IF(D50=0,NA(),RTD("cqg.rtd",,"StudyData", "Close("&amp;$L$2&amp;") When Barix("&amp;$L$2&amp;",reference:=StartOfSession)="&amp;A50&amp;"", "Bar", "", "Close","5","0","All",,,"False","T","EveryTick"))</f>
        <v>#N/A</v>
      </c>
      <c r="N50" s="156" t="e">
        <f ca="1">IF(D50=0,NA(),RTD("cqg.rtd",,"StudyData", "Close("&amp;$N$2&amp;") When Barix("&amp;$N$2&amp;",reference:=StartOfSession)="&amp;A50&amp;"", "Bar", "", "Close","5","0","All",,,"False","T","EveryTick"))</f>
        <v>#N/A</v>
      </c>
      <c r="P50" s="156" t="e">
        <f ca="1">IF(D50=0,NA(),RTD("cqg.rtd",,"StudyData", "Close("&amp;$P$2&amp;") When Barix("&amp;$P$2&amp;",reference:=StartOfSession)="&amp;A50&amp;"", "Bar", "", "Close","5","0","All",,,"False","T","EveryTick"))</f>
        <v>#N/A</v>
      </c>
      <c r="R50" s="156" t="e">
        <f ca="1">IF(D50=0,NA(),RTD("cqg.rtd",,"StudyData", "Close("&amp;$R$2&amp;") When Barix("&amp;$R$2&amp;",reference:=StartOfSession)="&amp;A50&amp;"", "Bar", "", "Close","5","0","All",,,"False","T","EveryTick"))</f>
        <v>#N/A</v>
      </c>
      <c r="T50" s="156" t="e">
        <f ca="1">IF(D50=0,NA(),RTD("cqg.rtd",,"StudyData", "Close("&amp;$T$2&amp;") When Barix("&amp;$T$2&amp;",reference:=StartOfSession)="&amp;A50&amp;"", "Bar", "", "Close","5","0","All",,,"False","T","EveryTick"))</f>
        <v>#N/A</v>
      </c>
      <c r="V50" s="156" t="e">
        <f ca="1">IF(D50=0,NA(),RTD("cqg.rtd",,"StudyData", "Close("&amp;$V$2&amp;") When Barix("&amp;$V$2&amp;",reference:=StartOfSession)="&amp;A50&amp;"", "Bar", "", "Close","5","0","All",,,"False","T","EveryTick"))</f>
        <v>#N/A</v>
      </c>
      <c r="X50" s="156" t="e">
        <f ca="1">IF(D50=0,NA(),RTD("cqg.rtd",,"StudyData", "Close("&amp;$X$2&amp;") When Barix("&amp;$X$2&amp;",reference:=StartOfSession)="&amp;A50&amp;"", "Bar", "", "Close","5","0","All",,,"False","T","EveryTick"))</f>
        <v>#N/A</v>
      </c>
      <c r="Z50" s="156" t="e">
        <f ca="1">IF(D50=0,NA(),RTD("cqg.rtd",,"StudyData", "Close("&amp;$Z$2&amp;") When Barix("&amp;$Z$2&amp;",reference:=StartOfSession)="&amp;A50&amp;"", "Bar", "", "Close","5","0","All",,,"False","T","EveryTick"))</f>
        <v>#N/A</v>
      </c>
      <c r="AB50" s="156" t="e">
        <f ca="1">IF(D50=0,NA(),RTD("cqg.rtd",,"StudyData", "Close("&amp;$AB$2&amp;") When Barix("&amp;$AB$2&amp;",reference:=StartOfSession)="&amp;A50&amp;"", "Bar", "", "Close","5","0","All",,,"False","T","EveryTick"))</f>
        <v>#N/A</v>
      </c>
      <c r="AD50" s="156" t="e">
        <f ca="1">IF(D50=0,NA(),RTD("cqg.rtd",,"StudyData", "Close("&amp;$AD$2&amp;") When Barix("&amp;$AD$2&amp;",reference:=StartOfSession)="&amp;A50&amp;"", "Bar", "", "Close","5","0","All",,,"False","T","EveryTick"))</f>
        <v>#N/A</v>
      </c>
      <c r="AF50" s="156" t="e">
        <f ca="1">IF(D50=0,NA(),RTD("cqg.rtd",,"StudyData", "Close("&amp;$AF$2&amp;") When Barix("&amp;$AF$2&amp;",reference:=StartOfSession)="&amp;A50&amp;"", "Bar", "", "Close","5","0","All",,,"False","T","EveryTick"))</f>
        <v>#N/A</v>
      </c>
      <c r="AH50" s="156" t="e">
        <f ca="1">IF(D50=0,NA(),RTD("cqg.rtd",,"StudyData", "Close("&amp;$AH$2&amp;") When Barix("&amp;$AH$2&amp;",reference:=StartOfSession)="&amp;A50&amp;"", "Bar", "", "Close","5","0","All",,,"False","T","EveryTick"))</f>
        <v>#N/A</v>
      </c>
      <c r="AJ50" s="156" t="e">
        <f ca="1">IF(D50=0,NA(),RTD("cqg.rtd",,"StudyData", "Close("&amp;$AJ$2&amp;") When Barix("&amp;$AJ$2&amp;",reference:=StartOfSession)="&amp;A50&amp;"", "Bar", "", "Close","5","0","All",,,"False","T","EveryTick"))</f>
        <v>#N/A</v>
      </c>
      <c r="AL50" s="156" t="e">
        <f ca="1">IF(D50=0,NA(),RTD("cqg.rtd",,"StudyData", "Close("&amp;$AL$2&amp;") When Barix("&amp;$AL$2&amp;",reference:=StartOfSession)="&amp;A50&amp;"", "Bar", "", "Close","5","0","All",,,"False","T","EveryTick"))</f>
        <v>#N/A</v>
      </c>
      <c r="AN50" s="156" t="e">
        <f ca="1">IF(D50=0,NA(),RTD("cqg.rtd",,"StudyData", "Close("&amp;$AN$2&amp;") When Barix("&amp;$AN$2&amp;",reference:=StartOfSession)="&amp;A50&amp;"", "Bar", "", "Close","5","0","All",,,"False","T","EveryTick"))</f>
        <v>#N/A</v>
      </c>
      <c r="AP50" s="156" t="e">
        <f ca="1">IF(D50=0,NA(),RTD("cqg.rtd",,"StudyData", "Close("&amp;$AP$2&amp;") When Barix("&amp;$AP$2&amp;",reference:=StartOfSession)="&amp;A50&amp;"", "Bar", "", "Close","5","0","All",,,"False","T","EveryTick"))</f>
        <v>#N/A</v>
      </c>
      <c r="AR50" s="156" t="e">
        <f ca="1">IF(D50=0,NA(),RTD("cqg.rtd",,"StudyData", "Close("&amp;$AR$2&amp;") When Barix("&amp;$AR$2&amp;",reference:=StartOfSession)="&amp;A50&amp;"", "Bar", "", "Close","5","0","All",,,"False","T","EveryTick"))</f>
        <v>#N/A</v>
      </c>
      <c r="AT50" s="156" t="e">
        <f ca="1">IF(D50=0,NA(),RTD("cqg.rtd",,"StudyData", "Close("&amp;$AT$2&amp;") When Barix("&amp;$AT$2&amp;",reference:=StartOfSession)="&amp;A50&amp;"", "Bar", "", "Close","5","0","All",,,"False","T","EveryTick"))</f>
        <v>#N/A</v>
      </c>
      <c r="AV50" s="156" t="e">
        <f ca="1">IF(D50=0,NA(),RTD("cqg.rtd",,"StudyData", "Close("&amp;$AV$2&amp;") When Barix("&amp;$AV$2&amp;",reference:=StartOfSession)="&amp;A50&amp;"", "Bar", "", "Close","5","0","All",,,"False","T","EveryTick"))</f>
        <v>#N/A</v>
      </c>
      <c r="AX50" s="156" t="e">
        <f ca="1">IF(D50=0,NA(),RTD("cqg.rtd",,"StudyData", "Close("&amp;$AX$2&amp;") When Barix("&amp;$AX$2&amp;",reference:=StartOfSession)="&amp;A50&amp;"", "Bar", "", "Close","5","0","All",,,"False","T","EveryTick"))</f>
        <v>#N/A</v>
      </c>
      <c r="AZ50" s="156" t="e">
        <f ca="1">IF(D50=0,NA(),RTD("cqg.rtd",,"StudyData", "Close("&amp;$AZ$2&amp;") When Barix("&amp;$AZ$2&amp;",reference:=StartOfSession)="&amp;A50&amp;"", "Bar", "", "Close","5","0","All",,,"False","T","EveryTick"))</f>
        <v>#N/A</v>
      </c>
      <c r="BB50" s="156" t="e">
        <f ca="1">IF(D50=0,NA(),RTD("cqg.rtd",,"StudyData", "Close("&amp;$BB$2&amp;") When Barix("&amp;$BB$2&amp;",reference:=StartOfSession)="&amp;A50&amp;"", "Bar", "", "Close","5","0","All",,,"False","T","EveryTick"))</f>
        <v>#N/A</v>
      </c>
      <c r="BD50" s="156" t="e">
        <f ca="1">IF(D50=0,NA(),RTD("cqg.rtd",,"StudyData", "Close("&amp;$BD$2&amp;") When Barix("&amp;$BD$2&amp;",reference:=StartOfSession)="&amp;A50&amp;"", "Bar", "", "Close","5","0","All",,,"False","T","EveryTick"))</f>
        <v>#N/A</v>
      </c>
      <c r="BF50" s="156" t="e">
        <f ca="1">IF(D50=0,NA(),RTD("cqg.rtd",,"StudyData", "Close("&amp;$BF$2&amp;") When Barix("&amp;$BF$2&amp;",reference:=StartOfSession)="&amp;A50&amp;"", "Bar", "", "Close","5","0","All",,,"False","T","EveryTick"))</f>
        <v>#N/A</v>
      </c>
      <c r="BH50" s="156" t="e">
        <f ca="1">IF(D50=0,NA(),RTD("cqg.rtd",,"StudyData", "Close("&amp;$BH$2&amp;") When Barix("&amp;$BH$2&amp;",reference:=StartOfSession)="&amp;A50&amp;"", "Bar", "", "Close","5","0","All",,,"False","T","EveryTick"))</f>
        <v>#N/A</v>
      </c>
      <c r="BJ50" s="156" t="e">
        <f ca="1">IF(D50=0,NA(),RTD("cqg.rtd",,"StudyData", "Close("&amp;$BJ$2&amp;") When Barix("&amp;$BJ$2&amp;",reference:=StartOfSession)="&amp;A50&amp;"", "Bar", "", "Close","5","0","All",,,"False","T","EveryTick"))</f>
        <v>#N/A</v>
      </c>
    </row>
    <row r="51" spans="1:62" x14ac:dyDescent="0.3">
      <c r="A51" s="156">
        <f t="shared" si="1"/>
        <v>47</v>
      </c>
      <c r="B51" s="160" t="e">
        <f ca="1">IF(D51=0,NA(),RTD("cqg.rtd",,"StudyData", "Close("&amp;$B$2&amp;") When Barix("&amp;$B$2&amp;",reference:=StartOfSession)="&amp;A51&amp;"", "Bar", "", "Close","5","0","All",,,"False","T","EveryTick"))</f>
        <v>#N/A</v>
      </c>
      <c r="C51" s="161">
        <v>0.51736111111111105</v>
      </c>
      <c r="D51" s="156">
        <f t="shared" ca="1" si="0"/>
        <v>0</v>
      </c>
      <c r="F51" s="156" t="e">
        <f ca="1">IF(D51=0,NA(),RTD("cqg.rtd",,"StudyData", "Close("&amp;$F$2&amp;") When Barix("&amp;$F$2&amp;",reference:=StartOfSession)="&amp;A51&amp;"", "Bar", "", "Close","5","0","All",,,"False","T","EveryTick"))</f>
        <v>#N/A</v>
      </c>
      <c r="H51" s="156" t="e">
        <f ca="1">IF(D51=0,NA(),RTD("cqg.rtd",,"StudyData", "Close("&amp;$H$2&amp;") When Barix("&amp;$H$2&amp;",reference:=StartOfSession)="&amp;A51&amp;"", "Bar", "", "Close","5","0","All",,,"False","T","EveryTick"))</f>
        <v>#N/A</v>
      </c>
      <c r="J51" s="156" t="e">
        <f ca="1">IF(D51=0,NA(),RTD("cqg.rtd",,"StudyData", "Close("&amp;$J$2&amp;") When Barix("&amp;$J$2&amp;",reference:=StartOfSession)="&amp;A51&amp;"", "Bar", "", "Close","5","0","All",,,"False","T","EveryTick"))</f>
        <v>#N/A</v>
      </c>
      <c r="L51" s="156" t="e">
        <f ca="1">IF(D51=0,NA(),RTD("cqg.rtd",,"StudyData", "Close("&amp;$L$2&amp;") When Barix("&amp;$L$2&amp;",reference:=StartOfSession)="&amp;A51&amp;"", "Bar", "", "Close","5","0","All",,,"False","T","EveryTick"))</f>
        <v>#N/A</v>
      </c>
      <c r="N51" s="156" t="e">
        <f ca="1">IF(D51=0,NA(),RTD("cqg.rtd",,"StudyData", "Close("&amp;$N$2&amp;") When Barix("&amp;$N$2&amp;",reference:=StartOfSession)="&amp;A51&amp;"", "Bar", "", "Close","5","0","All",,,"False","T","EveryTick"))</f>
        <v>#N/A</v>
      </c>
      <c r="P51" s="156" t="e">
        <f ca="1">IF(D51=0,NA(),RTD("cqg.rtd",,"StudyData", "Close("&amp;$P$2&amp;") When Barix("&amp;$P$2&amp;",reference:=StartOfSession)="&amp;A51&amp;"", "Bar", "", "Close","5","0","All",,,"False","T","EveryTick"))</f>
        <v>#N/A</v>
      </c>
      <c r="R51" s="156" t="e">
        <f ca="1">IF(D51=0,NA(),RTD("cqg.rtd",,"StudyData", "Close("&amp;$R$2&amp;") When Barix("&amp;$R$2&amp;",reference:=StartOfSession)="&amp;A51&amp;"", "Bar", "", "Close","5","0","All",,,"False","T","EveryTick"))</f>
        <v>#N/A</v>
      </c>
      <c r="T51" s="156" t="e">
        <f ca="1">IF(D51=0,NA(),RTD("cqg.rtd",,"StudyData", "Close("&amp;$T$2&amp;") When Barix("&amp;$T$2&amp;",reference:=StartOfSession)="&amp;A51&amp;"", "Bar", "", "Close","5","0","All",,,"False","T","EveryTick"))</f>
        <v>#N/A</v>
      </c>
      <c r="V51" s="156" t="e">
        <f ca="1">IF(D51=0,NA(),RTD("cqg.rtd",,"StudyData", "Close("&amp;$V$2&amp;") When Barix("&amp;$V$2&amp;",reference:=StartOfSession)="&amp;A51&amp;"", "Bar", "", "Close","5","0","All",,,"False","T","EveryTick"))</f>
        <v>#N/A</v>
      </c>
      <c r="X51" s="156" t="e">
        <f ca="1">IF(D51=0,NA(),RTD("cqg.rtd",,"StudyData", "Close("&amp;$X$2&amp;") When Barix("&amp;$X$2&amp;",reference:=StartOfSession)="&amp;A51&amp;"", "Bar", "", "Close","5","0","All",,,"False","T","EveryTick"))</f>
        <v>#N/A</v>
      </c>
      <c r="Z51" s="156" t="e">
        <f ca="1">IF(D51=0,NA(),RTD("cqg.rtd",,"StudyData", "Close("&amp;$Z$2&amp;") When Barix("&amp;$Z$2&amp;",reference:=StartOfSession)="&amp;A51&amp;"", "Bar", "", "Close","5","0","All",,,"False","T","EveryTick"))</f>
        <v>#N/A</v>
      </c>
      <c r="AB51" s="156" t="e">
        <f ca="1">IF(D51=0,NA(),RTD("cqg.rtd",,"StudyData", "Close("&amp;$AB$2&amp;") When Barix("&amp;$AB$2&amp;",reference:=StartOfSession)="&amp;A51&amp;"", "Bar", "", "Close","5","0","All",,,"False","T","EveryTick"))</f>
        <v>#N/A</v>
      </c>
      <c r="AD51" s="156" t="e">
        <f ca="1">IF(D51=0,NA(),RTD("cqg.rtd",,"StudyData", "Close("&amp;$AD$2&amp;") When Barix("&amp;$AD$2&amp;",reference:=StartOfSession)="&amp;A51&amp;"", "Bar", "", "Close","5","0","All",,,"False","T","EveryTick"))</f>
        <v>#N/A</v>
      </c>
      <c r="AF51" s="156" t="e">
        <f ca="1">IF(D51=0,NA(),RTD("cqg.rtd",,"StudyData", "Close("&amp;$AF$2&amp;") When Barix("&amp;$AF$2&amp;",reference:=StartOfSession)="&amp;A51&amp;"", "Bar", "", "Close","5","0","All",,,"False","T","EveryTick"))</f>
        <v>#N/A</v>
      </c>
      <c r="AH51" s="156" t="e">
        <f ca="1">IF(D51=0,NA(),RTD("cqg.rtd",,"StudyData", "Close("&amp;$AH$2&amp;") When Barix("&amp;$AH$2&amp;",reference:=StartOfSession)="&amp;A51&amp;"", "Bar", "", "Close","5","0","All",,,"False","T","EveryTick"))</f>
        <v>#N/A</v>
      </c>
      <c r="AJ51" s="156" t="e">
        <f ca="1">IF(D51=0,NA(),RTD("cqg.rtd",,"StudyData", "Close("&amp;$AJ$2&amp;") When Barix("&amp;$AJ$2&amp;",reference:=StartOfSession)="&amp;A51&amp;"", "Bar", "", "Close","5","0","All",,,"False","T","EveryTick"))</f>
        <v>#N/A</v>
      </c>
      <c r="AL51" s="156" t="e">
        <f ca="1">IF(D51=0,NA(),RTD("cqg.rtd",,"StudyData", "Close("&amp;$AL$2&amp;") When Barix("&amp;$AL$2&amp;",reference:=StartOfSession)="&amp;A51&amp;"", "Bar", "", "Close","5","0","All",,,"False","T","EveryTick"))</f>
        <v>#N/A</v>
      </c>
      <c r="AN51" s="156" t="e">
        <f ca="1">IF(D51=0,NA(),RTD("cqg.rtd",,"StudyData", "Close("&amp;$AN$2&amp;") When Barix("&amp;$AN$2&amp;",reference:=StartOfSession)="&amp;A51&amp;"", "Bar", "", "Close","5","0","All",,,"False","T","EveryTick"))</f>
        <v>#N/A</v>
      </c>
      <c r="AP51" s="156" t="e">
        <f ca="1">IF(D51=0,NA(),RTD("cqg.rtd",,"StudyData", "Close("&amp;$AP$2&amp;") When Barix("&amp;$AP$2&amp;",reference:=StartOfSession)="&amp;A51&amp;"", "Bar", "", "Close","5","0","All",,,"False","T","EveryTick"))</f>
        <v>#N/A</v>
      </c>
      <c r="AR51" s="156" t="e">
        <f ca="1">IF(D51=0,NA(),RTD("cqg.rtd",,"StudyData", "Close("&amp;$AR$2&amp;") When Barix("&amp;$AR$2&amp;",reference:=StartOfSession)="&amp;A51&amp;"", "Bar", "", "Close","5","0","All",,,"False","T","EveryTick"))</f>
        <v>#N/A</v>
      </c>
      <c r="AT51" s="156" t="e">
        <f ca="1">IF(D51=0,NA(),RTD("cqg.rtd",,"StudyData", "Close("&amp;$AT$2&amp;") When Barix("&amp;$AT$2&amp;",reference:=StartOfSession)="&amp;A51&amp;"", "Bar", "", "Close","5","0","All",,,"False","T","EveryTick"))</f>
        <v>#N/A</v>
      </c>
      <c r="AV51" s="156" t="e">
        <f ca="1">IF(D51=0,NA(),RTD("cqg.rtd",,"StudyData", "Close("&amp;$AV$2&amp;") When Barix("&amp;$AV$2&amp;",reference:=StartOfSession)="&amp;A51&amp;"", "Bar", "", "Close","5","0","All",,,"False","T","EveryTick"))</f>
        <v>#N/A</v>
      </c>
      <c r="AX51" s="156" t="e">
        <f ca="1">IF(D51=0,NA(),RTD("cqg.rtd",,"StudyData", "Close("&amp;$AX$2&amp;") When Barix("&amp;$AX$2&amp;",reference:=StartOfSession)="&amp;A51&amp;"", "Bar", "", "Close","5","0","All",,,"False","T","EveryTick"))</f>
        <v>#N/A</v>
      </c>
      <c r="AZ51" s="156" t="e">
        <f ca="1">IF(D51=0,NA(),RTD("cqg.rtd",,"StudyData", "Close("&amp;$AZ$2&amp;") When Barix("&amp;$AZ$2&amp;",reference:=StartOfSession)="&amp;A51&amp;"", "Bar", "", "Close","5","0","All",,,"False","T","EveryTick"))</f>
        <v>#N/A</v>
      </c>
      <c r="BB51" s="156" t="e">
        <f ca="1">IF(D51=0,NA(),RTD("cqg.rtd",,"StudyData", "Close("&amp;$BB$2&amp;") When Barix("&amp;$BB$2&amp;",reference:=StartOfSession)="&amp;A51&amp;"", "Bar", "", "Close","5","0","All",,,"False","T","EveryTick"))</f>
        <v>#N/A</v>
      </c>
      <c r="BD51" s="156" t="e">
        <f ca="1">IF(D51=0,NA(),RTD("cqg.rtd",,"StudyData", "Close("&amp;$BD$2&amp;") When Barix("&amp;$BD$2&amp;",reference:=StartOfSession)="&amp;A51&amp;"", "Bar", "", "Close","5","0","All",,,"False","T","EveryTick"))</f>
        <v>#N/A</v>
      </c>
      <c r="BF51" s="156" t="e">
        <f ca="1">IF(D51=0,NA(),RTD("cqg.rtd",,"StudyData", "Close("&amp;$BF$2&amp;") When Barix("&amp;$BF$2&amp;",reference:=StartOfSession)="&amp;A51&amp;"", "Bar", "", "Close","5","0","All",,,"False","T","EveryTick"))</f>
        <v>#N/A</v>
      </c>
      <c r="BH51" s="156" t="e">
        <f ca="1">IF(D51=0,NA(),RTD("cqg.rtd",,"StudyData", "Close("&amp;$BH$2&amp;") When Barix("&amp;$BH$2&amp;",reference:=StartOfSession)="&amp;A51&amp;"", "Bar", "", "Close","5","0","All",,,"False","T","EveryTick"))</f>
        <v>#N/A</v>
      </c>
      <c r="BJ51" s="156" t="e">
        <f ca="1">IF(D51=0,NA(),RTD("cqg.rtd",,"StudyData", "Close("&amp;$BJ$2&amp;") When Barix("&amp;$BJ$2&amp;",reference:=StartOfSession)="&amp;A51&amp;"", "Bar", "", "Close","5","0","All",,,"False","T","EveryTick"))</f>
        <v>#N/A</v>
      </c>
    </row>
    <row r="52" spans="1:62" x14ac:dyDescent="0.3">
      <c r="A52" s="156">
        <f t="shared" si="1"/>
        <v>48</v>
      </c>
      <c r="B52" s="160" t="e">
        <f ca="1">IF(D52=0,NA(),RTD("cqg.rtd",,"StudyData", "Close("&amp;$B$2&amp;") When Barix("&amp;$B$2&amp;",reference:=StartOfSession)="&amp;A52&amp;"", "Bar", "", "Close","5","0","All",,,"False","T","EveryTick"))</f>
        <v>#N/A</v>
      </c>
      <c r="C52" s="161">
        <v>0.52083333333333337</v>
      </c>
      <c r="D52" s="156">
        <f t="shared" ca="1" si="0"/>
        <v>0</v>
      </c>
      <c r="F52" s="156" t="e">
        <f ca="1">IF(D52=0,NA(),RTD("cqg.rtd",,"StudyData", "Close("&amp;$F$2&amp;") When Barix("&amp;$F$2&amp;",reference:=StartOfSession)="&amp;A52&amp;"", "Bar", "", "Close","5","0","All",,,"False","T","EveryTick"))</f>
        <v>#N/A</v>
      </c>
      <c r="H52" s="156" t="e">
        <f ca="1">IF(D52=0,NA(),RTD("cqg.rtd",,"StudyData", "Close("&amp;$H$2&amp;") When Barix("&amp;$H$2&amp;",reference:=StartOfSession)="&amp;A52&amp;"", "Bar", "", "Close","5","0","All",,,"False","T","EveryTick"))</f>
        <v>#N/A</v>
      </c>
      <c r="J52" s="156" t="e">
        <f ca="1">IF(D52=0,NA(),RTD("cqg.rtd",,"StudyData", "Close("&amp;$J$2&amp;") When Barix("&amp;$J$2&amp;",reference:=StartOfSession)="&amp;A52&amp;"", "Bar", "", "Close","5","0","All",,,"False","T","EveryTick"))</f>
        <v>#N/A</v>
      </c>
      <c r="L52" s="156" t="e">
        <f ca="1">IF(D52=0,NA(),RTD("cqg.rtd",,"StudyData", "Close("&amp;$L$2&amp;") When Barix("&amp;$L$2&amp;",reference:=StartOfSession)="&amp;A52&amp;"", "Bar", "", "Close","5","0","All",,,"False","T","EveryTick"))</f>
        <v>#N/A</v>
      </c>
      <c r="N52" s="156" t="e">
        <f ca="1">IF(D52=0,NA(),RTD("cqg.rtd",,"StudyData", "Close("&amp;$N$2&amp;") When Barix("&amp;$N$2&amp;",reference:=StartOfSession)="&amp;A52&amp;"", "Bar", "", "Close","5","0","All",,,"False","T","EveryTick"))</f>
        <v>#N/A</v>
      </c>
      <c r="P52" s="156" t="e">
        <f ca="1">IF(D52=0,NA(),RTD("cqg.rtd",,"StudyData", "Close("&amp;$P$2&amp;") When Barix("&amp;$P$2&amp;",reference:=StartOfSession)="&amp;A52&amp;"", "Bar", "", "Close","5","0","All",,,"False","T","EveryTick"))</f>
        <v>#N/A</v>
      </c>
      <c r="R52" s="156" t="e">
        <f ca="1">IF(D52=0,NA(),RTD("cqg.rtd",,"StudyData", "Close("&amp;$R$2&amp;") When Barix("&amp;$R$2&amp;",reference:=StartOfSession)="&amp;A52&amp;"", "Bar", "", "Close","5","0","All",,,"False","T","EveryTick"))</f>
        <v>#N/A</v>
      </c>
      <c r="T52" s="156" t="e">
        <f ca="1">IF(D52=0,NA(),RTD("cqg.rtd",,"StudyData", "Close("&amp;$T$2&amp;") When Barix("&amp;$T$2&amp;",reference:=StartOfSession)="&amp;A52&amp;"", "Bar", "", "Close","5","0","All",,,"False","T","EveryTick"))</f>
        <v>#N/A</v>
      </c>
      <c r="V52" s="156" t="e">
        <f ca="1">IF(D52=0,NA(),RTD("cqg.rtd",,"StudyData", "Close("&amp;$V$2&amp;") When Barix("&amp;$V$2&amp;",reference:=StartOfSession)="&amp;A52&amp;"", "Bar", "", "Close","5","0","All",,,"False","T","EveryTick"))</f>
        <v>#N/A</v>
      </c>
      <c r="X52" s="156" t="e">
        <f ca="1">IF(D52=0,NA(),RTD("cqg.rtd",,"StudyData", "Close("&amp;$X$2&amp;") When Barix("&amp;$X$2&amp;",reference:=StartOfSession)="&amp;A52&amp;"", "Bar", "", "Close","5","0","All",,,"False","T","EveryTick"))</f>
        <v>#N/A</v>
      </c>
      <c r="Z52" s="156" t="e">
        <f ca="1">IF(D52=0,NA(),RTD("cqg.rtd",,"StudyData", "Close("&amp;$Z$2&amp;") When Barix("&amp;$Z$2&amp;",reference:=StartOfSession)="&amp;A52&amp;"", "Bar", "", "Close","5","0","All",,,"False","T","EveryTick"))</f>
        <v>#N/A</v>
      </c>
      <c r="AB52" s="156" t="e">
        <f ca="1">IF(D52=0,NA(),RTD("cqg.rtd",,"StudyData", "Close("&amp;$AB$2&amp;") When Barix("&amp;$AB$2&amp;",reference:=StartOfSession)="&amp;A52&amp;"", "Bar", "", "Close","5","0","All",,,"False","T","EveryTick"))</f>
        <v>#N/A</v>
      </c>
      <c r="AD52" s="156" t="e">
        <f ca="1">IF(D52=0,NA(),RTD("cqg.rtd",,"StudyData", "Close("&amp;$AD$2&amp;") When Barix("&amp;$AD$2&amp;",reference:=StartOfSession)="&amp;A52&amp;"", "Bar", "", "Close","5","0","All",,,"False","T","EveryTick"))</f>
        <v>#N/A</v>
      </c>
      <c r="AF52" s="156" t="e">
        <f ca="1">IF(D52=0,NA(),RTD("cqg.rtd",,"StudyData", "Close("&amp;$AF$2&amp;") When Barix("&amp;$AF$2&amp;",reference:=StartOfSession)="&amp;A52&amp;"", "Bar", "", "Close","5","0","All",,,"False","T","EveryTick"))</f>
        <v>#N/A</v>
      </c>
      <c r="AH52" s="156" t="e">
        <f ca="1">IF(D52=0,NA(),RTD("cqg.rtd",,"StudyData", "Close("&amp;$AH$2&amp;") When Barix("&amp;$AH$2&amp;",reference:=StartOfSession)="&amp;A52&amp;"", "Bar", "", "Close","5","0","All",,,"False","T","EveryTick"))</f>
        <v>#N/A</v>
      </c>
      <c r="AJ52" s="156" t="e">
        <f ca="1">IF(D52=0,NA(),RTD("cqg.rtd",,"StudyData", "Close("&amp;$AJ$2&amp;") When Barix("&amp;$AJ$2&amp;",reference:=StartOfSession)="&amp;A52&amp;"", "Bar", "", "Close","5","0","All",,,"False","T","EveryTick"))</f>
        <v>#N/A</v>
      </c>
      <c r="AL52" s="156" t="e">
        <f ca="1">IF(D52=0,NA(),RTD("cqg.rtd",,"StudyData", "Close("&amp;$AL$2&amp;") When Barix("&amp;$AL$2&amp;",reference:=StartOfSession)="&amp;A52&amp;"", "Bar", "", "Close","5","0","All",,,"False","T","EveryTick"))</f>
        <v>#N/A</v>
      </c>
      <c r="AN52" s="156" t="e">
        <f ca="1">IF(D52=0,NA(),RTD("cqg.rtd",,"StudyData", "Close("&amp;$AN$2&amp;") When Barix("&amp;$AN$2&amp;",reference:=StartOfSession)="&amp;A52&amp;"", "Bar", "", "Close","5","0","All",,,"False","T","EveryTick"))</f>
        <v>#N/A</v>
      </c>
      <c r="AP52" s="156" t="e">
        <f ca="1">IF(D52=0,NA(),RTD("cqg.rtd",,"StudyData", "Close("&amp;$AP$2&amp;") When Barix("&amp;$AP$2&amp;",reference:=StartOfSession)="&amp;A52&amp;"", "Bar", "", "Close","5","0","All",,,"False","T","EveryTick"))</f>
        <v>#N/A</v>
      </c>
      <c r="AR52" s="156" t="e">
        <f ca="1">IF(D52=0,NA(),RTD("cqg.rtd",,"StudyData", "Close("&amp;$AR$2&amp;") When Barix("&amp;$AR$2&amp;",reference:=StartOfSession)="&amp;A52&amp;"", "Bar", "", "Close","5","0","All",,,"False","T","EveryTick"))</f>
        <v>#N/A</v>
      </c>
      <c r="AT52" s="156" t="e">
        <f ca="1">IF(D52=0,NA(),RTD("cqg.rtd",,"StudyData", "Close("&amp;$AT$2&amp;") When Barix("&amp;$AT$2&amp;",reference:=StartOfSession)="&amp;A52&amp;"", "Bar", "", "Close","5","0","All",,,"False","T","EveryTick"))</f>
        <v>#N/A</v>
      </c>
      <c r="AV52" s="156" t="e">
        <f ca="1">IF(D52=0,NA(),RTD("cqg.rtd",,"StudyData", "Close("&amp;$AV$2&amp;") When Barix("&amp;$AV$2&amp;",reference:=StartOfSession)="&amp;A52&amp;"", "Bar", "", "Close","5","0","All",,,"False","T","EveryTick"))</f>
        <v>#N/A</v>
      </c>
      <c r="AX52" s="156" t="e">
        <f ca="1">IF(D52=0,NA(),RTD("cqg.rtd",,"StudyData", "Close("&amp;$AX$2&amp;") When Barix("&amp;$AX$2&amp;",reference:=StartOfSession)="&amp;A52&amp;"", "Bar", "", "Close","5","0","All",,,"False","T","EveryTick"))</f>
        <v>#N/A</v>
      </c>
      <c r="AZ52" s="156" t="e">
        <f ca="1">IF(D52=0,NA(),RTD("cqg.rtd",,"StudyData", "Close("&amp;$AZ$2&amp;") When Barix("&amp;$AZ$2&amp;",reference:=StartOfSession)="&amp;A52&amp;"", "Bar", "", "Close","5","0","All",,,"False","T","EveryTick"))</f>
        <v>#N/A</v>
      </c>
      <c r="BB52" s="156" t="e">
        <f ca="1">IF(D52=0,NA(),RTD("cqg.rtd",,"StudyData", "Close("&amp;$BB$2&amp;") When Barix("&amp;$BB$2&amp;",reference:=StartOfSession)="&amp;A52&amp;"", "Bar", "", "Close","5","0","All",,,"False","T","EveryTick"))</f>
        <v>#N/A</v>
      </c>
      <c r="BD52" s="156" t="e">
        <f ca="1">IF(D52=0,NA(),RTD("cqg.rtd",,"StudyData", "Close("&amp;$BD$2&amp;") When Barix("&amp;$BD$2&amp;",reference:=StartOfSession)="&amp;A52&amp;"", "Bar", "", "Close","5","0","All",,,"False","T","EveryTick"))</f>
        <v>#N/A</v>
      </c>
      <c r="BF52" s="156" t="e">
        <f ca="1">IF(D52=0,NA(),RTD("cqg.rtd",,"StudyData", "Close("&amp;$BF$2&amp;") When Barix("&amp;$BF$2&amp;",reference:=StartOfSession)="&amp;A52&amp;"", "Bar", "", "Close","5","0","All",,,"False","T","EveryTick"))</f>
        <v>#N/A</v>
      </c>
      <c r="BH52" s="156" t="e">
        <f ca="1">IF(D52=0,NA(),RTD("cqg.rtd",,"StudyData", "Close("&amp;$BH$2&amp;") When Barix("&amp;$BH$2&amp;",reference:=StartOfSession)="&amp;A52&amp;"", "Bar", "", "Close","5","0","All",,,"False","T","EveryTick"))</f>
        <v>#N/A</v>
      </c>
      <c r="BJ52" s="156" t="e">
        <f ca="1">IF(D52=0,NA(),RTD("cqg.rtd",,"StudyData", "Close("&amp;$BJ$2&amp;") When Barix("&amp;$BJ$2&amp;",reference:=StartOfSession)="&amp;A52&amp;"", "Bar", "", "Close","5","0","All",,,"False","T","EveryTick"))</f>
        <v>#N/A</v>
      </c>
    </row>
    <row r="53" spans="1:62" x14ac:dyDescent="0.3">
      <c r="A53" s="156">
        <f t="shared" si="1"/>
        <v>49</v>
      </c>
      <c r="B53" s="160" t="e">
        <f ca="1">IF(D53=0,NA(),RTD("cqg.rtd",,"StudyData", "Close("&amp;$B$2&amp;") When Barix("&amp;$B$2&amp;",reference:=StartOfSession)="&amp;A53&amp;"", "Bar", "", "Close","5","0","All",,,"False","T","EveryTick"))</f>
        <v>#N/A</v>
      </c>
      <c r="C53" s="161">
        <v>0.52430555555555558</v>
      </c>
      <c r="D53" s="156">
        <f t="shared" ca="1" si="0"/>
        <v>0</v>
      </c>
      <c r="F53" s="156" t="e">
        <f ca="1">IF(D53=0,NA(),RTD("cqg.rtd",,"StudyData", "Close("&amp;$F$2&amp;") When Barix("&amp;$F$2&amp;",reference:=StartOfSession)="&amp;A53&amp;"", "Bar", "", "Close","5","0","All",,,"False","T","EveryTick"))</f>
        <v>#N/A</v>
      </c>
      <c r="H53" s="156" t="e">
        <f ca="1">IF(D53=0,NA(),RTD("cqg.rtd",,"StudyData", "Close("&amp;$H$2&amp;") When Barix("&amp;$H$2&amp;",reference:=StartOfSession)="&amp;A53&amp;"", "Bar", "", "Close","5","0","All",,,"False","T","EveryTick"))</f>
        <v>#N/A</v>
      </c>
      <c r="J53" s="156" t="e">
        <f ca="1">IF(D53=0,NA(),RTD("cqg.rtd",,"StudyData", "Close("&amp;$J$2&amp;") When Barix("&amp;$J$2&amp;",reference:=StartOfSession)="&amp;A53&amp;"", "Bar", "", "Close","5","0","All",,,"False","T","EveryTick"))</f>
        <v>#N/A</v>
      </c>
      <c r="L53" s="156" t="e">
        <f ca="1">IF(D53=0,NA(),RTD("cqg.rtd",,"StudyData", "Close("&amp;$L$2&amp;") When Barix("&amp;$L$2&amp;",reference:=StartOfSession)="&amp;A53&amp;"", "Bar", "", "Close","5","0","All",,,"False","T","EveryTick"))</f>
        <v>#N/A</v>
      </c>
      <c r="N53" s="156" t="e">
        <f ca="1">IF(D53=0,NA(),RTD("cqg.rtd",,"StudyData", "Close("&amp;$N$2&amp;") When Barix("&amp;$N$2&amp;",reference:=StartOfSession)="&amp;A53&amp;"", "Bar", "", "Close","5","0","All",,,"False","T","EveryTick"))</f>
        <v>#N/A</v>
      </c>
      <c r="P53" s="156" t="e">
        <f ca="1">IF(D53=0,NA(),RTD("cqg.rtd",,"StudyData", "Close("&amp;$P$2&amp;") When Barix("&amp;$P$2&amp;",reference:=StartOfSession)="&amp;A53&amp;"", "Bar", "", "Close","5","0","All",,,"False","T","EveryTick"))</f>
        <v>#N/A</v>
      </c>
      <c r="R53" s="156" t="e">
        <f ca="1">IF(D53=0,NA(),RTD("cqg.rtd",,"StudyData", "Close("&amp;$R$2&amp;") When Barix("&amp;$R$2&amp;",reference:=StartOfSession)="&amp;A53&amp;"", "Bar", "", "Close","5","0","All",,,"False","T","EveryTick"))</f>
        <v>#N/A</v>
      </c>
      <c r="T53" s="156" t="e">
        <f ca="1">IF(D53=0,NA(),RTD("cqg.rtd",,"StudyData", "Close("&amp;$T$2&amp;") When Barix("&amp;$T$2&amp;",reference:=StartOfSession)="&amp;A53&amp;"", "Bar", "", "Close","5","0","All",,,"False","T","EveryTick"))</f>
        <v>#N/A</v>
      </c>
      <c r="V53" s="156" t="e">
        <f ca="1">IF(D53=0,NA(),RTD("cqg.rtd",,"StudyData", "Close("&amp;$V$2&amp;") When Barix("&amp;$V$2&amp;",reference:=StartOfSession)="&amp;A53&amp;"", "Bar", "", "Close","5","0","All",,,"False","T","EveryTick"))</f>
        <v>#N/A</v>
      </c>
      <c r="X53" s="156" t="e">
        <f ca="1">IF(D53=0,NA(),RTD("cqg.rtd",,"StudyData", "Close("&amp;$X$2&amp;") When Barix("&amp;$X$2&amp;",reference:=StartOfSession)="&amp;A53&amp;"", "Bar", "", "Close","5","0","All",,,"False","T","EveryTick"))</f>
        <v>#N/A</v>
      </c>
      <c r="Z53" s="156" t="e">
        <f ca="1">IF(D53=0,NA(),RTD("cqg.rtd",,"StudyData", "Close("&amp;$Z$2&amp;") When Barix("&amp;$Z$2&amp;",reference:=StartOfSession)="&amp;A53&amp;"", "Bar", "", "Close","5","0","All",,,"False","T","EveryTick"))</f>
        <v>#N/A</v>
      </c>
      <c r="AB53" s="156" t="e">
        <f ca="1">IF(D53=0,NA(),RTD("cqg.rtd",,"StudyData", "Close("&amp;$AB$2&amp;") When Barix("&amp;$AB$2&amp;",reference:=StartOfSession)="&amp;A53&amp;"", "Bar", "", "Close","5","0","All",,,"False","T","EveryTick"))</f>
        <v>#N/A</v>
      </c>
      <c r="AD53" s="156" t="e">
        <f ca="1">IF(D53=0,NA(),RTD("cqg.rtd",,"StudyData", "Close("&amp;$AD$2&amp;") When Barix("&amp;$AD$2&amp;",reference:=StartOfSession)="&amp;A53&amp;"", "Bar", "", "Close","5","0","All",,,"False","T","EveryTick"))</f>
        <v>#N/A</v>
      </c>
      <c r="AF53" s="156" t="e">
        <f ca="1">IF(D53=0,NA(),RTD("cqg.rtd",,"StudyData", "Close("&amp;$AF$2&amp;") When Barix("&amp;$AF$2&amp;",reference:=StartOfSession)="&amp;A53&amp;"", "Bar", "", "Close","5","0","All",,,"False","T","EveryTick"))</f>
        <v>#N/A</v>
      </c>
      <c r="AH53" s="156" t="e">
        <f ca="1">IF(D53=0,NA(),RTD("cqg.rtd",,"StudyData", "Close("&amp;$AH$2&amp;") When Barix("&amp;$AH$2&amp;",reference:=StartOfSession)="&amp;A53&amp;"", "Bar", "", "Close","5","0","All",,,"False","T","EveryTick"))</f>
        <v>#N/A</v>
      </c>
      <c r="AJ53" s="156" t="e">
        <f ca="1">IF(D53=0,NA(),RTD("cqg.rtd",,"StudyData", "Close("&amp;$AJ$2&amp;") When Barix("&amp;$AJ$2&amp;",reference:=StartOfSession)="&amp;A53&amp;"", "Bar", "", "Close","5","0","All",,,"False","T","EveryTick"))</f>
        <v>#N/A</v>
      </c>
      <c r="AL53" s="156" t="e">
        <f ca="1">IF(D53=0,NA(),RTD("cqg.rtd",,"StudyData", "Close("&amp;$AL$2&amp;") When Barix("&amp;$AL$2&amp;",reference:=StartOfSession)="&amp;A53&amp;"", "Bar", "", "Close","5","0","All",,,"False","T","EveryTick"))</f>
        <v>#N/A</v>
      </c>
      <c r="AN53" s="156" t="e">
        <f ca="1">IF(D53=0,NA(),RTD("cqg.rtd",,"StudyData", "Close("&amp;$AN$2&amp;") When Barix("&amp;$AN$2&amp;",reference:=StartOfSession)="&amp;A53&amp;"", "Bar", "", "Close","5","0","All",,,"False","T","EveryTick"))</f>
        <v>#N/A</v>
      </c>
      <c r="AP53" s="156" t="e">
        <f ca="1">IF(D53=0,NA(),RTD("cqg.rtd",,"StudyData", "Close("&amp;$AP$2&amp;") When Barix("&amp;$AP$2&amp;",reference:=StartOfSession)="&amp;A53&amp;"", "Bar", "", "Close","5","0","All",,,"False","T","EveryTick"))</f>
        <v>#N/A</v>
      </c>
      <c r="AR53" s="156" t="e">
        <f ca="1">IF(D53=0,NA(),RTD("cqg.rtd",,"StudyData", "Close("&amp;$AR$2&amp;") When Barix("&amp;$AR$2&amp;",reference:=StartOfSession)="&amp;A53&amp;"", "Bar", "", "Close","5","0","All",,,"False","T","EveryTick"))</f>
        <v>#N/A</v>
      </c>
      <c r="AT53" s="156" t="e">
        <f ca="1">IF(D53=0,NA(),RTD("cqg.rtd",,"StudyData", "Close("&amp;$AT$2&amp;") When Barix("&amp;$AT$2&amp;",reference:=StartOfSession)="&amp;A53&amp;"", "Bar", "", "Close","5","0","All",,,"False","T","EveryTick"))</f>
        <v>#N/A</v>
      </c>
      <c r="AV53" s="156" t="e">
        <f ca="1">IF(D53=0,NA(),RTD("cqg.rtd",,"StudyData", "Close("&amp;$AV$2&amp;") When Barix("&amp;$AV$2&amp;",reference:=StartOfSession)="&amp;A53&amp;"", "Bar", "", "Close","5","0","All",,,"False","T","EveryTick"))</f>
        <v>#N/A</v>
      </c>
      <c r="AX53" s="156" t="e">
        <f ca="1">IF(D53=0,NA(),RTD("cqg.rtd",,"StudyData", "Close("&amp;$AX$2&amp;") When Barix("&amp;$AX$2&amp;",reference:=StartOfSession)="&amp;A53&amp;"", "Bar", "", "Close","5","0","All",,,"False","T","EveryTick"))</f>
        <v>#N/A</v>
      </c>
      <c r="AZ53" s="156" t="e">
        <f ca="1">IF(D53=0,NA(),RTD("cqg.rtd",,"StudyData", "Close("&amp;$AZ$2&amp;") When Barix("&amp;$AZ$2&amp;",reference:=StartOfSession)="&amp;A53&amp;"", "Bar", "", "Close","5","0","All",,,"False","T","EveryTick"))</f>
        <v>#N/A</v>
      </c>
      <c r="BB53" s="156" t="e">
        <f ca="1">IF(D53=0,NA(),RTD("cqg.rtd",,"StudyData", "Close("&amp;$BB$2&amp;") When Barix("&amp;$BB$2&amp;",reference:=StartOfSession)="&amp;A53&amp;"", "Bar", "", "Close","5","0","All",,,"False","T","EveryTick"))</f>
        <v>#N/A</v>
      </c>
      <c r="BD53" s="156" t="e">
        <f ca="1">IF(D53=0,NA(),RTD("cqg.rtd",,"StudyData", "Close("&amp;$BD$2&amp;") When Barix("&amp;$BD$2&amp;",reference:=StartOfSession)="&amp;A53&amp;"", "Bar", "", "Close","5","0","All",,,"False","T","EveryTick"))</f>
        <v>#N/A</v>
      </c>
      <c r="BF53" s="156" t="e">
        <f ca="1">IF(D53=0,NA(),RTD("cqg.rtd",,"StudyData", "Close("&amp;$BF$2&amp;") When Barix("&amp;$BF$2&amp;",reference:=StartOfSession)="&amp;A53&amp;"", "Bar", "", "Close","5","0","All",,,"False","T","EveryTick"))</f>
        <v>#N/A</v>
      </c>
      <c r="BH53" s="156" t="e">
        <f ca="1">IF(D53=0,NA(),RTD("cqg.rtd",,"StudyData", "Close("&amp;$BH$2&amp;") When Barix("&amp;$BH$2&amp;",reference:=StartOfSession)="&amp;A53&amp;"", "Bar", "", "Close","5","0","All",,,"False","T","EveryTick"))</f>
        <v>#N/A</v>
      </c>
      <c r="BJ53" s="156" t="e">
        <f ca="1">IF(D53=0,NA(),RTD("cqg.rtd",,"StudyData", "Close("&amp;$BJ$2&amp;") When Barix("&amp;$BJ$2&amp;",reference:=StartOfSession)="&amp;A53&amp;"", "Bar", "", "Close","5","0","All",,,"False","T","EveryTick"))</f>
        <v>#N/A</v>
      </c>
    </row>
    <row r="54" spans="1:62" x14ac:dyDescent="0.3">
      <c r="A54" s="156">
        <f t="shared" si="1"/>
        <v>50</v>
      </c>
      <c r="B54" s="160" t="e">
        <f ca="1">IF(D54=0,NA(),RTD("cqg.rtd",,"StudyData", "Close("&amp;$B$2&amp;") When Barix("&amp;$B$2&amp;",reference:=StartOfSession)="&amp;A54&amp;"", "Bar", "", "Close","5","0","All",,,"False","T","EveryTick"))</f>
        <v>#N/A</v>
      </c>
      <c r="C54" s="161">
        <v>0.52777777777777779</v>
      </c>
      <c r="D54" s="156">
        <f t="shared" ca="1" si="0"/>
        <v>0</v>
      </c>
      <c r="F54" s="156" t="e">
        <f ca="1">IF(D54=0,NA(),RTD("cqg.rtd",,"StudyData", "Close("&amp;$F$2&amp;") When Barix("&amp;$F$2&amp;",reference:=StartOfSession)="&amp;A54&amp;"", "Bar", "", "Close","5","0","All",,,"False","T","EveryTick"))</f>
        <v>#N/A</v>
      </c>
      <c r="H54" s="156" t="e">
        <f ca="1">IF(D54=0,NA(),RTD("cqg.rtd",,"StudyData", "Close("&amp;$H$2&amp;") When Barix("&amp;$H$2&amp;",reference:=StartOfSession)="&amp;A54&amp;"", "Bar", "", "Close","5","0","All",,,"False","T","EveryTick"))</f>
        <v>#N/A</v>
      </c>
      <c r="J54" s="156" t="e">
        <f ca="1">IF(D54=0,NA(),RTD("cqg.rtd",,"StudyData", "Close("&amp;$J$2&amp;") When Barix("&amp;$J$2&amp;",reference:=StartOfSession)="&amp;A54&amp;"", "Bar", "", "Close","5","0","All",,,"False","T","EveryTick"))</f>
        <v>#N/A</v>
      </c>
      <c r="L54" s="156" t="e">
        <f ca="1">IF(D54=0,NA(),RTD("cqg.rtd",,"StudyData", "Close("&amp;$L$2&amp;") When Barix("&amp;$L$2&amp;",reference:=StartOfSession)="&amp;A54&amp;"", "Bar", "", "Close","5","0","All",,,"False","T","EveryTick"))</f>
        <v>#N/A</v>
      </c>
      <c r="N54" s="156" t="e">
        <f ca="1">IF(D54=0,NA(),RTD("cqg.rtd",,"StudyData", "Close("&amp;$N$2&amp;") When Barix("&amp;$N$2&amp;",reference:=StartOfSession)="&amp;A54&amp;"", "Bar", "", "Close","5","0","All",,,"False","T","EveryTick"))</f>
        <v>#N/A</v>
      </c>
      <c r="P54" s="156" t="e">
        <f ca="1">IF(D54=0,NA(),RTD("cqg.rtd",,"StudyData", "Close("&amp;$P$2&amp;") When Barix("&amp;$P$2&amp;",reference:=StartOfSession)="&amp;A54&amp;"", "Bar", "", "Close","5","0","All",,,"False","T","EveryTick"))</f>
        <v>#N/A</v>
      </c>
      <c r="R54" s="156" t="e">
        <f ca="1">IF(D54=0,NA(),RTD("cqg.rtd",,"StudyData", "Close("&amp;$R$2&amp;") When Barix("&amp;$R$2&amp;",reference:=StartOfSession)="&amp;A54&amp;"", "Bar", "", "Close","5","0","All",,,"False","T","EveryTick"))</f>
        <v>#N/A</v>
      </c>
      <c r="T54" s="156" t="e">
        <f ca="1">IF(D54=0,NA(),RTD("cqg.rtd",,"StudyData", "Close("&amp;$T$2&amp;") When Barix("&amp;$T$2&amp;",reference:=StartOfSession)="&amp;A54&amp;"", "Bar", "", "Close","5","0","All",,,"False","T","EveryTick"))</f>
        <v>#N/A</v>
      </c>
      <c r="V54" s="156" t="e">
        <f ca="1">IF(D54=0,NA(),RTD("cqg.rtd",,"StudyData", "Close("&amp;$V$2&amp;") When Barix("&amp;$V$2&amp;",reference:=StartOfSession)="&amp;A54&amp;"", "Bar", "", "Close","5","0","All",,,"False","T","EveryTick"))</f>
        <v>#N/A</v>
      </c>
      <c r="X54" s="156" t="e">
        <f ca="1">IF(D54=0,NA(),RTD("cqg.rtd",,"StudyData", "Close("&amp;$X$2&amp;") When Barix("&amp;$X$2&amp;",reference:=StartOfSession)="&amp;A54&amp;"", "Bar", "", "Close","5","0","All",,,"False","T","EveryTick"))</f>
        <v>#N/A</v>
      </c>
      <c r="Z54" s="156" t="e">
        <f ca="1">IF(D54=0,NA(),RTD("cqg.rtd",,"StudyData", "Close("&amp;$Z$2&amp;") When Barix("&amp;$Z$2&amp;",reference:=StartOfSession)="&amp;A54&amp;"", "Bar", "", "Close","5","0","All",,,"False","T","EveryTick"))</f>
        <v>#N/A</v>
      </c>
      <c r="AB54" s="156" t="e">
        <f ca="1">IF(D54=0,NA(),RTD("cqg.rtd",,"StudyData", "Close("&amp;$AB$2&amp;") When Barix("&amp;$AB$2&amp;",reference:=StartOfSession)="&amp;A54&amp;"", "Bar", "", "Close","5","0","All",,,"False","T","EveryTick"))</f>
        <v>#N/A</v>
      </c>
      <c r="AD54" s="156" t="e">
        <f ca="1">IF(D54=0,NA(),RTD("cqg.rtd",,"StudyData", "Close("&amp;$AD$2&amp;") When Barix("&amp;$AD$2&amp;",reference:=StartOfSession)="&amp;A54&amp;"", "Bar", "", "Close","5","0","All",,,"False","T","EveryTick"))</f>
        <v>#N/A</v>
      </c>
      <c r="AF54" s="156" t="e">
        <f ca="1">IF(D54=0,NA(),RTD("cqg.rtd",,"StudyData", "Close("&amp;$AF$2&amp;") When Barix("&amp;$AF$2&amp;",reference:=StartOfSession)="&amp;A54&amp;"", "Bar", "", "Close","5","0","All",,,"False","T","EveryTick"))</f>
        <v>#N/A</v>
      </c>
      <c r="AH54" s="156" t="e">
        <f ca="1">IF(D54=0,NA(),RTD("cqg.rtd",,"StudyData", "Close("&amp;$AH$2&amp;") When Barix("&amp;$AH$2&amp;",reference:=StartOfSession)="&amp;A54&amp;"", "Bar", "", "Close","5","0","All",,,"False","T","EveryTick"))</f>
        <v>#N/A</v>
      </c>
      <c r="AJ54" s="156" t="e">
        <f ca="1">IF(D54=0,NA(),RTD("cqg.rtd",,"StudyData", "Close("&amp;$AJ$2&amp;") When Barix("&amp;$AJ$2&amp;",reference:=StartOfSession)="&amp;A54&amp;"", "Bar", "", "Close","5","0","All",,,"False","T","EveryTick"))</f>
        <v>#N/A</v>
      </c>
      <c r="AL54" s="156" t="e">
        <f ca="1">IF(D54=0,NA(),RTD("cqg.rtd",,"StudyData", "Close("&amp;$AL$2&amp;") When Barix("&amp;$AL$2&amp;",reference:=StartOfSession)="&amp;A54&amp;"", "Bar", "", "Close","5","0","All",,,"False","T","EveryTick"))</f>
        <v>#N/A</v>
      </c>
      <c r="AN54" s="156" t="e">
        <f ca="1">IF(D54=0,NA(),RTD("cqg.rtd",,"StudyData", "Close("&amp;$AN$2&amp;") When Barix("&amp;$AN$2&amp;",reference:=StartOfSession)="&amp;A54&amp;"", "Bar", "", "Close","5","0","All",,,"False","T","EveryTick"))</f>
        <v>#N/A</v>
      </c>
      <c r="AP54" s="156" t="e">
        <f ca="1">IF(D54=0,NA(),RTD("cqg.rtd",,"StudyData", "Close("&amp;$AP$2&amp;") When Barix("&amp;$AP$2&amp;",reference:=StartOfSession)="&amp;A54&amp;"", "Bar", "", "Close","5","0","All",,,"False","T","EveryTick"))</f>
        <v>#N/A</v>
      </c>
      <c r="AR54" s="156" t="e">
        <f ca="1">IF(D54=0,NA(),RTD("cqg.rtd",,"StudyData", "Close("&amp;$AR$2&amp;") When Barix("&amp;$AR$2&amp;",reference:=StartOfSession)="&amp;A54&amp;"", "Bar", "", "Close","5","0","All",,,"False","T","EveryTick"))</f>
        <v>#N/A</v>
      </c>
      <c r="AT54" s="156" t="e">
        <f ca="1">IF(D54=0,NA(),RTD("cqg.rtd",,"StudyData", "Close("&amp;$AT$2&amp;") When Barix("&amp;$AT$2&amp;",reference:=StartOfSession)="&amp;A54&amp;"", "Bar", "", "Close","5","0","All",,,"False","T","EveryTick"))</f>
        <v>#N/A</v>
      </c>
      <c r="AV54" s="156" t="e">
        <f ca="1">IF(D54=0,NA(),RTD("cqg.rtd",,"StudyData", "Close("&amp;$AV$2&amp;") When Barix("&amp;$AV$2&amp;",reference:=StartOfSession)="&amp;A54&amp;"", "Bar", "", "Close","5","0","All",,,"False","T","EveryTick"))</f>
        <v>#N/A</v>
      </c>
      <c r="AX54" s="156" t="e">
        <f ca="1">IF(D54=0,NA(),RTD("cqg.rtd",,"StudyData", "Close("&amp;$AX$2&amp;") When Barix("&amp;$AX$2&amp;",reference:=StartOfSession)="&amp;A54&amp;"", "Bar", "", "Close","5","0","All",,,"False","T","EveryTick"))</f>
        <v>#N/A</v>
      </c>
      <c r="AZ54" s="156" t="e">
        <f ca="1">IF(D54=0,NA(),RTD("cqg.rtd",,"StudyData", "Close("&amp;$AZ$2&amp;") When Barix("&amp;$AZ$2&amp;",reference:=StartOfSession)="&amp;A54&amp;"", "Bar", "", "Close","5","0","All",,,"False","T","EveryTick"))</f>
        <v>#N/A</v>
      </c>
      <c r="BB54" s="156" t="e">
        <f ca="1">IF(D54=0,NA(),RTD("cqg.rtd",,"StudyData", "Close("&amp;$BB$2&amp;") When Barix("&amp;$BB$2&amp;",reference:=StartOfSession)="&amp;A54&amp;"", "Bar", "", "Close","5","0","All",,,"False","T","EveryTick"))</f>
        <v>#N/A</v>
      </c>
      <c r="BD54" s="156" t="e">
        <f ca="1">IF(D54=0,NA(),RTD("cqg.rtd",,"StudyData", "Close("&amp;$BD$2&amp;") When Barix("&amp;$BD$2&amp;",reference:=StartOfSession)="&amp;A54&amp;"", "Bar", "", "Close","5","0","All",,,"False","T","EveryTick"))</f>
        <v>#N/A</v>
      </c>
      <c r="BF54" s="156" t="e">
        <f ca="1">IF(D54=0,NA(),RTD("cqg.rtd",,"StudyData", "Close("&amp;$BF$2&amp;") When Barix("&amp;$BF$2&amp;",reference:=StartOfSession)="&amp;A54&amp;"", "Bar", "", "Close","5","0","All",,,"False","T","EveryTick"))</f>
        <v>#N/A</v>
      </c>
      <c r="BH54" s="156" t="e">
        <f ca="1">IF(D54=0,NA(),RTD("cqg.rtd",,"StudyData", "Close("&amp;$BH$2&amp;") When Barix("&amp;$BH$2&amp;",reference:=StartOfSession)="&amp;A54&amp;"", "Bar", "", "Close","5","0","All",,,"False","T","EveryTick"))</f>
        <v>#N/A</v>
      </c>
      <c r="BJ54" s="156" t="e">
        <f ca="1">IF(D54=0,NA(),RTD("cqg.rtd",,"StudyData", "Close("&amp;$BJ$2&amp;") When Barix("&amp;$BJ$2&amp;",reference:=StartOfSession)="&amp;A54&amp;"", "Bar", "", "Close","5","0","All",,,"False","T","EveryTick"))</f>
        <v>#N/A</v>
      </c>
    </row>
    <row r="55" spans="1:62" x14ac:dyDescent="0.3">
      <c r="A55" s="156">
        <f t="shared" si="1"/>
        <v>51</v>
      </c>
      <c r="B55" s="160" t="e">
        <f ca="1">IF(D55=0,NA(),RTD("cqg.rtd",,"StudyData", "Close("&amp;$B$2&amp;") When Barix("&amp;$B$2&amp;",reference:=StartOfSession)="&amp;A55&amp;"", "Bar", "", "Close","5","0","All",,,"False","T","EveryTick"))</f>
        <v>#N/A</v>
      </c>
      <c r="C55" s="161">
        <v>0.53125</v>
      </c>
      <c r="D55" s="156">
        <f t="shared" ca="1" si="0"/>
        <v>0</v>
      </c>
      <c r="F55" s="156" t="e">
        <f ca="1">IF(D55=0,NA(),RTD("cqg.rtd",,"StudyData", "Close("&amp;$F$2&amp;") When Barix("&amp;$F$2&amp;",reference:=StartOfSession)="&amp;A55&amp;"", "Bar", "", "Close","5","0","All",,,"False","T","EveryTick"))</f>
        <v>#N/A</v>
      </c>
      <c r="H55" s="156" t="e">
        <f ca="1">IF(D55=0,NA(),RTD("cqg.rtd",,"StudyData", "Close("&amp;$H$2&amp;") When Barix("&amp;$H$2&amp;",reference:=StartOfSession)="&amp;A55&amp;"", "Bar", "", "Close","5","0","All",,,"False","T","EveryTick"))</f>
        <v>#N/A</v>
      </c>
      <c r="J55" s="156" t="e">
        <f ca="1">IF(D55=0,NA(),RTD("cqg.rtd",,"StudyData", "Close("&amp;$J$2&amp;") When Barix("&amp;$J$2&amp;",reference:=StartOfSession)="&amp;A55&amp;"", "Bar", "", "Close","5","0","All",,,"False","T","EveryTick"))</f>
        <v>#N/A</v>
      </c>
      <c r="L55" s="156" t="e">
        <f ca="1">IF(D55=0,NA(),RTD("cqg.rtd",,"StudyData", "Close("&amp;$L$2&amp;") When Barix("&amp;$L$2&amp;",reference:=StartOfSession)="&amp;A55&amp;"", "Bar", "", "Close","5","0","All",,,"False","T","EveryTick"))</f>
        <v>#N/A</v>
      </c>
      <c r="N55" s="156" t="e">
        <f ca="1">IF(D55=0,NA(),RTD("cqg.rtd",,"StudyData", "Close("&amp;$N$2&amp;") When Barix("&amp;$N$2&amp;",reference:=StartOfSession)="&amp;A55&amp;"", "Bar", "", "Close","5","0","All",,,"False","T","EveryTick"))</f>
        <v>#N/A</v>
      </c>
      <c r="P55" s="156" t="e">
        <f ca="1">IF(D55=0,NA(),RTD("cqg.rtd",,"StudyData", "Close("&amp;$P$2&amp;") When Barix("&amp;$P$2&amp;",reference:=StartOfSession)="&amp;A55&amp;"", "Bar", "", "Close","5","0","All",,,"False","T","EveryTick"))</f>
        <v>#N/A</v>
      </c>
      <c r="R55" s="156" t="e">
        <f ca="1">IF(D55=0,NA(),RTD("cqg.rtd",,"StudyData", "Close("&amp;$R$2&amp;") When Barix("&amp;$R$2&amp;",reference:=StartOfSession)="&amp;A55&amp;"", "Bar", "", "Close","5","0","All",,,"False","T","EveryTick"))</f>
        <v>#N/A</v>
      </c>
      <c r="T55" s="156" t="e">
        <f ca="1">IF(D55=0,NA(),RTD("cqg.rtd",,"StudyData", "Close("&amp;$T$2&amp;") When Barix("&amp;$T$2&amp;",reference:=StartOfSession)="&amp;A55&amp;"", "Bar", "", "Close","5","0","All",,,"False","T","EveryTick"))</f>
        <v>#N/A</v>
      </c>
      <c r="V55" s="156" t="e">
        <f ca="1">IF(D55=0,NA(),RTD("cqg.rtd",,"StudyData", "Close("&amp;$V$2&amp;") When Barix("&amp;$V$2&amp;",reference:=StartOfSession)="&amp;A55&amp;"", "Bar", "", "Close","5","0","All",,,"False","T","EveryTick"))</f>
        <v>#N/A</v>
      </c>
      <c r="X55" s="156" t="e">
        <f ca="1">IF(D55=0,NA(),RTD("cqg.rtd",,"StudyData", "Close("&amp;$X$2&amp;") When Barix("&amp;$X$2&amp;",reference:=StartOfSession)="&amp;A55&amp;"", "Bar", "", "Close","5","0","All",,,"False","T","EveryTick"))</f>
        <v>#N/A</v>
      </c>
      <c r="Z55" s="156" t="e">
        <f ca="1">IF(D55=0,NA(),RTD("cqg.rtd",,"StudyData", "Close("&amp;$Z$2&amp;") When Barix("&amp;$Z$2&amp;",reference:=StartOfSession)="&amp;A55&amp;"", "Bar", "", "Close","5","0","All",,,"False","T","EveryTick"))</f>
        <v>#N/A</v>
      </c>
      <c r="AB55" s="156" t="e">
        <f ca="1">IF(D55=0,NA(),RTD("cqg.rtd",,"StudyData", "Close("&amp;$AB$2&amp;") When Barix("&amp;$AB$2&amp;",reference:=StartOfSession)="&amp;A55&amp;"", "Bar", "", "Close","5","0","All",,,"False","T","EveryTick"))</f>
        <v>#N/A</v>
      </c>
      <c r="AD55" s="156" t="e">
        <f ca="1">IF(D55=0,NA(),RTD("cqg.rtd",,"StudyData", "Close("&amp;$AD$2&amp;") When Barix("&amp;$AD$2&amp;",reference:=StartOfSession)="&amp;A55&amp;"", "Bar", "", "Close","5","0","All",,,"False","T","EveryTick"))</f>
        <v>#N/A</v>
      </c>
      <c r="AF55" s="156" t="e">
        <f ca="1">IF(D55=0,NA(),RTD("cqg.rtd",,"StudyData", "Close("&amp;$AF$2&amp;") When Barix("&amp;$AF$2&amp;",reference:=StartOfSession)="&amp;A55&amp;"", "Bar", "", "Close","5","0","All",,,"False","T","EveryTick"))</f>
        <v>#N/A</v>
      </c>
      <c r="AH55" s="156" t="e">
        <f ca="1">IF(D55=0,NA(),RTD("cqg.rtd",,"StudyData", "Close("&amp;$AH$2&amp;") When Barix("&amp;$AH$2&amp;",reference:=StartOfSession)="&amp;A55&amp;"", "Bar", "", "Close","5","0","All",,,"False","T","EveryTick"))</f>
        <v>#N/A</v>
      </c>
      <c r="AJ55" s="156" t="e">
        <f ca="1">IF(D55=0,NA(),RTD("cqg.rtd",,"StudyData", "Close("&amp;$AJ$2&amp;") When Barix("&amp;$AJ$2&amp;",reference:=StartOfSession)="&amp;A55&amp;"", "Bar", "", "Close","5","0","All",,,"False","T","EveryTick"))</f>
        <v>#N/A</v>
      </c>
      <c r="AL55" s="156" t="e">
        <f ca="1">IF(D55=0,NA(),RTD("cqg.rtd",,"StudyData", "Close("&amp;$AL$2&amp;") When Barix("&amp;$AL$2&amp;",reference:=StartOfSession)="&amp;A55&amp;"", "Bar", "", "Close","5","0","All",,,"False","T","EveryTick"))</f>
        <v>#N/A</v>
      </c>
      <c r="AN55" s="156" t="e">
        <f ca="1">IF(D55=0,NA(),RTD("cqg.rtd",,"StudyData", "Close("&amp;$AN$2&amp;") When Barix("&amp;$AN$2&amp;",reference:=StartOfSession)="&amp;A55&amp;"", "Bar", "", "Close","5","0","All",,,"False","T","EveryTick"))</f>
        <v>#N/A</v>
      </c>
      <c r="AP55" s="156" t="e">
        <f ca="1">IF(D55=0,NA(),RTD("cqg.rtd",,"StudyData", "Close("&amp;$AP$2&amp;") When Barix("&amp;$AP$2&amp;",reference:=StartOfSession)="&amp;A55&amp;"", "Bar", "", "Close","5","0","All",,,"False","T","EveryTick"))</f>
        <v>#N/A</v>
      </c>
      <c r="AR55" s="156" t="e">
        <f ca="1">IF(D55=0,NA(),RTD("cqg.rtd",,"StudyData", "Close("&amp;$AR$2&amp;") When Barix("&amp;$AR$2&amp;",reference:=StartOfSession)="&amp;A55&amp;"", "Bar", "", "Close","5","0","All",,,"False","T","EveryTick"))</f>
        <v>#N/A</v>
      </c>
      <c r="AT55" s="156" t="e">
        <f ca="1">IF(D55=0,NA(),RTD("cqg.rtd",,"StudyData", "Close("&amp;$AT$2&amp;") When Barix("&amp;$AT$2&amp;",reference:=StartOfSession)="&amp;A55&amp;"", "Bar", "", "Close","5","0","All",,,"False","T","EveryTick"))</f>
        <v>#N/A</v>
      </c>
      <c r="AV55" s="156" t="e">
        <f ca="1">IF(D55=0,NA(),RTD("cqg.rtd",,"StudyData", "Close("&amp;$AV$2&amp;") When Barix("&amp;$AV$2&amp;",reference:=StartOfSession)="&amp;A55&amp;"", "Bar", "", "Close","5","0","All",,,"False","T","EveryTick"))</f>
        <v>#N/A</v>
      </c>
      <c r="AX55" s="156" t="e">
        <f ca="1">IF(D55=0,NA(),RTD("cqg.rtd",,"StudyData", "Close("&amp;$AX$2&amp;") When Barix("&amp;$AX$2&amp;",reference:=StartOfSession)="&amp;A55&amp;"", "Bar", "", "Close","5","0","All",,,"False","T","EveryTick"))</f>
        <v>#N/A</v>
      </c>
      <c r="AZ55" s="156" t="e">
        <f ca="1">IF(D55=0,NA(),RTD("cqg.rtd",,"StudyData", "Close("&amp;$AZ$2&amp;") When Barix("&amp;$AZ$2&amp;",reference:=StartOfSession)="&amp;A55&amp;"", "Bar", "", "Close","5","0","All",,,"False","T","EveryTick"))</f>
        <v>#N/A</v>
      </c>
      <c r="BB55" s="156" t="e">
        <f ca="1">IF(D55=0,NA(),RTD("cqg.rtd",,"StudyData", "Close("&amp;$BB$2&amp;") When Barix("&amp;$BB$2&amp;",reference:=StartOfSession)="&amp;A55&amp;"", "Bar", "", "Close","5","0","All",,,"False","T","EveryTick"))</f>
        <v>#N/A</v>
      </c>
      <c r="BD55" s="156" t="e">
        <f ca="1">IF(D55=0,NA(),RTD("cqg.rtd",,"StudyData", "Close("&amp;$BD$2&amp;") When Barix("&amp;$BD$2&amp;",reference:=StartOfSession)="&amp;A55&amp;"", "Bar", "", "Close","5","0","All",,,"False","T","EveryTick"))</f>
        <v>#N/A</v>
      </c>
      <c r="BF55" s="156" t="e">
        <f ca="1">IF(D55=0,NA(),RTD("cqg.rtd",,"StudyData", "Close("&amp;$BF$2&amp;") When Barix("&amp;$BF$2&amp;",reference:=StartOfSession)="&amp;A55&amp;"", "Bar", "", "Close","5","0","All",,,"False","T","EveryTick"))</f>
        <v>#N/A</v>
      </c>
      <c r="BH55" s="156" t="e">
        <f ca="1">IF(D55=0,NA(),RTD("cqg.rtd",,"StudyData", "Close("&amp;$BH$2&amp;") When Barix("&amp;$BH$2&amp;",reference:=StartOfSession)="&amp;A55&amp;"", "Bar", "", "Close","5","0","All",,,"False","T","EveryTick"))</f>
        <v>#N/A</v>
      </c>
      <c r="BJ55" s="156" t="e">
        <f ca="1">IF(D55=0,NA(),RTD("cqg.rtd",,"StudyData", "Close("&amp;$BJ$2&amp;") When Barix("&amp;$BJ$2&amp;",reference:=StartOfSession)="&amp;A55&amp;"", "Bar", "", "Close","5","0","All",,,"False","T","EveryTick"))</f>
        <v>#N/A</v>
      </c>
    </row>
    <row r="56" spans="1:62" x14ac:dyDescent="0.3">
      <c r="A56" s="156">
        <f t="shared" si="1"/>
        <v>52</v>
      </c>
      <c r="B56" s="160" t="e">
        <f ca="1">IF(D56=0,NA(),RTD("cqg.rtd",,"StudyData", "Close("&amp;$B$2&amp;") When Barix("&amp;$B$2&amp;",reference:=StartOfSession)="&amp;A56&amp;"", "Bar", "", "Close","5","0","All",,,"False","T","EveryTick"))</f>
        <v>#N/A</v>
      </c>
      <c r="C56" s="161">
        <v>0.53472222222222221</v>
      </c>
      <c r="D56" s="156">
        <f t="shared" ca="1" si="0"/>
        <v>0</v>
      </c>
      <c r="F56" s="156" t="e">
        <f ca="1">IF(D56=0,NA(),RTD("cqg.rtd",,"StudyData", "Close("&amp;$F$2&amp;") When Barix("&amp;$F$2&amp;",reference:=StartOfSession)="&amp;A56&amp;"", "Bar", "", "Close","5","0","All",,,"False","T","EveryTick"))</f>
        <v>#N/A</v>
      </c>
      <c r="H56" s="156" t="e">
        <f ca="1">IF(D56=0,NA(),RTD("cqg.rtd",,"StudyData", "Close("&amp;$H$2&amp;") When Barix("&amp;$H$2&amp;",reference:=StartOfSession)="&amp;A56&amp;"", "Bar", "", "Close","5","0","All",,,"False","T","EveryTick"))</f>
        <v>#N/A</v>
      </c>
      <c r="J56" s="156" t="e">
        <f ca="1">IF(D56=0,NA(),RTD("cqg.rtd",,"StudyData", "Close("&amp;$J$2&amp;") When Barix("&amp;$J$2&amp;",reference:=StartOfSession)="&amp;A56&amp;"", "Bar", "", "Close","5","0","All",,,"False","T","EveryTick"))</f>
        <v>#N/A</v>
      </c>
      <c r="L56" s="156" t="e">
        <f ca="1">IF(D56=0,NA(),RTD("cqg.rtd",,"StudyData", "Close("&amp;$L$2&amp;") When Barix("&amp;$L$2&amp;",reference:=StartOfSession)="&amp;A56&amp;"", "Bar", "", "Close","5","0","All",,,"False","T","EveryTick"))</f>
        <v>#N/A</v>
      </c>
      <c r="N56" s="156" t="e">
        <f ca="1">IF(D56=0,NA(),RTD("cqg.rtd",,"StudyData", "Close("&amp;$N$2&amp;") When Barix("&amp;$N$2&amp;",reference:=StartOfSession)="&amp;A56&amp;"", "Bar", "", "Close","5","0","All",,,"False","T","EveryTick"))</f>
        <v>#N/A</v>
      </c>
      <c r="P56" s="156" t="e">
        <f ca="1">IF(D56=0,NA(),RTD("cqg.rtd",,"StudyData", "Close("&amp;$P$2&amp;") When Barix("&amp;$P$2&amp;",reference:=StartOfSession)="&amp;A56&amp;"", "Bar", "", "Close","5","0","All",,,"False","T","EveryTick"))</f>
        <v>#N/A</v>
      </c>
      <c r="R56" s="156" t="e">
        <f ca="1">IF(D56=0,NA(),RTD("cqg.rtd",,"StudyData", "Close("&amp;$R$2&amp;") When Barix("&amp;$R$2&amp;",reference:=StartOfSession)="&amp;A56&amp;"", "Bar", "", "Close","5","0","All",,,"False","T","EveryTick"))</f>
        <v>#N/A</v>
      </c>
      <c r="T56" s="156" t="e">
        <f ca="1">IF(D56=0,NA(),RTD("cqg.rtd",,"StudyData", "Close("&amp;$T$2&amp;") When Barix("&amp;$T$2&amp;",reference:=StartOfSession)="&amp;A56&amp;"", "Bar", "", "Close","5","0","All",,,"False","T","EveryTick"))</f>
        <v>#N/A</v>
      </c>
      <c r="V56" s="156" t="e">
        <f ca="1">IF(D56=0,NA(),RTD("cqg.rtd",,"StudyData", "Close("&amp;$V$2&amp;") When Barix("&amp;$V$2&amp;",reference:=StartOfSession)="&amp;A56&amp;"", "Bar", "", "Close","5","0","All",,,"False","T","EveryTick"))</f>
        <v>#N/A</v>
      </c>
      <c r="X56" s="156" t="e">
        <f ca="1">IF(D56=0,NA(),RTD("cqg.rtd",,"StudyData", "Close("&amp;$X$2&amp;") When Barix("&amp;$X$2&amp;",reference:=StartOfSession)="&amp;A56&amp;"", "Bar", "", "Close","5","0","All",,,"False","T","EveryTick"))</f>
        <v>#N/A</v>
      </c>
      <c r="Z56" s="156" t="e">
        <f ca="1">IF(D56=0,NA(),RTD("cqg.rtd",,"StudyData", "Close("&amp;$Z$2&amp;") When Barix("&amp;$Z$2&amp;",reference:=StartOfSession)="&amp;A56&amp;"", "Bar", "", "Close","5","0","All",,,"False","T","EveryTick"))</f>
        <v>#N/A</v>
      </c>
      <c r="AB56" s="156" t="e">
        <f ca="1">IF(D56=0,NA(),RTD("cqg.rtd",,"StudyData", "Close("&amp;$AB$2&amp;") When Barix("&amp;$AB$2&amp;",reference:=StartOfSession)="&amp;A56&amp;"", "Bar", "", "Close","5","0","All",,,"False","T","EveryTick"))</f>
        <v>#N/A</v>
      </c>
      <c r="AD56" s="156" t="e">
        <f ca="1">IF(D56=0,NA(),RTD("cqg.rtd",,"StudyData", "Close("&amp;$AD$2&amp;") When Barix("&amp;$AD$2&amp;",reference:=StartOfSession)="&amp;A56&amp;"", "Bar", "", "Close","5","0","All",,,"False","T","EveryTick"))</f>
        <v>#N/A</v>
      </c>
      <c r="AF56" s="156" t="e">
        <f ca="1">IF(D56=0,NA(),RTD("cqg.rtd",,"StudyData", "Close("&amp;$AF$2&amp;") When Barix("&amp;$AF$2&amp;",reference:=StartOfSession)="&amp;A56&amp;"", "Bar", "", "Close","5","0","All",,,"False","T","EveryTick"))</f>
        <v>#N/A</v>
      </c>
      <c r="AH56" s="156" t="e">
        <f ca="1">IF(D56=0,NA(),RTD("cqg.rtd",,"StudyData", "Close("&amp;$AH$2&amp;") When Barix("&amp;$AH$2&amp;",reference:=StartOfSession)="&amp;A56&amp;"", "Bar", "", "Close","5","0","All",,,"False","T","EveryTick"))</f>
        <v>#N/A</v>
      </c>
      <c r="AJ56" s="156" t="e">
        <f ca="1">IF(D56=0,NA(),RTD("cqg.rtd",,"StudyData", "Close("&amp;$AJ$2&amp;") When Barix("&amp;$AJ$2&amp;",reference:=StartOfSession)="&amp;A56&amp;"", "Bar", "", "Close","5","0","All",,,"False","T","EveryTick"))</f>
        <v>#N/A</v>
      </c>
      <c r="AL56" s="156" t="e">
        <f ca="1">IF(D56=0,NA(),RTD("cqg.rtd",,"StudyData", "Close("&amp;$AL$2&amp;") When Barix("&amp;$AL$2&amp;",reference:=StartOfSession)="&amp;A56&amp;"", "Bar", "", "Close","5","0","All",,,"False","T","EveryTick"))</f>
        <v>#N/A</v>
      </c>
      <c r="AN56" s="156" t="e">
        <f ca="1">IF(D56=0,NA(),RTD("cqg.rtd",,"StudyData", "Close("&amp;$AN$2&amp;") When Barix("&amp;$AN$2&amp;",reference:=StartOfSession)="&amp;A56&amp;"", "Bar", "", "Close","5","0","All",,,"False","T","EveryTick"))</f>
        <v>#N/A</v>
      </c>
      <c r="AP56" s="156" t="e">
        <f ca="1">IF(D56=0,NA(),RTD("cqg.rtd",,"StudyData", "Close("&amp;$AP$2&amp;") When Barix("&amp;$AP$2&amp;",reference:=StartOfSession)="&amp;A56&amp;"", "Bar", "", "Close","5","0","All",,,"False","T","EveryTick"))</f>
        <v>#N/A</v>
      </c>
      <c r="AR56" s="156" t="e">
        <f ca="1">IF(D56=0,NA(),RTD("cqg.rtd",,"StudyData", "Close("&amp;$AR$2&amp;") When Barix("&amp;$AR$2&amp;",reference:=StartOfSession)="&amp;A56&amp;"", "Bar", "", "Close","5","0","All",,,"False","T","EveryTick"))</f>
        <v>#N/A</v>
      </c>
      <c r="AT56" s="156" t="e">
        <f ca="1">IF(D56=0,NA(),RTD("cqg.rtd",,"StudyData", "Close("&amp;$AT$2&amp;") When Barix("&amp;$AT$2&amp;",reference:=StartOfSession)="&amp;A56&amp;"", "Bar", "", "Close","5","0","All",,,"False","T","EveryTick"))</f>
        <v>#N/A</v>
      </c>
      <c r="AV56" s="156" t="e">
        <f ca="1">IF(D56=0,NA(),RTD("cqg.rtd",,"StudyData", "Close("&amp;$AV$2&amp;") When Barix("&amp;$AV$2&amp;",reference:=StartOfSession)="&amp;A56&amp;"", "Bar", "", "Close","5","0","All",,,"False","T","EveryTick"))</f>
        <v>#N/A</v>
      </c>
      <c r="AX56" s="156" t="e">
        <f ca="1">IF(D56=0,NA(),RTD("cqg.rtd",,"StudyData", "Close("&amp;$AX$2&amp;") When Barix("&amp;$AX$2&amp;",reference:=StartOfSession)="&amp;A56&amp;"", "Bar", "", "Close","5","0","All",,,"False","T","EveryTick"))</f>
        <v>#N/A</v>
      </c>
      <c r="AZ56" s="156" t="e">
        <f ca="1">IF(D56=0,NA(),RTD("cqg.rtd",,"StudyData", "Close("&amp;$AZ$2&amp;") When Barix("&amp;$AZ$2&amp;",reference:=StartOfSession)="&amp;A56&amp;"", "Bar", "", "Close","5","0","All",,,"False","T","EveryTick"))</f>
        <v>#N/A</v>
      </c>
      <c r="BB56" s="156" t="e">
        <f ca="1">IF(D56=0,NA(),RTD("cqg.rtd",,"StudyData", "Close("&amp;$BB$2&amp;") When Barix("&amp;$BB$2&amp;",reference:=StartOfSession)="&amp;A56&amp;"", "Bar", "", "Close","5","0","All",,,"False","T","EveryTick"))</f>
        <v>#N/A</v>
      </c>
      <c r="BD56" s="156" t="e">
        <f ca="1">IF(D56=0,NA(),RTD("cqg.rtd",,"StudyData", "Close("&amp;$BD$2&amp;") When Barix("&amp;$BD$2&amp;",reference:=StartOfSession)="&amp;A56&amp;"", "Bar", "", "Close","5","0","All",,,"False","T","EveryTick"))</f>
        <v>#N/A</v>
      </c>
      <c r="BF56" s="156" t="e">
        <f ca="1">IF(D56=0,NA(),RTD("cqg.rtd",,"StudyData", "Close("&amp;$BF$2&amp;") When Barix("&amp;$BF$2&amp;",reference:=StartOfSession)="&amp;A56&amp;"", "Bar", "", "Close","5","0","All",,,"False","T","EveryTick"))</f>
        <v>#N/A</v>
      </c>
      <c r="BH56" s="156" t="e">
        <f ca="1">IF(D56=0,NA(),RTD("cqg.rtd",,"StudyData", "Close("&amp;$BH$2&amp;") When Barix("&amp;$BH$2&amp;",reference:=StartOfSession)="&amp;A56&amp;"", "Bar", "", "Close","5","0","All",,,"False","T","EveryTick"))</f>
        <v>#N/A</v>
      </c>
      <c r="BJ56" s="156" t="e">
        <f ca="1">IF(D56=0,NA(),RTD("cqg.rtd",,"StudyData", "Close("&amp;$BJ$2&amp;") When Barix("&amp;$BJ$2&amp;",reference:=StartOfSession)="&amp;A56&amp;"", "Bar", "", "Close","5","0","All",,,"False","T","EveryTick"))</f>
        <v>#N/A</v>
      </c>
    </row>
    <row r="57" spans="1:62" x14ac:dyDescent="0.3">
      <c r="A57" s="156">
        <f t="shared" si="1"/>
        <v>53</v>
      </c>
      <c r="B57" s="160" t="e">
        <f ca="1">IF(D57=0,NA(),RTD("cqg.rtd",,"StudyData", "Close("&amp;$B$2&amp;") When Barix("&amp;$B$2&amp;",reference:=StartOfSession)="&amp;A57&amp;"", "Bar", "", "Close","5","0","All",,,"False","T","EveryTick"))</f>
        <v>#N/A</v>
      </c>
      <c r="C57" s="161">
        <v>0.53819444444444442</v>
      </c>
      <c r="D57" s="156">
        <f t="shared" ca="1" si="0"/>
        <v>0</v>
      </c>
      <c r="F57" s="156" t="e">
        <f ca="1">IF(D57=0,NA(),RTD("cqg.rtd",,"StudyData", "Close("&amp;$F$2&amp;") When Barix("&amp;$F$2&amp;",reference:=StartOfSession)="&amp;A57&amp;"", "Bar", "", "Close","5","0","All",,,"False","T","EveryTick"))</f>
        <v>#N/A</v>
      </c>
      <c r="H57" s="156" t="e">
        <f ca="1">IF(D57=0,NA(),RTD("cqg.rtd",,"StudyData", "Close("&amp;$H$2&amp;") When Barix("&amp;$H$2&amp;",reference:=StartOfSession)="&amp;A57&amp;"", "Bar", "", "Close","5","0","All",,,"False","T","EveryTick"))</f>
        <v>#N/A</v>
      </c>
      <c r="J57" s="156" t="e">
        <f ca="1">IF(D57=0,NA(),RTD("cqg.rtd",,"StudyData", "Close("&amp;$J$2&amp;") When Barix("&amp;$J$2&amp;",reference:=StartOfSession)="&amp;A57&amp;"", "Bar", "", "Close","5","0","All",,,"False","T","EveryTick"))</f>
        <v>#N/A</v>
      </c>
      <c r="L57" s="156" t="e">
        <f ca="1">IF(D57=0,NA(),RTD("cqg.rtd",,"StudyData", "Close("&amp;$L$2&amp;") When Barix("&amp;$L$2&amp;",reference:=StartOfSession)="&amp;A57&amp;"", "Bar", "", "Close","5","0","All",,,"False","T","EveryTick"))</f>
        <v>#N/A</v>
      </c>
      <c r="N57" s="156" t="e">
        <f ca="1">IF(D57=0,NA(),RTD("cqg.rtd",,"StudyData", "Close("&amp;$N$2&amp;") When Barix("&amp;$N$2&amp;",reference:=StartOfSession)="&amp;A57&amp;"", "Bar", "", "Close","5","0","All",,,"False","T","EveryTick"))</f>
        <v>#N/A</v>
      </c>
      <c r="P57" s="156" t="e">
        <f ca="1">IF(D57=0,NA(),RTD("cqg.rtd",,"StudyData", "Close("&amp;$P$2&amp;") When Barix("&amp;$P$2&amp;",reference:=StartOfSession)="&amp;A57&amp;"", "Bar", "", "Close","5","0","All",,,"False","T","EveryTick"))</f>
        <v>#N/A</v>
      </c>
      <c r="R57" s="156" t="e">
        <f ca="1">IF(D57=0,NA(),RTD("cqg.rtd",,"StudyData", "Close("&amp;$R$2&amp;") When Barix("&amp;$R$2&amp;",reference:=StartOfSession)="&amp;A57&amp;"", "Bar", "", "Close","5","0","All",,,"False","T","EveryTick"))</f>
        <v>#N/A</v>
      </c>
      <c r="T57" s="156" t="e">
        <f ca="1">IF(D57=0,NA(),RTD("cqg.rtd",,"StudyData", "Close("&amp;$T$2&amp;") When Barix("&amp;$T$2&amp;",reference:=StartOfSession)="&amp;A57&amp;"", "Bar", "", "Close","5","0","All",,,"False","T","EveryTick"))</f>
        <v>#N/A</v>
      </c>
      <c r="V57" s="156" t="e">
        <f ca="1">IF(D57=0,NA(),RTD("cqg.rtd",,"StudyData", "Close("&amp;$V$2&amp;") When Barix("&amp;$V$2&amp;",reference:=StartOfSession)="&amp;A57&amp;"", "Bar", "", "Close","5","0","All",,,"False","T","EveryTick"))</f>
        <v>#N/A</v>
      </c>
      <c r="X57" s="156" t="e">
        <f ca="1">IF(D57=0,NA(),RTD("cqg.rtd",,"StudyData", "Close("&amp;$X$2&amp;") When Barix("&amp;$X$2&amp;",reference:=StartOfSession)="&amp;A57&amp;"", "Bar", "", "Close","5","0","All",,,"False","T","EveryTick"))</f>
        <v>#N/A</v>
      </c>
      <c r="Z57" s="156" t="e">
        <f ca="1">IF(D57=0,NA(),RTD("cqg.rtd",,"StudyData", "Close("&amp;$Z$2&amp;") When Barix("&amp;$Z$2&amp;",reference:=StartOfSession)="&amp;A57&amp;"", "Bar", "", "Close","5","0","All",,,"False","T","EveryTick"))</f>
        <v>#N/A</v>
      </c>
      <c r="AB57" s="156" t="e">
        <f ca="1">IF(D57=0,NA(),RTD("cqg.rtd",,"StudyData", "Close("&amp;$AB$2&amp;") When Barix("&amp;$AB$2&amp;",reference:=StartOfSession)="&amp;A57&amp;"", "Bar", "", "Close","5","0","All",,,"False","T","EveryTick"))</f>
        <v>#N/A</v>
      </c>
      <c r="AD57" s="156" t="e">
        <f ca="1">IF(D57=0,NA(),RTD("cqg.rtd",,"StudyData", "Close("&amp;$AD$2&amp;") When Barix("&amp;$AD$2&amp;",reference:=StartOfSession)="&amp;A57&amp;"", "Bar", "", "Close","5","0","All",,,"False","T","EveryTick"))</f>
        <v>#N/A</v>
      </c>
      <c r="AF57" s="156" t="e">
        <f ca="1">IF(D57=0,NA(),RTD("cqg.rtd",,"StudyData", "Close("&amp;$AF$2&amp;") When Barix("&amp;$AF$2&amp;",reference:=StartOfSession)="&amp;A57&amp;"", "Bar", "", "Close","5","0","All",,,"False","T","EveryTick"))</f>
        <v>#N/A</v>
      </c>
      <c r="AH57" s="156" t="e">
        <f ca="1">IF(D57=0,NA(),RTD("cqg.rtd",,"StudyData", "Close("&amp;$AH$2&amp;") When Barix("&amp;$AH$2&amp;",reference:=StartOfSession)="&amp;A57&amp;"", "Bar", "", "Close","5","0","All",,,"False","T","EveryTick"))</f>
        <v>#N/A</v>
      </c>
      <c r="AJ57" s="156" t="e">
        <f ca="1">IF(D57=0,NA(),RTD("cqg.rtd",,"StudyData", "Close("&amp;$AJ$2&amp;") When Barix("&amp;$AJ$2&amp;",reference:=StartOfSession)="&amp;A57&amp;"", "Bar", "", "Close","5","0","All",,,"False","T","EveryTick"))</f>
        <v>#N/A</v>
      </c>
      <c r="AL57" s="156" t="e">
        <f ca="1">IF(D57=0,NA(),RTD("cqg.rtd",,"StudyData", "Close("&amp;$AL$2&amp;") When Barix("&amp;$AL$2&amp;",reference:=StartOfSession)="&amp;A57&amp;"", "Bar", "", "Close","5","0","All",,,"False","T","EveryTick"))</f>
        <v>#N/A</v>
      </c>
      <c r="AN57" s="156" t="e">
        <f ca="1">IF(D57=0,NA(),RTD("cqg.rtd",,"StudyData", "Close("&amp;$AN$2&amp;") When Barix("&amp;$AN$2&amp;",reference:=StartOfSession)="&amp;A57&amp;"", "Bar", "", "Close","5","0","All",,,"False","T","EveryTick"))</f>
        <v>#N/A</v>
      </c>
      <c r="AP57" s="156" t="e">
        <f ca="1">IF(D57=0,NA(),RTD("cqg.rtd",,"StudyData", "Close("&amp;$AP$2&amp;") When Barix("&amp;$AP$2&amp;",reference:=StartOfSession)="&amp;A57&amp;"", "Bar", "", "Close","5","0","All",,,"False","T","EveryTick"))</f>
        <v>#N/A</v>
      </c>
      <c r="AR57" s="156" t="e">
        <f ca="1">IF(D57=0,NA(),RTD("cqg.rtd",,"StudyData", "Close("&amp;$AR$2&amp;") When Barix("&amp;$AR$2&amp;",reference:=StartOfSession)="&amp;A57&amp;"", "Bar", "", "Close","5","0","All",,,"False","T","EveryTick"))</f>
        <v>#N/A</v>
      </c>
      <c r="AT57" s="156" t="e">
        <f ca="1">IF(D57=0,NA(),RTD("cqg.rtd",,"StudyData", "Close("&amp;$AT$2&amp;") When Barix("&amp;$AT$2&amp;",reference:=StartOfSession)="&amp;A57&amp;"", "Bar", "", "Close","5","0","All",,,"False","T","EveryTick"))</f>
        <v>#N/A</v>
      </c>
      <c r="AV57" s="156" t="e">
        <f ca="1">IF(D57=0,NA(),RTD("cqg.rtd",,"StudyData", "Close("&amp;$AV$2&amp;") When Barix("&amp;$AV$2&amp;",reference:=StartOfSession)="&amp;A57&amp;"", "Bar", "", "Close","5","0","All",,,"False","T","EveryTick"))</f>
        <v>#N/A</v>
      </c>
      <c r="AX57" s="156" t="e">
        <f ca="1">IF(D57=0,NA(),RTD("cqg.rtd",,"StudyData", "Close("&amp;$AX$2&amp;") When Barix("&amp;$AX$2&amp;",reference:=StartOfSession)="&amp;A57&amp;"", "Bar", "", "Close","5","0","All",,,"False","T","EveryTick"))</f>
        <v>#N/A</v>
      </c>
      <c r="AZ57" s="156" t="e">
        <f ca="1">IF(D57=0,NA(),RTD("cqg.rtd",,"StudyData", "Close("&amp;$AZ$2&amp;") When Barix("&amp;$AZ$2&amp;",reference:=StartOfSession)="&amp;A57&amp;"", "Bar", "", "Close","5","0","All",,,"False","T","EveryTick"))</f>
        <v>#N/A</v>
      </c>
      <c r="BB57" s="156" t="e">
        <f ca="1">IF(D57=0,NA(),RTD("cqg.rtd",,"StudyData", "Close("&amp;$BB$2&amp;") When Barix("&amp;$BB$2&amp;",reference:=StartOfSession)="&amp;A57&amp;"", "Bar", "", "Close","5","0","All",,,"False","T","EveryTick"))</f>
        <v>#N/A</v>
      </c>
      <c r="BD57" s="156" t="e">
        <f ca="1">IF(D57=0,NA(),RTD("cqg.rtd",,"StudyData", "Close("&amp;$BD$2&amp;") When Barix("&amp;$BD$2&amp;",reference:=StartOfSession)="&amp;A57&amp;"", "Bar", "", "Close","5","0","All",,,"False","T","EveryTick"))</f>
        <v>#N/A</v>
      </c>
      <c r="BF57" s="156" t="e">
        <f ca="1">IF(D57=0,NA(),RTD("cqg.rtd",,"StudyData", "Close("&amp;$BF$2&amp;") When Barix("&amp;$BF$2&amp;",reference:=StartOfSession)="&amp;A57&amp;"", "Bar", "", "Close","5","0","All",,,"False","T","EveryTick"))</f>
        <v>#N/A</v>
      </c>
      <c r="BH57" s="156" t="e">
        <f ca="1">IF(D57=0,NA(),RTD("cqg.rtd",,"StudyData", "Close("&amp;$BH$2&amp;") When Barix("&amp;$BH$2&amp;",reference:=StartOfSession)="&amp;A57&amp;"", "Bar", "", "Close","5","0","All",,,"False","T","EveryTick"))</f>
        <v>#N/A</v>
      </c>
      <c r="BJ57" s="156" t="e">
        <f ca="1">IF(D57=0,NA(),RTD("cqg.rtd",,"StudyData", "Close("&amp;$BJ$2&amp;") When Barix("&amp;$BJ$2&amp;",reference:=StartOfSession)="&amp;A57&amp;"", "Bar", "", "Close","5","0","All",,,"False","T","EveryTick"))</f>
        <v>#N/A</v>
      </c>
    </row>
    <row r="58" spans="1:62" x14ac:dyDescent="0.3">
      <c r="A58" s="156">
        <f t="shared" si="1"/>
        <v>54</v>
      </c>
      <c r="B58" s="160" t="e">
        <f ca="1">IF(D58=0,NA(),RTD("cqg.rtd",,"StudyData", "Close("&amp;$B$2&amp;") When Barix("&amp;$B$2&amp;",reference:=StartOfSession)="&amp;A58&amp;"", "Bar", "", "Close","5","0","All",,,"False","T","EveryTick"))</f>
        <v>#N/A</v>
      </c>
      <c r="C58" s="161">
        <v>0.54166666666666663</v>
      </c>
      <c r="D58" s="156">
        <f t="shared" ca="1" si="0"/>
        <v>0</v>
      </c>
      <c r="F58" s="156" t="e">
        <f ca="1">IF(D58=0,NA(),RTD("cqg.rtd",,"StudyData", "Close("&amp;$F$2&amp;") When Barix("&amp;$F$2&amp;",reference:=StartOfSession)="&amp;A58&amp;"", "Bar", "", "Close","5","0","All",,,"False","T","EveryTick"))</f>
        <v>#N/A</v>
      </c>
      <c r="H58" s="156" t="e">
        <f ca="1">IF(D58=0,NA(),RTD("cqg.rtd",,"StudyData", "Close("&amp;$H$2&amp;") When Barix("&amp;$H$2&amp;",reference:=StartOfSession)="&amp;A58&amp;"", "Bar", "", "Close","5","0","All",,,"False","T","EveryTick"))</f>
        <v>#N/A</v>
      </c>
      <c r="J58" s="156" t="e">
        <f ca="1">IF(D58=0,NA(),RTD("cqg.rtd",,"StudyData", "Close("&amp;$J$2&amp;") When Barix("&amp;$J$2&amp;",reference:=StartOfSession)="&amp;A58&amp;"", "Bar", "", "Close","5","0","All",,,"False","T","EveryTick"))</f>
        <v>#N/A</v>
      </c>
      <c r="L58" s="156" t="e">
        <f ca="1">IF(D58=0,NA(),RTD("cqg.rtd",,"StudyData", "Close("&amp;$L$2&amp;") When Barix("&amp;$L$2&amp;",reference:=StartOfSession)="&amp;A58&amp;"", "Bar", "", "Close","5","0","All",,,"False","T","EveryTick"))</f>
        <v>#N/A</v>
      </c>
      <c r="N58" s="156" t="e">
        <f ca="1">IF(D58=0,NA(),RTD("cqg.rtd",,"StudyData", "Close("&amp;$N$2&amp;") When Barix("&amp;$N$2&amp;",reference:=StartOfSession)="&amp;A58&amp;"", "Bar", "", "Close","5","0","All",,,"False","T","EveryTick"))</f>
        <v>#N/A</v>
      </c>
      <c r="P58" s="156" t="e">
        <f ca="1">IF(D58=0,NA(),RTD("cqg.rtd",,"StudyData", "Close("&amp;$P$2&amp;") When Barix("&amp;$P$2&amp;",reference:=StartOfSession)="&amp;A58&amp;"", "Bar", "", "Close","5","0","All",,,"False","T","EveryTick"))</f>
        <v>#N/A</v>
      </c>
      <c r="R58" s="156" t="e">
        <f ca="1">IF(D58=0,NA(),RTD("cqg.rtd",,"StudyData", "Close("&amp;$R$2&amp;") When Barix("&amp;$R$2&amp;",reference:=StartOfSession)="&amp;A58&amp;"", "Bar", "", "Close","5","0","All",,,"False","T","EveryTick"))</f>
        <v>#N/A</v>
      </c>
      <c r="T58" s="156" t="e">
        <f ca="1">IF(D58=0,NA(),RTD("cqg.rtd",,"StudyData", "Close("&amp;$T$2&amp;") When Barix("&amp;$T$2&amp;",reference:=StartOfSession)="&amp;A58&amp;"", "Bar", "", "Close","5","0","All",,,"False","T","EveryTick"))</f>
        <v>#N/A</v>
      </c>
      <c r="V58" s="156" t="e">
        <f ca="1">IF(D58=0,NA(),RTD("cqg.rtd",,"StudyData", "Close("&amp;$V$2&amp;") When Barix("&amp;$V$2&amp;",reference:=StartOfSession)="&amp;A58&amp;"", "Bar", "", "Close","5","0","All",,,"False","T","EveryTick"))</f>
        <v>#N/A</v>
      </c>
      <c r="X58" s="156" t="e">
        <f ca="1">IF(D58=0,NA(),RTD("cqg.rtd",,"StudyData", "Close("&amp;$X$2&amp;") When Barix("&amp;$X$2&amp;",reference:=StartOfSession)="&amp;A58&amp;"", "Bar", "", "Close","5","0","All",,,"False","T","EveryTick"))</f>
        <v>#N/A</v>
      </c>
      <c r="Z58" s="156" t="e">
        <f ca="1">IF(D58=0,NA(),RTD("cqg.rtd",,"StudyData", "Close("&amp;$Z$2&amp;") When Barix("&amp;$Z$2&amp;",reference:=StartOfSession)="&amp;A58&amp;"", "Bar", "", "Close","5","0","All",,,"False","T","EveryTick"))</f>
        <v>#N/A</v>
      </c>
      <c r="AB58" s="156" t="e">
        <f ca="1">IF(D58=0,NA(),RTD("cqg.rtd",,"StudyData", "Close("&amp;$AB$2&amp;") When Barix("&amp;$AB$2&amp;",reference:=StartOfSession)="&amp;A58&amp;"", "Bar", "", "Close","5","0","All",,,"False","T","EveryTick"))</f>
        <v>#N/A</v>
      </c>
      <c r="AD58" s="156" t="e">
        <f ca="1">IF(D58=0,NA(),RTD("cqg.rtd",,"StudyData", "Close("&amp;$AD$2&amp;") When Barix("&amp;$AD$2&amp;",reference:=StartOfSession)="&amp;A58&amp;"", "Bar", "", "Close","5","0","All",,,"False","T","EveryTick"))</f>
        <v>#N/A</v>
      </c>
      <c r="AF58" s="156" t="e">
        <f ca="1">IF(D58=0,NA(),RTD("cqg.rtd",,"StudyData", "Close("&amp;$AF$2&amp;") When Barix("&amp;$AF$2&amp;",reference:=StartOfSession)="&amp;A58&amp;"", "Bar", "", "Close","5","0","All",,,"False","T","EveryTick"))</f>
        <v>#N/A</v>
      </c>
      <c r="AH58" s="156" t="e">
        <f ca="1">IF(D58=0,NA(),RTD("cqg.rtd",,"StudyData", "Close("&amp;$AH$2&amp;") When Barix("&amp;$AH$2&amp;",reference:=StartOfSession)="&amp;A58&amp;"", "Bar", "", "Close","5","0","All",,,"False","T","EveryTick"))</f>
        <v>#N/A</v>
      </c>
      <c r="AJ58" s="156" t="e">
        <f ca="1">IF(D58=0,NA(),RTD("cqg.rtd",,"StudyData", "Close("&amp;$AJ$2&amp;") When Barix("&amp;$AJ$2&amp;",reference:=StartOfSession)="&amp;A58&amp;"", "Bar", "", "Close","5","0","All",,,"False","T","EveryTick"))</f>
        <v>#N/A</v>
      </c>
      <c r="AL58" s="156" t="e">
        <f ca="1">IF(D58=0,NA(),RTD("cqg.rtd",,"StudyData", "Close("&amp;$AL$2&amp;") When Barix("&amp;$AL$2&amp;",reference:=StartOfSession)="&amp;A58&amp;"", "Bar", "", "Close","5","0","All",,,"False","T","EveryTick"))</f>
        <v>#N/A</v>
      </c>
      <c r="AN58" s="156" t="e">
        <f ca="1">IF(D58=0,NA(),RTD("cqg.rtd",,"StudyData", "Close("&amp;$AN$2&amp;") When Barix("&amp;$AN$2&amp;",reference:=StartOfSession)="&amp;A58&amp;"", "Bar", "", "Close","5","0","All",,,"False","T","EveryTick"))</f>
        <v>#N/A</v>
      </c>
      <c r="AP58" s="156" t="e">
        <f ca="1">IF(D58=0,NA(),RTD("cqg.rtd",,"StudyData", "Close("&amp;$AP$2&amp;") When Barix("&amp;$AP$2&amp;",reference:=StartOfSession)="&amp;A58&amp;"", "Bar", "", "Close","5","0","All",,,"False","T","EveryTick"))</f>
        <v>#N/A</v>
      </c>
      <c r="AR58" s="156" t="e">
        <f ca="1">IF(D58=0,NA(),RTD("cqg.rtd",,"StudyData", "Close("&amp;$AR$2&amp;") When Barix("&amp;$AR$2&amp;",reference:=StartOfSession)="&amp;A58&amp;"", "Bar", "", "Close","5","0","All",,,"False","T","EveryTick"))</f>
        <v>#N/A</v>
      </c>
      <c r="AT58" s="156" t="e">
        <f ca="1">IF(D58=0,NA(),RTD("cqg.rtd",,"StudyData", "Close("&amp;$AT$2&amp;") When Barix("&amp;$AT$2&amp;",reference:=StartOfSession)="&amp;A58&amp;"", "Bar", "", "Close","5","0","All",,,"False","T","EveryTick"))</f>
        <v>#N/A</v>
      </c>
      <c r="AV58" s="156" t="e">
        <f ca="1">IF(D58=0,NA(),RTD("cqg.rtd",,"StudyData", "Close("&amp;$AV$2&amp;") When Barix("&amp;$AV$2&amp;",reference:=StartOfSession)="&amp;A58&amp;"", "Bar", "", "Close","5","0","All",,,"False","T","EveryTick"))</f>
        <v>#N/A</v>
      </c>
      <c r="AX58" s="156" t="e">
        <f ca="1">IF(D58=0,NA(),RTD("cqg.rtd",,"StudyData", "Close("&amp;$AX$2&amp;") When Barix("&amp;$AX$2&amp;",reference:=StartOfSession)="&amp;A58&amp;"", "Bar", "", "Close","5","0","All",,,"False","T","EveryTick"))</f>
        <v>#N/A</v>
      </c>
      <c r="AZ58" s="156" t="e">
        <f ca="1">IF(D58=0,NA(),RTD("cqg.rtd",,"StudyData", "Close("&amp;$AZ$2&amp;") When Barix("&amp;$AZ$2&amp;",reference:=StartOfSession)="&amp;A58&amp;"", "Bar", "", "Close","5","0","All",,,"False","T","EveryTick"))</f>
        <v>#N/A</v>
      </c>
      <c r="BB58" s="156" t="e">
        <f ca="1">IF(D58=0,NA(),RTD("cqg.rtd",,"StudyData", "Close("&amp;$BB$2&amp;") When Barix("&amp;$BB$2&amp;",reference:=StartOfSession)="&amp;A58&amp;"", "Bar", "", "Close","5","0","All",,,"False","T","EveryTick"))</f>
        <v>#N/A</v>
      </c>
      <c r="BD58" s="156" t="e">
        <f ca="1">IF(D58=0,NA(),RTD("cqg.rtd",,"StudyData", "Close("&amp;$BD$2&amp;") When Barix("&amp;$BD$2&amp;",reference:=StartOfSession)="&amp;A58&amp;"", "Bar", "", "Close","5","0","All",,,"False","T","EveryTick"))</f>
        <v>#N/A</v>
      </c>
      <c r="BF58" s="156" t="e">
        <f ca="1">IF(D58=0,NA(),RTD("cqg.rtd",,"StudyData", "Close("&amp;$BF$2&amp;") When Barix("&amp;$BF$2&amp;",reference:=StartOfSession)="&amp;A58&amp;"", "Bar", "", "Close","5","0","All",,,"False","T","EveryTick"))</f>
        <v>#N/A</v>
      </c>
      <c r="BH58" s="156" t="e">
        <f ca="1">IF(D58=0,NA(),RTD("cqg.rtd",,"StudyData", "Close("&amp;$BH$2&amp;") When Barix("&amp;$BH$2&amp;",reference:=StartOfSession)="&amp;A58&amp;"", "Bar", "", "Close","5","0","All",,,"False","T","EveryTick"))</f>
        <v>#N/A</v>
      </c>
      <c r="BJ58" s="156" t="e">
        <f ca="1">IF(D58=0,NA(),RTD("cqg.rtd",,"StudyData", "Close("&amp;$BJ$2&amp;") When Barix("&amp;$BJ$2&amp;",reference:=StartOfSession)="&amp;A58&amp;"", "Bar", "", "Close","5","0","All",,,"False","T","EveryTick"))</f>
        <v>#N/A</v>
      </c>
    </row>
    <row r="59" spans="1:62" x14ac:dyDescent="0.3">
      <c r="A59" s="156">
        <f t="shared" si="1"/>
        <v>55</v>
      </c>
      <c r="B59" s="160" t="e">
        <f ca="1">IF(D59=0,NA(),RTD("cqg.rtd",,"StudyData", "Close("&amp;$B$2&amp;") When Barix("&amp;$B$2&amp;",reference:=StartOfSession)="&amp;A59&amp;"", "Bar", "", "Close","5","0","All",,,"False","T","EveryTick"))</f>
        <v>#N/A</v>
      </c>
      <c r="C59" s="161">
        <v>0.54513888888888895</v>
      </c>
      <c r="D59" s="156">
        <f t="shared" ca="1" si="0"/>
        <v>0</v>
      </c>
      <c r="F59" s="156" t="e">
        <f ca="1">IF(D59=0,NA(),RTD("cqg.rtd",,"StudyData", "Close("&amp;$F$2&amp;") When Barix("&amp;$F$2&amp;",reference:=StartOfSession)="&amp;A59&amp;"", "Bar", "", "Close","5","0","All",,,"False","T","EveryTick"))</f>
        <v>#N/A</v>
      </c>
      <c r="H59" s="156" t="e">
        <f ca="1">IF(D59=0,NA(),RTD("cqg.rtd",,"StudyData", "Close("&amp;$H$2&amp;") When Barix("&amp;$H$2&amp;",reference:=StartOfSession)="&amp;A59&amp;"", "Bar", "", "Close","5","0","All",,,"False","T","EveryTick"))</f>
        <v>#N/A</v>
      </c>
      <c r="J59" s="156" t="e">
        <f ca="1">IF(D59=0,NA(),RTD("cqg.rtd",,"StudyData", "Close("&amp;$J$2&amp;") When Barix("&amp;$J$2&amp;",reference:=StartOfSession)="&amp;A59&amp;"", "Bar", "", "Close","5","0","All",,,"False","T","EveryTick"))</f>
        <v>#N/A</v>
      </c>
      <c r="L59" s="156" t="e">
        <f ca="1">IF(D59=0,NA(),RTD("cqg.rtd",,"StudyData", "Close("&amp;$L$2&amp;") When Barix("&amp;$L$2&amp;",reference:=StartOfSession)="&amp;A59&amp;"", "Bar", "", "Close","5","0","All",,,"False","T","EveryTick"))</f>
        <v>#N/A</v>
      </c>
      <c r="N59" s="156" t="e">
        <f ca="1">IF(D59=0,NA(),RTD("cqg.rtd",,"StudyData", "Close("&amp;$N$2&amp;") When Barix("&amp;$N$2&amp;",reference:=StartOfSession)="&amp;A59&amp;"", "Bar", "", "Close","5","0","All",,,"False","T","EveryTick"))</f>
        <v>#N/A</v>
      </c>
      <c r="P59" s="156" t="e">
        <f ca="1">IF(D59=0,NA(),RTD("cqg.rtd",,"StudyData", "Close("&amp;$P$2&amp;") When Barix("&amp;$P$2&amp;",reference:=StartOfSession)="&amp;A59&amp;"", "Bar", "", "Close","5","0","All",,,"False","T","EveryTick"))</f>
        <v>#N/A</v>
      </c>
      <c r="R59" s="156" t="e">
        <f ca="1">IF(D59=0,NA(),RTD("cqg.rtd",,"StudyData", "Close("&amp;$R$2&amp;") When Barix("&amp;$R$2&amp;",reference:=StartOfSession)="&amp;A59&amp;"", "Bar", "", "Close","5","0","All",,,"False","T","EveryTick"))</f>
        <v>#N/A</v>
      </c>
      <c r="T59" s="156" t="e">
        <f ca="1">IF(D59=0,NA(),RTD("cqg.rtd",,"StudyData", "Close("&amp;$T$2&amp;") When Barix("&amp;$T$2&amp;",reference:=StartOfSession)="&amp;A59&amp;"", "Bar", "", "Close","5","0","All",,,"False","T","EveryTick"))</f>
        <v>#N/A</v>
      </c>
      <c r="V59" s="156" t="e">
        <f ca="1">IF(D59=0,NA(),RTD("cqg.rtd",,"StudyData", "Close("&amp;$V$2&amp;") When Barix("&amp;$V$2&amp;",reference:=StartOfSession)="&amp;A59&amp;"", "Bar", "", "Close","5","0","All",,,"False","T","EveryTick"))</f>
        <v>#N/A</v>
      </c>
      <c r="X59" s="156" t="e">
        <f ca="1">IF(D59=0,NA(),RTD("cqg.rtd",,"StudyData", "Close("&amp;$X$2&amp;") When Barix("&amp;$X$2&amp;",reference:=StartOfSession)="&amp;A59&amp;"", "Bar", "", "Close","5","0","All",,,"False","T","EveryTick"))</f>
        <v>#N/A</v>
      </c>
      <c r="Z59" s="156" t="e">
        <f ca="1">IF(D59=0,NA(),RTD("cqg.rtd",,"StudyData", "Close("&amp;$Z$2&amp;") When Barix("&amp;$Z$2&amp;",reference:=StartOfSession)="&amp;A59&amp;"", "Bar", "", "Close","5","0","All",,,"False","T","EveryTick"))</f>
        <v>#N/A</v>
      </c>
      <c r="AB59" s="156" t="e">
        <f ca="1">IF(D59=0,NA(),RTD("cqg.rtd",,"StudyData", "Close("&amp;$AB$2&amp;") When Barix("&amp;$AB$2&amp;",reference:=StartOfSession)="&amp;A59&amp;"", "Bar", "", "Close","5","0","All",,,"False","T","EveryTick"))</f>
        <v>#N/A</v>
      </c>
      <c r="AD59" s="156" t="e">
        <f ca="1">IF(D59=0,NA(),RTD("cqg.rtd",,"StudyData", "Close("&amp;$AD$2&amp;") When Barix("&amp;$AD$2&amp;",reference:=StartOfSession)="&amp;A59&amp;"", "Bar", "", "Close","5","0","All",,,"False","T","EveryTick"))</f>
        <v>#N/A</v>
      </c>
      <c r="AF59" s="156" t="e">
        <f ca="1">IF(D59=0,NA(),RTD("cqg.rtd",,"StudyData", "Close("&amp;$AF$2&amp;") When Barix("&amp;$AF$2&amp;",reference:=StartOfSession)="&amp;A59&amp;"", "Bar", "", "Close","5","0","All",,,"False","T","EveryTick"))</f>
        <v>#N/A</v>
      </c>
      <c r="AH59" s="156" t="e">
        <f ca="1">IF(D59=0,NA(),RTD("cqg.rtd",,"StudyData", "Close("&amp;$AH$2&amp;") When Barix("&amp;$AH$2&amp;",reference:=StartOfSession)="&amp;A59&amp;"", "Bar", "", "Close","5","0","All",,,"False","T","EveryTick"))</f>
        <v>#N/A</v>
      </c>
      <c r="AJ59" s="156" t="e">
        <f ca="1">IF(D59=0,NA(),RTD("cqg.rtd",,"StudyData", "Close("&amp;$AJ$2&amp;") When Barix("&amp;$AJ$2&amp;",reference:=StartOfSession)="&amp;A59&amp;"", "Bar", "", "Close","5","0","All",,,"False","T","EveryTick"))</f>
        <v>#N/A</v>
      </c>
      <c r="AL59" s="156" t="e">
        <f ca="1">IF(D59=0,NA(),RTD("cqg.rtd",,"StudyData", "Close("&amp;$AL$2&amp;") When Barix("&amp;$AL$2&amp;",reference:=StartOfSession)="&amp;A59&amp;"", "Bar", "", "Close","5","0","All",,,"False","T","EveryTick"))</f>
        <v>#N/A</v>
      </c>
      <c r="AN59" s="156" t="e">
        <f ca="1">IF(D59=0,NA(),RTD("cqg.rtd",,"StudyData", "Close("&amp;$AN$2&amp;") When Barix("&amp;$AN$2&amp;",reference:=StartOfSession)="&amp;A59&amp;"", "Bar", "", "Close","5","0","All",,,"False","T","EveryTick"))</f>
        <v>#N/A</v>
      </c>
      <c r="AP59" s="156" t="e">
        <f ca="1">IF(D59=0,NA(),RTD("cqg.rtd",,"StudyData", "Close("&amp;$AP$2&amp;") When Barix("&amp;$AP$2&amp;",reference:=StartOfSession)="&amp;A59&amp;"", "Bar", "", "Close","5","0","All",,,"False","T","EveryTick"))</f>
        <v>#N/A</v>
      </c>
      <c r="AR59" s="156" t="e">
        <f ca="1">IF(D59=0,NA(),RTD("cqg.rtd",,"StudyData", "Close("&amp;$AR$2&amp;") When Barix("&amp;$AR$2&amp;",reference:=StartOfSession)="&amp;A59&amp;"", "Bar", "", "Close","5","0","All",,,"False","T","EveryTick"))</f>
        <v>#N/A</v>
      </c>
      <c r="AT59" s="156" t="e">
        <f ca="1">IF(D59=0,NA(),RTD("cqg.rtd",,"StudyData", "Close("&amp;$AT$2&amp;") When Barix("&amp;$AT$2&amp;",reference:=StartOfSession)="&amp;A59&amp;"", "Bar", "", "Close","5","0","All",,,"False","T","EveryTick"))</f>
        <v>#N/A</v>
      </c>
      <c r="AV59" s="156" t="e">
        <f ca="1">IF(D59=0,NA(),RTD("cqg.rtd",,"StudyData", "Close("&amp;$AV$2&amp;") When Barix("&amp;$AV$2&amp;",reference:=StartOfSession)="&amp;A59&amp;"", "Bar", "", "Close","5","0","All",,,"False","T","EveryTick"))</f>
        <v>#N/A</v>
      </c>
      <c r="AX59" s="156" t="e">
        <f ca="1">IF(D59=0,NA(),RTD("cqg.rtd",,"StudyData", "Close("&amp;$AX$2&amp;") When Barix("&amp;$AX$2&amp;",reference:=StartOfSession)="&amp;A59&amp;"", "Bar", "", "Close","5","0","All",,,"False","T","EveryTick"))</f>
        <v>#N/A</v>
      </c>
      <c r="AZ59" s="156" t="e">
        <f ca="1">IF(D59=0,NA(),RTD("cqg.rtd",,"StudyData", "Close("&amp;$AZ$2&amp;") When Barix("&amp;$AZ$2&amp;",reference:=StartOfSession)="&amp;A59&amp;"", "Bar", "", "Close","5","0","All",,,"False","T","EveryTick"))</f>
        <v>#N/A</v>
      </c>
      <c r="BB59" s="156" t="e">
        <f ca="1">IF(D59=0,NA(),RTD("cqg.rtd",,"StudyData", "Close("&amp;$BB$2&amp;") When Barix("&amp;$BB$2&amp;",reference:=StartOfSession)="&amp;A59&amp;"", "Bar", "", "Close","5","0","All",,,"False","T","EveryTick"))</f>
        <v>#N/A</v>
      </c>
      <c r="BD59" s="156" t="e">
        <f ca="1">IF(D59=0,NA(),RTD("cqg.rtd",,"StudyData", "Close("&amp;$BD$2&amp;") When Barix("&amp;$BD$2&amp;",reference:=StartOfSession)="&amp;A59&amp;"", "Bar", "", "Close","5","0","All",,,"False","T","EveryTick"))</f>
        <v>#N/A</v>
      </c>
      <c r="BF59" s="156" t="e">
        <f ca="1">IF(D59=0,NA(),RTD("cqg.rtd",,"StudyData", "Close("&amp;$BF$2&amp;") When Barix("&amp;$BF$2&amp;",reference:=StartOfSession)="&amp;A59&amp;"", "Bar", "", "Close","5","0","All",,,"False","T","EveryTick"))</f>
        <v>#N/A</v>
      </c>
      <c r="BH59" s="156" t="e">
        <f ca="1">IF(D59=0,NA(),RTD("cqg.rtd",,"StudyData", "Close("&amp;$BH$2&amp;") When Barix("&amp;$BH$2&amp;",reference:=StartOfSession)="&amp;A59&amp;"", "Bar", "", "Close","5","0","All",,,"False","T","EveryTick"))</f>
        <v>#N/A</v>
      </c>
      <c r="BJ59" s="156" t="e">
        <f ca="1">IF(D59=0,NA(),RTD("cqg.rtd",,"StudyData", "Close("&amp;$BJ$2&amp;") When Barix("&amp;$BJ$2&amp;",reference:=StartOfSession)="&amp;A59&amp;"", "Bar", "", "Close","5","0","All",,,"False","T","EveryTick"))</f>
        <v>#N/A</v>
      </c>
    </row>
    <row r="60" spans="1:62" x14ac:dyDescent="0.3">
      <c r="A60" s="156">
        <f t="shared" si="1"/>
        <v>56</v>
      </c>
      <c r="B60" s="160" t="e">
        <f ca="1">IF(D60=0,NA(),RTD("cqg.rtd",,"StudyData", "Close("&amp;$B$2&amp;") When Barix("&amp;$B$2&amp;",reference:=StartOfSession)="&amp;A60&amp;"", "Bar", "", "Close","5","0","All",,,"False","T","EveryTick"))</f>
        <v>#N/A</v>
      </c>
      <c r="C60" s="161">
        <v>0.54861111111111105</v>
      </c>
      <c r="D60" s="156">
        <f t="shared" ca="1" si="0"/>
        <v>0</v>
      </c>
      <c r="F60" s="156" t="e">
        <f ca="1">IF(D60=0,NA(),RTD("cqg.rtd",,"StudyData", "Close("&amp;$F$2&amp;") When Barix("&amp;$F$2&amp;",reference:=StartOfSession)="&amp;A60&amp;"", "Bar", "", "Close","5","0","All",,,"False","T","EveryTick"))</f>
        <v>#N/A</v>
      </c>
      <c r="H60" s="156" t="e">
        <f ca="1">IF(D60=0,NA(),RTD("cqg.rtd",,"StudyData", "Close("&amp;$H$2&amp;") When Barix("&amp;$H$2&amp;",reference:=StartOfSession)="&amp;A60&amp;"", "Bar", "", "Close","5","0","All",,,"False","T","EveryTick"))</f>
        <v>#N/A</v>
      </c>
      <c r="J60" s="156" t="e">
        <f ca="1">IF(D60=0,NA(),RTD("cqg.rtd",,"StudyData", "Close("&amp;$J$2&amp;") When Barix("&amp;$J$2&amp;",reference:=StartOfSession)="&amp;A60&amp;"", "Bar", "", "Close","5","0","All",,,"False","T","EveryTick"))</f>
        <v>#N/A</v>
      </c>
      <c r="L60" s="156" t="e">
        <f ca="1">IF(D60=0,NA(),RTD("cqg.rtd",,"StudyData", "Close("&amp;$L$2&amp;") When Barix("&amp;$L$2&amp;",reference:=StartOfSession)="&amp;A60&amp;"", "Bar", "", "Close","5","0","All",,,"False","T","EveryTick"))</f>
        <v>#N/A</v>
      </c>
      <c r="N60" s="156" t="e">
        <f ca="1">IF(D60=0,NA(),RTD("cqg.rtd",,"StudyData", "Close("&amp;$N$2&amp;") When Barix("&amp;$N$2&amp;",reference:=StartOfSession)="&amp;A60&amp;"", "Bar", "", "Close","5","0","All",,,"False","T","EveryTick"))</f>
        <v>#N/A</v>
      </c>
      <c r="P60" s="156" t="e">
        <f ca="1">IF(D60=0,NA(),RTD("cqg.rtd",,"StudyData", "Close("&amp;$P$2&amp;") When Barix("&amp;$P$2&amp;",reference:=StartOfSession)="&amp;A60&amp;"", "Bar", "", "Close","5","0","All",,,"False","T","EveryTick"))</f>
        <v>#N/A</v>
      </c>
      <c r="R60" s="156" t="e">
        <f ca="1">IF(D60=0,NA(),RTD("cqg.rtd",,"StudyData", "Close("&amp;$R$2&amp;") When Barix("&amp;$R$2&amp;",reference:=StartOfSession)="&amp;A60&amp;"", "Bar", "", "Close","5","0","All",,,"False","T","EveryTick"))</f>
        <v>#N/A</v>
      </c>
      <c r="T60" s="156" t="e">
        <f ca="1">IF(D60=0,NA(),RTD("cqg.rtd",,"StudyData", "Close("&amp;$T$2&amp;") When Barix("&amp;$T$2&amp;",reference:=StartOfSession)="&amp;A60&amp;"", "Bar", "", "Close","5","0","All",,,"False","T","EveryTick"))</f>
        <v>#N/A</v>
      </c>
      <c r="V60" s="156" t="e">
        <f ca="1">IF(D60=0,NA(),RTD("cqg.rtd",,"StudyData", "Close("&amp;$V$2&amp;") When Barix("&amp;$V$2&amp;",reference:=StartOfSession)="&amp;A60&amp;"", "Bar", "", "Close","5","0","All",,,"False","T","EveryTick"))</f>
        <v>#N/A</v>
      </c>
      <c r="X60" s="156" t="e">
        <f ca="1">IF(D60=0,NA(),RTD("cqg.rtd",,"StudyData", "Close("&amp;$X$2&amp;") When Barix("&amp;$X$2&amp;",reference:=StartOfSession)="&amp;A60&amp;"", "Bar", "", "Close","5","0","All",,,"False","T","EveryTick"))</f>
        <v>#N/A</v>
      </c>
      <c r="Z60" s="156" t="e">
        <f ca="1">IF(D60=0,NA(),RTD("cqg.rtd",,"StudyData", "Close("&amp;$Z$2&amp;") When Barix("&amp;$Z$2&amp;",reference:=StartOfSession)="&amp;A60&amp;"", "Bar", "", "Close","5","0","All",,,"False","T","EveryTick"))</f>
        <v>#N/A</v>
      </c>
      <c r="AB60" s="156" t="e">
        <f ca="1">IF(D60=0,NA(),RTD("cqg.rtd",,"StudyData", "Close("&amp;$AB$2&amp;") When Barix("&amp;$AB$2&amp;",reference:=StartOfSession)="&amp;A60&amp;"", "Bar", "", "Close","5","0","All",,,"False","T","EveryTick"))</f>
        <v>#N/A</v>
      </c>
      <c r="AD60" s="156" t="e">
        <f ca="1">IF(D60=0,NA(),RTD("cqg.rtd",,"StudyData", "Close("&amp;$AD$2&amp;") When Barix("&amp;$AD$2&amp;",reference:=StartOfSession)="&amp;A60&amp;"", "Bar", "", "Close","5","0","All",,,"False","T","EveryTick"))</f>
        <v>#N/A</v>
      </c>
      <c r="AF60" s="156" t="e">
        <f ca="1">IF(D60=0,NA(),RTD("cqg.rtd",,"StudyData", "Close("&amp;$AF$2&amp;") When Barix("&amp;$AF$2&amp;",reference:=StartOfSession)="&amp;A60&amp;"", "Bar", "", "Close","5","0","All",,,"False","T","EveryTick"))</f>
        <v>#N/A</v>
      </c>
      <c r="AH60" s="156" t="e">
        <f ca="1">IF(D60=0,NA(),RTD("cqg.rtd",,"StudyData", "Close("&amp;$AH$2&amp;") When Barix("&amp;$AH$2&amp;",reference:=StartOfSession)="&amp;A60&amp;"", "Bar", "", "Close","5","0","All",,,"False","T","EveryTick"))</f>
        <v>#N/A</v>
      </c>
      <c r="AJ60" s="156" t="e">
        <f ca="1">IF(D60=0,NA(),RTD("cqg.rtd",,"StudyData", "Close("&amp;$AJ$2&amp;") When Barix("&amp;$AJ$2&amp;",reference:=StartOfSession)="&amp;A60&amp;"", "Bar", "", "Close","5","0","All",,,"False","T","EveryTick"))</f>
        <v>#N/A</v>
      </c>
      <c r="AL60" s="156" t="e">
        <f ca="1">IF(D60=0,NA(),RTD("cqg.rtd",,"StudyData", "Close("&amp;$AL$2&amp;") When Barix("&amp;$AL$2&amp;",reference:=StartOfSession)="&amp;A60&amp;"", "Bar", "", "Close","5","0","All",,,"False","T","EveryTick"))</f>
        <v>#N/A</v>
      </c>
      <c r="AN60" s="156" t="e">
        <f ca="1">IF(D60=0,NA(),RTD("cqg.rtd",,"StudyData", "Close("&amp;$AN$2&amp;") When Barix("&amp;$AN$2&amp;",reference:=StartOfSession)="&amp;A60&amp;"", "Bar", "", "Close","5","0","All",,,"False","T","EveryTick"))</f>
        <v>#N/A</v>
      </c>
      <c r="AP60" s="156" t="e">
        <f ca="1">IF(D60=0,NA(),RTD("cqg.rtd",,"StudyData", "Close("&amp;$AP$2&amp;") When Barix("&amp;$AP$2&amp;",reference:=StartOfSession)="&amp;A60&amp;"", "Bar", "", "Close","5","0","All",,,"False","T","EveryTick"))</f>
        <v>#N/A</v>
      </c>
      <c r="AR60" s="156" t="e">
        <f ca="1">IF(D60=0,NA(),RTD("cqg.rtd",,"StudyData", "Close("&amp;$AR$2&amp;") When Barix("&amp;$AR$2&amp;",reference:=StartOfSession)="&amp;A60&amp;"", "Bar", "", "Close","5","0","All",,,"False","T","EveryTick"))</f>
        <v>#N/A</v>
      </c>
      <c r="AT60" s="156" t="e">
        <f ca="1">IF(D60=0,NA(),RTD("cqg.rtd",,"StudyData", "Close("&amp;$AT$2&amp;") When Barix("&amp;$AT$2&amp;",reference:=StartOfSession)="&amp;A60&amp;"", "Bar", "", "Close","5","0","All",,,"False","T","EveryTick"))</f>
        <v>#N/A</v>
      </c>
      <c r="AV60" s="156" t="e">
        <f ca="1">IF(D60=0,NA(),RTD("cqg.rtd",,"StudyData", "Close("&amp;$AV$2&amp;") When Barix("&amp;$AV$2&amp;",reference:=StartOfSession)="&amp;A60&amp;"", "Bar", "", "Close","5","0","All",,,"False","T","EveryTick"))</f>
        <v>#N/A</v>
      </c>
      <c r="AX60" s="156" t="e">
        <f ca="1">IF(D60=0,NA(),RTD("cqg.rtd",,"StudyData", "Close("&amp;$AX$2&amp;") When Barix("&amp;$AX$2&amp;",reference:=StartOfSession)="&amp;A60&amp;"", "Bar", "", "Close","5","0","All",,,"False","T","EveryTick"))</f>
        <v>#N/A</v>
      </c>
      <c r="AZ60" s="156" t="e">
        <f ca="1">IF(D60=0,NA(),RTD("cqg.rtd",,"StudyData", "Close("&amp;$AZ$2&amp;") When Barix("&amp;$AZ$2&amp;",reference:=StartOfSession)="&amp;A60&amp;"", "Bar", "", "Close","5","0","All",,,"False","T","EveryTick"))</f>
        <v>#N/A</v>
      </c>
      <c r="BB60" s="156" t="e">
        <f ca="1">IF(D60=0,NA(),RTD("cqg.rtd",,"StudyData", "Close("&amp;$BB$2&amp;") When Barix("&amp;$BB$2&amp;",reference:=StartOfSession)="&amp;A60&amp;"", "Bar", "", "Close","5","0","All",,,"False","T","EveryTick"))</f>
        <v>#N/A</v>
      </c>
      <c r="BD60" s="156" t="e">
        <f ca="1">IF(D60=0,NA(),RTD("cqg.rtd",,"StudyData", "Close("&amp;$BD$2&amp;") When Barix("&amp;$BD$2&amp;",reference:=StartOfSession)="&amp;A60&amp;"", "Bar", "", "Close","5","0","All",,,"False","T","EveryTick"))</f>
        <v>#N/A</v>
      </c>
      <c r="BF60" s="156" t="e">
        <f ca="1">IF(D60=0,NA(),RTD("cqg.rtd",,"StudyData", "Close("&amp;$BF$2&amp;") When Barix("&amp;$BF$2&amp;",reference:=StartOfSession)="&amp;A60&amp;"", "Bar", "", "Close","5","0","All",,,"False","T","EveryTick"))</f>
        <v>#N/A</v>
      </c>
      <c r="BH60" s="156" t="e">
        <f ca="1">IF(D60=0,NA(),RTD("cqg.rtd",,"StudyData", "Close("&amp;$BH$2&amp;") When Barix("&amp;$BH$2&amp;",reference:=StartOfSession)="&amp;A60&amp;"", "Bar", "", "Close","5","0","All",,,"False","T","EveryTick"))</f>
        <v>#N/A</v>
      </c>
      <c r="BJ60" s="156" t="e">
        <f ca="1">IF(D60=0,NA(),RTD("cqg.rtd",,"StudyData", "Close("&amp;$BJ$2&amp;") When Barix("&amp;$BJ$2&amp;",reference:=StartOfSession)="&amp;A60&amp;"", "Bar", "", "Close","5","0","All",,,"False","T","EveryTick"))</f>
        <v>#N/A</v>
      </c>
    </row>
    <row r="61" spans="1:62" x14ac:dyDescent="0.3">
      <c r="A61" s="156">
        <f t="shared" si="1"/>
        <v>57</v>
      </c>
      <c r="B61" s="160" t="e">
        <f ca="1">IF(D61=0,NA(),RTD("cqg.rtd",,"StudyData", "Close("&amp;$B$2&amp;") When Barix("&amp;$B$2&amp;",reference:=StartOfSession)="&amp;A61&amp;"", "Bar", "", "Close","5","0","All",,,"False","T","EveryTick"))</f>
        <v>#N/A</v>
      </c>
      <c r="C61" s="161">
        <v>0.55208333333333337</v>
      </c>
      <c r="D61" s="156">
        <f t="shared" ca="1" si="0"/>
        <v>0</v>
      </c>
      <c r="F61" s="156" t="e">
        <f ca="1">IF(D61=0,NA(),RTD("cqg.rtd",,"StudyData", "Close("&amp;$F$2&amp;") When Barix("&amp;$F$2&amp;",reference:=StartOfSession)="&amp;A61&amp;"", "Bar", "", "Close","5","0","All",,,"False","T","EveryTick"))</f>
        <v>#N/A</v>
      </c>
      <c r="H61" s="156" t="e">
        <f ca="1">IF(D61=0,NA(),RTD("cqg.rtd",,"StudyData", "Close("&amp;$H$2&amp;") When Barix("&amp;$H$2&amp;",reference:=StartOfSession)="&amp;A61&amp;"", "Bar", "", "Close","5","0","All",,,"False","T","EveryTick"))</f>
        <v>#N/A</v>
      </c>
      <c r="J61" s="156" t="e">
        <f ca="1">IF(D61=0,NA(),RTD("cqg.rtd",,"StudyData", "Close("&amp;$J$2&amp;") When Barix("&amp;$J$2&amp;",reference:=StartOfSession)="&amp;A61&amp;"", "Bar", "", "Close","5","0","All",,,"False","T","EveryTick"))</f>
        <v>#N/A</v>
      </c>
      <c r="L61" s="156" t="e">
        <f ca="1">IF(D61=0,NA(),RTD("cqg.rtd",,"StudyData", "Close("&amp;$L$2&amp;") When Barix("&amp;$L$2&amp;",reference:=StartOfSession)="&amp;A61&amp;"", "Bar", "", "Close","5","0","All",,,"False","T","EveryTick"))</f>
        <v>#N/A</v>
      </c>
      <c r="N61" s="156" t="e">
        <f ca="1">IF(D61=0,NA(),RTD("cqg.rtd",,"StudyData", "Close("&amp;$N$2&amp;") When Barix("&amp;$N$2&amp;",reference:=StartOfSession)="&amp;A61&amp;"", "Bar", "", "Close","5","0","All",,,"False","T","EveryTick"))</f>
        <v>#N/A</v>
      </c>
      <c r="P61" s="156" t="e">
        <f ca="1">IF(D61=0,NA(),RTD("cqg.rtd",,"StudyData", "Close("&amp;$P$2&amp;") When Barix("&amp;$P$2&amp;",reference:=StartOfSession)="&amp;A61&amp;"", "Bar", "", "Close","5","0","All",,,"False","T","EveryTick"))</f>
        <v>#N/A</v>
      </c>
      <c r="R61" s="156" t="e">
        <f ca="1">IF(D61=0,NA(),RTD("cqg.rtd",,"StudyData", "Close("&amp;$R$2&amp;") When Barix("&amp;$R$2&amp;",reference:=StartOfSession)="&amp;A61&amp;"", "Bar", "", "Close","5","0","All",,,"False","T","EveryTick"))</f>
        <v>#N/A</v>
      </c>
      <c r="T61" s="156" t="e">
        <f ca="1">IF(D61=0,NA(),RTD("cqg.rtd",,"StudyData", "Close("&amp;$T$2&amp;") When Barix("&amp;$T$2&amp;",reference:=StartOfSession)="&amp;A61&amp;"", "Bar", "", "Close","5","0","All",,,"False","T","EveryTick"))</f>
        <v>#N/A</v>
      </c>
      <c r="V61" s="156" t="e">
        <f ca="1">IF(D61=0,NA(),RTD("cqg.rtd",,"StudyData", "Close("&amp;$V$2&amp;") When Barix("&amp;$V$2&amp;",reference:=StartOfSession)="&amp;A61&amp;"", "Bar", "", "Close","5","0","All",,,"False","T","EveryTick"))</f>
        <v>#N/A</v>
      </c>
      <c r="X61" s="156" t="e">
        <f ca="1">IF(D61=0,NA(),RTD("cqg.rtd",,"StudyData", "Close("&amp;$X$2&amp;") When Barix("&amp;$X$2&amp;",reference:=StartOfSession)="&amp;A61&amp;"", "Bar", "", "Close","5","0","All",,,"False","T","EveryTick"))</f>
        <v>#N/A</v>
      </c>
      <c r="Z61" s="156" t="e">
        <f ca="1">IF(D61=0,NA(),RTD("cqg.rtd",,"StudyData", "Close("&amp;$Z$2&amp;") When Barix("&amp;$Z$2&amp;",reference:=StartOfSession)="&amp;A61&amp;"", "Bar", "", "Close","5","0","All",,,"False","T","EveryTick"))</f>
        <v>#N/A</v>
      </c>
      <c r="AB61" s="156" t="e">
        <f ca="1">IF(D61=0,NA(),RTD("cqg.rtd",,"StudyData", "Close("&amp;$AB$2&amp;") When Barix("&amp;$AB$2&amp;",reference:=StartOfSession)="&amp;A61&amp;"", "Bar", "", "Close","5","0","All",,,"False","T","EveryTick"))</f>
        <v>#N/A</v>
      </c>
      <c r="AD61" s="156" t="e">
        <f ca="1">IF(D61=0,NA(),RTD("cqg.rtd",,"StudyData", "Close("&amp;$AD$2&amp;") When Barix("&amp;$AD$2&amp;",reference:=StartOfSession)="&amp;A61&amp;"", "Bar", "", "Close","5","0","All",,,"False","T","EveryTick"))</f>
        <v>#N/A</v>
      </c>
      <c r="AF61" s="156" t="e">
        <f ca="1">IF(D61=0,NA(),RTD("cqg.rtd",,"StudyData", "Close("&amp;$AF$2&amp;") When Barix("&amp;$AF$2&amp;",reference:=StartOfSession)="&amp;A61&amp;"", "Bar", "", "Close","5","0","All",,,"False","T","EveryTick"))</f>
        <v>#N/A</v>
      </c>
      <c r="AH61" s="156" t="e">
        <f ca="1">IF(D61=0,NA(),RTD("cqg.rtd",,"StudyData", "Close("&amp;$AH$2&amp;") When Barix("&amp;$AH$2&amp;",reference:=StartOfSession)="&amp;A61&amp;"", "Bar", "", "Close","5","0","All",,,"False","T","EveryTick"))</f>
        <v>#N/A</v>
      </c>
      <c r="AJ61" s="156" t="e">
        <f ca="1">IF(D61=0,NA(),RTD("cqg.rtd",,"StudyData", "Close("&amp;$AJ$2&amp;") When Barix("&amp;$AJ$2&amp;",reference:=StartOfSession)="&amp;A61&amp;"", "Bar", "", "Close","5","0","All",,,"False","T","EveryTick"))</f>
        <v>#N/A</v>
      </c>
      <c r="AL61" s="156" t="e">
        <f ca="1">IF(D61=0,NA(),RTD("cqg.rtd",,"StudyData", "Close("&amp;$AL$2&amp;") When Barix("&amp;$AL$2&amp;",reference:=StartOfSession)="&amp;A61&amp;"", "Bar", "", "Close","5","0","All",,,"False","T","EveryTick"))</f>
        <v>#N/A</v>
      </c>
      <c r="AN61" s="156" t="e">
        <f ca="1">IF(D61=0,NA(),RTD("cqg.rtd",,"StudyData", "Close("&amp;$AN$2&amp;") When Barix("&amp;$AN$2&amp;",reference:=StartOfSession)="&amp;A61&amp;"", "Bar", "", "Close","5","0","All",,,"False","T","EveryTick"))</f>
        <v>#N/A</v>
      </c>
      <c r="AP61" s="156" t="e">
        <f ca="1">IF(D61=0,NA(),RTD("cqg.rtd",,"StudyData", "Close("&amp;$AP$2&amp;") When Barix("&amp;$AP$2&amp;",reference:=StartOfSession)="&amp;A61&amp;"", "Bar", "", "Close","5","0","All",,,"False","T","EveryTick"))</f>
        <v>#N/A</v>
      </c>
      <c r="AR61" s="156" t="e">
        <f ca="1">IF(D61=0,NA(),RTD("cqg.rtd",,"StudyData", "Close("&amp;$AR$2&amp;") When Barix("&amp;$AR$2&amp;",reference:=StartOfSession)="&amp;A61&amp;"", "Bar", "", "Close","5","0","All",,,"False","T","EveryTick"))</f>
        <v>#N/A</v>
      </c>
      <c r="AT61" s="156" t="e">
        <f ca="1">IF(D61=0,NA(),RTD("cqg.rtd",,"StudyData", "Close("&amp;$AT$2&amp;") When Barix("&amp;$AT$2&amp;",reference:=StartOfSession)="&amp;A61&amp;"", "Bar", "", "Close","5","0","All",,,"False","T","EveryTick"))</f>
        <v>#N/A</v>
      </c>
      <c r="AV61" s="156" t="e">
        <f ca="1">IF(D61=0,NA(),RTD("cqg.rtd",,"StudyData", "Close("&amp;$AV$2&amp;") When Barix("&amp;$AV$2&amp;",reference:=StartOfSession)="&amp;A61&amp;"", "Bar", "", "Close","5","0","All",,,"False","T","EveryTick"))</f>
        <v>#N/A</v>
      </c>
      <c r="AX61" s="156" t="e">
        <f ca="1">IF(D61=0,NA(),RTD("cqg.rtd",,"StudyData", "Close("&amp;$AX$2&amp;") When Barix("&amp;$AX$2&amp;",reference:=StartOfSession)="&amp;A61&amp;"", "Bar", "", "Close","5","0","All",,,"False","T","EveryTick"))</f>
        <v>#N/A</v>
      </c>
      <c r="AZ61" s="156" t="e">
        <f ca="1">IF(D61=0,NA(),RTD("cqg.rtd",,"StudyData", "Close("&amp;$AZ$2&amp;") When Barix("&amp;$AZ$2&amp;",reference:=StartOfSession)="&amp;A61&amp;"", "Bar", "", "Close","5","0","All",,,"False","T","EveryTick"))</f>
        <v>#N/A</v>
      </c>
      <c r="BB61" s="156" t="e">
        <f ca="1">IF(D61=0,NA(),RTD("cqg.rtd",,"StudyData", "Close("&amp;$BB$2&amp;") When Barix("&amp;$BB$2&amp;",reference:=StartOfSession)="&amp;A61&amp;"", "Bar", "", "Close","5","0","All",,,"False","T","EveryTick"))</f>
        <v>#N/A</v>
      </c>
      <c r="BD61" s="156" t="e">
        <f ca="1">IF(D61=0,NA(),RTD("cqg.rtd",,"StudyData", "Close("&amp;$BD$2&amp;") When Barix("&amp;$BD$2&amp;",reference:=StartOfSession)="&amp;A61&amp;"", "Bar", "", "Close","5","0","All",,,"False","T","EveryTick"))</f>
        <v>#N/A</v>
      </c>
      <c r="BF61" s="156" t="e">
        <f ca="1">IF(D61=0,NA(),RTD("cqg.rtd",,"StudyData", "Close("&amp;$BF$2&amp;") When Barix("&amp;$BF$2&amp;",reference:=StartOfSession)="&amp;A61&amp;"", "Bar", "", "Close","5","0","All",,,"False","T","EveryTick"))</f>
        <v>#N/A</v>
      </c>
      <c r="BH61" s="156" t="e">
        <f ca="1">IF(D61=0,NA(),RTD("cqg.rtd",,"StudyData", "Close("&amp;$BH$2&amp;") When Barix("&amp;$BH$2&amp;",reference:=StartOfSession)="&amp;A61&amp;"", "Bar", "", "Close","5","0","All",,,"False","T","EveryTick"))</f>
        <v>#N/A</v>
      </c>
      <c r="BJ61" s="156" t="e">
        <f ca="1">IF(D61=0,NA(),RTD("cqg.rtd",,"StudyData", "Close("&amp;$BJ$2&amp;") When Barix("&amp;$BJ$2&amp;",reference:=StartOfSession)="&amp;A61&amp;"", "Bar", "", "Close","5","0","All",,,"False","T","EveryTick"))</f>
        <v>#N/A</v>
      </c>
    </row>
    <row r="62" spans="1:62" x14ac:dyDescent="0.3">
      <c r="A62" s="156">
        <f t="shared" si="1"/>
        <v>58</v>
      </c>
      <c r="B62" s="160" t="e">
        <f ca="1">IF(D62=0,NA(),RTD("cqg.rtd",,"StudyData", "Close("&amp;$B$2&amp;") When Barix("&amp;$B$2&amp;",reference:=StartOfSession)="&amp;A62&amp;"", "Bar", "", "Close","5","0","All",,,"False","T","EveryTick"))</f>
        <v>#N/A</v>
      </c>
      <c r="C62" s="161">
        <v>0.55555555555555558</v>
      </c>
      <c r="D62" s="156">
        <f t="shared" ca="1" si="0"/>
        <v>0</v>
      </c>
      <c r="F62" s="156" t="e">
        <f ca="1">IF(D62=0,NA(),RTD("cqg.rtd",,"StudyData", "Close("&amp;$F$2&amp;") When Barix("&amp;$F$2&amp;",reference:=StartOfSession)="&amp;A62&amp;"", "Bar", "", "Close","5","0","All",,,"False","T","EveryTick"))</f>
        <v>#N/A</v>
      </c>
      <c r="H62" s="156" t="e">
        <f ca="1">IF(D62=0,NA(),RTD("cqg.rtd",,"StudyData", "Close("&amp;$H$2&amp;") When Barix("&amp;$H$2&amp;",reference:=StartOfSession)="&amp;A62&amp;"", "Bar", "", "Close","5","0","All",,,"False","T","EveryTick"))</f>
        <v>#N/A</v>
      </c>
      <c r="J62" s="156" t="e">
        <f ca="1">IF(D62=0,NA(),RTD("cqg.rtd",,"StudyData", "Close("&amp;$J$2&amp;") When Barix("&amp;$J$2&amp;",reference:=StartOfSession)="&amp;A62&amp;"", "Bar", "", "Close","5","0","All",,,"False","T","EveryTick"))</f>
        <v>#N/A</v>
      </c>
      <c r="L62" s="156" t="e">
        <f ca="1">IF(D62=0,NA(),RTD("cqg.rtd",,"StudyData", "Close("&amp;$L$2&amp;") When Barix("&amp;$L$2&amp;",reference:=StartOfSession)="&amp;A62&amp;"", "Bar", "", "Close","5","0","All",,,"False","T","EveryTick"))</f>
        <v>#N/A</v>
      </c>
      <c r="N62" s="156" t="e">
        <f ca="1">IF(D62=0,NA(),RTD("cqg.rtd",,"StudyData", "Close("&amp;$N$2&amp;") When Barix("&amp;$N$2&amp;",reference:=StartOfSession)="&amp;A62&amp;"", "Bar", "", "Close","5","0","All",,,"False","T","EveryTick"))</f>
        <v>#N/A</v>
      </c>
      <c r="P62" s="156" t="e">
        <f ca="1">IF(D62=0,NA(),RTD("cqg.rtd",,"StudyData", "Close("&amp;$P$2&amp;") When Barix("&amp;$P$2&amp;",reference:=StartOfSession)="&amp;A62&amp;"", "Bar", "", "Close","5","0","All",,,"False","T","EveryTick"))</f>
        <v>#N/A</v>
      </c>
      <c r="R62" s="156" t="e">
        <f ca="1">IF(D62=0,NA(),RTD("cqg.rtd",,"StudyData", "Close("&amp;$R$2&amp;") When Barix("&amp;$R$2&amp;",reference:=StartOfSession)="&amp;A62&amp;"", "Bar", "", "Close","5","0","All",,,"False","T","EveryTick"))</f>
        <v>#N/A</v>
      </c>
      <c r="T62" s="156" t="e">
        <f ca="1">IF(D62=0,NA(),RTD("cqg.rtd",,"StudyData", "Close("&amp;$T$2&amp;") When Barix("&amp;$T$2&amp;",reference:=StartOfSession)="&amp;A62&amp;"", "Bar", "", "Close","5","0","All",,,"False","T","EveryTick"))</f>
        <v>#N/A</v>
      </c>
      <c r="V62" s="156" t="e">
        <f ca="1">IF(D62=0,NA(),RTD("cqg.rtd",,"StudyData", "Close("&amp;$V$2&amp;") When Barix("&amp;$V$2&amp;",reference:=StartOfSession)="&amp;A62&amp;"", "Bar", "", "Close","5","0","All",,,"False","T","EveryTick"))</f>
        <v>#N/A</v>
      </c>
      <c r="X62" s="156" t="e">
        <f ca="1">IF(D62=0,NA(),RTD("cqg.rtd",,"StudyData", "Close("&amp;$X$2&amp;") When Barix("&amp;$X$2&amp;",reference:=StartOfSession)="&amp;A62&amp;"", "Bar", "", "Close","5","0","All",,,"False","T","EveryTick"))</f>
        <v>#N/A</v>
      </c>
      <c r="Z62" s="156" t="e">
        <f ca="1">IF(D62=0,NA(),RTD("cqg.rtd",,"StudyData", "Close("&amp;$Z$2&amp;") When Barix("&amp;$Z$2&amp;",reference:=StartOfSession)="&amp;A62&amp;"", "Bar", "", "Close","5","0","All",,,"False","T","EveryTick"))</f>
        <v>#N/A</v>
      </c>
      <c r="AB62" s="156" t="e">
        <f ca="1">IF(D62=0,NA(),RTD("cqg.rtd",,"StudyData", "Close("&amp;$AB$2&amp;") When Barix("&amp;$AB$2&amp;",reference:=StartOfSession)="&amp;A62&amp;"", "Bar", "", "Close","5","0","All",,,"False","T","EveryTick"))</f>
        <v>#N/A</v>
      </c>
      <c r="AD62" s="156" t="e">
        <f ca="1">IF(D62=0,NA(),RTD("cqg.rtd",,"StudyData", "Close("&amp;$AD$2&amp;") When Barix("&amp;$AD$2&amp;",reference:=StartOfSession)="&amp;A62&amp;"", "Bar", "", "Close","5","0","All",,,"False","T","EveryTick"))</f>
        <v>#N/A</v>
      </c>
      <c r="AF62" s="156" t="e">
        <f ca="1">IF(D62=0,NA(),RTD("cqg.rtd",,"StudyData", "Close("&amp;$AF$2&amp;") When Barix("&amp;$AF$2&amp;",reference:=StartOfSession)="&amp;A62&amp;"", "Bar", "", "Close","5","0","All",,,"False","T","EveryTick"))</f>
        <v>#N/A</v>
      </c>
      <c r="AH62" s="156" t="e">
        <f ca="1">IF(D62=0,NA(),RTD("cqg.rtd",,"StudyData", "Close("&amp;$AH$2&amp;") When Barix("&amp;$AH$2&amp;",reference:=StartOfSession)="&amp;A62&amp;"", "Bar", "", "Close","5","0","All",,,"False","T","EveryTick"))</f>
        <v>#N/A</v>
      </c>
      <c r="AJ62" s="156" t="e">
        <f ca="1">IF(D62=0,NA(),RTD("cqg.rtd",,"StudyData", "Close("&amp;$AJ$2&amp;") When Barix("&amp;$AJ$2&amp;",reference:=StartOfSession)="&amp;A62&amp;"", "Bar", "", "Close","5","0","All",,,"False","T","EveryTick"))</f>
        <v>#N/A</v>
      </c>
      <c r="AL62" s="156" t="e">
        <f ca="1">IF(D62=0,NA(),RTD("cqg.rtd",,"StudyData", "Close("&amp;$AL$2&amp;") When Barix("&amp;$AL$2&amp;",reference:=StartOfSession)="&amp;A62&amp;"", "Bar", "", "Close","5","0","All",,,"False","T","EveryTick"))</f>
        <v>#N/A</v>
      </c>
      <c r="AN62" s="156" t="e">
        <f ca="1">IF(D62=0,NA(),RTD("cqg.rtd",,"StudyData", "Close("&amp;$AN$2&amp;") When Barix("&amp;$AN$2&amp;",reference:=StartOfSession)="&amp;A62&amp;"", "Bar", "", "Close","5","0","All",,,"False","T","EveryTick"))</f>
        <v>#N/A</v>
      </c>
      <c r="AP62" s="156" t="e">
        <f ca="1">IF(D62=0,NA(),RTD("cqg.rtd",,"StudyData", "Close("&amp;$AP$2&amp;") When Barix("&amp;$AP$2&amp;",reference:=StartOfSession)="&amp;A62&amp;"", "Bar", "", "Close","5","0","All",,,"False","T","EveryTick"))</f>
        <v>#N/A</v>
      </c>
      <c r="AR62" s="156" t="e">
        <f ca="1">IF(D62=0,NA(),RTD("cqg.rtd",,"StudyData", "Close("&amp;$AR$2&amp;") When Barix("&amp;$AR$2&amp;",reference:=StartOfSession)="&amp;A62&amp;"", "Bar", "", "Close","5","0","All",,,"False","T","EveryTick"))</f>
        <v>#N/A</v>
      </c>
      <c r="AT62" s="156" t="e">
        <f ca="1">IF(D62=0,NA(),RTD("cqg.rtd",,"StudyData", "Close("&amp;$AT$2&amp;") When Barix("&amp;$AT$2&amp;",reference:=StartOfSession)="&amp;A62&amp;"", "Bar", "", "Close","5","0","All",,,"False","T","EveryTick"))</f>
        <v>#N/A</v>
      </c>
      <c r="AV62" s="156" t="e">
        <f ca="1">IF(D62=0,NA(),RTD("cqg.rtd",,"StudyData", "Close("&amp;$AV$2&amp;") When Barix("&amp;$AV$2&amp;",reference:=StartOfSession)="&amp;A62&amp;"", "Bar", "", "Close","5","0","All",,,"False","T","EveryTick"))</f>
        <v>#N/A</v>
      </c>
      <c r="AX62" s="156" t="e">
        <f ca="1">IF(D62=0,NA(),RTD("cqg.rtd",,"StudyData", "Close("&amp;$AX$2&amp;") When Barix("&amp;$AX$2&amp;",reference:=StartOfSession)="&amp;A62&amp;"", "Bar", "", "Close","5","0","All",,,"False","T","EveryTick"))</f>
        <v>#N/A</v>
      </c>
      <c r="AZ62" s="156" t="e">
        <f ca="1">IF(D62=0,NA(),RTD("cqg.rtd",,"StudyData", "Close("&amp;$AZ$2&amp;") When Barix("&amp;$AZ$2&amp;",reference:=StartOfSession)="&amp;A62&amp;"", "Bar", "", "Close","5","0","All",,,"False","T","EveryTick"))</f>
        <v>#N/A</v>
      </c>
      <c r="BB62" s="156" t="e">
        <f ca="1">IF(D62=0,NA(),RTD("cqg.rtd",,"StudyData", "Close("&amp;$BB$2&amp;") When Barix("&amp;$BB$2&amp;",reference:=StartOfSession)="&amp;A62&amp;"", "Bar", "", "Close","5","0","All",,,"False","T","EveryTick"))</f>
        <v>#N/A</v>
      </c>
      <c r="BD62" s="156" t="e">
        <f ca="1">IF(D62=0,NA(),RTD("cqg.rtd",,"StudyData", "Close("&amp;$BD$2&amp;") When Barix("&amp;$BD$2&amp;",reference:=StartOfSession)="&amp;A62&amp;"", "Bar", "", "Close","5","0","All",,,"False","T","EveryTick"))</f>
        <v>#N/A</v>
      </c>
      <c r="BF62" s="156" t="e">
        <f ca="1">IF(D62=0,NA(),RTD("cqg.rtd",,"StudyData", "Close("&amp;$BF$2&amp;") When Barix("&amp;$BF$2&amp;",reference:=StartOfSession)="&amp;A62&amp;"", "Bar", "", "Close","5","0","All",,,"False","T","EveryTick"))</f>
        <v>#N/A</v>
      </c>
      <c r="BH62" s="156" t="e">
        <f ca="1">IF(D62=0,NA(),RTD("cqg.rtd",,"StudyData", "Close("&amp;$BH$2&amp;") When Barix("&amp;$BH$2&amp;",reference:=StartOfSession)="&amp;A62&amp;"", "Bar", "", "Close","5","0","All",,,"False","T","EveryTick"))</f>
        <v>#N/A</v>
      </c>
      <c r="BJ62" s="156" t="e">
        <f ca="1">IF(D62=0,NA(),RTD("cqg.rtd",,"StudyData", "Close("&amp;$BJ$2&amp;") When Barix("&amp;$BJ$2&amp;",reference:=StartOfSession)="&amp;A62&amp;"", "Bar", "", "Close","5","0","All",,,"False","T","EveryTick"))</f>
        <v>#N/A</v>
      </c>
    </row>
    <row r="63" spans="1:62" x14ac:dyDescent="0.3">
      <c r="A63" s="156">
        <f t="shared" si="1"/>
        <v>59</v>
      </c>
      <c r="B63" s="160" t="e">
        <f ca="1">IF(D63=0,NA(),RTD("cqg.rtd",,"StudyData", "Close("&amp;$B$2&amp;") When Barix("&amp;$B$2&amp;",reference:=StartOfSession)="&amp;A63&amp;"", "Bar", "", "Close","5","0","All",,,"False","T","EveryTick"))</f>
        <v>#N/A</v>
      </c>
      <c r="C63" s="161">
        <v>0.55902777777777779</v>
      </c>
      <c r="D63" s="156">
        <f t="shared" ca="1" si="0"/>
        <v>0</v>
      </c>
      <c r="F63" s="156" t="e">
        <f ca="1">IF(D63=0,NA(),RTD("cqg.rtd",,"StudyData", "Close("&amp;$F$2&amp;") When Barix("&amp;$F$2&amp;",reference:=StartOfSession)="&amp;A63&amp;"", "Bar", "", "Close","5","0","All",,,"False","T","EveryTick"))</f>
        <v>#N/A</v>
      </c>
      <c r="H63" s="156" t="e">
        <f ca="1">IF(D63=0,NA(),RTD("cqg.rtd",,"StudyData", "Close("&amp;$H$2&amp;") When Barix("&amp;$H$2&amp;",reference:=StartOfSession)="&amp;A63&amp;"", "Bar", "", "Close","5","0","All",,,"False","T","EveryTick"))</f>
        <v>#N/A</v>
      </c>
      <c r="J63" s="156" t="e">
        <f ca="1">IF(D63=0,NA(),RTD("cqg.rtd",,"StudyData", "Close("&amp;$J$2&amp;") When Barix("&amp;$J$2&amp;",reference:=StartOfSession)="&amp;A63&amp;"", "Bar", "", "Close","5","0","All",,,"False","T","EveryTick"))</f>
        <v>#N/A</v>
      </c>
      <c r="L63" s="156" t="e">
        <f ca="1">IF(D63=0,NA(),RTD("cqg.rtd",,"StudyData", "Close("&amp;$L$2&amp;") When Barix("&amp;$L$2&amp;",reference:=StartOfSession)="&amp;A63&amp;"", "Bar", "", "Close","5","0","All",,,"False","T","EveryTick"))</f>
        <v>#N/A</v>
      </c>
      <c r="N63" s="156" t="e">
        <f ca="1">IF(D63=0,NA(),RTD("cqg.rtd",,"StudyData", "Close("&amp;$N$2&amp;") When Barix("&amp;$N$2&amp;",reference:=StartOfSession)="&amp;A63&amp;"", "Bar", "", "Close","5","0","All",,,"False","T","EveryTick"))</f>
        <v>#N/A</v>
      </c>
      <c r="P63" s="156" t="e">
        <f ca="1">IF(D63=0,NA(),RTD("cqg.rtd",,"StudyData", "Close("&amp;$P$2&amp;") When Barix("&amp;$P$2&amp;",reference:=StartOfSession)="&amp;A63&amp;"", "Bar", "", "Close","5","0","All",,,"False","T","EveryTick"))</f>
        <v>#N/A</v>
      </c>
      <c r="R63" s="156" t="e">
        <f ca="1">IF(D63=0,NA(),RTD("cqg.rtd",,"StudyData", "Close("&amp;$R$2&amp;") When Barix("&amp;$R$2&amp;",reference:=StartOfSession)="&amp;A63&amp;"", "Bar", "", "Close","5","0","All",,,"False","T","EveryTick"))</f>
        <v>#N/A</v>
      </c>
      <c r="T63" s="156" t="e">
        <f ca="1">IF(D63=0,NA(),RTD("cqg.rtd",,"StudyData", "Close("&amp;$T$2&amp;") When Barix("&amp;$T$2&amp;",reference:=StartOfSession)="&amp;A63&amp;"", "Bar", "", "Close","5","0","All",,,"False","T","EveryTick"))</f>
        <v>#N/A</v>
      </c>
      <c r="V63" s="156" t="e">
        <f ca="1">IF(D63=0,NA(),RTD("cqg.rtd",,"StudyData", "Close("&amp;$V$2&amp;") When Barix("&amp;$V$2&amp;",reference:=StartOfSession)="&amp;A63&amp;"", "Bar", "", "Close","5","0","All",,,"False","T","EveryTick"))</f>
        <v>#N/A</v>
      </c>
      <c r="X63" s="156" t="e">
        <f ca="1">IF(D63=0,NA(),RTD("cqg.rtd",,"StudyData", "Close("&amp;$X$2&amp;") When Barix("&amp;$X$2&amp;",reference:=StartOfSession)="&amp;A63&amp;"", "Bar", "", "Close","5","0","All",,,"False","T","EveryTick"))</f>
        <v>#N/A</v>
      </c>
      <c r="Z63" s="156" t="e">
        <f ca="1">IF(D63=0,NA(),RTD("cqg.rtd",,"StudyData", "Close("&amp;$Z$2&amp;") When Barix("&amp;$Z$2&amp;",reference:=StartOfSession)="&amp;A63&amp;"", "Bar", "", "Close","5","0","All",,,"False","T","EveryTick"))</f>
        <v>#N/A</v>
      </c>
      <c r="AB63" s="156" t="e">
        <f ca="1">IF(D63=0,NA(),RTD("cqg.rtd",,"StudyData", "Close("&amp;$AB$2&amp;") When Barix("&amp;$AB$2&amp;",reference:=StartOfSession)="&amp;A63&amp;"", "Bar", "", "Close","5","0","All",,,"False","T","EveryTick"))</f>
        <v>#N/A</v>
      </c>
      <c r="AD63" s="156" t="e">
        <f ca="1">IF(D63=0,NA(),RTD("cqg.rtd",,"StudyData", "Close("&amp;$AD$2&amp;") When Barix("&amp;$AD$2&amp;",reference:=StartOfSession)="&amp;A63&amp;"", "Bar", "", "Close","5","0","All",,,"False","T","EveryTick"))</f>
        <v>#N/A</v>
      </c>
      <c r="AF63" s="156" t="e">
        <f ca="1">IF(D63=0,NA(),RTD("cqg.rtd",,"StudyData", "Close("&amp;$AF$2&amp;") When Barix("&amp;$AF$2&amp;",reference:=StartOfSession)="&amp;A63&amp;"", "Bar", "", "Close","5","0","All",,,"False","T","EveryTick"))</f>
        <v>#N/A</v>
      </c>
      <c r="AH63" s="156" t="e">
        <f ca="1">IF(D63=0,NA(),RTD("cqg.rtd",,"StudyData", "Close("&amp;$AH$2&amp;") When Barix("&amp;$AH$2&amp;",reference:=StartOfSession)="&amp;A63&amp;"", "Bar", "", "Close","5","0","All",,,"False","T","EveryTick"))</f>
        <v>#N/A</v>
      </c>
      <c r="AJ63" s="156" t="e">
        <f ca="1">IF(D63=0,NA(),RTD("cqg.rtd",,"StudyData", "Close("&amp;$AJ$2&amp;") When Barix("&amp;$AJ$2&amp;",reference:=StartOfSession)="&amp;A63&amp;"", "Bar", "", "Close","5","0","All",,,"False","T","EveryTick"))</f>
        <v>#N/A</v>
      </c>
      <c r="AL63" s="156" t="e">
        <f ca="1">IF(D63=0,NA(),RTD("cqg.rtd",,"StudyData", "Close("&amp;$AL$2&amp;") When Barix("&amp;$AL$2&amp;",reference:=StartOfSession)="&amp;A63&amp;"", "Bar", "", "Close","5","0","All",,,"False","T","EveryTick"))</f>
        <v>#N/A</v>
      </c>
      <c r="AN63" s="156" t="e">
        <f ca="1">IF(D63=0,NA(),RTD("cqg.rtd",,"StudyData", "Close("&amp;$AN$2&amp;") When Barix("&amp;$AN$2&amp;",reference:=StartOfSession)="&amp;A63&amp;"", "Bar", "", "Close","5","0","All",,,"False","T","EveryTick"))</f>
        <v>#N/A</v>
      </c>
      <c r="AP63" s="156" t="e">
        <f ca="1">IF(D63=0,NA(),RTD("cqg.rtd",,"StudyData", "Close("&amp;$AP$2&amp;") When Barix("&amp;$AP$2&amp;",reference:=StartOfSession)="&amp;A63&amp;"", "Bar", "", "Close","5","0","All",,,"False","T","EveryTick"))</f>
        <v>#N/A</v>
      </c>
      <c r="AR63" s="156" t="e">
        <f ca="1">IF(D63=0,NA(),RTD("cqg.rtd",,"StudyData", "Close("&amp;$AR$2&amp;") When Barix("&amp;$AR$2&amp;",reference:=StartOfSession)="&amp;A63&amp;"", "Bar", "", "Close","5","0","All",,,"False","T","EveryTick"))</f>
        <v>#N/A</v>
      </c>
      <c r="AT63" s="156" t="e">
        <f ca="1">IF(D63=0,NA(),RTD("cqg.rtd",,"StudyData", "Close("&amp;$AT$2&amp;") When Barix("&amp;$AT$2&amp;",reference:=StartOfSession)="&amp;A63&amp;"", "Bar", "", "Close","5","0","All",,,"False","T","EveryTick"))</f>
        <v>#N/A</v>
      </c>
      <c r="AV63" s="156" t="e">
        <f ca="1">IF(D63=0,NA(),RTD("cqg.rtd",,"StudyData", "Close("&amp;$AV$2&amp;") When Barix("&amp;$AV$2&amp;",reference:=StartOfSession)="&amp;A63&amp;"", "Bar", "", "Close","5","0","All",,,"False","T","EveryTick"))</f>
        <v>#N/A</v>
      </c>
      <c r="AX63" s="156" t="e">
        <f ca="1">IF(D63=0,NA(),RTD("cqg.rtd",,"StudyData", "Close("&amp;$AX$2&amp;") When Barix("&amp;$AX$2&amp;",reference:=StartOfSession)="&amp;A63&amp;"", "Bar", "", "Close","5","0","All",,,"False","T","EveryTick"))</f>
        <v>#N/A</v>
      </c>
      <c r="AZ63" s="156" t="e">
        <f ca="1">IF(D63=0,NA(),RTD("cqg.rtd",,"StudyData", "Close("&amp;$AZ$2&amp;") When Barix("&amp;$AZ$2&amp;",reference:=StartOfSession)="&amp;A63&amp;"", "Bar", "", "Close","5","0","All",,,"False","T","EveryTick"))</f>
        <v>#N/A</v>
      </c>
      <c r="BB63" s="156" t="e">
        <f ca="1">IF(D63=0,NA(),RTD("cqg.rtd",,"StudyData", "Close("&amp;$BB$2&amp;") When Barix("&amp;$BB$2&amp;",reference:=StartOfSession)="&amp;A63&amp;"", "Bar", "", "Close","5","0","All",,,"False","T","EveryTick"))</f>
        <v>#N/A</v>
      </c>
      <c r="BD63" s="156" t="e">
        <f ca="1">IF(D63=0,NA(),RTD("cqg.rtd",,"StudyData", "Close("&amp;$BD$2&amp;") When Barix("&amp;$BD$2&amp;",reference:=StartOfSession)="&amp;A63&amp;"", "Bar", "", "Close","5","0","All",,,"False","T","EveryTick"))</f>
        <v>#N/A</v>
      </c>
      <c r="BF63" s="156" t="e">
        <f ca="1">IF(D63=0,NA(),RTD("cqg.rtd",,"StudyData", "Close("&amp;$BF$2&amp;") When Barix("&amp;$BF$2&amp;",reference:=StartOfSession)="&amp;A63&amp;"", "Bar", "", "Close","5","0","All",,,"False","T","EveryTick"))</f>
        <v>#N/A</v>
      </c>
      <c r="BH63" s="156" t="e">
        <f ca="1">IF(D63=0,NA(),RTD("cqg.rtd",,"StudyData", "Close("&amp;$BH$2&amp;") When Barix("&amp;$BH$2&amp;",reference:=StartOfSession)="&amp;A63&amp;"", "Bar", "", "Close","5","0","All",,,"False","T","EveryTick"))</f>
        <v>#N/A</v>
      </c>
      <c r="BJ63" s="156" t="e">
        <f ca="1">IF(D63=0,NA(),RTD("cqg.rtd",,"StudyData", "Close("&amp;$BJ$2&amp;") When Barix("&amp;$BJ$2&amp;",reference:=StartOfSession)="&amp;A63&amp;"", "Bar", "", "Close","5","0","All",,,"False","T","EveryTick"))</f>
        <v>#N/A</v>
      </c>
    </row>
    <row r="64" spans="1:62" x14ac:dyDescent="0.3">
      <c r="A64" s="156">
        <f t="shared" si="1"/>
        <v>60</v>
      </c>
      <c r="B64" s="160" t="e">
        <f ca="1">IF(D64=0,NA(),RTD("cqg.rtd",,"StudyData", "Close("&amp;$B$2&amp;") When Barix("&amp;$B$2&amp;",reference:=StartOfSession)="&amp;A64&amp;"", "Bar", "", "Close","5","0","All",,,"False","T","EveryTick"))</f>
        <v>#N/A</v>
      </c>
      <c r="C64" s="161">
        <v>0.5625</v>
      </c>
      <c r="D64" s="156">
        <f t="shared" ca="1" si="0"/>
        <v>0</v>
      </c>
      <c r="F64" s="156" t="e">
        <f ca="1">IF(D64=0,NA(),RTD("cqg.rtd",,"StudyData", "Close("&amp;$F$2&amp;") When Barix("&amp;$F$2&amp;",reference:=StartOfSession)="&amp;A64&amp;"", "Bar", "", "Close","5","0","All",,,"False","T","EveryTick"))</f>
        <v>#N/A</v>
      </c>
      <c r="H64" s="156" t="e">
        <f ca="1">IF(D64=0,NA(),RTD("cqg.rtd",,"StudyData", "Close("&amp;$H$2&amp;") When Barix("&amp;$H$2&amp;",reference:=StartOfSession)="&amp;A64&amp;"", "Bar", "", "Close","5","0","All",,,"False","T","EveryTick"))</f>
        <v>#N/A</v>
      </c>
      <c r="J64" s="156" t="e">
        <f ca="1">IF(D64=0,NA(),RTD("cqg.rtd",,"StudyData", "Close("&amp;$J$2&amp;") When Barix("&amp;$J$2&amp;",reference:=StartOfSession)="&amp;A64&amp;"", "Bar", "", "Close","5","0","All",,,"False","T","EveryTick"))</f>
        <v>#N/A</v>
      </c>
      <c r="L64" s="156" t="e">
        <f ca="1">IF(D64=0,NA(),RTD("cqg.rtd",,"StudyData", "Close("&amp;$L$2&amp;") When Barix("&amp;$L$2&amp;",reference:=StartOfSession)="&amp;A64&amp;"", "Bar", "", "Close","5","0","All",,,"False","T","EveryTick"))</f>
        <v>#N/A</v>
      </c>
      <c r="N64" s="156" t="e">
        <f ca="1">IF(D64=0,NA(),RTD("cqg.rtd",,"StudyData", "Close("&amp;$N$2&amp;") When Barix("&amp;$N$2&amp;",reference:=StartOfSession)="&amp;A64&amp;"", "Bar", "", "Close","5","0","All",,,"False","T","EveryTick"))</f>
        <v>#N/A</v>
      </c>
      <c r="P64" s="156" t="e">
        <f ca="1">IF(D64=0,NA(),RTD("cqg.rtd",,"StudyData", "Close("&amp;$P$2&amp;") When Barix("&amp;$P$2&amp;",reference:=StartOfSession)="&amp;A64&amp;"", "Bar", "", "Close","5","0","All",,,"False","T","EveryTick"))</f>
        <v>#N/A</v>
      </c>
      <c r="R64" s="156" t="e">
        <f ca="1">IF(D64=0,NA(),RTD("cqg.rtd",,"StudyData", "Close("&amp;$R$2&amp;") When Barix("&amp;$R$2&amp;",reference:=StartOfSession)="&amp;A64&amp;"", "Bar", "", "Close","5","0","All",,,"False","T","EveryTick"))</f>
        <v>#N/A</v>
      </c>
      <c r="T64" s="156" t="e">
        <f ca="1">IF(D64=0,NA(),RTD("cqg.rtd",,"StudyData", "Close("&amp;$T$2&amp;") When Barix("&amp;$T$2&amp;",reference:=StartOfSession)="&amp;A64&amp;"", "Bar", "", "Close","5","0","All",,,"False","T","EveryTick"))</f>
        <v>#N/A</v>
      </c>
      <c r="V64" s="156" t="e">
        <f ca="1">IF(D64=0,NA(),RTD("cqg.rtd",,"StudyData", "Close("&amp;$V$2&amp;") When Barix("&amp;$V$2&amp;",reference:=StartOfSession)="&amp;A64&amp;"", "Bar", "", "Close","5","0","All",,,"False","T","EveryTick"))</f>
        <v>#N/A</v>
      </c>
      <c r="X64" s="156" t="e">
        <f ca="1">IF(D64=0,NA(),RTD("cqg.rtd",,"StudyData", "Close("&amp;$X$2&amp;") When Barix("&amp;$X$2&amp;",reference:=StartOfSession)="&amp;A64&amp;"", "Bar", "", "Close","5","0","All",,,"False","T","EveryTick"))</f>
        <v>#N/A</v>
      </c>
      <c r="Z64" s="156" t="e">
        <f ca="1">IF(D64=0,NA(),RTD("cqg.rtd",,"StudyData", "Close("&amp;$Z$2&amp;") When Barix("&amp;$Z$2&amp;",reference:=StartOfSession)="&amp;A64&amp;"", "Bar", "", "Close","5","0","All",,,"False","T","EveryTick"))</f>
        <v>#N/A</v>
      </c>
      <c r="AB64" s="156" t="e">
        <f ca="1">IF(D64=0,NA(),RTD("cqg.rtd",,"StudyData", "Close("&amp;$AB$2&amp;") When Barix("&amp;$AB$2&amp;",reference:=StartOfSession)="&amp;A64&amp;"", "Bar", "", "Close","5","0","All",,,"False","T","EveryTick"))</f>
        <v>#N/A</v>
      </c>
      <c r="AD64" s="156" t="e">
        <f ca="1">IF(D64=0,NA(),RTD("cqg.rtd",,"StudyData", "Close("&amp;$AD$2&amp;") When Barix("&amp;$AD$2&amp;",reference:=StartOfSession)="&amp;A64&amp;"", "Bar", "", "Close","5","0","All",,,"False","T","EveryTick"))</f>
        <v>#N/A</v>
      </c>
      <c r="AF64" s="156" t="e">
        <f ca="1">IF(D64=0,NA(),RTD("cqg.rtd",,"StudyData", "Close("&amp;$AF$2&amp;") When Barix("&amp;$AF$2&amp;",reference:=StartOfSession)="&amp;A64&amp;"", "Bar", "", "Close","5","0","All",,,"False","T","EveryTick"))</f>
        <v>#N/A</v>
      </c>
      <c r="AH64" s="156" t="e">
        <f ca="1">IF(D64=0,NA(),RTD("cqg.rtd",,"StudyData", "Close("&amp;$AH$2&amp;") When Barix("&amp;$AH$2&amp;",reference:=StartOfSession)="&amp;A64&amp;"", "Bar", "", "Close","5","0","All",,,"False","T","EveryTick"))</f>
        <v>#N/A</v>
      </c>
      <c r="AJ64" s="156" t="e">
        <f ca="1">IF(D64=0,NA(),RTD("cqg.rtd",,"StudyData", "Close("&amp;$AJ$2&amp;") When Barix("&amp;$AJ$2&amp;",reference:=StartOfSession)="&amp;A64&amp;"", "Bar", "", "Close","5","0","All",,,"False","T","EveryTick"))</f>
        <v>#N/A</v>
      </c>
      <c r="AL64" s="156" t="e">
        <f ca="1">IF(D64=0,NA(),RTD("cqg.rtd",,"StudyData", "Close("&amp;$AL$2&amp;") When Barix("&amp;$AL$2&amp;",reference:=StartOfSession)="&amp;A64&amp;"", "Bar", "", "Close","5","0","All",,,"False","T","EveryTick"))</f>
        <v>#N/A</v>
      </c>
      <c r="AN64" s="156" t="e">
        <f ca="1">IF(D64=0,NA(),RTD("cqg.rtd",,"StudyData", "Close("&amp;$AN$2&amp;") When Barix("&amp;$AN$2&amp;",reference:=StartOfSession)="&amp;A64&amp;"", "Bar", "", "Close","5","0","All",,,"False","T","EveryTick"))</f>
        <v>#N/A</v>
      </c>
      <c r="AP64" s="156" t="e">
        <f ca="1">IF(D64=0,NA(),RTD("cqg.rtd",,"StudyData", "Close("&amp;$AP$2&amp;") When Barix("&amp;$AP$2&amp;",reference:=StartOfSession)="&amp;A64&amp;"", "Bar", "", "Close","5","0","All",,,"False","T","EveryTick"))</f>
        <v>#N/A</v>
      </c>
      <c r="AR64" s="156" t="e">
        <f ca="1">IF(D64=0,NA(),RTD("cqg.rtd",,"StudyData", "Close("&amp;$AR$2&amp;") When Barix("&amp;$AR$2&amp;",reference:=StartOfSession)="&amp;A64&amp;"", "Bar", "", "Close","5","0","All",,,"False","T","EveryTick"))</f>
        <v>#N/A</v>
      </c>
      <c r="AT64" s="156" t="e">
        <f ca="1">IF(D64=0,NA(),RTD("cqg.rtd",,"StudyData", "Close("&amp;$AT$2&amp;") When Barix("&amp;$AT$2&amp;",reference:=StartOfSession)="&amp;A64&amp;"", "Bar", "", "Close","5","0","All",,,"False","T","EveryTick"))</f>
        <v>#N/A</v>
      </c>
      <c r="AV64" s="156" t="e">
        <f ca="1">IF(D64=0,NA(),RTD("cqg.rtd",,"StudyData", "Close("&amp;$AV$2&amp;") When Barix("&amp;$AV$2&amp;",reference:=StartOfSession)="&amp;A64&amp;"", "Bar", "", "Close","5","0","All",,,"False","T","EveryTick"))</f>
        <v>#N/A</v>
      </c>
      <c r="AX64" s="156" t="e">
        <f ca="1">IF(D64=0,NA(),RTD("cqg.rtd",,"StudyData", "Close("&amp;$AX$2&amp;") When Barix("&amp;$AX$2&amp;",reference:=StartOfSession)="&amp;A64&amp;"", "Bar", "", "Close","5","0","All",,,"False","T","EveryTick"))</f>
        <v>#N/A</v>
      </c>
      <c r="AZ64" s="156" t="e">
        <f ca="1">IF(D64=0,NA(),RTD("cqg.rtd",,"StudyData", "Close("&amp;$AZ$2&amp;") When Barix("&amp;$AZ$2&amp;",reference:=StartOfSession)="&amp;A64&amp;"", "Bar", "", "Close","5","0","All",,,"False","T","EveryTick"))</f>
        <v>#N/A</v>
      </c>
      <c r="BB64" s="156" t="e">
        <f ca="1">IF(D64=0,NA(),RTD("cqg.rtd",,"StudyData", "Close("&amp;$BB$2&amp;") When Barix("&amp;$BB$2&amp;",reference:=StartOfSession)="&amp;A64&amp;"", "Bar", "", "Close","5","0","All",,,"False","T","EveryTick"))</f>
        <v>#N/A</v>
      </c>
      <c r="BD64" s="156" t="e">
        <f ca="1">IF(D64=0,NA(),RTD("cqg.rtd",,"StudyData", "Close("&amp;$BD$2&amp;") When Barix("&amp;$BD$2&amp;",reference:=StartOfSession)="&amp;A64&amp;"", "Bar", "", "Close","5","0","All",,,"False","T","EveryTick"))</f>
        <v>#N/A</v>
      </c>
      <c r="BF64" s="156" t="e">
        <f ca="1">IF(D64=0,NA(),RTD("cqg.rtd",,"StudyData", "Close("&amp;$BF$2&amp;") When Barix("&amp;$BF$2&amp;",reference:=StartOfSession)="&amp;A64&amp;"", "Bar", "", "Close","5","0","All",,,"False","T","EveryTick"))</f>
        <v>#N/A</v>
      </c>
      <c r="BH64" s="156" t="e">
        <f ca="1">IF(D64=0,NA(),RTD("cqg.rtd",,"StudyData", "Close("&amp;$BH$2&amp;") When Barix("&amp;$BH$2&amp;",reference:=StartOfSession)="&amp;A64&amp;"", "Bar", "", "Close","5","0","All",,,"False","T","EveryTick"))</f>
        <v>#N/A</v>
      </c>
      <c r="BJ64" s="156" t="e">
        <f ca="1">IF(D64=0,NA(),RTD("cqg.rtd",,"StudyData", "Close("&amp;$BJ$2&amp;") When Barix("&amp;$BJ$2&amp;",reference:=StartOfSession)="&amp;A64&amp;"", "Bar", "", "Close","5","0","All",,,"False","T","EveryTick"))</f>
        <v>#N/A</v>
      </c>
    </row>
    <row r="65" spans="1:62" x14ac:dyDescent="0.3">
      <c r="A65" s="156">
        <f t="shared" si="1"/>
        <v>61</v>
      </c>
      <c r="B65" s="160" t="e">
        <f ca="1">IF(D65=0,NA(),RTD("cqg.rtd",,"StudyData", "Close("&amp;$B$2&amp;") When Barix("&amp;$B$2&amp;",reference:=StartOfSession)="&amp;A65&amp;"", "Bar", "", "Close","5","0","All",,,"False","T","EveryTick"))</f>
        <v>#N/A</v>
      </c>
      <c r="C65" s="161">
        <v>0.56597222222222221</v>
      </c>
      <c r="D65" s="156">
        <f t="shared" ca="1" si="0"/>
        <v>0</v>
      </c>
      <c r="F65" s="156" t="e">
        <f ca="1">IF(D65=0,NA(),RTD("cqg.rtd",,"StudyData", "Close("&amp;$F$2&amp;") When Barix("&amp;$F$2&amp;",reference:=StartOfSession)="&amp;A65&amp;"", "Bar", "", "Close","5","0","All",,,"False","T","EveryTick"))</f>
        <v>#N/A</v>
      </c>
      <c r="H65" s="156" t="e">
        <f ca="1">IF(D65=0,NA(),RTD("cqg.rtd",,"StudyData", "Close("&amp;$H$2&amp;") When Barix("&amp;$H$2&amp;",reference:=StartOfSession)="&amp;A65&amp;"", "Bar", "", "Close","5","0","All",,,"False","T","EveryTick"))</f>
        <v>#N/A</v>
      </c>
      <c r="J65" s="156" t="e">
        <f ca="1">IF(D65=0,NA(),RTD("cqg.rtd",,"StudyData", "Close("&amp;$J$2&amp;") When Barix("&amp;$J$2&amp;",reference:=StartOfSession)="&amp;A65&amp;"", "Bar", "", "Close","5","0","All",,,"False","T","EveryTick"))</f>
        <v>#N/A</v>
      </c>
      <c r="L65" s="156" t="e">
        <f ca="1">IF(D65=0,NA(),RTD("cqg.rtd",,"StudyData", "Close("&amp;$L$2&amp;") When Barix("&amp;$L$2&amp;",reference:=StartOfSession)="&amp;A65&amp;"", "Bar", "", "Close","5","0","All",,,"False","T","EveryTick"))</f>
        <v>#N/A</v>
      </c>
      <c r="N65" s="156" t="e">
        <f ca="1">IF(D65=0,NA(),RTD("cqg.rtd",,"StudyData", "Close("&amp;$N$2&amp;") When Barix("&amp;$N$2&amp;",reference:=StartOfSession)="&amp;A65&amp;"", "Bar", "", "Close","5","0","All",,,"False","T","EveryTick"))</f>
        <v>#N/A</v>
      </c>
      <c r="P65" s="156" t="e">
        <f ca="1">IF(D65=0,NA(),RTD("cqg.rtd",,"StudyData", "Close("&amp;$P$2&amp;") When Barix("&amp;$P$2&amp;",reference:=StartOfSession)="&amp;A65&amp;"", "Bar", "", "Close","5","0","All",,,"False","T","EveryTick"))</f>
        <v>#N/A</v>
      </c>
      <c r="R65" s="156" t="e">
        <f ca="1">IF(D65=0,NA(),RTD("cqg.rtd",,"StudyData", "Close("&amp;$R$2&amp;") When Barix("&amp;$R$2&amp;",reference:=StartOfSession)="&amp;A65&amp;"", "Bar", "", "Close","5","0","All",,,"False","T","EveryTick"))</f>
        <v>#N/A</v>
      </c>
      <c r="T65" s="156" t="e">
        <f ca="1">IF(D65=0,NA(),RTD("cqg.rtd",,"StudyData", "Close("&amp;$T$2&amp;") When Barix("&amp;$T$2&amp;",reference:=StartOfSession)="&amp;A65&amp;"", "Bar", "", "Close","5","0","All",,,"False","T","EveryTick"))</f>
        <v>#N/A</v>
      </c>
      <c r="V65" s="156" t="e">
        <f ca="1">IF(D65=0,NA(),RTD("cqg.rtd",,"StudyData", "Close("&amp;$V$2&amp;") When Barix("&amp;$V$2&amp;",reference:=StartOfSession)="&amp;A65&amp;"", "Bar", "", "Close","5","0","All",,,"False","T","EveryTick"))</f>
        <v>#N/A</v>
      </c>
      <c r="X65" s="156" t="e">
        <f ca="1">IF(D65=0,NA(),RTD("cqg.rtd",,"StudyData", "Close("&amp;$X$2&amp;") When Barix("&amp;$X$2&amp;",reference:=StartOfSession)="&amp;A65&amp;"", "Bar", "", "Close","5","0","All",,,"False","T","EveryTick"))</f>
        <v>#N/A</v>
      </c>
      <c r="Z65" s="156" t="e">
        <f ca="1">IF(D65=0,NA(),RTD("cqg.rtd",,"StudyData", "Close("&amp;$Z$2&amp;") When Barix("&amp;$Z$2&amp;",reference:=StartOfSession)="&amp;A65&amp;"", "Bar", "", "Close","5","0","All",,,"False","T","EveryTick"))</f>
        <v>#N/A</v>
      </c>
      <c r="AB65" s="156" t="e">
        <f ca="1">IF(D65=0,NA(),RTD("cqg.rtd",,"StudyData", "Close("&amp;$AB$2&amp;") When Barix("&amp;$AB$2&amp;",reference:=StartOfSession)="&amp;A65&amp;"", "Bar", "", "Close","5","0","All",,,"False","T","EveryTick"))</f>
        <v>#N/A</v>
      </c>
      <c r="AD65" s="156" t="e">
        <f ca="1">IF(D65=0,NA(),RTD("cqg.rtd",,"StudyData", "Close("&amp;$AD$2&amp;") When Barix("&amp;$AD$2&amp;",reference:=StartOfSession)="&amp;A65&amp;"", "Bar", "", "Close","5","0","All",,,"False","T","EveryTick"))</f>
        <v>#N/A</v>
      </c>
      <c r="AF65" s="156" t="e">
        <f ca="1">IF(D65=0,NA(),RTD("cqg.rtd",,"StudyData", "Close("&amp;$AF$2&amp;") When Barix("&amp;$AF$2&amp;",reference:=StartOfSession)="&amp;A65&amp;"", "Bar", "", "Close","5","0","All",,,"False","T","EveryTick"))</f>
        <v>#N/A</v>
      </c>
      <c r="AH65" s="156" t="e">
        <f ca="1">IF(D65=0,NA(),RTD("cqg.rtd",,"StudyData", "Close("&amp;$AH$2&amp;") When Barix("&amp;$AH$2&amp;",reference:=StartOfSession)="&amp;A65&amp;"", "Bar", "", "Close","5","0","All",,,"False","T","EveryTick"))</f>
        <v>#N/A</v>
      </c>
      <c r="AJ65" s="156" t="e">
        <f ca="1">IF(D65=0,NA(),RTD("cqg.rtd",,"StudyData", "Close("&amp;$AJ$2&amp;") When Barix("&amp;$AJ$2&amp;",reference:=StartOfSession)="&amp;A65&amp;"", "Bar", "", "Close","5","0","All",,,"False","T","EveryTick"))</f>
        <v>#N/A</v>
      </c>
      <c r="AL65" s="156" t="e">
        <f ca="1">IF(D65=0,NA(),RTD("cqg.rtd",,"StudyData", "Close("&amp;$AL$2&amp;") When Barix("&amp;$AL$2&amp;",reference:=StartOfSession)="&amp;A65&amp;"", "Bar", "", "Close","5","0","All",,,"False","T","EveryTick"))</f>
        <v>#N/A</v>
      </c>
      <c r="AN65" s="156" t="e">
        <f ca="1">IF(D65=0,NA(),RTD("cqg.rtd",,"StudyData", "Close("&amp;$AN$2&amp;") When Barix("&amp;$AN$2&amp;",reference:=StartOfSession)="&amp;A65&amp;"", "Bar", "", "Close","5","0","All",,,"False","T","EveryTick"))</f>
        <v>#N/A</v>
      </c>
      <c r="AP65" s="156" t="e">
        <f ca="1">IF(D65=0,NA(),RTD("cqg.rtd",,"StudyData", "Close("&amp;$AP$2&amp;") When Barix("&amp;$AP$2&amp;",reference:=StartOfSession)="&amp;A65&amp;"", "Bar", "", "Close","5","0","All",,,"False","T","EveryTick"))</f>
        <v>#N/A</v>
      </c>
      <c r="AR65" s="156" t="e">
        <f ca="1">IF(D65=0,NA(),RTD("cqg.rtd",,"StudyData", "Close("&amp;$AR$2&amp;") When Barix("&amp;$AR$2&amp;",reference:=StartOfSession)="&amp;A65&amp;"", "Bar", "", "Close","5","0","All",,,"False","T","EveryTick"))</f>
        <v>#N/A</v>
      </c>
      <c r="AT65" s="156" t="e">
        <f ca="1">IF(D65=0,NA(),RTD("cqg.rtd",,"StudyData", "Close("&amp;$AT$2&amp;") When Barix("&amp;$AT$2&amp;",reference:=StartOfSession)="&amp;A65&amp;"", "Bar", "", "Close","5","0","All",,,"False","T","EveryTick"))</f>
        <v>#N/A</v>
      </c>
      <c r="AV65" s="156" t="e">
        <f ca="1">IF(D65=0,NA(),RTD("cqg.rtd",,"StudyData", "Close("&amp;$AV$2&amp;") When Barix("&amp;$AV$2&amp;",reference:=StartOfSession)="&amp;A65&amp;"", "Bar", "", "Close","5","0","All",,,"False","T","EveryTick"))</f>
        <v>#N/A</v>
      </c>
      <c r="AX65" s="156" t="e">
        <f ca="1">IF(D65=0,NA(),RTD("cqg.rtd",,"StudyData", "Close("&amp;$AX$2&amp;") When Barix("&amp;$AX$2&amp;",reference:=StartOfSession)="&amp;A65&amp;"", "Bar", "", "Close","5","0","All",,,"False","T","EveryTick"))</f>
        <v>#N/A</v>
      </c>
      <c r="AZ65" s="156" t="e">
        <f ca="1">IF(D65=0,NA(),RTD("cqg.rtd",,"StudyData", "Close("&amp;$AZ$2&amp;") When Barix("&amp;$AZ$2&amp;",reference:=StartOfSession)="&amp;A65&amp;"", "Bar", "", "Close","5","0","All",,,"False","T","EveryTick"))</f>
        <v>#N/A</v>
      </c>
      <c r="BB65" s="156" t="e">
        <f ca="1">IF(D65=0,NA(),RTD("cqg.rtd",,"StudyData", "Close("&amp;$BB$2&amp;") When Barix("&amp;$BB$2&amp;",reference:=StartOfSession)="&amp;A65&amp;"", "Bar", "", "Close","5","0","All",,,"False","T","EveryTick"))</f>
        <v>#N/A</v>
      </c>
      <c r="BD65" s="156" t="e">
        <f ca="1">IF(D65=0,NA(),RTD("cqg.rtd",,"StudyData", "Close("&amp;$BD$2&amp;") When Barix("&amp;$BD$2&amp;",reference:=StartOfSession)="&amp;A65&amp;"", "Bar", "", "Close","5","0","All",,,"False","T","EveryTick"))</f>
        <v>#N/A</v>
      </c>
      <c r="BF65" s="156" t="e">
        <f ca="1">IF(D65=0,NA(),RTD("cqg.rtd",,"StudyData", "Close("&amp;$BF$2&amp;") When Barix("&amp;$BF$2&amp;",reference:=StartOfSession)="&amp;A65&amp;"", "Bar", "", "Close","5","0","All",,,"False","T","EveryTick"))</f>
        <v>#N/A</v>
      </c>
      <c r="BH65" s="156" t="e">
        <f ca="1">IF(D65=0,NA(),RTD("cqg.rtd",,"StudyData", "Close("&amp;$BH$2&amp;") When Barix("&amp;$BH$2&amp;",reference:=StartOfSession)="&amp;A65&amp;"", "Bar", "", "Close","5","0","All",,,"False","T","EveryTick"))</f>
        <v>#N/A</v>
      </c>
      <c r="BJ65" s="156" t="e">
        <f ca="1">IF(D65=0,NA(),RTD("cqg.rtd",,"StudyData", "Close("&amp;$BJ$2&amp;") When Barix("&amp;$BJ$2&amp;",reference:=StartOfSession)="&amp;A65&amp;"", "Bar", "", "Close","5","0","All",,,"False","T","EveryTick"))</f>
        <v>#N/A</v>
      </c>
    </row>
    <row r="66" spans="1:62" x14ac:dyDescent="0.3">
      <c r="A66" s="156">
        <f t="shared" si="1"/>
        <v>62</v>
      </c>
      <c r="B66" s="160" t="e">
        <f ca="1">IF(D66=0,NA(),RTD("cqg.rtd",,"StudyData", "Close("&amp;$B$2&amp;") When Barix("&amp;$B$2&amp;",reference:=StartOfSession)="&amp;A66&amp;"", "Bar", "", "Close","5","0","All",,,"False","T","EveryTick"))</f>
        <v>#N/A</v>
      </c>
      <c r="C66" s="161">
        <v>0.56944444444444442</v>
      </c>
      <c r="D66" s="156">
        <f t="shared" ca="1" si="0"/>
        <v>0</v>
      </c>
      <c r="F66" s="156" t="e">
        <f ca="1">IF(D66=0,NA(),RTD("cqg.rtd",,"StudyData", "Close("&amp;$F$2&amp;") When Barix("&amp;$F$2&amp;",reference:=StartOfSession)="&amp;A66&amp;"", "Bar", "", "Close","5","0","All",,,"False","T","EveryTick"))</f>
        <v>#N/A</v>
      </c>
      <c r="H66" s="156" t="e">
        <f ca="1">IF(D66=0,NA(),RTD("cqg.rtd",,"StudyData", "Close("&amp;$H$2&amp;") When Barix("&amp;$H$2&amp;",reference:=StartOfSession)="&amp;A66&amp;"", "Bar", "", "Close","5","0","All",,,"False","T","EveryTick"))</f>
        <v>#N/A</v>
      </c>
      <c r="J66" s="156" t="e">
        <f ca="1">IF(D66=0,NA(),RTD("cqg.rtd",,"StudyData", "Close("&amp;$J$2&amp;") When Barix("&amp;$J$2&amp;",reference:=StartOfSession)="&amp;A66&amp;"", "Bar", "", "Close","5","0","All",,,"False","T","EveryTick"))</f>
        <v>#N/A</v>
      </c>
      <c r="L66" s="156" t="e">
        <f ca="1">IF(D66=0,NA(),RTD("cqg.rtd",,"StudyData", "Close("&amp;$L$2&amp;") When Barix("&amp;$L$2&amp;",reference:=StartOfSession)="&amp;A66&amp;"", "Bar", "", "Close","5","0","All",,,"False","T","EveryTick"))</f>
        <v>#N/A</v>
      </c>
      <c r="N66" s="156" t="e">
        <f ca="1">IF(D66=0,NA(),RTD("cqg.rtd",,"StudyData", "Close("&amp;$N$2&amp;") When Barix("&amp;$N$2&amp;",reference:=StartOfSession)="&amp;A66&amp;"", "Bar", "", "Close","5","0","All",,,"False","T","EveryTick"))</f>
        <v>#N/A</v>
      </c>
      <c r="P66" s="156" t="e">
        <f ca="1">IF(D66=0,NA(),RTD("cqg.rtd",,"StudyData", "Close("&amp;$P$2&amp;") When Barix("&amp;$P$2&amp;",reference:=StartOfSession)="&amp;A66&amp;"", "Bar", "", "Close","5","0","All",,,"False","T","EveryTick"))</f>
        <v>#N/A</v>
      </c>
      <c r="R66" s="156" t="e">
        <f ca="1">IF(D66=0,NA(),RTD("cqg.rtd",,"StudyData", "Close("&amp;$R$2&amp;") When Barix("&amp;$R$2&amp;",reference:=StartOfSession)="&amp;A66&amp;"", "Bar", "", "Close","5","0","All",,,"False","T","EveryTick"))</f>
        <v>#N/A</v>
      </c>
      <c r="T66" s="156" t="e">
        <f ca="1">IF(D66=0,NA(),RTD("cqg.rtd",,"StudyData", "Close("&amp;$T$2&amp;") When Barix("&amp;$T$2&amp;",reference:=StartOfSession)="&amp;A66&amp;"", "Bar", "", "Close","5","0","All",,,"False","T","EveryTick"))</f>
        <v>#N/A</v>
      </c>
      <c r="V66" s="156" t="e">
        <f ca="1">IF(D66=0,NA(),RTD("cqg.rtd",,"StudyData", "Close("&amp;$V$2&amp;") When Barix("&amp;$V$2&amp;",reference:=StartOfSession)="&amp;A66&amp;"", "Bar", "", "Close","5","0","All",,,"False","T","EveryTick"))</f>
        <v>#N/A</v>
      </c>
      <c r="X66" s="156" t="e">
        <f ca="1">IF(D66=0,NA(),RTD("cqg.rtd",,"StudyData", "Close("&amp;$X$2&amp;") When Barix("&amp;$X$2&amp;",reference:=StartOfSession)="&amp;A66&amp;"", "Bar", "", "Close","5","0","All",,,"False","T","EveryTick"))</f>
        <v>#N/A</v>
      </c>
      <c r="Z66" s="156" t="e">
        <f ca="1">IF(D66=0,NA(),RTD("cqg.rtd",,"StudyData", "Close("&amp;$Z$2&amp;") When Barix("&amp;$Z$2&amp;",reference:=StartOfSession)="&amp;A66&amp;"", "Bar", "", "Close","5","0","All",,,"False","T","EveryTick"))</f>
        <v>#N/A</v>
      </c>
      <c r="AB66" s="156" t="e">
        <f ca="1">IF(D66=0,NA(),RTD("cqg.rtd",,"StudyData", "Close("&amp;$AB$2&amp;") When Barix("&amp;$AB$2&amp;",reference:=StartOfSession)="&amp;A66&amp;"", "Bar", "", "Close","5","0","All",,,"False","T","EveryTick"))</f>
        <v>#N/A</v>
      </c>
      <c r="AD66" s="156" t="e">
        <f ca="1">IF(D66=0,NA(),RTD("cqg.rtd",,"StudyData", "Close("&amp;$AD$2&amp;") When Barix("&amp;$AD$2&amp;",reference:=StartOfSession)="&amp;A66&amp;"", "Bar", "", "Close","5","0","All",,,"False","T","EveryTick"))</f>
        <v>#N/A</v>
      </c>
      <c r="AF66" s="156" t="e">
        <f ca="1">IF(D66=0,NA(),RTD("cqg.rtd",,"StudyData", "Close("&amp;$AF$2&amp;") When Barix("&amp;$AF$2&amp;",reference:=StartOfSession)="&amp;A66&amp;"", "Bar", "", "Close","5","0","All",,,"False","T","EveryTick"))</f>
        <v>#N/A</v>
      </c>
      <c r="AH66" s="156" t="e">
        <f ca="1">IF(D66=0,NA(),RTD("cqg.rtd",,"StudyData", "Close("&amp;$AH$2&amp;") When Barix("&amp;$AH$2&amp;",reference:=StartOfSession)="&amp;A66&amp;"", "Bar", "", "Close","5","0","All",,,"False","T","EveryTick"))</f>
        <v>#N/A</v>
      </c>
      <c r="AJ66" s="156" t="e">
        <f ca="1">IF(D66=0,NA(),RTD("cqg.rtd",,"StudyData", "Close("&amp;$AJ$2&amp;") When Barix("&amp;$AJ$2&amp;",reference:=StartOfSession)="&amp;A66&amp;"", "Bar", "", "Close","5","0","All",,,"False","T","EveryTick"))</f>
        <v>#N/A</v>
      </c>
      <c r="AL66" s="156" t="e">
        <f ca="1">IF(D66=0,NA(),RTD("cqg.rtd",,"StudyData", "Close("&amp;$AL$2&amp;") When Barix("&amp;$AL$2&amp;",reference:=StartOfSession)="&amp;A66&amp;"", "Bar", "", "Close","5","0","All",,,"False","T","EveryTick"))</f>
        <v>#N/A</v>
      </c>
      <c r="AN66" s="156" t="e">
        <f ca="1">IF(D66=0,NA(),RTD("cqg.rtd",,"StudyData", "Close("&amp;$AN$2&amp;") When Barix("&amp;$AN$2&amp;",reference:=StartOfSession)="&amp;A66&amp;"", "Bar", "", "Close","5","0","All",,,"False","T","EveryTick"))</f>
        <v>#N/A</v>
      </c>
      <c r="AP66" s="156" t="e">
        <f ca="1">IF(D66=0,NA(),RTD("cqg.rtd",,"StudyData", "Close("&amp;$AP$2&amp;") When Barix("&amp;$AP$2&amp;",reference:=StartOfSession)="&amp;A66&amp;"", "Bar", "", "Close","5","0","All",,,"False","T","EveryTick"))</f>
        <v>#N/A</v>
      </c>
      <c r="AR66" s="156" t="e">
        <f ca="1">IF(D66=0,NA(),RTD("cqg.rtd",,"StudyData", "Close("&amp;$AR$2&amp;") When Barix("&amp;$AR$2&amp;",reference:=StartOfSession)="&amp;A66&amp;"", "Bar", "", "Close","5","0","All",,,"False","T","EveryTick"))</f>
        <v>#N/A</v>
      </c>
      <c r="AT66" s="156" t="e">
        <f ca="1">IF(D66=0,NA(),RTD("cqg.rtd",,"StudyData", "Close("&amp;$AT$2&amp;") When Barix("&amp;$AT$2&amp;",reference:=StartOfSession)="&amp;A66&amp;"", "Bar", "", "Close","5","0","All",,,"False","T","EveryTick"))</f>
        <v>#N/A</v>
      </c>
      <c r="AV66" s="156" t="e">
        <f ca="1">IF(D66=0,NA(),RTD("cqg.rtd",,"StudyData", "Close("&amp;$AV$2&amp;") When Barix("&amp;$AV$2&amp;",reference:=StartOfSession)="&amp;A66&amp;"", "Bar", "", "Close","5","0","All",,,"False","T","EveryTick"))</f>
        <v>#N/A</v>
      </c>
      <c r="AX66" s="156" t="e">
        <f ca="1">IF(D66=0,NA(),RTD("cqg.rtd",,"StudyData", "Close("&amp;$AX$2&amp;") When Barix("&amp;$AX$2&amp;",reference:=StartOfSession)="&amp;A66&amp;"", "Bar", "", "Close","5","0","All",,,"False","T","EveryTick"))</f>
        <v>#N/A</v>
      </c>
      <c r="AZ66" s="156" t="e">
        <f ca="1">IF(D66=0,NA(),RTD("cqg.rtd",,"StudyData", "Close("&amp;$AZ$2&amp;") When Barix("&amp;$AZ$2&amp;",reference:=StartOfSession)="&amp;A66&amp;"", "Bar", "", "Close","5","0","All",,,"False","T","EveryTick"))</f>
        <v>#N/A</v>
      </c>
      <c r="BB66" s="156" t="e">
        <f ca="1">IF(D66=0,NA(),RTD("cqg.rtd",,"StudyData", "Close("&amp;$BB$2&amp;") When Barix("&amp;$BB$2&amp;",reference:=StartOfSession)="&amp;A66&amp;"", "Bar", "", "Close","5","0","All",,,"False","T","EveryTick"))</f>
        <v>#N/A</v>
      </c>
      <c r="BD66" s="156" t="e">
        <f ca="1">IF(D66=0,NA(),RTD("cqg.rtd",,"StudyData", "Close("&amp;$BD$2&amp;") When Barix("&amp;$BD$2&amp;",reference:=StartOfSession)="&amp;A66&amp;"", "Bar", "", "Close","5","0","All",,,"False","T","EveryTick"))</f>
        <v>#N/A</v>
      </c>
      <c r="BF66" s="156" t="e">
        <f ca="1">IF(D66=0,NA(),RTD("cqg.rtd",,"StudyData", "Close("&amp;$BF$2&amp;") When Barix("&amp;$BF$2&amp;",reference:=StartOfSession)="&amp;A66&amp;"", "Bar", "", "Close","5","0","All",,,"False","T","EveryTick"))</f>
        <v>#N/A</v>
      </c>
      <c r="BH66" s="156" t="e">
        <f ca="1">IF(D66=0,NA(),RTD("cqg.rtd",,"StudyData", "Close("&amp;$BH$2&amp;") When Barix("&amp;$BH$2&amp;",reference:=StartOfSession)="&amp;A66&amp;"", "Bar", "", "Close","5","0","All",,,"False","T","EveryTick"))</f>
        <v>#N/A</v>
      </c>
      <c r="BJ66" s="156" t="e">
        <f ca="1">IF(D66=0,NA(),RTD("cqg.rtd",,"StudyData", "Close("&amp;$BJ$2&amp;") When Barix("&amp;$BJ$2&amp;",reference:=StartOfSession)="&amp;A66&amp;"", "Bar", "", "Close","5","0","All",,,"False","T","EveryTick"))</f>
        <v>#N/A</v>
      </c>
    </row>
    <row r="67" spans="1:62" x14ac:dyDescent="0.3">
      <c r="A67" s="156">
        <f t="shared" si="1"/>
        <v>63</v>
      </c>
      <c r="B67" s="160" t="e">
        <f ca="1">IF(D67=0,NA(),RTD("cqg.rtd",,"StudyData", "Close("&amp;$B$2&amp;") When Barix("&amp;$B$2&amp;",reference:=StartOfSession)="&amp;A67&amp;"", "Bar", "", "Close","5","0","All",,,"False","T","EveryTick"))</f>
        <v>#N/A</v>
      </c>
      <c r="C67" s="161">
        <v>0.57291666666666663</v>
      </c>
      <c r="D67" s="156">
        <f t="shared" ca="1" si="0"/>
        <v>0</v>
      </c>
      <c r="F67" s="156" t="e">
        <f ca="1">IF(D67=0,NA(),RTD("cqg.rtd",,"StudyData", "Close("&amp;$F$2&amp;") When Barix("&amp;$F$2&amp;",reference:=StartOfSession)="&amp;A67&amp;"", "Bar", "", "Close","5","0","All",,,"False","T","EveryTick"))</f>
        <v>#N/A</v>
      </c>
      <c r="H67" s="156" t="e">
        <f ca="1">IF(D67=0,NA(),RTD("cqg.rtd",,"StudyData", "Close("&amp;$H$2&amp;") When Barix("&amp;$H$2&amp;",reference:=StartOfSession)="&amp;A67&amp;"", "Bar", "", "Close","5","0","All",,,"False","T","EveryTick"))</f>
        <v>#N/A</v>
      </c>
      <c r="J67" s="156" t="e">
        <f ca="1">IF(D67=0,NA(),RTD("cqg.rtd",,"StudyData", "Close("&amp;$J$2&amp;") When Barix("&amp;$J$2&amp;",reference:=StartOfSession)="&amp;A67&amp;"", "Bar", "", "Close","5","0","All",,,"False","T","EveryTick"))</f>
        <v>#N/A</v>
      </c>
      <c r="L67" s="156" t="e">
        <f ca="1">IF(D67=0,NA(),RTD("cqg.rtd",,"StudyData", "Close("&amp;$L$2&amp;") When Barix("&amp;$L$2&amp;",reference:=StartOfSession)="&amp;A67&amp;"", "Bar", "", "Close","5","0","All",,,"False","T","EveryTick"))</f>
        <v>#N/A</v>
      </c>
      <c r="N67" s="156" t="e">
        <f ca="1">IF(D67=0,NA(),RTD("cqg.rtd",,"StudyData", "Close("&amp;$N$2&amp;") When Barix("&amp;$N$2&amp;",reference:=StartOfSession)="&amp;A67&amp;"", "Bar", "", "Close","5","0","All",,,"False","T","EveryTick"))</f>
        <v>#N/A</v>
      </c>
      <c r="P67" s="156" t="e">
        <f ca="1">IF(D67=0,NA(),RTD("cqg.rtd",,"StudyData", "Close("&amp;$P$2&amp;") When Barix("&amp;$P$2&amp;",reference:=StartOfSession)="&amp;A67&amp;"", "Bar", "", "Close","5","0","All",,,"False","T","EveryTick"))</f>
        <v>#N/A</v>
      </c>
      <c r="R67" s="156" t="e">
        <f ca="1">IF(D67=0,NA(),RTD("cqg.rtd",,"StudyData", "Close("&amp;$R$2&amp;") When Barix("&amp;$R$2&amp;",reference:=StartOfSession)="&amp;A67&amp;"", "Bar", "", "Close","5","0","All",,,"False","T","EveryTick"))</f>
        <v>#N/A</v>
      </c>
      <c r="T67" s="156" t="e">
        <f ca="1">IF(D67=0,NA(),RTD("cqg.rtd",,"StudyData", "Close("&amp;$T$2&amp;") When Barix("&amp;$T$2&amp;",reference:=StartOfSession)="&amp;A67&amp;"", "Bar", "", "Close","5","0","All",,,"False","T","EveryTick"))</f>
        <v>#N/A</v>
      </c>
      <c r="V67" s="156" t="e">
        <f ca="1">IF(D67=0,NA(),RTD("cqg.rtd",,"StudyData", "Close("&amp;$V$2&amp;") When Barix("&amp;$V$2&amp;",reference:=StartOfSession)="&amp;A67&amp;"", "Bar", "", "Close","5","0","All",,,"False","T","EveryTick"))</f>
        <v>#N/A</v>
      </c>
      <c r="X67" s="156" t="e">
        <f ca="1">IF(D67=0,NA(),RTD("cqg.rtd",,"StudyData", "Close("&amp;$X$2&amp;") When Barix("&amp;$X$2&amp;",reference:=StartOfSession)="&amp;A67&amp;"", "Bar", "", "Close","5","0","All",,,"False","T","EveryTick"))</f>
        <v>#N/A</v>
      </c>
      <c r="Z67" s="156" t="e">
        <f ca="1">IF(D67=0,NA(),RTD("cqg.rtd",,"StudyData", "Close("&amp;$Z$2&amp;") When Barix("&amp;$Z$2&amp;",reference:=StartOfSession)="&amp;A67&amp;"", "Bar", "", "Close","5","0","All",,,"False","T","EveryTick"))</f>
        <v>#N/A</v>
      </c>
      <c r="AB67" s="156" t="e">
        <f ca="1">IF(D67=0,NA(),RTD("cqg.rtd",,"StudyData", "Close("&amp;$AB$2&amp;") When Barix("&amp;$AB$2&amp;",reference:=StartOfSession)="&amp;A67&amp;"", "Bar", "", "Close","5","0","All",,,"False","T","EveryTick"))</f>
        <v>#N/A</v>
      </c>
      <c r="AD67" s="156" t="e">
        <f ca="1">IF(D67=0,NA(),RTD("cqg.rtd",,"StudyData", "Close("&amp;$AD$2&amp;") When Barix("&amp;$AD$2&amp;",reference:=StartOfSession)="&amp;A67&amp;"", "Bar", "", "Close","5","0","All",,,"False","T","EveryTick"))</f>
        <v>#N/A</v>
      </c>
      <c r="AF67" s="156" t="e">
        <f ca="1">IF(D67=0,NA(),RTD("cqg.rtd",,"StudyData", "Close("&amp;$AF$2&amp;") When Barix("&amp;$AF$2&amp;",reference:=StartOfSession)="&amp;A67&amp;"", "Bar", "", "Close","5","0","All",,,"False","T","EveryTick"))</f>
        <v>#N/A</v>
      </c>
      <c r="AH67" s="156" t="e">
        <f ca="1">IF(D67=0,NA(),RTD("cqg.rtd",,"StudyData", "Close("&amp;$AH$2&amp;") When Barix("&amp;$AH$2&amp;",reference:=StartOfSession)="&amp;A67&amp;"", "Bar", "", "Close","5","0","All",,,"False","T","EveryTick"))</f>
        <v>#N/A</v>
      </c>
      <c r="AJ67" s="156" t="e">
        <f ca="1">IF(D67=0,NA(),RTD("cqg.rtd",,"StudyData", "Close("&amp;$AJ$2&amp;") When Barix("&amp;$AJ$2&amp;",reference:=StartOfSession)="&amp;A67&amp;"", "Bar", "", "Close","5","0","All",,,"False","T","EveryTick"))</f>
        <v>#N/A</v>
      </c>
      <c r="AL67" s="156" t="e">
        <f ca="1">IF(D67=0,NA(),RTD("cqg.rtd",,"StudyData", "Close("&amp;$AL$2&amp;") When Barix("&amp;$AL$2&amp;",reference:=StartOfSession)="&amp;A67&amp;"", "Bar", "", "Close","5","0","All",,,"False","T","EveryTick"))</f>
        <v>#N/A</v>
      </c>
      <c r="AN67" s="156" t="e">
        <f ca="1">IF(D67=0,NA(),RTD("cqg.rtd",,"StudyData", "Close("&amp;$AN$2&amp;") When Barix("&amp;$AN$2&amp;",reference:=StartOfSession)="&amp;A67&amp;"", "Bar", "", "Close","5","0","All",,,"False","T","EveryTick"))</f>
        <v>#N/A</v>
      </c>
      <c r="AP67" s="156" t="e">
        <f ca="1">IF(D67=0,NA(),RTD("cqg.rtd",,"StudyData", "Close("&amp;$AP$2&amp;") When Barix("&amp;$AP$2&amp;",reference:=StartOfSession)="&amp;A67&amp;"", "Bar", "", "Close","5","0","All",,,"False","T","EveryTick"))</f>
        <v>#N/A</v>
      </c>
      <c r="AR67" s="156" t="e">
        <f ca="1">IF(D67=0,NA(),RTD("cqg.rtd",,"StudyData", "Close("&amp;$AR$2&amp;") When Barix("&amp;$AR$2&amp;",reference:=StartOfSession)="&amp;A67&amp;"", "Bar", "", "Close","5","0","All",,,"False","T","EveryTick"))</f>
        <v>#N/A</v>
      </c>
      <c r="AT67" s="156" t="e">
        <f ca="1">IF(D67=0,NA(),RTD("cqg.rtd",,"StudyData", "Close("&amp;$AT$2&amp;") When Barix("&amp;$AT$2&amp;",reference:=StartOfSession)="&amp;A67&amp;"", "Bar", "", "Close","5","0","All",,,"False","T","EveryTick"))</f>
        <v>#N/A</v>
      </c>
      <c r="AV67" s="156" t="e">
        <f ca="1">IF(D67=0,NA(),RTD("cqg.rtd",,"StudyData", "Close("&amp;$AV$2&amp;") When Barix("&amp;$AV$2&amp;",reference:=StartOfSession)="&amp;A67&amp;"", "Bar", "", "Close","5","0","All",,,"False","T","EveryTick"))</f>
        <v>#N/A</v>
      </c>
      <c r="AX67" s="156" t="e">
        <f ca="1">IF(D67=0,NA(),RTD("cqg.rtd",,"StudyData", "Close("&amp;$AX$2&amp;") When Barix("&amp;$AX$2&amp;",reference:=StartOfSession)="&amp;A67&amp;"", "Bar", "", "Close","5","0","All",,,"False","T","EveryTick"))</f>
        <v>#N/A</v>
      </c>
      <c r="AZ67" s="156" t="e">
        <f ca="1">IF(D67=0,NA(),RTD("cqg.rtd",,"StudyData", "Close("&amp;$AZ$2&amp;") When Barix("&amp;$AZ$2&amp;",reference:=StartOfSession)="&amp;A67&amp;"", "Bar", "", "Close","5","0","All",,,"False","T","EveryTick"))</f>
        <v>#N/A</v>
      </c>
      <c r="BB67" s="156" t="e">
        <f ca="1">IF(D67=0,NA(),RTD("cqg.rtd",,"StudyData", "Close("&amp;$BB$2&amp;") When Barix("&amp;$BB$2&amp;",reference:=StartOfSession)="&amp;A67&amp;"", "Bar", "", "Close","5","0","All",,,"False","T","EveryTick"))</f>
        <v>#N/A</v>
      </c>
      <c r="BD67" s="156" t="e">
        <f ca="1">IF(D67=0,NA(),RTD("cqg.rtd",,"StudyData", "Close("&amp;$BD$2&amp;") When Barix("&amp;$BD$2&amp;",reference:=StartOfSession)="&amp;A67&amp;"", "Bar", "", "Close","5","0","All",,,"False","T","EveryTick"))</f>
        <v>#N/A</v>
      </c>
      <c r="BF67" s="156" t="e">
        <f ca="1">IF(D67=0,NA(),RTD("cqg.rtd",,"StudyData", "Close("&amp;$BF$2&amp;") When Barix("&amp;$BF$2&amp;",reference:=StartOfSession)="&amp;A67&amp;"", "Bar", "", "Close","5","0","All",,,"False","T","EveryTick"))</f>
        <v>#N/A</v>
      </c>
      <c r="BH67" s="156" t="e">
        <f ca="1">IF(D67=0,NA(),RTD("cqg.rtd",,"StudyData", "Close("&amp;$BH$2&amp;") When Barix("&amp;$BH$2&amp;",reference:=StartOfSession)="&amp;A67&amp;"", "Bar", "", "Close","5","0","All",,,"False","T","EveryTick"))</f>
        <v>#N/A</v>
      </c>
      <c r="BJ67" s="156" t="e">
        <f ca="1">IF(D67=0,NA(),RTD("cqg.rtd",,"StudyData", "Close("&amp;$BJ$2&amp;") When Barix("&amp;$BJ$2&amp;",reference:=StartOfSession)="&amp;A67&amp;"", "Bar", "", "Close","5","0","All",,,"False","T","EveryTick"))</f>
        <v>#N/A</v>
      </c>
    </row>
    <row r="68" spans="1:62" x14ac:dyDescent="0.3">
      <c r="A68" s="156">
        <f t="shared" si="1"/>
        <v>64</v>
      </c>
      <c r="B68" s="160" t="e">
        <f ca="1">IF(D68=0,NA(),RTD("cqg.rtd",,"StudyData", "Close("&amp;$B$2&amp;") When Barix("&amp;$B$2&amp;",reference:=StartOfSession)="&amp;A68&amp;"", "Bar", "", "Close","5","0","All",,,"False","T","EveryTick"))</f>
        <v>#N/A</v>
      </c>
      <c r="C68" s="161">
        <v>0.57638888888888895</v>
      </c>
      <c r="D68" s="156">
        <f t="shared" ca="1" si="0"/>
        <v>0</v>
      </c>
      <c r="F68" s="156" t="e">
        <f ca="1">IF(D68=0,NA(),RTD("cqg.rtd",,"StudyData", "Close("&amp;$F$2&amp;") When Barix("&amp;$F$2&amp;",reference:=StartOfSession)="&amp;A68&amp;"", "Bar", "", "Close","5","0","All",,,"False","T","EveryTick"))</f>
        <v>#N/A</v>
      </c>
      <c r="H68" s="156" t="e">
        <f ca="1">IF(D68=0,NA(),RTD("cqg.rtd",,"StudyData", "Close("&amp;$H$2&amp;") When Barix("&amp;$H$2&amp;",reference:=StartOfSession)="&amp;A68&amp;"", "Bar", "", "Close","5","0","All",,,"False","T","EveryTick"))</f>
        <v>#N/A</v>
      </c>
      <c r="J68" s="156" t="e">
        <f ca="1">IF(D68=0,NA(),RTD("cqg.rtd",,"StudyData", "Close("&amp;$J$2&amp;") When Barix("&amp;$J$2&amp;",reference:=StartOfSession)="&amp;A68&amp;"", "Bar", "", "Close","5","0","All",,,"False","T","EveryTick"))</f>
        <v>#N/A</v>
      </c>
      <c r="L68" s="156" t="e">
        <f ca="1">IF(D68=0,NA(),RTD("cqg.rtd",,"StudyData", "Close("&amp;$L$2&amp;") When Barix("&amp;$L$2&amp;",reference:=StartOfSession)="&amp;A68&amp;"", "Bar", "", "Close","5","0","All",,,"False","T","EveryTick"))</f>
        <v>#N/A</v>
      </c>
      <c r="N68" s="156" t="e">
        <f ca="1">IF(D68=0,NA(),RTD("cqg.rtd",,"StudyData", "Close("&amp;$N$2&amp;") When Barix("&amp;$N$2&amp;",reference:=StartOfSession)="&amp;A68&amp;"", "Bar", "", "Close","5","0","All",,,"False","T","EveryTick"))</f>
        <v>#N/A</v>
      </c>
      <c r="P68" s="156" t="e">
        <f ca="1">IF(D68=0,NA(),RTD("cqg.rtd",,"StudyData", "Close("&amp;$P$2&amp;") When Barix("&amp;$P$2&amp;",reference:=StartOfSession)="&amp;A68&amp;"", "Bar", "", "Close","5","0","All",,,"False","T","EveryTick"))</f>
        <v>#N/A</v>
      </c>
      <c r="R68" s="156" t="e">
        <f ca="1">IF(D68=0,NA(),RTD("cqg.rtd",,"StudyData", "Close("&amp;$R$2&amp;") When Barix("&amp;$R$2&amp;",reference:=StartOfSession)="&amp;A68&amp;"", "Bar", "", "Close","5","0","All",,,"False","T","EveryTick"))</f>
        <v>#N/A</v>
      </c>
      <c r="T68" s="156" t="e">
        <f ca="1">IF(D68=0,NA(),RTD("cqg.rtd",,"StudyData", "Close("&amp;$T$2&amp;") When Barix("&amp;$T$2&amp;",reference:=StartOfSession)="&amp;A68&amp;"", "Bar", "", "Close","5","0","All",,,"False","T","EveryTick"))</f>
        <v>#N/A</v>
      </c>
      <c r="V68" s="156" t="e">
        <f ca="1">IF(D68=0,NA(),RTD("cqg.rtd",,"StudyData", "Close("&amp;$V$2&amp;") When Barix("&amp;$V$2&amp;",reference:=StartOfSession)="&amp;A68&amp;"", "Bar", "", "Close","5","0","All",,,"False","T","EveryTick"))</f>
        <v>#N/A</v>
      </c>
      <c r="X68" s="156" t="e">
        <f ca="1">IF(D68=0,NA(),RTD("cqg.rtd",,"StudyData", "Close("&amp;$X$2&amp;") When Barix("&amp;$X$2&amp;",reference:=StartOfSession)="&amp;A68&amp;"", "Bar", "", "Close","5","0","All",,,"False","T","EveryTick"))</f>
        <v>#N/A</v>
      </c>
      <c r="Z68" s="156" t="e">
        <f ca="1">IF(D68=0,NA(),RTD("cqg.rtd",,"StudyData", "Close("&amp;$Z$2&amp;") When Barix("&amp;$Z$2&amp;",reference:=StartOfSession)="&amp;A68&amp;"", "Bar", "", "Close","5","0","All",,,"False","T","EveryTick"))</f>
        <v>#N/A</v>
      </c>
      <c r="AB68" s="156" t="e">
        <f ca="1">IF(D68=0,NA(),RTD("cqg.rtd",,"StudyData", "Close("&amp;$AB$2&amp;") When Barix("&amp;$AB$2&amp;",reference:=StartOfSession)="&amp;A68&amp;"", "Bar", "", "Close","5","0","All",,,"False","T","EveryTick"))</f>
        <v>#N/A</v>
      </c>
      <c r="AD68" s="156" t="e">
        <f ca="1">IF(D68=0,NA(),RTD("cqg.rtd",,"StudyData", "Close("&amp;$AD$2&amp;") When Barix("&amp;$AD$2&amp;",reference:=StartOfSession)="&amp;A68&amp;"", "Bar", "", "Close","5","0","All",,,"False","T","EveryTick"))</f>
        <v>#N/A</v>
      </c>
      <c r="AF68" s="156" t="e">
        <f ca="1">IF(D68=0,NA(),RTD("cqg.rtd",,"StudyData", "Close("&amp;$AF$2&amp;") When Barix("&amp;$AF$2&amp;",reference:=StartOfSession)="&amp;A68&amp;"", "Bar", "", "Close","5","0","All",,,"False","T","EveryTick"))</f>
        <v>#N/A</v>
      </c>
      <c r="AH68" s="156" t="e">
        <f ca="1">IF(D68=0,NA(),RTD("cqg.rtd",,"StudyData", "Close("&amp;$AH$2&amp;") When Barix("&amp;$AH$2&amp;",reference:=StartOfSession)="&amp;A68&amp;"", "Bar", "", "Close","5","0","All",,,"False","T","EveryTick"))</f>
        <v>#N/A</v>
      </c>
      <c r="AJ68" s="156" t="e">
        <f ca="1">IF(D68=0,NA(),RTD("cqg.rtd",,"StudyData", "Close("&amp;$AJ$2&amp;") When Barix("&amp;$AJ$2&amp;",reference:=StartOfSession)="&amp;A68&amp;"", "Bar", "", "Close","5","0","All",,,"False","T","EveryTick"))</f>
        <v>#N/A</v>
      </c>
      <c r="AL68" s="156" t="e">
        <f ca="1">IF(D68=0,NA(),RTD("cqg.rtd",,"StudyData", "Close("&amp;$AL$2&amp;") When Barix("&amp;$AL$2&amp;",reference:=StartOfSession)="&amp;A68&amp;"", "Bar", "", "Close","5","0","All",,,"False","T","EveryTick"))</f>
        <v>#N/A</v>
      </c>
      <c r="AN68" s="156" t="e">
        <f ca="1">IF(D68=0,NA(),RTD("cqg.rtd",,"StudyData", "Close("&amp;$AN$2&amp;") When Barix("&amp;$AN$2&amp;",reference:=StartOfSession)="&amp;A68&amp;"", "Bar", "", "Close","5","0","All",,,"False","T","EveryTick"))</f>
        <v>#N/A</v>
      </c>
      <c r="AP68" s="156" t="e">
        <f ca="1">IF(D68=0,NA(),RTD("cqg.rtd",,"StudyData", "Close("&amp;$AP$2&amp;") When Barix("&amp;$AP$2&amp;",reference:=StartOfSession)="&amp;A68&amp;"", "Bar", "", "Close","5","0","All",,,"False","T","EveryTick"))</f>
        <v>#N/A</v>
      </c>
      <c r="AR68" s="156" t="e">
        <f ca="1">IF(D68=0,NA(),RTD("cqg.rtd",,"StudyData", "Close("&amp;$AR$2&amp;") When Barix("&amp;$AR$2&amp;",reference:=StartOfSession)="&amp;A68&amp;"", "Bar", "", "Close","5","0","All",,,"False","T","EveryTick"))</f>
        <v>#N/A</v>
      </c>
      <c r="AT68" s="156" t="e">
        <f ca="1">IF(D68=0,NA(),RTD("cqg.rtd",,"StudyData", "Close("&amp;$AT$2&amp;") When Barix("&amp;$AT$2&amp;",reference:=StartOfSession)="&amp;A68&amp;"", "Bar", "", "Close","5","0","All",,,"False","T","EveryTick"))</f>
        <v>#N/A</v>
      </c>
      <c r="AV68" s="156" t="e">
        <f ca="1">IF(D68=0,NA(),RTD("cqg.rtd",,"StudyData", "Close("&amp;$AV$2&amp;") When Barix("&amp;$AV$2&amp;",reference:=StartOfSession)="&amp;A68&amp;"", "Bar", "", "Close","5","0","All",,,"False","T","EveryTick"))</f>
        <v>#N/A</v>
      </c>
      <c r="AX68" s="156" t="e">
        <f ca="1">IF(D68=0,NA(),RTD("cqg.rtd",,"StudyData", "Close("&amp;$AX$2&amp;") When Barix("&amp;$AX$2&amp;",reference:=StartOfSession)="&amp;A68&amp;"", "Bar", "", "Close","5","0","All",,,"False","T","EveryTick"))</f>
        <v>#N/A</v>
      </c>
      <c r="AZ68" s="156" t="e">
        <f ca="1">IF(D68=0,NA(),RTD("cqg.rtd",,"StudyData", "Close("&amp;$AZ$2&amp;") When Barix("&amp;$AZ$2&amp;",reference:=StartOfSession)="&amp;A68&amp;"", "Bar", "", "Close","5","0","All",,,"False","T","EveryTick"))</f>
        <v>#N/A</v>
      </c>
      <c r="BB68" s="156" t="e">
        <f ca="1">IF(D68=0,NA(),RTD("cqg.rtd",,"StudyData", "Close("&amp;$BB$2&amp;") When Barix("&amp;$BB$2&amp;",reference:=StartOfSession)="&amp;A68&amp;"", "Bar", "", "Close","5","0","All",,,"False","T","EveryTick"))</f>
        <v>#N/A</v>
      </c>
      <c r="BD68" s="156" t="e">
        <f ca="1">IF(D68=0,NA(),RTD("cqg.rtd",,"StudyData", "Close("&amp;$BD$2&amp;") When Barix("&amp;$BD$2&amp;",reference:=StartOfSession)="&amp;A68&amp;"", "Bar", "", "Close","5","0","All",,,"False","T","EveryTick"))</f>
        <v>#N/A</v>
      </c>
      <c r="BF68" s="156" t="e">
        <f ca="1">IF(D68=0,NA(),RTD("cqg.rtd",,"StudyData", "Close("&amp;$BF$2&amp;") When Barix("&amp;$BF$2&amp;",reference:=StartOfSession)="&amp;A68&amp;"", "Bar", "", "Close","5","0","All",,,"False","T","EveryTick"))</f>
        <v>#N/A</v>
      </c>
      <c r="BH68" s="156" t="e">
        <f ca="1">IF(D68=0,NA(),RTD("cqg.rtd",,"StudyData", "Close("&amp;$BH$2&amp;") When Barix("&amp;$BH$2&amp;",reference:=StartOfSession)="&amp;A68&amp;"", "Bar", "", "Close","5","0","All",,,"False","T","EveryTick"))</f>
        <v>#N/A</v>
      </c>
      <c r="BJ68" s="156" t="e">
        <f ca="1">IF(D68=0,NA(),RTD("cqg.rtd",,"StudyData", "Close("&amp;$BJ$2&amp;") When Barix("&amp;$BJ$2&amp;",reference:=StartOfSession)="&amp;A68&amp;"", "Bar", "", "Close","5","0","All",,,"False","T","EveryTick"))</f>
        <v>#N/A</v>
      </c>
    </row>
    <row r="69" spans="1:62" x14ac:dyDescent="0.3">
      <c r="A69" s="156">
        <f t="shared" si="1"/>
        <v>65</v>
      </c>
      <c r="B69" s="160" t="e">
        <f ca="1">IF(D69=0,NA(),RTD("cqg.rtd",,"StudyData", "Close("&amp;$B$2&amp;") When Barix("&amp;$B$2&amp;",reference:=StartOfSession)="&amp;A69&amp;"", "Bar", "", "Close","5","0","All",,,"False","T","EveryTick"))</f>
        <v>#N/A</v>
      </c>
      <c r="C69" s="161">
        <v>0.57986111111111105</v>
      </c>
      <c r="D69" s="156">
        <f t="shared" ref="D69:D81" ca="1" si="2">IF($D$1=0,1,IF($C$2&gt;C69,1,0))</f>
        <v>0</v>
      </c>
      <c r="F69" s="156" t="e">
        <f ca="1">IF(D69=0,NA(),RTD("cqg.rtd",,"StudyData", "Close("&amp;$F$2&amp;") When Barix("&amp;$F$2&amp;",reference:=StartOfSession)="&amp;A69&amp;"", "Bar", "", "Close","5","0","All",,,"False","T","EveryTick"))</f>
        <v>#N/A</v>
      </c>
      <c r="H69" s="156" t="e">
        <f ca="1">IF(D69=0,NA(),RTD("cqg.rtd",,"StudyData", "Close("&amp;$H$2&amp;") When Barix("&amp;$H$2&amp;",reference:=StartOfSession)="&amp;A69&amp;"", "Bar", "", "Close","5","0","All",,,"False","T","EveryTick"))</f>
        <v>#N/A</v>
      </c>
      <c r="J69" s="156" t="e">
        <f ca="1">IF(D69=0,NA(),RTD("cqg.rtd",,"StudyData", "Close("&amp;$J$2&amp;") When Barix("&amp;$J$2&amp;",reference:=StartOfSession)="&amp;A69&amp;"", "Bar", "", "Close","5","0","All",,,"False","T","EveryTick"))</f>
        <v>#N/A</v>
      </c>
      <c r="L69" s="156" t="e">
        <f ca="1">IF(D69=0,NA(),RTD("cqg.rtd",,"StudyData", "Close("&amp;$L$2&amp;") When Barix("&amp;$L$2&amp;",reference:=StartOfSession)="&amp;A69&amp;"", "Bar", "", "Close","5","0","All",,,"False","T","EveryTick"))</f>
        <v>#N/A</v>
      </c>
      <c r="N69" s="156" t="e">
        <f ca="1">IF(D69=0,NA(),RTD("cqg.rtd",,"StudyData", "Close("&amp;$N$2&amp;") When Barix("&amp;$N$2&amp;",reference:=StartOfSession)="&amp;A69&amp;"", "Bar", "", "Close","5","0","All",,,"False","T","EveryTick"))</f>
        <v>#N/A</v>
      </c>
      <c r="P69" s="156" t="e">
        <f ca="1">IF(D69=0,NA(),RTD("cqg.rtd",,"StudyData", "Close("&amp;$P$2&amp;") When Barix("&amp;$P$2&amp;",reference:=StartOfSession)="&amp;A69&amp;"", "Bar", "", "Close","5","0","All",,,"False","T","EveryTick"))</f>
        <v>#N/A</v>
      </c>
      <c r="R69" s="156" t="e">
        <f ca="1">IF(D69=0,NA(),RTD("cqg.rtd",,"StudyData", "Close("&amp;$R$2&amp;") When Barix("&amp;$R$2&amp;",reference:=StartOfSession)="&amp;A69&amp;"", "Bar", "", "Close","5","0","All",,,"False","T","EveryTick"))</f>
        <v>#N/A</v>
      </c>
      <c r="T69" s="156" t="e">
        <f ca="1">IF(D69=0,NA(),RTD("cqg.rtd",,"StudyData", "Close("&amp;$T$2&amp;") When Barix("&amp;$T$2&amp;",reference:=StartOfSession)="&amp;A69&amp;"", "Bar", "", "Close","5","0","All",,,"False","T","EveryTick"))</f>
        <v>#N/A</v>
      </c>
      <c r="V69" s="156" t="e">
        <f ca="1">IF(D69=0,NA(),RTD("cqg.rtd",,"StudyData", "Close("&amp;$V$2&amp;") When Barix("&amp;$V$2&amp;",reference:=StartOfSession)="&amp;A69&amp;"", "Bar", "", "Close","5","0","All",,,"False","T","EveryTick"))</f>
        <v>#N/A</v>
      </c>
      <c r="X69" s="156" t="e">
        <f ca="1">IF(D69=0,NA(),RTD("cqg.rtd",,"StudyData", "Close("&amp;$X$2&amp;") When Barix("&amp;$X$2&amp;",reference:=StartOfSession)="&amp;A69&amp;"", "Bar", "", "Close","5","0","All",,,"False","T","EveryTick"))</f>
        <v>#N/A</v>
      </c>
      <c r="Z69" s="156" t="e">
        <f ca="1">IF(D69=0,NA(),RTD("cqg.rtd",,"StudyData", "Close("&amp;$Z$2&amp;") When Barix("&amp;$Z$2&amp;",reference:=StartOfSession)="&amp;A69&amp;"", "Bar", "", "Close","5","0","All",,,"False","T","EveryTick"))</f>
        <v>#N/A</v>
      </c>
      <c r="AB69" s="156" t="e">
        <f ca="1">IF(D69=0,NA(),RTD("cqg.rtd",,"StudyData", "Close("&amp;$AB$2&amp;") When Barix("&amp;$AB$2&amp;",reference:=StartOfSession)="&amp;A69&amp;"", "Bar", "", "Close","5","0","All",,,"False","T","EveryTick"))</f>
        <v>#N/A</v>
      </c>
      <c r="AD69" s="156" t="e">
        <f ca="1">IF(D69=0,NA(),RTD("cqg.rtd",,"StudyData", "Close("&amp;$AD$2&amp;") When Barix("&amp;$AD$2&amp;",reference:=StartOfSession)="&amp;A69&amp;"", "Bar", "", "Close","5","0","All",,,"False","T","EveryTick"))</f>
        <v>#N/A</v>
      </c>
      <c r="AF69" s="156" t="e">
        <f ca="1">IF(D69=0,NA(),RTD("cqg.rtd",,"StudyData", "Close("&amp;$AF$2&amp;") When Barix("&amp;$AF$2&amp;",reference:=StartOfSession)="&amp;A69&amp;"", "Bar", "", "Close","5","0","All",,,"False","T","EveryTick"))</f>
        <v>#N/A</v>
      </c>
      <c r="AH69" s="156" t="e">
        <f ca="1">IF(D69=0,NA(),RTD("cqg.rtd",,"StudyData", "Close("&amp;$AH$2&amp;") When Barix("&amp;$AH$2&amp;",reference:=StartOfSession)="&amp;A69&amp;"", "Bar", "", "Close","5","0","All",,,"False","T","EveryTick"))</f>
        <v>#N/A</v>
      </c>
      <c r="AJ69" s="156" t="e">
        <f ca="1">IF(D69=0,NA(),RTD("cqg.rtd",,"StudyData", "Close("&amp;$AJ$2&amp;") When Barix("&amp;$AJ$2&amp;",reference:=StartOfSession)="&amp;A69&amp;"", "Bar", "", "Close","5","0","All",,,"False","T","EveryTick"))</f>
        <v>#N/A</v>
      </c>
      <c r="AL69" s="156" t="e">
        <f ca="1">IF(D69=0,NA(),RTD("cqg.rtd",,"StudyData", "Close("&amp;$AL$2&amp;") When Barix("&amp;$AL$2&amp;",reference:=StartOfSession)="&amp;A69&amp;"", "Bar", "", "Close","5","0","All",,,"False","T","EveryTick"))</f>
        <v>#N/A</v>
      </c>
      <c r="AN69" s="156" t="e">
        <f ca="1">IF(D69=0,NA(),RTD("cqg.rtd",,"StudyData", "Close("&amp;$AN$2&amp;") When Barix("&amp;$AN$2&amp;",reference:=StartOfSession)="&amp;A69&amp;"", "Bar", "", "Close","5","0","All",,,"False","T","EveryTick"))</f>
        <v>#N/A</v>
      </c>
      <c r="AP69" s="156" t="e">
        <f ca="1">IF(D69=0,NA(),RTD("cqg.rtd",,"StudyData", "Close("&amp;$AP$2&amp;") When Barix("&amp;$AP$2&amp;",reference:=StartOfSession)="&amp;A69&amp;"", "Bar", "", "Close","5","0","All",,,"False","T","EveryTick"))</f>
        <v>#N/A</v>
      </c>
      <c r="AR69" s="156" t="e">
        <f ca="1">IF(D69=0,NA(),RTD("cqg.rtd",,"StudyData", "Close("&amp;$AR$2&amp;") When Barix("&amp;$AR$2&amp;",reference:=StartOfSession)="&amp;A69&amp;"", "Bar", "", "Close","5","0","All",,,"False","T","EveryTick"))</f>
        <v>#N/A</v>
      </c>
      <c r="AT69" s="156" t="e">
        <f ca="1">IF(D69=0,NA(),RTD("cqg.rtd",,"StudyData", "Close("&amp;$AT$2&amp;") When Barix("&amp;$AT$2&amp;",reference:=StartOfSession)="&amp;A69&amp;"", "Bar", "", "Close","5","0","All",,,"False","T","EveryTick"))</f>
        <v>#N/A</v>
      </c>
      <c r="AV69" s="156" t="e">
        <f ca="1">IF(D69=0,NA(),RTD("cqg.rtd",,"StudyData", "Close("&amp;$AV$2&amp;") When Barix("&amp;$AV$2&amp;",reference:=StartOfSession)="&amp;A69&amp;"", "Bar", "", "Close","5","0","All",,,"False","T","EveryTick"))</f>
        <v>#N/A</v>
      </c>
      <c r="AX69" s="156" t="e">
        <f ca="1">IF(D69=0,NA(),RTD("cqg.rtd",,"StudyData", "Close("&amp;$AX$2&amp;") When Barix("&amp;$AX$2&amp;",reference:=StartOfSession)="&amp;A69&amp;"", "Bar", "", "Close","5","0","All",,,"False","T","EveryTick"))</f>
        <v>#N/A</v>
      </c>
      <c r="AZ69" s="156" t="e">
        <f ca="1">IF(D69=0,NA(),RTD("cqg.rtd",,"StudyData", "Close("&amp;$AZ$2&amp;") When Barix("&amp;$AZ$2&amp;",reference:=StartOfSession)="&amp;A69&amp;"", "Bar", "", "Close","5","0","All",,,"False","T","EveryTick"))</f>
        <v>#N/A</v>
      </c>
      <c r="BB69" s="156" t="e">
        <f ca="1">IF(D69=0,NA(),RTD("cqg.rtd",,"StudyData", "Close("&amp;$BB$2&amp;") When Barix("&amp;$BB$2&amp;",reference:=StartOfSession)="&amp;A69&amp;"", "Bar", "", "Close","5","0","All",,,"False","T","EveryTick"))</f>
        <v>#N/A</v>
      </c>
      <c r="BD69" s="156" t="e">
        <f ca="1">IF(D69=0,NA(),RTD("cqg.rtd",,"StudyData", "Close("&amp;$BD$2&amp;") When Barix("&amp;$BD$2&amp;",reference:=StartOfSession)="&amp;A69&amp;"", "Bar", "", "Close","5","0","All",,,"False","T","EveryTick"))</f>
        <v>#N/A</v>
      </c>
      <c r="BF69" s="156" t="e">
        <f ca="1">IF(D69=0,NA(),RTD("cqg.rtd",,"StudyData", "Close("&amp;$BF$2&amp;") When Barix("&amp;$BF$2&amp;",reference:=StartOfSession)="&amp;A69&amp;"", "Bar", "", "Close","5","0","All",,,"False","T","EveryTick"))</f>
        <v>#N/A</v>
      </c>
      <c r="BH69" s="156" t="e">
        <f ca="1">IF(D69=0,NA(),RTD("cqg.rtd",,"StudyData", "Close("&amp;$BH$2&amp;") When Barix("&amp;$BH$2&amp;",reference:=StartOfSession)="&amp;A69&amp;"", "Bar", "", "Close","5","0","All",,,"False","T","EveryTick"))</f>
        <v>#N/A</v>
      </c>
      <c r="BJ69" s="156" t="e">
        <f ca="1">IF(D69=0,NA(),RTD("cqg.rtd",,"StudyData", "Close("&amp;$BJ$2&amp;") When Barix("&amp;$BJ$2&amp;",reference:=StartOfSession)="&amp;A69&amp;"", "Bar", "", "Close","5","0","All",,,"False","T","EveryTick"))</f>
        <v>#N/A</v>
      </c>
    </row>
    <row r="70" spans="1:62" x14ac:dyDescent="0.3">
      <c r="A70" s="156">
        <f t="shared" ref="A70:A81" si="3">A69+1</f>
        <v>66</v>
      </c>
      <c r="B70" s="160" t="e">
        <f ca="1">IF(D70=0,NA(),RTD("cqg.rtd",,"StudyData", "Close("&amp;$B$2&amp;") When Barix("&amp;$B$2&amp;",reference:=StartOfSession)="&amp;A70&amp;"", "Bar", "", "Close","5","0","All",,,"False","T","EveryTick"))</f>
        <v>#N/A</v>
      </c>
      <c r="C70" s="161">
        <v>0.58333333333333337</v>
      </c>
      <c r="D70" s="156">
        <f t="shared" ca="1" si="2"/>
        <v>0</v>
      </c>
      <c r="F70" s="156" t="e">
        <f ca="1">IF(D70=0,NA(),RTD("cqg.rtd",,"StudyData", "Close("&amp;$F$2&amp;") When Barix("&amp;$F$2&amp;",reference:=StartOfSession)="&amp;A70&amp;"", "Bar", "", "Close","5","0","All",,,"False","T","EveryTick"))</f>
        <v>#N/A</v>
      </c>
      <c r="H70" s="156" t="e">
        <f ca="1">IF(D70=0,NA(),RTD("cqg.rtd",,"StudyData", "Close("&amp;$H$2&amp;") When Barix("&amp;$H$2&amp;",reference:=StartOfSession)="&amp;A70&amp;"", "Bar", "", "Close","5","0","All",,,"False","T","EveryTick"))</f>
        <v>#N/A</v>
      </c>
      <c r="J70" s="156" t="e">
        <f ca="1">IF(D70=0,NA(),RTD("cqg.rtd",,"StudyData", "Close("&amp;$J$2&amp;") When Barix("&amp;$J$2&amp;",reference:=StartOfSession)="&amp;A70&amp;"", "Bar", "", "Close","5","0","All",,,"False","T","EveryTick"))</f>
        <v>#N/A</v>
      </c>
      <c r="L70" s="156" t="e">
        <f ca="1">IF(D70=0,NA(),RTD("cqg.rtd",,"StudyData", "Close("&amp;$L$2&amp;") When Barix("&amp;$L$2&amp;",reference:=StartOfSession)="&amp;A70&amp;"", "Bar", "", "Close","5","0","All",,,"False","T","EveryTick"))</f>
        <v>#N/A</v>
      </c>
      <c r="N70" s="156" t="e">
        <f ca="1">IF(D70=0,NA(),RTD("cqg.rtd",,"StudyData", "Close("&amp;$N$2&amp;") When Barix("&amp;$N$2&amp;",reference:=StartOfSession)="&amp;A70&amp;"", "Bar", "", "Close","5","0","All",,,"False","T","EveryTick"))</f>
        <v>#N/A</v>
      </c>
      <c r="P70" s="156" t="e">
        <f ca="1">IF(D70=0,NA(),RTD("cqg.rtd",,"StudyData", "Close("&amp;$P$2&amp;") When Barix("&amp;$P$2&amp;",reference:=StartOfSession)="&amp;A70&amp;"", "Bar", "", "Close","5","0","All",,,"False","T","EveryTick"))</f>
        <v>#N/A</v>
      </c>
      <c r="R70" s="156" t="e">
        <f ca="1">IF(D70=0,NA(),RTD("cqg.rtd",,"StudyData", "Close("&amp;$R$2&amp;") When Barix("&amp;$R$2&amp;",reference:=StartOfSession)="&amp;A70&amp;"", "Bar", "", "Close","5","0","All",,,"False","T","EveryTick"))</f>
        <v>#N/A</v>
      </c>
      <c r="T70" s="156" t="e">
        <f ca="1">IF(D70=0,NA(),RTD("cqg.rtd",,"StudyData", "Close("&amp;$T$2&amp;") When Barix("&amp;$T$2&amp;",reference:=StartOfSession)="&amp;A70&amp;"", "Bar", "", "Close","5","0","All",,,"False","T","EveryTick"))</f>
        <v>#N/A</v>
      </c>
      <c r="V70" s="156" t="e">
        <f ca="1">IF(D70=0,NA(),RTD("cqg.rtd",,"StudyData", "Close("&amp;$V$2&amp;") When Barix("&amp;$V$2&amp;",reference:=StartOfSession)="&amp;A70&amp;"", "Bar", "", "Close","5","0","All",,,"False","T","EveryTick"))</f>
        <v>#N/A</v>
      </c>
      <c r="X70" s="156" t="e">
        <f ca="1">IF(D70=0,NA(),RTD("cqg.rtd",,"StudyData", "Close("&amp;$X$2&amp;") When Barix("&amp;$X$2&amp;",reference:=StartOfSession)="&amp;A70&amp;"", "Bar", "", "Close","5","0","All",,,"False","T","EveryTick"))</f>
        <v>#N/A</v>
      </c>
      <c r="Z70" s="156" t="e">
        <f ca="1">IF(D70=0,NA(),RTD("cqg.rtd",,"StudyData", "Close("&amp;$Z$2&amp;") When Barix("&amp;$Z$2&amp;",reference:=StartOfSession)="&amp;A70&amp;"", "Bar", "", "Close","5","0","All",,,"False","T","EveryTick"))</f>
        <v>#N/A</v>
      </c>
      <c r="AB70" s="156" t="e">
        <f ca="1">IF(D70=0,NA(),RTD("cqg.rtd",,"StudyData", "Close("&amp;$AB$2&amp;") When Barix("&amp;$AB$2&amp;",reference:=StartOfSession)="&amp;A70&amp;"", "Bar", "", "Close","5","0","All",,,"False","T","EveryTick"))</f>
        <v>#N/A</v>
      </c>
      <c r="AD70" s="156" t="e">
        <f ca="1">IF(D70=0,NA(),RTD("cqg.rtd",,"StudyData", "Close("&amp;$AD$2&amp;") When Barix("&amp;$AD$2&amp;",reference:=StartOfSession)="&amp;A70&amp;"", "Bar", "", "Close","5","0","All",,,"False","T","EveryTick"))</f>
        <v>#N/A</v>
      </c>
      <c r="AF70" s="156" t="e">
        <f ca="1">IF(D70=0,NA(),RTD("cqg.rtd",,"StudyData", "Close("&amp;$AF$2&amp;") When Barix("&amp;$AF$2&amp;",reference:=StartOfSession)="&amp;A70&amp;"", "Bar", "", "Close","5","0","All",,,"False","T","EveryTick"))</f>
        <v>#N/A</v>
      </c>
      <c r="AH70" s="156" t="e">
        <f ca="1">IF(D70=0,NA(),RTD("cqg.rtd",,"StudyData", "Close("&amp;$AH$2&amp;") When Barix("&amp;$AH$2&amp;",reference:=StartOfSession)="&amp;A70&amp;"", "Bar", "", "Close","5","0","All",,,"False","T","EveryTick"))</f>
        <v>#N/A</v>
      </c>
      <c r="AJ70" s="156" t="e">
        <f ca="1">IF(D70=0,NA(),RTD("cqg.rtd",,"StudyData", "Close("&amp;$AJ$2&amp;") When Barix("&amp;$AJ$2&amp;",reference:=StartOfSession)="&amp;A70&amp;"", "Bar", "", "Close","5","0","All",,,"False","T","EveryTick"))</f>
        <v>#N/A</v>
      </c>
      <c r="AL70" s="156" t="e">
        <f ca="1">IF(D70=0,NA(),RTD("cqg.rtd",,"StudyData", "Close("&amp;$AL$2&amp;") When Barix("&amp;$AL$2&amp;",reference:=StartOfSession)="&amp;A70&amp;"", "Bar", "", "Close","5","0","All",,,"False","T","EveryTick"))</f>
        <v>#N/A</v>
      </c>
      <c r="AN70" s="156" t="e">
        <f ca="1">IF(D70=0,NA(),RTD("cqg.rtd",,"StudyData", "Close("&amp;$AN$2&amp;") When Barix("&amp;$AN$2&amp;",reference:=StartOfSession)="&amp;A70&amp;"", "Bar", "", "Close","5","0","All",,,"False","T","EveryTick"))</f>
        <v>#N/A</v>
      </c>
      <c r="AP70" s="156" t="e">
        <f ca="1">IF(D70=0,NA(),RTD("cqg.rtd",,"StudyData", "Close("&amp;$AP$2&amp;") When Barix("&amp;$AP$2&amp;",reference:=StartOfSession)="&amp;A70&amp;"", "Bar", "", "Close","5","0","All",,,"False","T","EveryTick"))</f>
        <v>#N/A</v>
      </c>
      <c r="AR70" s="156" t="e">
        <f ca="1">IF(D70=0,NA(),RTD("cqg.rtd",,"StudyData", "Close("&amp;$AR$2&amp;") When Barix("&amp;$AR$2&amp;",reference:=StartOfSession)="&amp;A70&amp;"", "Bar", "", "Close","5","0","All",,,"False","T","EveryTick"))</f>
        <v>#N/A</v>
      </c>
      <c r="AT70" s="156" t="e">
        <f ca="1">IF(D70=0,NA(),RTD("cqg.rtd",,"StudyData", "Close("&amp;$AT$2&amp;") When Barix("&amp;$AT$2&amp;",reference:=StartOfSession)="&amp;A70&amp;"", "Bar", "", "Close","5","0","All",,,"False","T","EveryTick"))</f>
        <v>#N/A</v>
      </c>
      <c r="AV70" s="156" t="e">
        <f ca="1">IF(D70=0,NA(),RTD("cqg.rtd",,"StudyData", "Close("&amp;$AV$2&amp;") When Barix("&amp;$AV$2&amp;",reference:=StartOfSession)="&amp;A70&amp;"", "Bar", "", "Close","5","0","All",,,"False","T","EveryTick"))</f>
        <v>#N/A</v>
      </c>
      <c r="AX70" s="156" t="e">
        <f ca="1">IF(D70=0,NA(),RTD("cqg.rtd",,"StudyData", "Close("&amp;$AX$2&amp;") When Barix("&amp;$AX$2&amp;",reference:=StartOfSession)="&amp;A70&amp;"", "Bar", "", "Close","5","0","All",,,"False","T","EveryTick"))</f>
        <v>#N/A</v>
      </c>
      <c r="AZ70" s="156" t="e">
        <f ca="1">IF(D70=0,NA(),RTD("cqg.rtd",,"StudyData", "Close("&amp;$AZ$2&amp;") When Barix("&amp;$AZ$2&amp;",reference:=StartOfSession)="&amp;A70&amp;"", "Bar", "", "Close","5","0","All",,,"False","T","EveryTick"))</f>
        <v>#N/A</v>
      </c>
      <c r="BB70" s="156" t="e">
        <f ca="1">IF(D70=0,NA(),RTD("cqg.rtd",,"StudyData", "Close("&amp;$BB$2&amp;") When Barix("&amp;$BB$2&amp;",reference:=StartOfSession)="&amp;A70&amp;"", "Bar", "", "Close","5","0","All",,,"False","T","EveryTick"))</f>
        <v>#N/A</v>
      </c>
      <c r="BD70" s="156" t="e">
        <f ca="1">IF(D70=0,NA(),RTD("cqg.rtd",,"StudyData", "Close("&amp;$BD$2&amp;") When Barix("&amp;$BD$2&amp;",reference:=StartOfSession)="&amp;A70&amp;"", "Bar", "", "Close","5","0","All",,,"False","T","EveryTick"))</f>
        <v>#N/A</v>
      </c>
      <c r="BF70" s="156" t="e">
        <f ca="1">IF(D70=0,NA(),RTD("cqg.rtd",,"StudyData", "Close("&amp;$BF$2&amp;") When Barix("&amp;$BF$2&amp;",reference:=StartOfSession)="&amp;A70&amp;"", "Bar", "", "Close","5","0","All",,,"False","T","EveryTick"))</f>
        <v>#N/A</v>
      </c>
      <c r="BH70" s="156" t="e">
        <f ca="1">IF(D70=0,NA(),RTD("cqg.rtd",,"StudyData", "Close("&amp;$BH$2&amp;") When Barix("&amp;$BH$2&amp;",reference:=StartOfSession)="&amp;A70&amp;"", "Bar", "", "Close","5","0","All",,,"False","T","EveryTick"))</f>
        <v>#N/A</v>
      </c>
      <c r="BJ70" s="156" t="e">
        <f ca="1">IF(D70=0,NA(),RTD("cqg.rtd",,"StudyData", "Close("&amp;$BJ$2&amp;") When Barix("&amp;$BJ$2&amp;",reference:=StartOfSession)="&amp;A70&amp;"", "Bar", "", "Close","5","0","All",,,"False","T","EveryTick"))</f>
        <v>#N/A</v>
      </c>
    </row>
    <row r="71" spans="1:62" x14ac:dyDescent="0.3">
      <c r="A71" s="156">
        <f t="shared" si="3"/>
        <v>67</v>
      </c>
      <c r="B71" s="160" t="e">
        <f ca="1">IF(D71=0,NA(),RTD("cqg.rtd",,"StudyData", "Close("&amp;$B$2&amp;") When Barix("&amp;$B$2&amp;",reference:=StartOfSession)="&amp;A71&amp;"", "Bar", "", "Close","5","0","All",,,"False","T","EveryTick"))</f>
        <v>#N/A</v>
      </c>
      <c r="C71" s="161">
        <v>0.58680555555555558</v>
      </c>
      <c r="D71" s="156">
        <f t="shared" ca="1" si="2"/>
        <v>0</v>
      </c>
      <c r="F71" s="156" t="e">
        <f ca="1">IF(D71=0,NA(),RTD("cqg.rtd",,"StudyData", "Close("&amp;$F$2&amp;") When Barix("&amp;$F$2&amp;",reference:=StartOfSession)="&amp;A71&amp;"", "Bar", "", "Close","5","0","All",,,"False","T","EveryTick"))</f>
        <v>#N/A</v>
      </c>
      <c r="H71" s="156" t="e">
        <f ca="1">IF(D71=0,NA(),RTD("cqg.rtd",,"StudyData", "Close("&amp;$H$2&amp;") When Barix("&amp;$H$2&amp;",reference:=StartOfSession)="&amp;A71&amp;"", "Bar", "", "Close","5","0","All",,,"False","T","EveryTick"))</f>
        <v>#N/A</v>
      </c>
      <c r="J71" s="156" t="e">
        <f ca="1">IF(D71=0,NA(),RTD("cqg.rtd",,"StudyData", "Close("&amp;$J$2&amp;") When Barix("&amp;$J$2&amp;",reference:=StartOfSession)="&amp;A71&amp;"", "Bar", "", "Close","5","0","All",,,"False","T","EveryTick"))</f>
        <v>#N/A</v>
      </c>
      <c r="L71" s="156" t="e">
        <f ca="1">IF(D71=0,NA(),RTD("cqg.rtd",,"StudyData", "Close("&amp;$L$2&amp;") When Barix("&amp;$L$2&amp;",reference:=StartOfSession)="&amp;A71&amp;"", "Bar", "", "Close","5","0","All",,,"False","T","EveryTick"))</f>
        <v>#N/A</v>
      </c>
      <c r="N71" s="156" t="e">
        <f ca="1">IF(D71=0,NA(),RTD("cqg.rtd",,"StudyData", "Close("&amp;$N$2&amp;") When Barix("&amp;$N$2&amp;",reference:=StartOfSession)="&amp;A71&amp;"", "Bar", "", "Close","5","0","All",,,"False","T","EveryTick"))</f>
        <v>#N/A</v>
      </c>
      <c r="P71" s="156" t="e">
        <f ca="1">IF(D71=0,NA(),RTD("cqg.rtd",,"StudyData", "Close("&amp;$P$2&amp;") When Barix("&amp;$P$2&amp;",reference:=StartOfSession)="&amp;A71&amp;"", "Bar", "", "Close","5","0","All",,,"False","T","EveryTick"))</f>
        <v>#N/A</v>
      </c>
      <c r="R71" s="156" t="e">
        <f ca="1">IF(D71=0,NA(),RTD("cqg.rtd",,"StudyData", "Close("&amp;$R$2&amp;") When Barix("&amp;$R$2&amp;",reference:=StartOfSession)="&amp;A71&amp;"", "Bar", "", "Close","5","0","All",,,"False","T","EveryTick"))</f>
        <v>#N/A</v>
      </c>
      <c r="T71" s="156" t="e">
        <f ca="1">IF(D71=0,NA(),RTD("cqg.rtd",,"StudyData", "Close("&amp;$T$2&amp;") When Barix("&amp;$T$2&amp;",reference:=StartOfSession)="&amp;A71&amp;"", "Bar", "", "Close","5","0","All",,,"False","T","EveryTick"))</f>
        <v>#N/A</v>
      </c>
      <c r="V71" s="156" t="e">
        <f ca="1">IF(D71=0,NA(),RTD("cqg.rtd",,"StudyData", "Close("&amp;$V$2&amp;") When Barix("&amp;$V$2&amp;",reference:=StartOfSession)="&amp;A71&amp;"", "Bar", "", "Close","5","0","All",,,"False","T","EveryTick"))</f>
        <v>#N/A</v>
      </c>
      <c r="X71" s="156" t="e">
        <f ca="1">IF(D71=0,NA(),RTD("cqg.rtd",,"StudyData", "Close("&amp;$X$2&amp;") When Barix("&amp;$X$2&amp;",reference:=StartOfSession)="&amp;A71&amp;"", "Bar", "", "Close","5","0","All",,,"False","T","EveryTick"))</f>
        <v>#N/A</v>
      </c>
      <c r="Z71" s="156" t="e">
        <f ca="1">IF(D71=0,NA(),RTD("cqg.rtd",,"StudyData", "Close("&amp;$Z$2&amp;") When Barix("&amp;$Z$2&amp;",reference:=StartOfSession)="&amp;A71&amp;"", "Bar", "", "Close","5","0","All",,,"False","T","EveryTick"))</f>
        <v>#N/A</v>
      </c>
      <c r="AB71" s="156" t="e">
        <f ca="1">IF(D71=0,NA(),RTD("cqg.rtd",,"StudyData", "Close("&amp;$AB$2&amp;") When Barix("&amp;$AB$2&amp;",reference:=StartOfSession)="&amp;A71&amp;"", "Bar", "", "Close","5","0","All",,,"False","T","EveryTick"))</f>
        <v>#N/A</v>
      </c>
      <c r="AD71" s="156" t="e">
        <f ca="1">IF(D71=0,NA(),RTD("cqg.rtd",,"StudyData", "Close("&amp;$AD$2&amp;") When Barix("&amp;$AD$2&amp;",reference:=StartOfSession)="&amp;A71&amp;"", "Bar", "", "Close","5","0","All",,,"False","T","EveryTick"))</f>
        <v>#N/A</v>
      </c>
      <c r="AF71" s="156" t="e">
        <f ca="1">IF(D71=0,NA(),RTD("cqg.rtd",,"StudyData", "Close("&amp;$AF$2&amp;") When Barix("&amp;$AF$2&amp;",reference:=StartOfSession)="&amp;A71&amp;"", "Bar", "", "Close","5","0","All",,,"False","T","EveryTick"))</f>
        <v>#N/A</v>
      </c>
      <c r="AH71" s="156" t="e">
        <f ca="1">IF(D71=0,NA(),RTD("cqg.rtd",,"StudyData", "Close("&amp;$AH$2&amp;") When Barix("&amp;$AH$2&amp;",reference:=StartOfSession)="&amp;A71&amp;"", "Bar", "", "Close","5","0","All",,,"False","T","EveryTick"))</f>
        <v>#N/A</v>
      </c>
      <c r="AJ71" s="156" t="e">
        <f ca="1">IF(D71=0,NA(),RTD("cqg.rtd",,"StudyData", "Close("&amp;$AJ$2&amp;") When Barix("&amp;$AJ$2&amp;",reference:=StartOfSession)="&amp;A71&amp;"", "Bar", "", "Close","5","0","All",,,"False","T","EveryTick"))</f>
        <v>#N/A</v>
      </c>
      <c r="AL71" s="156" t="e">
        <f ca="1">IF(D71=0,NA(),RTD("cqg.rtd",,"StudyData", "Close("&amp;$AL$2&amp;") When Barix("&amp;$AL$2&amp;",reference:=StartOfSession)="&amp;A71&amp;"", "Bar", "", "Close","5","0","All",,,"False","T","EveryTick"))</f>
        <v>#N/A</v>
      </c>
      <c r="AN71" s="156" t="e">
        <f ca="1">IF(D71=0,NA(),RTD("cqg.rtd",,"StudyData", "Close("&amp;$AN$2&amp;") When Barix("&amp;$AN$2&amp;",reference:=StartOfSession)="&amp;A71&amp;"", "Bar", "", "Close","5","0","All",,,"False","T","EveryTick"))</f>
        <v>#N/A</v>
      </c>
      <c r="AP71" s="156" t="e">
        <f ca="1">IF(D71=0,NA(),RTD("cqg.rtd",,"StudyData", "Close("&amp;$AP$2&amp;") When Barix("&amp;$AP$2&amp;",reference:=StartOfSession)="&amp;A71&amp;"", "Bar", "", "Close","5","0","All",,,"False","T","EveryTick"))</f>
        <v>#N/A</v>
      </c>
      <c r="AR71" s="156" t="e">
        <f ca="1">IF(D71=0,NA(),RTD("cqg.rtd",,"StudyData", "Close("&amp;$AR$2&amp;") When Barix("&amp;$AR$2&amp;",reference:=StartOfSession)="&amp;A71&amp;"", "Bar", "", "Close","5","0","All",,,"False","T","EveryTick"))</f>
        <v>#N/A</v>
      </c>
      <c r="AT71" s="156" t="e">
        <f ca="1">IF(D71=0,NA(),RTD("cqg.rtd",,"StudyData", "Close("&amp;$AT$2&amp;") When Barix("&amp;$AT$2&amp;",reference:=StartOfSession)="&amp;A71&amp;"", "Bar", "", "Close","5","0","All",,,"False","T","EveryTick"))</f>
        <v>#N/A</v>
      </c>
      <c r="AV71" s="156" t="e">
        <f ca="1">IF(D71=0,NA(),RTD("cqg.rtd",,"StudyData", "Close("&amp;$AV$2&amp;") When Barix("&amp;$AV$2&amp;",reference:=StartOfSession)="&amp;A71&amp;"", "Bar", "", "Close","5","0","All",,,"False","T","EveryTick"))</f>
        <v>#N/A</v>
      </c>
      <c r="AX71" s="156" t="e">
        <f ca="1">IF(D71=0,NA(),RTD("cqg.rtd",,"StudyData", "Close("&amp;$AX$2&amp;") When Barix("&amp;$AX$2&amp;",reference:=StartOfSession)="&amp;A71&amp;"", "Bar", "", "Close","5","0","All",,,"False","T","EveryTick"))</f>
        <v>#N/A</v>
      </c>
      <c r="AZ71" s="156" t="e">
        <f ca="1">IF(D71=0,NA(),RTD("cqg.rtd",,"StudyData", "Close("&amp;$AZ$2&amp;") When Barix("&amp;$AZ$2&amp;",reference:=StartOfSession)="&amp;A71&amp;"", "Bar", "", "Close","5","0","All",,,"False","T","EveryTick"))</f>
        <v>#N/A</v>
      </c>
      <c r="BB71" s="156" t="e">
        <f ca="1">IF(D71=0,NA(),RTD("cqg.rtd",,"StudyData", "Close("&amp;$BB$2&amp;") When Barix("&amp;$BB$2&amp;",reference:=StartOfSession)="&amp;A71&amp;"", "Bar", "", "Close","5","0","All",,,"False","T","EveryTick"))</f>
        <v>#N/A</v>
      </c>
      <c r="BD71" s="156" t="e">
        <f ca="1">IF(D71=0,NA(),RTD("cqg.rtd",,"StudyData", "Close("&amp;$BD$2&amp;") When Barix("&amp;$BD$2&amp;",reference:=StartOfSession)="&amp;A71&amp;"", "Bar", "", "Close","5","0","All",,,"False","T","EveryTick"))</f>
        <v>#N/A</v>
      </c>
      <c r="BF71" s="156" t="e">
        <f ca="1">IF(D71=0,NA(),RTD("cqg.rtd",,"StudyData", "Close("&amp;$BF$2&amp;") When Barix("&amp;$BF$2&amp;",reference:=StartOfSession)="&amp;A71&amp;"", "Bar", "", "Close","5","0","All",,,"False","T","EveryTick"))</f>
        <v>#N/A</v>
      </c>
      <c r="BH71" s="156" t="e">
        <f ca="1">IF(D71=0,NA(),RTD("cqg.rtd",,"StudyData", "Close("&amp;$BH$2&amp;") When Barix("&amp;$BH$2&amp;",reference:=StartOfSession)="&amp;A71&amp;"", "Bar", "", "Close","5","0","All",,,"False","T","EveryTick"))</f>
        <v>#N/A</v>
      </c>
      <c r="BJ71" s="156" t="e">
        <f ca="1">IF(D71=0,NA(),RTD("cqg.rtd",,"StudyData", "Close("&amp;$BJ$2&amp;") When Barix("&amp;$BJ$2&amp;",reference:=StartOfSession)="&amp;A71&amp;"", "Bar", "", "Close","5","0","All",,,"False","T","EveryTick"))</f>
        <v>#N/A</v>
      </c>
    </row>
    <row r="72" spans="1:62" x14ac:dyDescent="0.3">
      <c r="A72" s="156">
        <f t="shared" si="3"/>
        <v>68</v>
      </c>
      <c r="B72" s="160" t="e">
        <f ca="1">IF(D72=0,NA(),RTD("cqg.rtd",,"StudyData", "Close("&amp;$B$2&amp;") When Barix("&amp;$B$2&amp;",reference:=StartOfSession)="&amp;A72&amp;"", "Bar", "", "Close","5","0","All",,,"False","T","EveryTick"))</f>
        <v>#N/A</v>
      </c>
      <c r="C72" s="161">
        <v>0.59027777777777779</v>
      </c>
      <c r="D72" s="156">
        <f t="shared" ca="1" si="2"/>
        <v>0</v>
      </c>
      <c r="F72" s="156" t="e">
        <f ca="1">IF(D72=0,NA(),RTD("cqg.rtd",,"StudyData", "Close("&amp;$F$2&amp;") When Barix("&amp;$F$2&amp;",reference:=StartOfSession)="&amp;A72&amp;"", "Bar", "", "Close","5","0","All",,,"False","T","EveryTick"))</f>
        <v>#N/A</v>
      </c>
      <c r="H72" s="156" t="e">
        <f ca="1">IF(D72=0,NA(),RTD("cqg.rtd",,"StudyData", "Close("&amp;$H$2&amp;") When Barix("&amp;$H$2&amp;",reference:=StartOfSession)="&amp;A72&amp;"", "Bar", "", "Close","5","0","All",,,"False","T","EveryTick"))</f>
        <v>#N/A</v>
      </c>
      <c r="J72" s="156" t="e">
        <f ca="1">IF(D72=0,NA(),RTD("cqg.rtd",,"StudyData", "Close("&amp;$J$2&amp;") When Barix("&amp;$J$2&amp;",reference:=StartOfSession)="&amp;A72&amp;"", "Bar", "", "Close","5","0","All",,,"False","T","EveryTick"))</f>
        <v>#N/A</v>
      </c>
      <c r="L72" s="156" t="e">
        <f ca="1">IF(D72=0,NA(),RTD("cqg.rtd",,"StudyData", "Close("&amp;$L$2&amp;") When Barix("&amp;$L$2&amp;",reference:=StartOfSession)="&amp;A72&amp;"", "Bar", "", "Close","5","0","All",,,"False","T","EveryTick"))</f>
        <v>#N/A</v>
      </c>
      <c r="N72" s="156" t="e">
        <f ca="1">IF(D72=0,NA(),RTD("cqg.rtd",,"StudyData", "Close("&amp;$N$2&amp;") When Barix("&amp;$N$2&amp;",reference:=StartOfSession)="&amp;A72&amp;"", "Bar", "", "Close","5","0","All",,,"False","T","EveryTick"))</f>
        <v>#N/A</v>
      </c>
      <c r="P72" s="156" t="e">
        <f ca="1">IF(D72=0,NA(),RTD("cqg.rtd",,"StudyData", "Close("&amp;$P$2&amp;") When Barix("&amp;$P$2&amp;",reference:=StartOfSession)="&amp;A72&amp;"", "Bar", "", "Close","5","0","All",,,"False","T","EveryTick"))</f>
        <v>#N/A</v>
      </c>
      <c r="R72" s="156" t="e">
        <f ca="1">IF(D72=0,NA(),RTD("cqg.rtd",,"StudyData", "Close("&amp;$R$2&amp;") When Barix("&amp;$R$2&amp;",reference:=StartOfSession)="&amp;A72&amp;"", "Bar", "", "Close","5","0","All",,,"False","T","EveryTick"))</f>
        <v>#N/A</v>
      </c>
      <c r="T72" s="156" t="e">
        <f ca="1">IF(D72=0,NA(),RTD("cqg.rtd",,"StudyData", "Close("&amp;$T$2&amp;") When Barix("&amp;$T$2&amp;",reference:=StartOfSession)="&amp;A72&amp;"", "Bar", "", "Close","5","0","All",,,"False","T","EveryTick"))</f>
        <v>#N/A</v>
      </c>
      <c r="V72" s="156" t="e">
        <f ca="1">IF(D72=0,NA(),RTD("cqg.rtd",,"StudyData", "Close("&amp;$V$2&amp;") When Barix("&amp;$V$2&amp;",reference:=StartOfSession)="&amp;A72&amp;"", "Bar", "", "Close","5","0","All",,,"False","T","EveryTick"))</f>
        <v>#N/A</v>
      </c>
      <c r="X72" s="156" t="e">
        <f ca="1">IF(D72=0,NA(),RTD("cqg.rtd",,"StudyData", "Close("&amp;$X$2&amp;") When Barix("&amp;$X$2&amp;",reference:=StartOfSession)="&amp;A72&amp;"", "Bar", "", "Close","5","0","All",,,"False","T","EveryTick"))</f>
        <v>#N/A</v>
      </c>
      <c r="Z72" s="156" t="e">
        <f ca="1">IF(D72=0,NA(),RTD("cqg.rtd",,"StudyData", "Close("&amp;$Z$2&amp;") When Barix("&amp;$Z$2&amp;",reference:=StartOfSession)="&amp;A72&amp;"", "Bar", "", "Close","5","0","All",,,"False","T","EveryTick"))</f>
        <v>#N/A</v>
      </c>
      <c r="AB72" s="156" t="e">
        <f ca="1">IF(D72=0,NA(),RTD("cqg.rtd",,"StudyData", "Close("&amp;$AB$2&amp;") When Barix("&amp;$AB$2&amp;",reference:=StartOfSession)="&amp;A72&amp;"", "Bar", "", "Close","5","0","All",,,"False","T","EveryTick"))</f>
        <v>#N/A</v>
      </c>
      <c r="AD72" s="156" t="e">
        <f ca="1">IF(D72=0,NA(),RTD("cqg.rtd",,"StudyData", "Close("&amp;$AD$2&amp;") When Barix("&amp;$AD$2&amp;",reference:=StartOfSession)="&amp;A72&amp;"", "Bar", "", "Close","5","0","All",,,"False","T","EveryTick"))</f>
        <v>#N/A</v>
      </c>
      <c r="AF72" s="156" t="e">
        <f ca="1">IF(D72=0,NA(),RTD("cqg.rtd",,"StudyData", "Close("&amp;$AF$2&amp;") When Barix("&amp;$AF$2&amp;",reference:=StartOfSession)="&amp;A72&amp;"", "Bar", "", "Close","5","0","All",,,"False","T","EveryTick"))</f>
        <v>#N/A</v>
      </c>
      <c r="AH72" s="156" t="e">
        <f ca="1">IF(D72=0,NA(),RTD("cqg.rtd",,"StudyData", "Close("&amp;$AH$2&amp;") When Barix("&amp;$AH$2&amp;",reference:=StartOfSession)="&amp;A72&amp;"", "Bar", "", "Close","5","0","All",,,"False","T","EveryTick"))</f>
        <v>#N/A</v>
      </c>
      <c r="AJ72" s="156" t="e">
        <f ca="1">IF(D72=0,NA(),RTD("cqg.rtd",,"StudyData", "Close("&amp;$AJ$2&amp;") When Barix("&amp;$AJ$2&amp;",reference:=StartOfSession)="&amp;A72&amp;"", "Bar", "", "Close","5","0","All",,,"False","T","EveryTick"))</f>
        <v>#N/A</v>
      </c>
      <c r="AL72" s="156" t="e">
        <f ca="1">IF(D72=0,NA(),RTD("cqg.rtd",,"StudyData", "Close("&amp;$AL$2&amp;") When Barix("&amp;$AL$2&amp;",reference:=StartOfSession)="&amp;A72&amp;"", "Bar", "", "Close","5","0","All",,,"False","T","EveryTick"))</f>
        <v>#N/A</v>
      </c>
      <c r="AN72" s="156" t="e">
        <f ca="1">IF(D72=0,NA(),RTD("cqg.rtd",,"StudyData", "Close("&amp;$AN$2&amp;") When Barix("&amp;$AN$2&amp;",reference:=StartOfSession)="&amp;A72&amp;"", "Bar", "", "Close","5","0","All",,,"False","T","EveryTick"))</f>
        <v>#N/A</v>
      </c>
      <c r="AP72" s="156" t="e">
        <f ca="1">IF(D72=0,NA(),RTD("cqg.rtd",,"StudyData", "Close("&amp;$AP$2&amp;") When Barix("&amp;$AP$2&amp;",reference:=StartOfSession)="&amp;A72&amp;"", "Bar", "", "Close","5","0","All",,,"False","T","EveryTick"))</f>
        <v>#N/A</v>
      </c>
      <c r="AR72" s="156" t="e">
        <f ca="1">IF(D72=0,NA(),RTD("cqg.rtd",,"StudyData", "Close("&amp;$AR$2&amp;") When Barix("&amp;$AR$2&amp;",reference:=StartOfSession)="&amp;A72&amp;"", "Bar", "", "Close","5","0","All",,,"False","T","EveryTick"))</f>
        <v>#N/A</v>
      </c>
      <c r="AT72" s="156" t="e">
        <f ca="1">IF(D72=0,NA(),RTD("cqg.rtd",,"StudyData", "Close("&amp;$AT$2&amp;") When Barix("&amp;$AT$2&amp;",reference:=StartOfSession)="&amp;A72&amp;"", "Bar", "", "Close","5","0","All",,,"False","T","EveryTick"))</f>
        <v>#N/A</v>
      </c>
      <c r="AV72" s="156" t="e">
        <f ca="1">IF(D72=0,NA(),RTD("cqg.rtd",,"StudyData", "Close("&amp;$AV$2&amp;") When Barix("&amp;$AV$2&amp;",reference:=StartOfSession)="&amp;A72&amp;"", "Bar", "", "Close","5","0","All",,,"False","T","EveryTick"))</f>
        <v>#N/A</v>
      </c>
      <c r="AX72" s="156" t="e">
        <f ca="1">IF(D72=0,NA(),RTD("cqg.rtd",,"StudyData", "Close("&amp;$AX$2&amp;") When Barix("&amp;$AX$2&amp;",reference:=StartOfSession)="&amp;A72&amp;"", "Bar", "", "Close","5","0","All",,,"False","T","EveryTick"))</f>
        <v>#N/A</v>
      </c>
      <c r="AZ72" s="156" t="e">
        <f ca="1">IF(D72=0,NA(),RTD("cqg.rtd",,"StudyData", "Close("&amp;$AZ$2&amp;") When Barix("&amp;$AZ$2&amp;",reference:=StartOfSession)="&amp;A72&amp;"", "Bar", "", "Close","5","0","All",,,"False","T","EveryTick"))</f>
        <v>#N/A</v>
      </c>
      <c r="BB72" s="156" t="e">
        <f ca="1">IF(D72=0,NA(),RTD("cqg.rtd",,"StudyData", "Close("&amp;$BB$2&amp;") When Barix("&amp;$BB$2&amp;",reference:=StartOfSession)="&amp;A72&amp;"", "Bar", "", "Close","5","0","All",,,"False","T","EveryTick"))</f>
        <v>#N/A</v>
      </c>
      <c r="BD72" s="156" t="e">
        <f ca="1">IF(D72=0,NA(),RTD("cqg.rtd",,"StudyData", "Close("&amp;$BD$2&amp;") When Barix("&amp;$BD$2&amp;",reference:=StartOfSession)="&amp;A72&amp;"", "Bar", "", "Close","5","0","All",,,"False","T","EveryTick"))</f>
        <v>#N/A</v>
      </c>
      <c r="BF72" s="156" t="e">
        <f ca="1">IF(D72=0,NA(),RTD("cqg.rtd",,"StudyData", "Close("&amp;$BF$2&amp;") When Barix("&amp;$BF$2&amp;",reference:=StartOfSession)="&amp;A72&amp;"", "Bar", "", "Close","5","0","All",,,"False","T","EveryTick"))</f>
        <v>#N/A</v>
      </c>
      <c r="BH72" s="156" t="e">
        <f ca="1">IF(D72=0,NA(),RTD("cqg.rtd",,"StudyData", "Close("&amp;$BH$2&amp;") When Barix("&amp;$BH$2&amp;",reference:=StartOfSession)="&amp;A72&amp;"", "Bar", "", "Close","5","0","All",,,"False","T","EveryTick"))</f>
        <v>#N/A</v>
      </c>
      <c r="BJ72" s="156" t="e">
        <f ca="1">IF(D72=0,NA(),RTD("cqg.rtd",,"StudyData", "Close("&amp;$BJ$2&amp;") When Barix("&amp;$BJ$2&amp;",reference:=StartOfSession)="&amp;A72&amp;"", "Bar", "", "Close","5","0","All",,,"False","T","EveryTick"))</f>
        <v>#N/A</v>
      </c>
    </row>
    <row r="73" spans="1:62" x14ac:dyDescent="0.3">
      <c r="A73" s="156">
        <f t="shared" si="3"/>
        <v>69</v>
      </c>
      <c r="B73" s="160" t="e">
        <f ca="1">IF(D73=0,NA(),RTD("cqg.rtd",,"StudyData", "Close("&amp;$B$2&amp;") When Barix("&amp;$B$2&amp;",reference:=StartOfSession)="&amp;A73&amp;"", "Bar", "", "Close","5","0","All",,,"False","T","EveryTick"))</f>
        <v>#N/A</v>
      </c>
      <c r="C73" s="161">
        <v>0.59375</v>
      </c>
      <c r="D73" s="156">
        <f t="shared" ca="1" si="2"/>
        <v>0</v>
      </c>
      <c r="F73" s="156" t="e">
        <f ca="1">IF(D73=0,NA(),RTD("cqg.rtd",,"StudyData", "Close("&amp;$F$2&amp;") When Barix("&amp;$F$2&amp;",reference:=StartOfSession)="&amp;A73&amp;"", "Bar", "", "Close","5","0","All",,,"False","T","EveryTick"))</f>
        <v>#N/A</v>
      </c>
      <c r="H73" s="156" t="e">
        <f ca="1">IF(D73=0,NA(),RTD("cqg.rtd",,"StudyData", "Close("&amp;$H$2&amp;") When Barix("&amp;$H$2&amp;",reference:=StartOfSession)="&amp;A73&amp;"", "Bar", "", "Close","5","0","All",,,"False","T","EveryTick"))</f>
        <v>#N/A</v>
      </c>
      <c r="J73" s="156" t="e">
        <f ca="1">IF(D73=0,NA(),RTD("cqg.rtd",,"StudyData", "Close("&amp;$J$2&amp;") When Barix("&amp;$J$2&amp;",reference:=StartOfSession)="&amp;A73&amp;"", "Bar", "", "Close","5","0","All",,,"False","T","EveryTick"))</f>
        <v>#N/A</v>
      </c>
      <c r="L73" s="156" t="e">
        <f ca="1">IF(D73=0,NA(),RTD("cqg.rtd",,"StudyData", "Close("&amp;$L$2&amp;") When Barix("&amp;$L$2&amp;",reference:=StartOfSession)="&amp;A73&amp;"", "Bar", "", "Close","5","0","All",,,"False","T","EveryTick"))</f>
        <v>#N/A</v>
      </c>
      <c r="N73" s="156" t="e">
        <f ca="1">IF(D73=0,NA(),RTD("cqg.rtd",,"StudyData", "Close("&amp;$N$2&amp;") When Barix("&amp;$N$2&amp;",reference:=StartOfSession)="&amp;A73&amp;"", "Bar", "", "Close","5","0","All",,,"False","T","EveryTick"))</f>
        <v>#N/A</v>
      </c>
      <c r="P73" s="156" t="e">
        <f ca="1">IF(D73=0,NA(),RTD("cqg.rtd",,"StudyData", "Close("&amp;$P$2&amp;") When Barix("&amp;$P$2&amp;",reference:=StartOfSession)="&amp;A73&amp;"", "Bar", "", "Close","5","0","All",,,"False","T","EveryTick"))</f>
        <v>#N/A</v>
      </c>
      <c r="R73" s="156" t="e">
        <f ca="1">IF(D73=0,NA(),RTD("cqg.rtd",,"StudyData", "Close("&amp;$R$2&amp;") When Barix("&amp;$R$2&amp;",reference:=StartOfSession)="&amp;A73&amp;"", "Bar", "", "Close","5","0","All",,,"False","T","EveryTick"))</f>
        <v>#N/A</v>
      </c>
      <c r="T73" s="156" t="e">
        <f ca="1">IF(D73=0,NA(),RTD("cqg.rtd",,"StudyData", "Close("&amp;$T$2&amp;") When Barix("&amp;$T$2&amp;",reference:=StartOfSession)="&amp;A73&amp;"", "Bar", "", "Close","5","0","All",,,"False","T","EveryTick"))</f>
        <v>#N/A</v>
      </c>
      <c r="V73" s="156" t="e">
        <f ca="1">IF(D73=0,NA(),RTD("cqg.rtd",,"StudyData", "Close("&amp;$V$2&amp;") When Barix("&amp;$V$2&amp;",reference:=StartOfSession)="&amp;A73&amp;"", "Bar", "", "Close","5","0","All",,,"False","T","EveryTick"))</f>
        <v>#N/A</v>
      </c>
      <c r="X73" s="156" t="e">
        <f ca="1">IF(D73=0,NA(),RTD("cqg.rtd",,"StudyData", "Close("&amp;$X$2&amp;") When Barix("&amp;$X$2&amp;",reference:=StartOfSession)="&amp;A73&amp;"", "Bar", "", "Close","5","0","All",,,"False","T","EveryTick"))</f>
        <v>#N/A</v>
      </c>
      <c r="Z73" s="156" t="e">
        <f ca="1">IF(D73=0,NA(),RTD("cqg.rtd",,"StudyData", "Close("&amp;$Z$2&amp;") When Barix("&amp;$Z$2&amp;",reference:=StartOfSession)="&amp;A73&amp;"", "Bar", "", "Close","5","0","All",,,"False","T","EveryTick"))</f>
        <v>#N/A</v>
      </c>
      <c r="AB73" s="156" t="e">
        <f ca="1">IF(D73=0,NA(),RTD("cqg.rtd",,"StudyData", "Close("&amp;$AB$2&amp;") When Barix("&amp;$AB$2&amp;",reference:=StartOfSession)="&amp;A73&amp;"", "Bar", "", "Close","5","0","All",,,"False","T","EveryTick"))</f>
        <v>#N/A</v>
      </c>
      <c r="AD73" s="156" t="e">
        <f ca="1">IF(D73=0,NA(),RTD("cqg.rtd",,"StudyData", "Close("&amp;$AD$2&amp;") When Barix("&amp;$AD$2&amp;",reference:=StartOfSession)="&amp;A73&amp;"", "Bar", "", "Close","5","0","All",,,"False","T","EveryTick"))</f>
        <v>#N/A</v>
      </c>
      <c r="AF73" s="156" t="e">
        <f ca="1">IF(D73=0,NA(),RTD("cqg.rtd",,"StudyData", "Close("&amp;$AF$2&amp;") When Barix("&amp;$AF$2&amp;",reference:=StartOfSession)="&amp;A73&amp;"", "Bar", "", "Close","5","0","All",,,"False","T","EveryTick"))</f>
        <v>#N/A</v>
      </c>
      <c r="AH73" s="156" t="e">
        <f ca="1">IF(D73=0,NA(),RTD("cqg.rtd",,"StudyData", "Close("&amp;$AH$2&amp;") When Barix("&amp;$AH$2&amp;",reference:=StartOfSession)="&amp;A73&amp;"", "Bar", "", "Close","5","0","All",,,"False","T","EveryTick"))</f>
        <v>#N/A</v>
      </c>
      <c r="AJ73" s="156" t="e">
        <f ca="1">IF(D73=0,NA(),RTD("cqg.rtd",,"StudyData", "Close("&amp;$AJ$2&amp;") When Barix("&amp;$AJ$2&amp;",reference:=StartOfSession)="&amp;A73&amp;"", "Bar", "", "Close","5","0","All",,,"False","T","EveryTick"))</f>
        <v>#N/A</v>
      </c>
      <c r="AL73" s="156" t="e">
        <f ca="1">IF(D73=0,NA(),RTD("cqg.rtd",,"StudyData", "Close("&amp;$AL$2&amp;") When Barix("&amp;$AL$2&amp;",reference:=StartOfSession)="&amp;A73&amp;"", "Bar", "", "Close","5","0","All",,,"False","T","EveryTick"))</f>
        <v>#N/A</v>
      </c>
      <c r="AN73" s="156" t="e">
        <f ca="1">IF(D73=0,NA(),RTD("cqg.rtd",,"StudyData", "Close("&amp;$AN$2&amp;") When Barix("&amp;$AN$2&amp;",reference:=StartOfSession)="&amp;A73&amp;"", "Bar", "", "Close","5","0","All",,,"False","T","EveryTick"))</f>
        <v>#N/A</v>
      </c>
      <c r="AP73" s="156" t="e">
        <f ca="1">IF(D73=0,NA(),RTD("cqg.rtd",,"StudyData", "Close("&amp;$AP$2&amp;") When Barix("&amp;$AP$2&amp;",reference:=StartOfSession)="&amp;A73&amp;"", "Bar", "", "Close","5","0","All",,,"False","T","EveryTick"))</f>
        <v>#N/A</v>
      </c>
      <c r="AR73" s="156" t="e">
        <f ca="1">IF(D73=0,NA(),RTD("cqg.rtd",,"StudyData", "Close("&amp;$AR$2&amp;") When Barix("&amp;$AR$2&amp;",reference:=StartOfSession)="&amp;A73&amp;"", "Bar", "", "Close","5","0","All",,,"False","T","EveryTick"))</f>
        <v>#N/A</v>
      </c>
      <c r="AT73" s="156" t="e">
        <f ca="1">IF(D73=0,NA(),RTD("cqg.rtd",,"StudyData", "Close("&amp;$AT$2&amp;") When Barix("&amp;$AT$2&amp;",reference:=StartOfSession)="&amp;A73&amp;"", "Bar", "", "Close","5","0","All",,,"False","T","EveryTick"))</f>
        <v>#N/A</v>
      </c>
      <c r="AV73" s="156" t="e">
        <f ca="1">IF(D73=0,NA(),RTD("cqg.rtd",,"StudyData", "Close("&amp;$AV$2&amp;") When Barix("&amp;$AV$2&amp;",reference:=StartOfSession)="&amp;A73&amp;"", "Bar", "", "Close","5","0","All",,,"False","T","EveryTick"))</f>
        <v>#N/A</v>
      </c>
      <c r="AX73" s="156" t="e">
        <f ca="1">IF(D73=0,NA(),RTD("cqg.rtd",,"StudyData", "Close("&amp;$AX$2&amp;") When Barix("&amp;$AX$2&amp;",reference:=StartOfSession)="&amp;A73&amp;"", "Bar", "", "Close","5","0","All",,,"False","T","EveryTick"))</f>
        <v>#N/A</v>
      </c>
      <c r="AZ73" s="156" t="e">
        <f ca="1">IF(D73=0,NA(),RTD("cqg.rtd",,"StudyData", "Close("&amp;$AZ$2&amp;") When Barix("&amp;$AZ$2&amp;",reference:=StartOfSession)="&amp;A73&amp;"", "Bar", "", "Close","5","0","All",,,"False","T","EveryTick"))</f>
        <v>#N/A</v>
      </c>
      <c r="BB73" s="156" t="e">
        <f ca="1">IF(D73=0,NA(),RTD("cqg.rtd",,"StudyData", "Close("&amp;$BB$2&amp;") When Barix("&amp;$BB$2&amp;",reference:=StartOfSession)="&amp;A73&amp;"", "Bar", "", "Close","5","0","All",,,"False","T","EveryTick"))</f>
        <v>#N/A</v>
      </c>
      <c r="BD73" s="156" t="e">
        <f ca="1">IF(D73=0,NA(),RTD("cqg.rtd",,"StudyData", "Close("&amp;$BD$2&amp;") When Barix("&amp;$BD$2&amp;",reference:=StartOfSession)="&amp;A73&amp;"", "Bar", "", "Close","5","0","All",,,"False","T","EveryTick"))</f>
        <v>#N/A</v>
      </c>
      <c r="BF73" s="156" t="e">
        <f ca="1">IF(D73=0,NA(),RTD("cqg.rtd",,"StudyData", "Close("&amp;$BF$2&amp;") When Barix("&amp;$BF$2&amp;",reference:=StartOfSession)="&amp;A73&amp;"", "Bar", "", "Close","5","0","All",,,"False","T","EveryTick"))</f>
        <v>#N/A</v>
      </c>
      <c r="BH73" s="156" t="e">
        <f ca="1">IF(D73=0,NA(),RTD("cqg.rtd",,"StudyData", "Close("&amp;$BH$2&amp;") When Barix("&amp;$BH$2&amp;",reference:=StartOfSession)="&amp;A73&amp;"", "Bar", "", "Close","5","0","All",,,"False","T","EveryTick"))</f>
        <v>#N/A</v>
      </c>
      <c r="BJ73" s="156" t="e">
        <f ca="1">IF(D73=0,NA(),RTD("cqg.rtd",,"StudyData", "Close("&amp;$BJ$2&amp;") When Barix("&amp;$BJ$2&amp;",reference:=StartOfSession)="&amp;A73&amp;"", "Bar", "", "Close","5","0","All",,,"False","T","EveryTick"))</f>
        <v>#N/A</v>
      </c>
    </row>
    <row r="74" spans="1:62" x14ac:dyDescent="0.3">
      <c r="A74" s="156">
        <f t="shared" si="3"/>
        <v>70</v>
      </c>
      <c r="B74" s="160" t="e">
        <f ca="1">IF(D74=0,NA(),RTD("cqg.rtd",,"StudyData", "Close("&amp;$B$2&amp;") When Barix("&amp;$B$2&amp;",reference:=StartOfSession)="&amp;A74&amp;"", "Bar", "", "Close","5","0","All",,,"False","T","EveryTick"))</f>
        <v>#N/A</v>
      </c>
      <c r="C74" s="161">
        <v>0.59722222222222221</v>
      </c>
      <c r="D74" s="156">
        <f t="shared" ca="1" si="2"/>
        <v>0</v>
      </c>
      <c r="F74" s="156" t="e">
        <f ca="1">IF(D74=0,NA(),RTD("cqg.rtd",,"StudyData", "Close("&amp;$F$2&amp;") When Barix("&amp;$F$2&amp;",reference:=StartOfSession)="&amp;A74&amp;"", "Bar", "", "Close","5","0","All",,,"False","T","EveryTick"))</f>
        <v>#N/A</v>
      </c>
      <c r="H74" s="156" t="e">
        <f ca="1">IF(D74=0,NA(),RTD("cqg.rtd",,"StudyData", "Close("&amp;$H$2&amp;") When Barix("&amp;$H$2&amp;",reference:=StartOfSession)="&amp;A74&amp;"", "Bar", "", "Close","5","0","All",,,"False","T","EveryTick"))</f>
        <v>#N/A</v>
      </c>
      <c r="J74" s="156" t="e">
        <f ca="1">IF(D74=0,NA(),RTD("cqg.rtd",,"StudyData", "Close("&amp;$J$2&amp;") When Barix("&amp;$J$2&amp;",reference:=StartOfSession)="&amp;A74&amp;"", "Bar", "", "Close","5","0","All",,,"False","T","EveryTick"))</f>
        <v>#N/A</v>
      </c>
      <c r="L74" s="156" t="e">
        <f ca="1">IF(D74=0,NA(),RTD("cqg.rtd",,"StudyData", "Close("&amp;$L$2&amp;") When Barix("&amp;$L$2&amp;",reference:=StartOfSession)="&amp;A74&amp;"", "Bar", "", "Close","5","0","All",,,"False","T","EveryTick"))</f>
        <v>#N/A</v>
      </c>
      <c r="N74" s="156" t="e">
        <f ca="1">IF(D74=0,NA(),RTD("cqg.rtd",,"StudyData", "Close("&amp;$N$2&amp;") When Barix("&amp;$N$2&amp;",reference:=StartOfSession)="&amp;A74&amp;"", "Bar", "", "Close","5","0","All",,,"False","T","EveryTick"))</f>
        <v>#N/A</v>
      </c>
      <c r="P74" s="156" t="e">
        <f ca="1">IF(D74=0,NA(),RTD("cqg.rtd",,"StudyData", "Close("&amp;$P$2&amp;") When Barix("&amp;$P$2&amp;",reference:=StartOfSession)="&amp;A74&amp;"", "Bar", "", "Close","5","0","All",,,"False","T","EveryTick"))</f>
        <v>#N/A</v>
      </c>
      <c r="R74" s="156" t="e">
        <f ca="1">IF(D74=0,NA(),RTD("cqg.rtd",,"StudyData", "Close("&amp;$R$2&amp;") When Barix("&amp;$R$2&amp;",reference:=StartOfSession)="&amp;A74&amp;"", "Bar", "", "Close","5","0","All",,,"False","T","EveryTick"))</f>
        <v>#N/A</v>
      </c>
      <c r="T74" s="156" t="e">
        <f ca="1">IF(D74=0,NA(),RTD("cqg.rtd",,"StudyData", "Close("&amp;$T$2&amp;") When Barix("&amp;$T$2&amp;",reference:=StartOfSession)="&amp;A74&amp;"", "Bar", "", "Close","5","0","All",,,"False","T","EveryTick"))</f>
        <v>#N/A</v>
      </c>
      <c r="V74" s="156" t="e">
        <f ca="1">IF(D74=0,NA(),RTD("cqg.rtd",,"StudyData", "Close("&amp;$V$2&amp;") When Barix("&amp;$V$2&amp;",reference:=StartOfSession)="&amp;A74&amp;"", "Bar", "", "Close","5","0","All",,,"False","T","EveryTick"))</f>
        <v>#N/A</v>
      </c>
      <c r="X74" s="156" t="e">
        <f ca="1">IF(D74=0,NA(),RTD("cqg.rtd",,"StudyData", "Close("&amp;$X$2&amp;") When Barix("&amp;$X$2&amp;",reference:=StartOfSession)="&amp;A74&amp;"", "Bar", "", "Close","5","0","All",,,"False","T","EveryTick"))</f>
        <v>#N/A</v>
      </c>
      <c r="Z74" s="156" t="e">
        <f ca="1">IF(D74=0,NA(),RTD("cqg.rtd",,"StudyData", "Close("&amp;$Z$2&amp;") When Barix("&amp;$Z$2&amp;",reference:=StartOfSession)="&amp;A74&amp;"", "Bar", "", "Close","5","0","All",,,"False","T","EveryTick"))</f>
        <v>#N/A</v>
      </c>
      <c r="AB74" s="156" t="e">
        <f ca="1">IF(D74=0,NA(),RTD("cqg.rtd",,"StudyData", "Close("&amp;$AB$2&amp;") When Barix("&amp;$AB$2&amp;",reference:=StartOfSession)="&amp;A74&amp;"", "Bar", "", "Close","5","0","All",,,"False","T","EveryTick"))</f>
        <v>#N/A</v>
      </c>
      <c r="AD74" s="156" t="e">
        <f ca="1">IF(D74=0,NA(),RTD("cqg.rtd",,"StudyData", "Close("&amp;$AD$2&amp;") When Barix("&amp;$AD$2&amp;",reference:=StartOfSession)="&amp;A74&amp;"", "Bar", "", "Close","5","0","All",,,"False","T","EveryTick"))</f>
        <v>#N/A</v>
      </c>
      <c r="AF74" s="156" t="e">
        <f ca="1">IF(D74=0,NA(),RTD("cqg.rtd",,"StudyData", "Close("&amp;$AF$2&amp;") When Barix("&amp;$AF$2&amp;",reference:=StartOfSession)="&amp;A74&amp;"", "Bar", "", "Close","5","0","All",,,"False","T","EveryTick"))</f>
        <v>#N/A</v>
      </c>
      <c r="AH74" s="156" t="e">
        <f ca="1">IF(D74=0,NA(),RTD("cqg.rtd",,"StudyData", "Close("&amp;$AH$2&amp;") When Barix("&amp;$AH$2&amp;",reference:=StartOfSession)="&amp;A74&amp;"", "Bar", "", "Close","5","0","All",,,"False","T","EveryTick"))</f>
        <v>#N/A</v>
      </c>
      <c r="AJ74" s="156" t="e">
        <f ca="1">IF(D74=0,NA(),RTD("cqg.rtd",,"StudyData", "Close("&amp;$AJ$2&amp;") When Barix("&amp;$AJ$2&amp;",reference:=StartOfSession)="&amp;A74&amp;"", "Bar", "", "Close","5","0","All",,,"False","T","EveryTick"))</f>
        <v>#N/A</v>
      </c>
      <c r="AL74" s="156" t="e">
        <f ca="1">IF(D74=0,NA(),RTD("cqg.rtd",,"StudyData", "Close("&amp;$AL$2&amp;") When Barix("&amp;$AL$2&amp;",reference:=StartOfSession)="&amp;A74&amp;"", "Bar", "", "Close","5","0","All",,,"False","T","EveryTick"))</f>
        <v>#N/A</v>
      </c>
      <c r="AN74" s="156" t="e">
        <f ca="1">IF(D74=0,NA(),RTD("cqg.rtd",,"StudyData", "Close("&amp;$AN$2&amp;") When Barix("&amp;$AN$2&amp;",reference:=StartOfSession)="&amp;A74&amp;"", "Bar", "", "Close","5","0","All",,,"False","T","EveryTick"))</f>
        <v>#N/A</v>
      </c>
      <c r="AP74" s="156" t="e">
        <f ca="1">IF(D74=0,NA(),RTD("cqg.rtd",,"StudyData", "Close("&amp;$AP$2&amp;") When Barix("&amp;$AP$2&amp;",reference:=StartOfSession)="&amp;A74&amp;"", "Bar", "", "Close","5","0","All",,,"False","T","EveryTick"))</f>
        <v>#N/A</v>
      </c>
      <c r="AR74" s="156" t="e">
        <f ca="1">IF(D74=0,NA(),RTD("cqg.rtd",,"StudyData", "Close("&amp;$AR$2&amp;") When Barix("&amp;$AR$2&amp;",reference:=StartOfSession)="&amp;A74&amp;"", "Bar", "", "Close","5","0","All",,,"False","T","EveryTick"))</f>
        <v>#N/A</v>
      </c>
      <c r="AT74" s="156" t="e">
        <f ca="1">IF(D74=0,NA(),RTD("cqg.rtd",,"StudyData", "Close("&amp;$AT$2&amp;") When Barix("&amp;$AT$2&amp;",reference:=StartOfSession)="&amp;A74&amp;"", "Bar", "", "Close","5","0","All",,,"False","T","EveryTick"))</f>
        <v>#N/A</v>
      </c>
      <c r="AV74" s="156" t="e">
        <f ca="1">IF(D74=0,NA(),RTD("cqg.rtd",,"StudyData", "Close("&amp;$AV$2&amp;") When Barix("&amp;$AV$2&amp;",reference:=StartOfSession)="&amp;A74&amp;"", "Bar", "", "Close","5","0","All",,,"False","T","EveryTick"))</f>
        <v>#N/A</v>
      </c>
      <c r="AX74" s="156" t="e">
        <f ca="1">IF(D74=0,NA(),RTD("cqg.rtd",,"StudyData", "Close("&amp;$AX$2&amp;") When Barix("&amp;$AX$2&amp;",reference:=StartOfSession)="&amp;A74&amp;"", "Bar", "", "Close","5","0","All",,,"False","T","EveryTick"))</f>
        <v>#N/A</v>
      </c>
      <c r="AZ74" s="156" t="e">
        <f ca="1">IF(D74=0,NA(),RTD("cqg.rtd",,"StudyData", "Close("&amp;$AZ$2&amp;") When Barix("&amp;$AZ$2&amp;",reference:=StartOfSession)="&amp;A74&amp;"", "Bar", "", "Close","5","0","All",,,"False","T","EveryTick"))</f>
        <v>#N/A</v>
      </c>
      <c r="BB74" s="156" t="e">
        <f ca="1">IF(D74=0,NA(),RTD("cqg.rtd",,"StudyData", "Close("&amp;$BB$2&amp;") When Barix("&amp;$BB$2&amp;",reference:=StartOfSession)="&amp;A74&amp;"", "Bar", "", "Close","5","0","All",,,"False","T","EveryTick"))</f>
        <v>#N/A</v>
      </c>
      <c r="BD74" s="156" t="e">
        <f ca="1">IF(D74=0,NA(),RTD("cqg.rtd",,"StudyData", "Close("&amp;$BD$2&amp;") When Barix("&amp;$BD$2&amp;",reference:=StartOfSession)="&amp;A74&amp;"", "Bar", "", "Close","5","0","All",,,"False","T","EveryTick"))</f>
        <v>#N/A</v>
      </c>
      <c r="BF74" s="156" t="e">
        <f ca="1">IF(D74=0,NA(),RTD("cqg.rtd",,"StudyData", "Close("&amp;$BF$2&amp;") When Barix("&amp;$BF$2&amp;",reference:=StartOfSession)="&amp;A74&amp;"", "Bar", "", "Close","5","0","All",,,"False","T","EveryTick"))</f>
        <v>#N/A</v>
      </c>
      <c r="BH74" s="156" t="e">
        <f ca="1">IF(D74=0,NA(),RTD("cqg.rtd",,"StudyData", "Close("&amp;$BH$2&amp;") When Barix("&amp;$BH$2&amp;",reference:=StartOfSession)="&amp;A74&amp;"", "Bar", "", "Close","5","0","All",,,"False","T","EveryTick"))</f>
        <v>#N/A</v>
      </c>
      <c r="BJ74" s="156" t="e">
        <f ca="1">IF(D74=0,NA(),RTD("cqg.rtd",,"StudyData", "Close("&amp;$BJ$2&amp;") When Barix("&amp;$BJ$2&amp;",reference:=StartOfSession)="&amp;A74&amp;"", "Bar", "", "Close","5","0","All",,,"False","T","EveryTick"))</f>
        <v>#N/A</v>
      </c>
    </row>
    <row r="75" spans="1:62" x14ac:dyDescent="0.3">
      <c r="A75" s="156">
        <f t="shared" si="3"/>
        <v>71</v>
      </c>
      <c r="B75" s="160" t="e">
        <f ca="1">IF(D75=0,NA(),RTD("cqg.rtd",,"StudyData", "Close("&amp;$B$2&amp;") When Barix("&amp;$B$2&amp;",reference:=StartOfSession)="&amp;A75&amp;"", "Bar", "", "Close","5","0","All",,,"False","T","EveryTick"))</f>
        <v>#N/A</v>
      </c>
      <c r="C75" s="161">
        <v>0.60069444444444442</v>
      </c>
      <c r="D75" s="156">
        <f t="shared" ca="1" si="2"/>
        <v>0</v>
      </c>
      <c r="F75" s="156" t="e">
        <f ca="1">IF(D75=0,NA(),RTD("cqg.rtd",,"StudyData", "Close("&amp;$F$2&amp;") When Barix("&amp;$F$2&amp;",reference:=StartOfSession)="&amp;A75&amp;"", "Bar", "", "Close","5","0","All",,,"False","T","EveryTick"))</f>
        <v>#N/A</v>
      </c>
      <c r="H75" s="156" t="e">
        <f ca="1">IF(D75=0,NA(),RTD("cqg.rtd",,"StudyData", "Close("&amp;$H$2&amp;") When Barix("&amp;$H$2&amp;",reference:=StartOfSession)="&amp;A75&amp;"", "Bar", "", "Close","5","0","All",,,"False","T","EveryTick"))</f>
        <v>#N/A</v>
      </c>
      <c r="J75" s="156" t="e">
        <f ca="1">IF(D75=0,NA(),RTD("cqg.rtd",,"StudyData", "Close("&amp;$J$2&amp;") When Barix("&amp;$J$2&amp;",reference:=StartOfSession)="&amp;A75&amp;"", "Bar", "", "Close","5","0","All",,,"False","T","EveryTick"))</f>
        <v>#N/A</v>
      </c>
      <c r="L75" s="156" t="e">
        <f ca="1">IF(D75=0,NA(),RTD("cqg.rtd",,"StudyData", "Close("&amp;$L$2&amp;") When Barix("&amp;$L$2&amp;",reference:=StartOfSession)="&amp;A75&amp;"", "Bar", "", "Close","5","0","All",,,"False","T","EveryTick"))</f>
        <v>#N/A</v>
      </c>
      <c r="N75" s="156" t="e">
        <f ca="1">IF(D75=0,NA(),RTD("cqg.rtd",,"StudyData", "Close("&amp;$N$2&amp;") When Barix("&amp;$N$2&amp;",reference:=StartOfSession)="&amp;A75&amp;"", "Bar", "", "Close","5","0","All",,,"False","T","EveryTick"))</f>
        <v>#N/A</v>
      </c>
      <c r="P75" s="156" t="e">
        <f ca="1">IF(D75=0,NA(),RTD("cqg.rtd",,"StudyData", "Close("&amp;$P$2&amp;") When Barix("&amp;$P$2&amp;",reference:=StartOfSession)="&amp;A75&amp;"", "Bar", "", "Close","5","0","All",,,"False","T","EveryTick"))</f>
        <v>#N/A</v>
      </c>
      <c r="R75" s="156" t="e">
        <f ca="1">IF(D75=0,NA(),RTD("cqg.rtd",,"StudyData", "Close("&amp;$R$2&amp;") When Barix("&amp;$R$2&amp;",reference:=StartOfSession)="&amp;A75&amp;"", "Bar", "", "Close","5","0","All",,,"False","T","EveryTick"))</f>
        <v>#N/A</v>
      </c>
      <c r="T75" s="156" t="e">
        <f ca="1">IF(D75=0,NA(),RTD("cqg.rtd",,"StudyData", "Close("&amp;$T$2&amp;") When Barix("&amp;$T$2&amp;",reference:=StartOfSession)="&amp;A75&amp;"", "Bar", "", "Close","5","0","All",,,"False","T","EveryTick"))</f>
        <v>#N/A</v>
      </c>
      <c r="V75" s="156" t="e">
        <f ca="1">IF(D75=0,NA(),RTD("cqg.rtd",,"StudyData", "Close("&amp;$V$2&amp;") When Barix("&amp;$V$2&amp;",reference:=StartOfSession)="&amp;A75&amp;"", "Bar", "", "Close","5","0","All",,,"False","T","EveryTick"))</f>
        <v>#N/A</v>
      </c>
      <c r="X75" s="156" t="e">
        <f ca="1">IF(D75=0,NA(),RTD("cqg.rtd",,"StudyData", "Close("&amp;$X$2&amp;") When Barix("&amp;$X$2&amp;",reference:=StartOfSession)="&amp;A75&amp;"", "Bar", "", "Close","5","0","All",,,"False","T","EveryTick"))</f>
        <v>#N/A</v>
      </c>
      <c r="Z75" s="156" t="e">
        <f ca="1">IF(D75=0,NA(),RTD("cqg.rtd",,"StudyData", "Close("&amp;$Z$2&amp;") When Barix("&amp;$Z$2&amp;",reference:=StartOfSession)="&amp;A75&amp;"", "Bar", "", "Close","5","0","All",,,"False","T","EveryTick"))</f>
        <v>#N/A</v>
      </c>
      <c r="AB75" s="156" t="e">
        <f ca="1">IF(D75=0,NA(),RTD("cqg.rtd",,"StudyData", "Close("&amp;$AB$2&amp;") When Barix("&amp;$AB$2&amp;",reference:=StartOfSession)="&amp;A75&amp;"", "Bar", "", "Close","5","0","All",,,"False","T","EveryTick"))</f>
        <v>#N/A</v>
      </c>
      <c r="AD75" s="156" t="e">
        <f ca="1">IF(D75=0,NA(),RTD("cqg.rtd",,"StudyData", "Close("&amp;$AD$2&amp;") When Barix("&amp;$AD$2&amp;",reference:=StartOfSession)="&amp;A75&amp;"", "Bar", "", "Close","5","0","All",,,"False","T","EveryTick"))</f>
        <v>#N/A</v>
      </c>
      <c r="AF75" s="156" t="e">
        <f ca="1">IF(D75=0,NA(),RTD("cqg.rtd",,"StudyData", "Close("&amp;$AF$2&amp;") When Barix("&amp;$AF$2&amp;",reference:=StartOfSession)="&amp;A75&amp;"", "Bar", "", "Close","5","0","All",,,"False","T","EveryTick"))</f>
        <v>#N/A</v>
      </c>
      <c r="AH75" s="156" t="e">
        <f ca="1">IF(D75=0,NA(),RTD("cqg.rtd",,"StudyData", "Close("&amp;$AH$2&amp;") When Barix("&amp;$AH$2&amp;",reference:=StartOfSession)="&amp;A75&amp;"", "Bar", "", "Close","5","0","All",,,"False","T","EveryTick"))</f>
        <v>#N/A</v>
      </c>
      <c r="AJ75" s="156" t="e">
        <f ca="1">IF(D75=0,NA(),RTD("cqg.rtd",,"StudyData", "Close("&amp;$AJ$2&amp;") When Barix("&amp;$AJ$2&amp;",reference:=StartOfSession)="&amp;A75&amp;"", "Bar", "", "Close","5","0","All",,,"False","T","EveryTick"))</f>
        <v>#N/A</v>
      </c>
      <c r="AL75" s="156" t="e">
        <f ca="1">IF(D75=0,NA(),RTD("cqg.rtd",,"StudyData", "Close("&amp;$AL$2&amp;") When Barix("&amp;$AL$2&amp;",reference:=StartOfSession)="&amp;A75&amp;"", "Bar", "", "Close","5","0","All",,,"False","T","EveryTick"))</f>
        <v>#N/A</v>
      </c>
      <c r="AN75" s="156" t="e">
        <f ca="1">IF(D75=0,NA(),RTD("cqg.rtd",,"StudyData", "Close("&amp;$AN$2&amp;") When Barix("&amp;$AN$2&amp;",reference:=StartOfSession)="&amp;A75&amp;"", "Bar", "", "Close","5","0","All",,,"False","T","EveryTick"))</f>
        <v>#N/A</v>
      </c>
      <c r="AP75" s="156" t="e">
        <f ca="1">IF(D75=0,NA(),RTD("cqg.rtd",,"StudyData", "Close("&amp;$AP$2&amp;") When Barix("&amp;$AP$2&amp;",reference:=StartOfSession)="&amp;A75&amp;"", "Bar", "", "Close","5","0","All",,,"False","T","EveryTick"))</f>
        <v>#N/A</v>
      </c>
      <c r="AR75" s="156" t="e">
        <f ca="1">IF(D75=0,NA(),RTD("cqg.rtd",,"StudyData", "Close("&amp;$AR$2&amp;") When Barix("&amp;$AR$2&amp;",reference:=StartOfSession)="&amp;A75&amp;"", "Bar", "", "Close","5","0","All",,,"False","T","EveryTick"))</f>
        <v>#N/A</v>
      </c>
      <c r="AT75" s="156" t="e">
        <f ca="1">IF(D75=0,NA(),RTD("cqg.rtd",,"StudyData", "Close("&amp;$AT$2&amp;") When Barix("&amp;$AT$2&amp;",reference:=StartOfSession)="&amp;A75&amp;"", "Bar", "", "Close","5","0","All",,,"False","T","EveryTick"))</f>
        <v>#N/A</v>
      </c>
      <c r="AV75" s="156" t="e">
        <f ca="1">IF(D75=0,NA(),RTD("cqg.rtd",,"StudyData", "Close("&amp;$AV$2&amp;") When Barix("&amp;$AV$2&amp;",reference:=StartOfSession)="&amp;A75&amp;"", "Bar", "", "Close","5","0","All",,,"False","T","EveryTick"))</f>
        <v>#N/A</v>
      </c>
      <c r="AX75" s="156" t="e">
        <f ca="1">IF(D75=0,NA(),RTD("cqg.rtd",,"StudyData", "Close("&amp;$AX$2&amp;") When Barix("&amp;$AX$2&amp;",reference:=StartOfSession)="&amp;A75&amp;"", "Bar", "", "Close","5","0","All",,,"False","T","EveryTick"))</f>
        <v>#N/A</v>
      </c>
      <c r="AZ75" s="156" t="e">
        <f ca="1">IF(D75=0,NA(),RTD("cqg.rtd",,"StudyData", "Close("&amp;$AZ$2&amp;") When Barix("&amp;$AZ$2&amp;",reference:=StartOfSession)="&amp;A75&amp;"", "Bar", "", "Close","5","0","All",,,"False","T","EveryTick"))</f>
        <v>#N/A</v>
      </c>
      <c r="BB75" s="156" t="e">
        <f ca="1">IF(D75=0,NA(),RTD("cqg.rtd",,"StudyData", "Close("&amp;$BB$2&amp;") When Barix("&amp;$BB$2&amp;",reference:=StartOfSession)="&amp;A75&amp;"", "Bar", "", "Close","5","0","All",,,"False","T","EveryTick"))</f>
        <v>#N/A</v>
      </c>
      <c r="BD75" s="156" t="e">
        <f ca="1">IF(D75=0,NA(),RTD("cqg.rtd",,"StudyData", "Close("&amp;$BD$2&amp;") When Barix("&amp;$BD$2&amp;",reference:=StartOfSession)="&amp;A75&amp;"", "Bar", "", "Close","5","0","All",,,"False","T","EveryTick"))</f>
        <v>#N/A</v>
      </c>
      <c r="BF75" s="156" t="e">
        <f ca="1">IF(D75=0,NA(),RTD("cqg.rtd",,"StudyData", "Close("&amp;$BF$2&amp;") When Barix("&amp;$BF$2&amp;",reference:=StartOfSession)="&amp;A75&amp;"", "Bar", "", "Close","5","0","All",,,"False","T","EveryTick"))</f>
        <v>#N/A</v>
      </c>
      <c r="BH75" s="156" t="e">
        <f ca="1">IF(D75=0,NA(),RTD("cqg.rtd",,"StudyData", "Close("&amp;$BH$2&amp;") When Barix("&amp;$BH$2&amp;",reference:=StartOfSession)="&amp;A75&amp;"", "Bar", "", "Close","5","0","All",,,"False","T","EveryTick"))</f>
        <v>#N/A</v>
      </c>
      <c r="BJ75" s="156" t="e">
        <f ca="1">IF(D75=0,NA(),RTD("cqg.rtd",,"StudyData", "Close("&amp;$BJ$2&amp;") When Barix("&amp;$BJ$2&amp;",reference:=StartOfSession)="&amp;A75&amp;"", "Bar", "", "Close","5","0","All",,,"False","T","EveryTick"))</f>
        <v>#N/A</v>
      </c>
    </row>
    <row r="76" spans="1:62" x14ac:dyDescent="0.3">
      <c r="A76" s="156">
        <f t="shared" si="3"/>
        <v>72</v>
      </c>
      <c r="B76" s="160" t="e">
        <f ca="1">IF(D76=0,NA(),RTD("cqg.rtd",,"StudyData", "Close("&amp;$B$2&amp;") When Barix("&amp;$B$2&amp;",reference:=StartOfSession)="&amp;A76&amp;"", "Bar", "", "Close","5","0","All",,,"False","T","EveryTick"))</f>
        <v>#N/A</v>
      </c>
      <c r="C76" s="161">
        <v>0.60416666666666663</v>
      </c>
      <c r="D76" s="156">
        <f t="shared" ca="1" si="2"/>
        <v>0</v>
      </c>
      <c r="F76" s="156" t="e">
        <f ca="1">IF(D76=0,NA(),RTD("cqg.rtd",,"StudyData", "Close("&amp;$F$2&amp;") When Barix("&amp;$F$2&amp;",reference:=StartOfSession)="&amp;A76&amp;"", "Bar", "", "Close","5","0","All",,,"False","T","EveryTick"))</f>
        <v>#N/A</v>
      </c>
      <c r="H76" s="156" t="e">
        <f ca="1">IF(D76=0,NA(),RTD("cqg.rtd",,"StudyData", "Close("&amp;$H$2&amp;") When Barix("&amp;$H$2&amp;",reference:=StartOfSession)="&amp;A76&amp;"", "Bar", "", "Close","5","0","All",,,"False","T","EveryTick"))</f>
        <v>#N/A</v>
      </c>
      <c r="J76" s="156" t="e">
        <f ca="1">IF(D76=0,NA(),RTD("cqg.rtd",,"StudyData", "Close("&amp;$J$2&amp;") When Barix("&amp;$J$2&amp;",reference:=StartOfSession)="&amp;A76&amp;"", "Bar", "", "Close","5","0","All",,,"False","T","EveryTick"))</f>
        <v>#N/A</v>
      </c>
      <c r="L76" s="156" t="e">
        <f ca="1">IF(D76=0,NA(),RTD("cqg.rtd",,"StudyData", "Close("&amp;$L$2&amp;") When Barix("&amp;$L$2&amp;",reference:=StartOfSession)="&amp;A76&amp;"", "Bar", "", "Close","5","0","All",,,"False","T","EveryTick"))</f>
        <v>#N/A</v>
      </c>
      <c r="N76" s="156" t="e">
        <f ca="1">IF(D76=0,NA(),RTD("cqg.rtd",,"StudyData", "Close("&amp;$N$2&amp;") When Barix("&amp;$N$2&amp;",reference:=StartOfSession)="&amp;A76&amp;"", "Bar", "", "Close","5","0","All",,,"False","T","EveryTick"))</f>
        <v>#N/A</v>
      </c>
      <c r="P76" s="156" t="e">
        <f ca="1">IF(D76=0,NA(),RTD("cqg.rtd",,"StudyData", "Close("&amp;$P$2&amp;") When Barix("&amp;$P$2&amp;",reference:=StartOfSession)="&amp;A76&amp;"", "Bar", "", "Close","5","0","All",,,"False","T","EveryTick"))</f>
        <v>#N/A</v>
      </c>
      <c r="R76" s="156" t="e">
        <f ca="1">IF(D76=0,NA(),RTD("cqg.rtd",,"StudyData", "Close("&amp;$R$2&amp;") When Barix("&amp;$R$2&amp;",reference:=StartOfSession)="&amp;A76&amp;"", "Bar", "", "Close","5","0","All",,,"False","T","EveryTick"))</f>
        <v>#N/A</v>
      </c>
      <c r="T76" s="156" t="e">
        <f ca="1">IF(D76=0,NA(),RTD("cqg.rtd",,"StudyData", "Close("&amp;$T$2&amp;") When Barix("&amp;$T$2&amp;",reference:=StartOfSession)="&amp;A76&amp;"", "Bar", "", "Close","5","0","All",,,"False","T","EveryTick"))</f>
        <v>#N/A</v>
      </c>
      <c r="V76" s="156" t="e">
        <f ca="1">IF(D76=0,NA(),RTD("cqg.rtd",,"StudyData", "Close("&amp;$V$2&amp;") When Barix("&amp;$V$2&amp;",reference:=StartOfSession)="&amp;A76&amp;"", "Bar", "", "Close","5","0","All",,,"False","T","EveryTick"))</f>
        <v>#N/A</v>
      </c>
      <c r="X76" s="156" t="e">
        <f ca="1">IF(D76=0,NA(),RTD("cqg.rtd",,"StudyData", "Close("&amp;$X$2&amp;") When Barix("&amp;$X$2&amp;",reference:=StartOfSession)="&amp;A76&amp;"", "Bar", "", "Close","5","0","All",,,"False","T","EveryTick"))</f>
        <v>#N/A</v>
      </c>
      <c r="Z76" s="156" t="e">
        <f ca="1">IF(D76=0,NA(),RTD("cqg.rtd",,"StudyData", "Close("&amp;$Z$2&amp;") When Barix("&amp;$Z$2&amp;",reference:=StartOfSession)="&amp;A76&amp;"", "Bar", "", "Close","5","0","All",,,"False","T","EveryTick"))</f>
        <v>#N/A</v>
      </c>
      <c r="AB76" s="156" t="e">
        <f ca="1">IF(D76=0,NA(),RTD("cqg.rtd",,"StudyData", "Close("&amp;$AB$2&amp;") When Barix("&amp;$AB$2&amp;",reference:=StartOfSession)="&amp;A76&amp;"", "Bar", "", "Close","5","0","All",,,"False","T","EveryTick"))</f>
        <v>#N/A</v>
      </c>
      <c r="AD76" s="156" t="e">
        <f ca="1">IF(D76=0,NA(),RTD("cqg.rtd",,"StudyData", "Close("&amp;$AD$2&amp;") When Barix("&amp;$AD$2&amp;",reference:=StartOfSession)="&amp;A76&amp;"", "Bar", "", "Close","5","0","All",,,"False","T","EveryTick"))</f>
        <v>#N/A</v>
      </c>
      <c r="AF76" s="156" t="e">
        <f ca="1">IF(D76=0,NA(),RTD("cqg.rtd",,"StudyData", "Close("&amp;$AF$2&amp;") When Barix("&amp;$AF$2&amp;",reference:=StartOfSession)="&amp;A76&amp;"", "Bar", "", "Close","5","0","All",,,"False","T","EveryTick"))</f>
        <v>#N/A</v>
      </c>
      <c r="AH76" s="156" t="e">
        <f ca="1">IF(D76=0,NA(),RTD("cqg.rtd",,"StudyData", "Close("&amp;$AH$2&amp;") When Barix("&amp;$AH$2&amp;",reference:=StartOfSession)="&amp;A76&amp;"", "Bar", "", "Close","5","0","All",,,"False","T","EveryTick"))</f>
        <v>#N/A</v>
      </c>
      <c r="AJ76" s="156" t="e">
        <f ca="1">IF(D76=0,NA(),RTD("cqg.rtd",,"StudyData", "Close("&amp;$AJ$2&amp;") When Barix("&amp;$AJ$2&amp;",reference:=StartOfSession)="&amp;A76&amp;"", "Bar", "", "Close","5","0","All",,,"False","T","EveryTick"))</f>
        <v>#N/A</v>
      </c>
      <c r="AL76" s="156" t="e">
        <f ca="1">IF(D76=0,NA(),RTD("cqg.rtd",,"StudyData", "Close("&amp;$AL$2&amp;") When Barix("&amp;$AL$2&amp;",reference:=StartOfSession)="&amp;A76&amp;"", "Bar", "", "Close","5","0","All",,,"False","T","EveryTick"))</f>
        <v>#N/A</v>
      </c>
      <c r="AN76" s="156" t="e">
        <f ca="1">IF(D76=0,NA(),RTD("cqg.rtd",,"StudyData", "Close("&amp;$AN$2&amp;") When Barix("&amp;$AN$2&amp;",reference:=StartOfSession)="&amp;A76&amp;"", "Bar", "", "Close","5","0","All",,,"False","T","EveryTick"))</f>
        <v>#N/A</v>
      </c>
      <c r="AP76" s="156" t="e">
        <f ca="1">IF(D76=0,NA(),RTD("cqg.rtd",,"StudyData", "Close("&amp;$AP$2&amp;") When Barix("&amp;$AP$2&amp;",reference:=StartOfSession)="&amp;A76&amp;"", "Bar", "", "Close","5","0","All",,,"False","T","EveryTick"))</f>
        <v>#N/A</v>
      </c>
      <c r="AR76" s="156" t="e">
        <f ca="1">IF(D76=0,NA(),RTD("cqg.rtd",,"StudyData", "Close("&amp;$AR$2&amp;") When Barix("&amp;$AR$2&amp;",reference:=StartOfSession)="&amp;A76&amp;"", "Bar", "", "Close","5","0","All",,,"False","T","EveryTick"))</f>
        <v>#N/A</v>
      </c>
      <c r="AT76" s="156" t="e">
        <f ca="1">IF(D76=0,NA(),RTD("cqg.rtd",,"StudyData", "Close("&amp;$AT$2&amp;") When Barix("&amp;$AT$2&amp;",reference:=StartOfSession)="&amp;A76&amp;"", "Bar", "", "Close","5","0","All",,,"False","T","EveryTick"))</f>
        <v>#N/A</v>
      </c>
      <c r="AV76" s="156" t="e">
        <f ca="1">IF(D76=0,NA(),RTD("cqg.rtd",,"StudyData", "Close("&amp;$AV$2&amp;") When Barix("&amp;$AV$2&amp;",reference:=StartOfSession)="&amp;A76&amp;"", "Bar", "", "Close","5","0","All",,,"False","T","EveryTick"))</f>
        <v>#N/A</v>
      </c>
      <c r="AX76" s="156" t="e">
        <f ca="1">IF(D76=0,NA(),RTD("cqg.rtd",,"StudyData", "Close("&amp;$AX$2&amp;") When Barix("&amp;$AX$2&amp;",reference:=StartOfSession)="&amp;A76&amp;"", "Bar", "", "Close","5","0","All",,,"False","T","EveryTick"))</f>
        <v>#N/A</v>
      </c>
      <c r="AZ76" s="156" t="e">
        <f ca="1">IF(D76=0,NA(),RTD("cqg.rtd",,"StudyData", "Close("&amp;$AZ$2&amp;") When Barix("&amp;$AZ$2&amp;",reference:=StartOfSession)="&amp;A76&amp;"", "Bar", "", "Close","5","0","All",,,"False","T","EveryTick"))</f>
        <v>#N/A</v>
      </c>
      <c r="BB76" s="156" t="e">
        <f ca="1">IF(D76=0,NA(),RTD("cqg.rtd",,"StudyData", "Close("&amp;$BB$2&amp;") When Barix("&amp;$BB$2&amp;",reference:=StartOfSession)="&amp;A76&amp;"", "Bar", "", "Close","5","0","All",,,"False","T","EveryTick"))</f>
        <v>#N/A</v>
      </c>
      <c r="BD76" s="156" t="e">
        <f ca="1">IF(D76=0,NA(),RTD("cqg.rtd",,"StudyData", "Close("&amp;$BD$2&amp;") When Barix("&amp;$BD$2&amp;",reference:=StartOfSession)="&amp;A76&amp;"", "Bar", "", "Close","5","0","All",,,"False","T","EveryTick"))</f>
        <v>#N/A</v>
      </c>
      <c r="BF76" s="156" t="e">
        <f ca="1">IF(D76=0,NA(),RTD("cqg.rtd",,"StudyData", "Close("&amp;$BF$2&amp;") When Barix("&amp;$BF$2&amp;",reference:=StartOfSession)="&amp;A76&amp;"", "Bar", "", "Close","5","0","All",,,"False","T","EveryTick"))</f>
        <v>#N/A</v>
      </c>
      <c r="BH76" s="156" t="e">
        <f ca="1">IF(D76=0,NA(),RTD("cqg.rtd",,"StudyData", "Close("&amp;$BH$2&amp;") When Barix("&amp;$BH$2&amp;",reference:=StartOfSession)="&amp;A76&amp;"", "Bar", "", "Close","5","0","All",,,"False","T","EveryTick"))</f>
        <v>#N/A</v>
      </c>
      <c r="BJ76" s="156" t="e">
        <f ca="1">IF(D76=0,NA(),RTD("cqg.rtd",,"StudyData", "Close("&amp;$BJ$2&amp;") When Barix("&amp;$BJ$2&amp;",reference:=StartOfSession)="&amp;A76&amp;"", "Bar", "", "Close","5","0","All",,,"False","T","EveryTick"))</f>
        <v>#N/A</v>
      </c>
    </row>
    <row r="77" spans="1:62" x14ac:dyDescent="0.3">
      <c r="A77" s="156">
        <f t="shared" si="3"/>
        <v>73</v>
      </c>
      <c r="B77" s="160" t="e">
        <f ca="1">IF(D77=0,NA(),RTD("cqg.rtd",,"StudyData", "Close("&amp;$B$2&amp;") When Barix("&amp;$B$2&amp;",reference:=StartOfSession)="&amp;A77&amp;"", "Bar", "", "Close","5","0","All",,,"False","T","EveryTick"))</f>
        <v>#N/A</v>
      </c>
      <c r="C77" s="161">
        <v>0.60763888888888895</v>
      </c>
      <c r="D77" s="156">
        <f t="shared" ca="1" si="2"/>
        <v>0</v>
      </c>
      <c r="F77" s="156" t="e">
        <f ca="1">IF(D77=0,NA(),RTD("cqg.rtd",,"StudyData", "Close("&amp;$F$2&amp;") When Barix("&amp;$F$2&amp;",reference:=StartOfSession)="&amp;A77&amp;"", "Bar", "", "Close","5","0","All",,,"False","T","EveryTick"))</f>
        <v>#N/A</v>
      </c>
      <c r="H77" s="156" t="e">
        <f ca="1">IF(D77=0,NA(),RTD("cqg.rtd",,"StudyData", "Close("&amp;$H$2&amp;") When Barix("&amp;$H$2&amp;",reference:=StartOfSession)="&amp;A77&amp;"", "Bar", "", "Close","5","0","All",,,"False","T","EveryTick"))</f>
        <v>#N/A</v>
      </c>
      <c r="J77" s="156" t="e">
        <f ca="1">IF(D77=0,NA(),RTD("cqg.rtd",,"StudyData", "Close("&amp;$J$2&amp;") When Barix("&amp;$J$2&amp;",reference:=StartOfSession)="&amp;A77&amp;"", "Bar", "", "Close","5","0","All",,,"False","T","EveryTick"))</f>
        <v>#N/A</v>
      </c>
      <c r="L77" s="156" t="e">
        <f ca="1">IF(D77=0,NA(),RTD("cqg.rtd",,"StudyData", "Close("&amp;$L$2&amp;") When Barix("&amp;$L$2&amp;",reference:=StartOfSession)="&amp;A77&amp;"", "Bar", "", "Close","5","0","All",,,"False","T","EveryTick"))</f>
        <v>#N/A</v>
      </c>
      <c r="N77" s="156" t="e">
        <f ca="1">IF(D77=0,NA(),RTD("cqg.rtd",,"StudyData", "Close("&amp;$N$2&amp;") When Barix("&amp;$N$2&amp;",reference:=StartOfSession)="&amp;A77&amp;"", "Bar", "", "Close","5","0","All",,,"False","T","EveryTick"))</f>
        <v>#N/A</v>
      </c>
      <c r="P77" s="156" t="e">
        <f ca="1">IF(D77=0,NA(),RTD("cqg.rtd",,"StudyData", "Close("&amp;$P$2&amp;") When Barix("&amp;$P$2&amp;",reference:=StartOfSession)="&amp;A77&amp;"", "Bar", "", "Close","5","0","All",,,"False","T","EveryTick"))</f>
        <v>#N/A</v>
      </c>
      <c r="R77" s="156" t="e">
        <f ca="1">IF(D77=0,NA(),RTD("cqg.rtd",,"StudyData", "Close("&amp;$R$2&amp;") When Barix("&amp;$R$2&amp;",reference:=StartOfSession)="&amp;A77&amp;"", "Bar", "", "Close","5","0","All",,,"False","T","EveryTick"))</f>
        <v>#N/A</v>
      </c>
      <c r="T77" s="156" t="e">
        <f ca="1">IF(D77=0,NA(),RTD("cqg.rtd",,"StudyData", "Close("&amp;$T$2&amp;") When Barix("&amp;$T$2&amp;",reference:=StartOfSession)="&amp;A77&amp;"", "Bar", "", "Close","5","0","All",,,"False","T","EveryTick"))</f>
        <v>#N/A</v>
      </c>
      <c r="V77" s="156" t="e">
        <f ca="1">IF(D77=0,NA(),RTD("cqg.rtd",,"StudyData", "Close("&amp;$V$2&amp;") When Barix("&amp;$V$2&amp;",reference:=StartOfSession)="&amp;A77&amp;"", "Bar", "", "Close","5","0","All",,,"False","T","EveryTick"))</f>
        <v>#N/A</v>
      </c>
      <c r="X77" s="156" t="e">
        <f ca="1">IF(D77=0,NA(),RTD("cqg.rtd",,"StudyData", "Close("&amp;$X$2&amp;") When Barix("&amp;$X$2&amp;",reference:=StartOfSession)="&amp;A77&amp;"", "Bar", "", "Close","5","0","All",,,"False","T","EveryTick"))</f>
        <v>#N/A</v>
      </c>
      <c r="Z77" s="156" t="e">
        <f ca="1">IF(D77=0,NA(),RTD("cqg.rtd",,"StudyData", "Close("&amp;$Z$2&amp;") When Barix("&amp;$Z$2&amp;",reference:=StartOfSession)="&amp;A77&amp;"", "Bar", "", "Close","5","0","All",,,"False","T","EveryTick"))</f>
        <v>#N/A</v>
      </c>
      <c r="AB77" s="156" t="e">
        <f ca="1">IF(D77=0,NA(),RTD("cqg.rtd",,"StudyData", "Close("&amp;$AB$2&amp;") When Barix("&amp;$AB$2&amp;",reference:=StartOfSession)="&amp;A77&amp;"", "Bar", "", "Close","5","0","All",,,"False","T","EveryTick"))</f>
        <v>#N/A</v>
      </c>
      <c r="AD77" s="156" t="e">
        <f ca="1">IF(D77=0,NA(),RTD("cqg.rtd",,"StudyData", "Close("&amp;$AD$2&amp;") When Barix("&amp;$AD$2&amp;",reference:=StartOfSession)="&amp;A77&amp;"", "Bar", "", "Close","5","0","All",,,"False","T","EveryTick"))</f>
        <v>#N/A</v>
      </c>
      <c r="AF77" s="156" t="e">
        <f ca="1">IF(D77=0,NA(),RTD("cqg.rtd",,"StudyData", "Close("&amp;$AF$2&amp;") When Barix("&amp;$AF$2&amp;",reference:=StartOfSession)="&amp;A77&amp;"", "Bar", "", "Close","5","0","All",,,"False","T","EveryTick"))</f>
        <v>#N/A</v>
      </c>
      <c r="AH77" s="156" t="e">
        <f ca="1">IF(D77=0,NA(),RTD("cqg.rtd",,"StudyData", "Close("&amp;$AH$2&amp;") When Barix("&amp;$AH$2&amp;",reference:=StartOfSession)="&amp;A77&amp;"", "Bar", "", "Close","5","0","All",,,"False","T","EveryTick"))</f>
        <v>#N/A</v>
      </c>
      <c r="AJ77" s="156" t="e">
        <f ca="1">IF(D77=0,NA(),RTD("cqg.rtd",,"StudyData", "Close("&amp;$AJ$2&amp;") When Barix("&amp;$AJ$2&amp;",reference:=StartOfSession)="&amp;A77&amp;"", "Bar", "", "Close","5","0","All",,,"False","T","EveryTick"))</f>
        <v>#N/A</v>
      </c>
      <c r="AL77" s="156" t="e">
        <f ca="1">IF(D77=0,NA(),RTD("cqg.rtd",,"StudyData", "Close("&amp;$AL$2&amp;") When Barix("&amp;$AL$2&amp;",reference:=StartOfSession)="&amp;A77&amp;"", "Bar", "", "Close","5","0","All",,,"False","T","EveryTick"))</f>
        <v>#N/A</v>
      </c>
      <c r="AN77" s="156" t="e">
        <f ca="1">IF(D77=0,NA(),RTD("cqg.rtd",,"StudyData", "Close("&amp;$AN$2&amp;") When Barix("&amp;$AN$2&amp;",reference:=StartOfSession)="&amp;A77&amp;"", "Bar", "", "Close","5","0","All",,,"False","T","EveryTick"))</f>
        <v>#N/A</v>
      </c>
      <c r="AP77" s="156" t="e">
        <f ca="1">IF(D77=0,NA(),RTD("cqg.rtd",,"StudyData", "Close("&amp;$AP$2&amp;") When Barix("&amp;$AP$2&amp;",reference:=StartOfSession)="&amp;A77&amp;"", "Bar", "", "Close","5","0","All",,,"False","T","EveryTick"))</f>
        <v>#N/A</v>
      </c>
      <c r="AR77" s="156" t="e">
        <f ca="1">IF(D77=0,NA(),RTD("cqg.rtd",,"StudyData", "Close("&amp;$AR$2&amp;") When Barix("&amp;$AR$2&amp;",reference:=StartOfSession)="&amp;A77&amp;"", "Bar", "", "Close","5","0","All",,,"False","T","EveryTick"))</f>
        <v>#N/A</v>
      </c>
      <c r="AT77" s="156" t="e">
        <f ca="1">IF(D77=0,NA(),RTD("cqg.rtd",,"StudyData", "Close("&amp;$AT$2&amp;") When Barix("&amp;$AT$2&amp;",reference:=StartOfSession)="&amp;A77&amp;"", "Bar", "", "Close","5","0","All",,,"False","T","EveryTick"))</f>
        <v>#N/A</v>
      </c>
      <c r="AV77" s="156" t="e">
        <f ca="1">IF(D77=0,NA(),RTD("cqg.rtd",,"StudyData", "Close("&amp;$AV$2&amp;") When Barix("&amp;$AV$2&amp;",reference:=StartOfSession)="&amp;A77&amp;"", "Bar", "", "Close","5","0","All",,,"False","T","EveryTick"))</f>
        <v>#N/A</v>
      </c>
      <c r="AX77" s="156" t="e">
        <f ca="1">IF(D77=0,NA(),RTD("cqg.rtd",,"StudyData", "Close("&amp;$AX$2&amp;") When Barix("&amp;$AX$2&amp;",reference:=StartOfSession)="&amp;A77&amp;"", "Bar", "", "Close","5","0","All",,,"False","T","EveryTick"))</f>
        <v>#N/A</v>
      </c>
      <c r="AZ77" s="156" t="e">
        <f ca="1">IF(D77=0,NA(),RTD("cqg.rtd",,"StudyData", "Close("&amp;$AZ$2&amp;") When Barix("&amp;$AZ$2&amp;",reference:=StartOfSession)="&amp;A77&amp;"", "Bar", "", "Close","5","0","All",,,"False","T","EveryTick"))</f>
        <v>#N/A</v>
      </c>
      <c r="BB77" s="156" t="e">
        <f ca="1">IF(D77=0,NA(),RTD("cqg.rtd",,"StudyData", "Close("&amp;$BB$2&amp;") When Barix("&amp;$BB$2&amp;",reference:=StartOfSession)="&amp;A77&amp;"", "Bar", "", "Close","5","0","All",,,"False","T","EveryTick"))</f>
        <v>#N/A</v>
      </c>
      <c r="BD77" s="156" t="e">
        <f ca="1">IF(D77=0,NA(),RTD("cqg.rtd",,"StudyData", "Close("&amp;$BD$2&amp;") When Barix("&amp;$BD$2&amp;",reference:=StartOfSession)="&amp;A77&amp;"", "Bar", "", "Close","5","0","All",,,"False","T","EveryTick"))</f>
        <v>#N/A</v>
      </c>
      <c r="BF77" s="156" t="e">
        <f ca="1">IF(D77=0,NA(),RTD("cqg.rtd",,"StudyData", "Close("&amp;$BF$2&amp;") When Barix("&amp;$BF$2&amp;",reference:=StartOfSession)="&amp;A77&amp;"", "Bar", "", "Close","5","0","All",,,"False","T","EveryTick"))</f>
        <v>#N/A</v>
      </c>
      <c r="BH77" s="156" t="e">
        <f ca="1">IF(D77=0,NA(),RTD("cqg.rtd",,"StudyData", "Close("&amp;$BH$2&amp;") When Barix("&amp;$BH$2&amp;",reference:=StartOfSession)="&amp;A77&amp;"", "Bar", "", "Close","5","0","All",,,"False","T","EveryTick"))</f>
        <v>#N/A</v>
      </c>
      <c r="BJ77" s="156" t="e">
        <f ca="1">IF(D77=0,NA(),RTD("cqg.rtd",,"StudyData", "Close("&amp;$BJ$2&amp;") When Barix("&amp;$BJ$2&amp;",reference:=StartOfSession)="&amp;A77&amp;"", "Bar", "", "Close","5","0","All",,,"False","T","EveryTick"))</f>
        <v>#N/A</v>
      </c>
    </row>
    <row r="78" spans="1:62" x14ac:dyDescent="0.3">
      <c r="A78" s="156">
        <f t="shared" si="3"/>
        <v>74</v>
      </c>
      <c r="B78" s="160" t="e">
        <f ca="1">IF(D78=0,NA(),RTD("cqg.rtd",,"StudyData", "Close("&amp;$B$2&amp;") When Barix("&amp;$B$2&amp;",reference:=StartOfSession)="&amp;A78&amp;"", "Bar", "", "Close","5","0","All",,,"False","T","EveryTick"))</f>
        <v>#N/A</v>
      </c>
      <c r="C78" s="161">
        <v>0.61111111111111105</v>
      </c>
      <c r="D78" s="156">
        <f t="shared" ca="1" si="2"/>
        <v>0</v>
      </c>
      <c r="F78" s="156" t="e">
        <f ca="1">IF(D78=0,NA(),RTD("cqg.rtd",,"StudyData", "Close("&amp;$F$2&amp;") When Barix("&amp;$F$2&amp;",reference:=StartOfSession)="&amp;A78&amp;"", "Bar", "", "Close","5","0","All",,,"False","T","EveryTick"))</f>
        <v>#N/A</v>
      </c>
      <c r="H78" s="156" t="e">
        <f ca="1">IF(D78=0,NA(),RTD("cqg.rtd",,"StudyData", "Close("&amp;$H$2&amp;") When Barix("&amp;$H$2&amp;",reference:=StartOfSession)="&amp;A78&amp;"", "Bar", "", "Close","5","0","All",,,"False","T","EveryTick"))</f>
        <v>#N/A</v>
      </c>
      <c r="J78" s="156" t="e">
        <f ca="1">IF(D78=0,NA(),RTD("cqg.rtd",,"StudyData", "Close("&amp;$J$2&amp;") When Barix("&amp;$J$2&amp;",reference:=StartOfSession)="&amp;A78&amp;"", "Bar", "", "Close","5","0","All",,,"False","T","EveryTick"))</f>
        <v>#N/A</v>
      </c>
      <c r="L78" s="156" t="e">
        <f ca="1">IF(D78=0,NA(),RTD("cqg.rtd",,"StudyData", "Close("&amp;$L$2&amp;") When Barix("&amp;$L$2&amp;",reference:=StartOfSession)="&amp;A78&amp;"", "Bar", "", "Close","5","0","All",,,"False","T","EveryTick"))</f>
        <v>#N/A</v>
      </c>
      <c r="N78" s="156" t="e">
        <f ca="1">IF(D78=0,NA(),RTD("cqg.rtd",,"StudyData", "Close("&amp;$N$2&amp;") When Barix("&amp;$N$2&amp;",reference:=StartOfSession)="&amp;A78&amp;"", "Bar", "", "Close","5","0","All",,,"False","T","EveryTick"))</f>
        <v>#N/A</v>
      </c>
      <c r="P78" s="156" t="e">
        <f ca="1">IF(D78=0,NA(),RTD("cqg.rtd",,"StudyData", "Close("&amp;$P$2&amp;") When Barix("&amp;$P$2&amp;",reference:=StartOfSession)="&amp;A78&amp;"", "Bar", "", "Close","5","0","All",,,"False","T","EveryTick"))</f>
        <v>#N/A</v>
      </c>
      <c r="R78" s="156" t="e">
        <f ca="1">IF(D78=0,NA(),RTD("cqg.rtd",,"StudyData", "Close("&amp;$R$2&amp;") When Barix("&amp;$R$2&amp;",reference:=StartOfSession)="&amp;A78&amp;"", "Bar", "", "Close","5","0","All",,,"False","T","EveryTick"))</f>
        <v>#N/A</v>
      </c>
      <c r="T78" s="156" t="e">
        <f ca="1">IF(D78=0,NA(),RTD("cqg.rtd",,"StudyData", "Close("&amp;$T$2&amp;") When Barix("&amp;$T$2&amp;",reference:=StartOfSession)="&amp;A78&amp;"", "Bar", "", "Close","5","0","All",,,"False","T","EveryTick"))</f>
        <v>#N/A</v>
      </c>
      <c r="V78" s="156" t="e">
        <f ca="1">IF(D78=0,NA(),RTD("cqg.rtd",,"StudyData", "Close("&amp;$V$2&amp;") When Barix("&amp;$V$2&amp;",reference:=StartOfSession)="&amp;A78&amp;"", "Bar", "", "Close","5","0","All",,,"False","T","EveryTick"))</f>
        <v>#N/A</v>
      </c>
      <c r="X78" s="156" t="e">
        <f ca="1">IF(D78=0,NA(),RTD("cqg.rtd",,"StudyData", "Close("&amp;$X$2&amp;") When Barix("&amp;$X$2&amp;",reference:=StartOfSession)="&amp;A78&amp;"", "Bar", "", "Close","5","0","All",,,"False","T","EveryTick"))</f>
        <v>#N/A</v>
      </c>
      <c r="Z78" s="156" t="e">
        <f ca="1">IF(D78=0,NA(),RTD("cqg.rtd",,"StudyData", "Close("&amp;$Z$2&amp;") When Barix("&amp;$Z$2&amp;",reference:=StartOfSession)="&amp;A78&amp;"", "Bar", "", "Close","5","0","All",,,"False","T","EveryTick"))</f>
        <v>#N/A</v>
      </c>
      <c r="AB78" s="156" t="e">
        <f ca="1">IF(D78=0,NA(),RTD("cqg.rtd",,"StudyData", "Close("&amp;$AB$2&amp;") When Barix("&amp;$AB$2&amp;",reference:=StartOfSession)="&amp;A78&amp;"", "Bar", "", "Close","5","0","All",,,"False","T","EveryTick"))</f>
        <v>#N/A</v>
      </c>
      <c r="AD78" s="156" t="e">
        <f ca="1">IF(D78=0,NA(),RTD("cqg.rtd",,"StudyData", "Close("&amp;$AD$2&amp;") When Barix("&amp;$AD$2&amp;",reference:=StartOfSession)="&amp;A78&amp;"", "Bar", "", "Close","5","0","All",,,"False","T","EveryTick"))</f>
        <v>#N/A</v>
      </c>
      <c r="AF78" s="156" t="e">
        <f ca="1">IF(D78=0,NA(),RTD("cqg.rtd",,"StudyData", "Close("&amp;$AF$2&amp;") When Barix("&amp;$AF$2&amp;",reference:=StartOfSession)="&amp;A78&amp;"", "Bar", "", "Close","5","0","All",,,"False","T","EveryTick"))</f>
        <v>#N/A</v>
      </c>
      <c r="AH78" s="156" t="e">
        <f ca="1">IF(D78=0,NA(),RTD("cqg.rtd",,"StudyData", "Close("&amp;$AH$2&amp;") When Barix("&amp;$AH$2&amp;",reference:=StartOfSession)="&amp;A78&amp;"", "Bar", "", "Close","5","0","All",,,"False","T","EveryTick"))</f>
        <v>#N/A</v>
      </c>
      <c r="AJ78" s="156" t="e">
        <f ca="1">IF(D78=0,NA(),RTD("cqg.rtd",,"StudyData", "Close("&amp;$AJ$2&amp;") When Barix("&amp;$AJ$2&amp;",reference:=StartOfSession)="&amp;A78&amp;"", "Bar", "", "Close","5","0","All",,,"False","T","EveryTick"))</f>
        <v>#N/A</v>
      </c>
      <c r="AL78" s="156" t="e">
        <f ca="1">IF(D78=0,NA(),RTD("cqg.rtd",,"StudyData", "Close("&amp;$AL$2&amp;") When Barix("&amp;$AL$2&amp;",reference:=StartOfSession)="&amp;A78&amp;"", "Bar", "", "Close","5","0","All",,,"False","T","EveryTick"))</f>
        <v>#N/A</v>
      </c>
      <c r="AN78" s="156" t="e">
        <f ca="1">IF(D78=0,NA(),RTD("cqg.rtd",,"StudyData", "Close("&amp;$AN$2&amp;") When Barix("&amp;$AN$2&amp;",reference:=StartOfSession)="&amp;A78&amp;"", "Bar", "", "Close","5","0","All",,,"False","T","EveryTick"))</f>
        <v>#N/A</v>
      </c>
      <c r="AP78" s="156" t="e">
        <f ca="1">IF(D78=0,NA(),RTD("cqg.rtd",,"StudyData", "Close("&amp;$AP$2&amp;") When Barix("&amp;$AP$2&amp;",reference:=StartOfSession)="&amp;A78&amp;"", "Bar", "", "Close","5","0","All",,,"False","T","EveryTick"))</f>
        <v>#N/A</v>
      </c>
      <c r="AR78" s="156" t="e">
        <f ca="1">IF(D78=0,NA(),RTD("cqg.rtd",,"StudyData", "Close("&amp;$AR$2&amp;") When Barix("&amp;$AR$2&amp;",reference:=StartOfSession)="&amp;A78&amp;"", "Bar", "", "Close","5","0","All",,,"False","T","EveryTick"))</f>
        <v>#N/A</v>
      </c>
      <c r="AT78" s="156" t="e">
        <f ca="1">IF(D78=0,NA(),RTD("cqg.rtd",,"StudyData", "Close("&amp;$AT$2&amp;") When Barix("&amp;$AT$2&amp;",reference:=StartOfSession)="&amp;A78&amp;"", "Bar", "", "Close","5","0","All",,,"False","T","EveryTick"))</f>
        <v>#N/A</v>
      </c>
      <c r="AV78" s="156" t="e">
        <f ca="1">IF(D78=0,NA(),RTD("cqg.rtd",,"StudyData", "Close("&amp;$AV$2&amp;") When Barix("&amp;$AV$2&amp;",reference:=StartOfSession)="&amp;A78&amp;"", "Bar", "", "Close","5","0","All",,,"False","T","EveryTick"))</f>
        <v>#N/A</v>
      </c>
      <c r="AX78" s="156" t="e">
        <f ca="1">IF(D78=0,NA(),RTD("cqg.rtd",,"StudyData", "Close("&amp;$AX$2&amp;") When Barix("&amp;$AX$2&amp;",reference:=StartOfSession)="&amp;A78&amp;"", "Bar", "", "Close","5","0","All",,,"False","T","EveryTick"))</f>
        <v>#N/A</v>
      </c>
      <c r="AZ78" s="156" t="e">
        <f ca="1">IF(D78=0,NA(),RTD("cqg.rtd",,"StudyData", "Close("&amp;$AZ$2&amp;") When Barix("&amp;$AZ$2&amp;",reference:=StartOfSession)="&amp;A78&amp;"", "Bar", "", "Close","5","0","All",,,"False","T","EveryTick"))</f>
        <v>#N/A</v>
      </c>
      <c r="BB78" s="156" t="e">
        <f ca="1">IF(D78=0,NA(),RTD("cqg.rtd",,"StudyData", "Close("&amp;$BB$2&amp;") When Barix("&amp;$BB$2&amp;",reference:=StartOfSession)="&amp;A78&amp;"", "Bar", "", "Close","5","0","All",,,"False","T","EveryTick"))</f>
        <v>#N/A</v>
      </c>
      <c r="BD78" s="156" t="e">
        <f ca="1">IF(D78=0,NA(),RTD("cqg.rtd",,"StudyData", "Close("&amp;$BD$2&amp;") When Barix("&amp;$BD$2&amp;",reference:=StartOfSession)="&amp;A78&amp;"", "Bar", "", "Close","5","0","All",,,"False","T","EveryTick"))</f>
        <v>#N/A</v>
      </c>
      <c r="BF78" s="156" t="e">
        <f ca="1">IF(D78=0,NA(),RTD("cqg.rtd",,"StudyData", "Close("&amp;$BF$2&amp;") When Barix("&amp;$BF$2&amp;",reference:=StartOfSession)="&amp;A78&amp;"", "Bar", "", "Close","5","0","All",,,"False","T","EveryTick"))</f>
        <v>#N/A</v>
      </c>
      <c r="BH78" s="156" t="e">
        <f ca="1">IF(D78=0,NA(),RTD("cqg.rtd",,"StudyData", "Close("&amp;$BH$2&amp;") When Barix("&amp;$BH$2&amp;",reference:=StartOfSession)="&amp;A78&amp;"", "Bar", "", "Close","5","0","All",,,"False","T","EveryTick"))</f>
        <v>#N/A</v>
      </c>
      <c r="BJ78" s="156" t="e">
        <f ca="1">IF(D78=0,NA(),RTD("cqg.rtd",,"StudyData", "Close("&amp;$BJ$2&amp;") When Barix("&amp;$BJ$2&amp;",reference:=StartOfSession)="&amp;A78&amp;"", "Bar", "", "Close","5","0","All",,,"False","T","EveryTick"))</f>
        <v>#N/A</v>
      </c>
    </row>
    <row r="79" spans="1:62" x14ac:dyDescent="0.3">
      <c r="A79" s="156">
        <f t="shared" si="3"/>
        <v>75</v>
      </c>
      <c r="B79" s="160" t="e">
        <f ca="1">IF(D79=0,NA(),RTD("cqg.rtd",,"StudyData", "Close("&amp;$B$2&amp;") When Barix("&amp;$B$2&amp;",reference:=StartOfSession)="&amp;A79&amp;"", "Bar", "", "Close","5","0","All",,,"False","T","EveryTick"))</f>
        <v>#N/A</v>
      </c>
      <c r="C79" s="161">
        <v>0.61458333333333337</v>
      </c>
      <c r="D79" s="156">
        <f t="shared" ca="1" si="2"/>
        <v>0</v>
      </c>
      <c r="F79" s="156" t="e">
        <f ca="1">IF(D79=0,NA(),RTD("cqg.rtd",,"StudyData", "Close("&amp;$F$2&amp;") When Barix("&amp;$F$2&amp;",reference:=StartOfSession)="&amp;A79&amp;"", "Bar", "", "Close","5","0","All",,,"False","T","EveryTick"))</f>
        <v>#N/A</v>
      </c>
      <c r="H79" s="156" t="e">
        <f ca="1">IF(D79=0,NA(),RTD("cqg.rtd",,"StudyData", "Close("&amp;$H$2&amp;") When Barix("&amp;$H$2&amp;",reference:=StartOfSession)="&amp;A79&amp;"", "Bar", "", "Close","5","0","All",,,"False","T","EveryTick"))</f>
        <v>#N/A</v>
      </c>
      <c r="J79" s="156" t="e">
        <f ca="1">IF(D79=0,NA(),RTD("cqg.rtd",,"StudyData", "Close("&amp;$J$2&amp;") When Barix("&amp;$J$2&amp;",reference:=StartOfSession)="&amp;A79&amp;"", "Bar", "", "Close","5","0","All",,,"False","T","EveryTick"))</f>
        <v>#N/A</v>
      </c>
      <c r="L79" s="156" t="e">
        <f ca="1">IF(D79=0,NA(),RTD("cqg.rtd",,"StudyData", "Close("&amp;$L$2&amp;") When Barix("&amp;$L$2&amp;",reference:=StartOfSession)="&amp;A79&amp;"", "Bar", "", "Close","5","0","All",,,"False","T","EveryTick"))</f>
        <v>#N/A</v>
      </c>
      <c r="N79" s="156" t="e">
        <f ca="1">IF(D79=0,NA(),RTD("cqg.rtd",,"StudyData", "Close("&amp;$N$2&amp;") When Barix("&amp;$N$2&amp;",reference:=StartOfSession)="&amp;A79&amp;"", "Bar", "", "Close","5","0","All",,,"False","T","EveryTick"))</f>
        <v>#N/A</v>
      </c>
      <c r="P79" s="156" t="e">
        <f ca="1">IF(D79=0,NA(),RTD("cqg.rtd",,"StudyData", "Close("&amp;$P$2&amp;") When Barix("&amp;$P$2&amp;",reference:=StartOfSession)="&amp;A79&amp;"", "Bar", "", "Close","5","0","All",,,"False","T","EveryTick"))</f>
        <v>#N/A</v>
      </c>
      <c r="R79" s="156" t="e">
        <f ca="1">IF(D79=0,NA(),RTD("cqg.rtd",,"StudyData", "Close("&amp;$R$2&amp;") When Barix("&amp;$R$2&amp;",reference:=StartOfSession)="&amp;A79&amp;"", "Bar", "", "Close","5","0","All",,,"False","T","EveryTick"))</f>
        <v>#N/A</v>
      </c>
      <c r="T79" s="156" t="e">
        <f ca="1">IF(D79=0,NA(),RTD("cqg.rtd",,"StudyData", "Close("&amp;$T$2&amp;") When Barix("&amp;$T$2&amp;",reference:=StartOfSession)="&amp;A79&amp;"", "Bar", "", "Close","5","0","All",,,"False","T","EveryTick"))</f>
        <v>#N/A</v>
      </c>
      <c r="V79" s="156" t="e">
        <f ca="1">IF(D79=0,NA(),RTD("cqg.rtd",,"StudyData", "Close("&amp;$V$2&amp;") When Barix("&amp;$V$2&amp;",reference:=StartOfSession)="&amp;A79&amp;"", "Bar", "", "Close","5","0","All",,,"False","T","EveryTick"))</f>
        <v>#N/A</v>
      </c>
      <c r="X79" s="156" t="e">
        <f ca="1">IF(D79=0,NA(),RTD("cqg.rtd",,"StudyData", "Close("&amp;$X$2&amp;") When Barix("&amp;$X$2&amp;",reference:=StartOfSession)="&amp;A79&amp;"", "Bar", "", "Close","5","0","All",,,"False","T","EveryTick"))</f>
        <v>#N/A</v>
      </c>
      <c r="Z79" s="156" t="e">
        <f ca="1">IF(D79=0,NA(),RTD("cqg.rtd",,"StudyData", "Close("&amp;$Z$2&amp;") When Barix("&amp;$Z$2&amp;",reference:=StartOfSession)="&amp;A79&amp;"", "Bar", "", "Close","5","0","All",,,"False","T","EveryTick"))</f>
        <v>#N/A</v>
      </c>
      <c r="AB79" s="156" t="e">
        <f ca="1">IF(D79=0,NA(),RTD("cqg.rtd",,"StudyData", "Close("&amp;$AB$2&amp;") When Barix("&amp;$AB$2&amp;",reference:=StartOfSession)="&amp;A79&amp;"", "Bar", "", "Close","5","0","All",,,"False","T","EveryTick"))</f>
        <v>#N/A</v>
      </c>
      <c r="AD79" s="156" t="e">
        <f ca="1">IF(D79=0,NA(),RTD("cqg.rtd",,"StudyData", "Close("&amp;$AD$2&amp;") When Barix("&amp;$AD$2&amp;",reference:=StartOfSession)="&amp;A79&amp;"", "Bar", "", "Close","5","0","All",,,"False","T","EveryTick"))</f>
        <v>#N/A</v>
      </c>
      <c r="AF79" s="156" t="e">
        <f ca="1">IF(D79=0,NA(),RTD("cqg.rtd",,"StudyData", "Close("&amp;$AF$2&amp;") When Barix("&amp;$AF$2&amp;",reference:=StartOfSession)="&amp;A79&amp;"", "Bar", "", "Close","5","0","All",,,"False","T","EveryTick"))</f>
        <v>#N/A</v>
      </c>
      <c r="AH79" s="156" t="e">
        <f ca="1">IF(D79=0,NA(),RTD("cqg.rtd",,"StudyData", "Close("&amp;$AH$2&amp;") When Barix("&amp;$AH$2&amp;",reference:=StartOfSession)="&amp;A79&amp;"", "Bar", "", "Close","5","0","All",,,"False","T","EveryTick"))</f>
        <v>#N/A</v>
      </c>
      <c r="AJ79" s="156" t="e">
        <f ca="1">IF(D79=0,NA(),RTD("cqg.rtd",,"StudyData", "Close("&amp;$AJ$2&amp;") When Barix("&amp;$AJ$2&amp;",reference:=StartOfSession)="&amp;A79&amp;"", "Bar", "", "Close","5","0","All",,,"False","T","EveryTick"))</f>
        <v>#N/A</v>
      </c>
      <c r="AL79" s="156" t="e">
        <f ca="1">IF(D79=0,NA(),RTD("cqg.rtd",,"StudyData", "Close("&amp;$AL$2&amp;") When Barix("&amp;$AL$2&amp;",reference:=StartOfSession)="&amp;A79&amp;"", "Bar", "", "Close","5","0","All",,,"False","T","EveryTick"))</f>
        <v>#N/A</v>
      </c>
      <c r="AN79" s="156" t="e">
        <f ca="1">IF(D79=0,NA(),RTD("cqg.rtd",,"StudyData", "Close("&amp;$AN$2&amp;") When Barix("&amp;$AN$2&amp;",reference:=StartOfSession)="&amp;A79&amp;"", "Bar", "", "Close","5","0","All",,,"False","T","EveryTick"))</f>
        <v>#N/A</v>
      </c>
      <c r="AP79" s="156" t="e">
        <f ca="1">IF(D79=0,NA(),RTD("cqg.rtd",,"StudyData", "Close("&amp;$AP$2&amp;") When Barix("&amp;$AP$2&amp;",reference:=StartOfSession)="&amp;A79&amp;"", "Bar", "", "Close","5","0","All",,,"False","T","EveryTick"))</f>
        <v>#N/A</v>
      </c>
      <c r="AR79" s="156" t="e">
        <f ca="1">IF(D79=0,NA(),RTD("cqg.rtd",,"StudyData", "Close("&amp;$AR$2&amp;") When Barix("&amp;$AR$2&amp;",reference:=StartOfSession)="&amp;A79&amp;"", "Bar", "", "Close","5","0","All",,,"False","T","EveryTick"))</f>
        <v>#N/A</v>
      </c>
      <c r="AT79" s="156" t="e">
        <f ca="1">IF(D79=0,NA(),RTD("cqg.rtd",,"StudyData", "Close("&amp;$AT$2&amp;") When Barix("&amp;$AT$2&amp;",reference:=StartOfSession)="&amp;A79&amp;"", "Bar", "", "Close","5","0","All",,,"False","T","EveryTick"))</f>
        <v>#N/A</v>
      </c>
      <c r="AV79" s="156" t="e">
        <f ca="1">IF(D79=0,NA(),RTD("cqg.rtd",,"StudyData", "Close("&amp;$AV$2&amp;") When Barix("&amp;$AV$2&amp;",reference:=StartOfSession)="&amp;A79&amp;"", "Bar", "", "Close","5","0","All",,,"False","T","EveryTick"))</f>
        <v>#N/A</v>
      </c>
      <c r="AX79" s="156" t="e">
        <f ca="1">IF(D79=0,NA(),RTD("cqg.rtd",,"StudyData", "Close("&amp;$AX$2&amp;") When Barix("&amp;$AX$2&amp;",reference:=StartOfSession)="&amp;A79&amp;"", "Bar", "", "Close","5","0","All",,,"False","T","EveryTick"))</f>
        <v>#N/A</v>
      </c>
      <c r="AZ79" s="156" t="e">
        <f ca="1">IF(D79=0,NA(),RTD("cqg.rtd",,"StudyData", "Close("&amp;$AZ$2&amp;") When Barix("&amp;$AZ$2&amp;",reference:=StartOfSession)="&amp;A79&amp;"", "Bar", "", "Close","5","0","All",,,"False","T","EveryTick"))</f>
        <v>#N/A</v>
      </c>
      <c r="BB79" s="156" t="e">
        <f ca="1">IF(D79=0,NA(),RTD("cqg.rtd",,"StudyData", "Close("&amp;$BB$2&amp;") When Barix("&amp;$BB$2&amp;",reference:=StartOfSession)="&amp;A79&amp;"", "Bar", "", "Close","5","0","All",,,"False","T","EveryTick"))</f>
        <v>#N/A</v>
      </c>
      <c r="BD79" s="156" t="e">
        <f ca="1">IF(D79=0,NA(),RTD("cqg.rtd",,"StudyData", "Close("&amp;$BD$2&amp;") When Barix("&amp;$BD$2&amp;",reference:=StartOfSession)="&amp;A79&amp;"", "Bar", "", "Close","5","0","All",,,"False","T","EveryTick"))</f>
        <v>#N/A</v>
      </c>
      <c r="BF79" s="156" t="e">
        <f ca="1">IF(D79=0,NA(),RTD("cqg.rtd",,"StudyData", "Close("&amp;$BF$2&amp;") When Barix("&amp;$BF$2&amp;",reference:=StartOfSession)="&amp;A79&amp;"", "Bar", "", "Close","5","0","All",,,"False","T","EveryTick"))</f>
        <v>#N/A</v>
      </c>
      <c r="BH79" s="156" t="e">
        <f ca="1">IF(D79=0,NA(),RTD("cqg.rtd",,"StudyData", "Close("&amp;$BH$2&amp;") When Barix("&amp;$BH$2&amp;",reference:=StartOfSession)="&amp;A79&amp;"", "Bar", "", "Close","5","0","All",,,"False","T","EveryTick"))</f>
        <v>#N/A</v>
      </c>
      <c r="BJ79" s="156" t="e">
        <f ca="1">IF(D79=0,NA(),RTD("cqg.rtd",,"StudyData", "Close("&amp;$BJ$2&amp;") When Barix("&amp;$BJ$2&amp;",reference:=StartOfSession)="&amp;A79&amp;"", "Bar", "", "Close","5","0","All",,,"False","T","EveryTick"))</f>
        <v>#N/A</v>
      </c>
    </row>
    <row r="80" spans="1:62" x14ac:dyDescent="0.3">
      <c r="A80" s="156">
        <f t="shared" si="3"/>
        <v>76</v>
      </c>
      <c r="B80" s="160" t="e">
        <f ca="1">IF(D80=0,NA(),RTD("cqg.rtd",,"StudyData", "Close("&amp;$B$2&amp;") When Barix("&amp;$B$2&amp;",reference:=StartOfSession)="&amp;A80&amp;"", "Bar", "", "Close","5","0","All",,,"False","T","EveryTick"))</f>
        <v>#N/A</v>
      </c>
      <c r="C80" s="161">
        <v>0.61805555555555558</v>
      </c>
      <c r="D80" s="156">
        <f t="shared" ca="1" si="2"/>
        <v>0</v>
      </c>
      <c r="F80" s="156" t="e">
        <f ca="1">IF(D80=0,NA(),RTD("cqg.rtd",,"StudyData", "Close("&amp;$F$2&amp;") When Barix("&amp;$F$2&amp;",reference:=StartOfSession)="&amp;A80&amp;"", "Bar", "", "Close","5","0","All",,,"False","T","EveryTick"))</f>
        <v>#N/A</v>
      </c>
      <c r="H80" s="156" t="e">
        <f ca="1">IF(D80=0,NA(),RTD("cqg.rtd",,"StudyData", "Close("&amp;$H$2&amp;") When Barix("&amp;$H$2&amp;",reference:=StartOfSession)="&amp;A80&amp;"", "Bar", "", "Close","5","0","All",,,"False","T","EveryTick"))</f>
        <v>#N/A</v>
      </c>
      <c r="J80" s="156" t="e">
        <f ca="1">IF(D80=0,NA(),RTD("cqg.rtd",,"StudyData", "Close("&amp;$J$2&amp;") When Barix("&amp;$J$2&amp;",reference:=StartOfSession)="&amp;A80&amp;"", "Bar", "", "Close","5","0","All",,,"False","T","EveryTick"))</f>
        <v>#N/A</v>
      </c>
      <c r="L80" s="156" t="e">
        <f ca="1">IF(D80=0,NA(),RTD("cqg.rtd",,"StudyData", "Close("&amp;$L$2&amp;") When Barix("&amp;$L$2&amp;",reference:=StartOfSession)="&amp;A80&amp;"", "Bar", "", "Close","5","0","All",,,"False","T","EveryTick"))</f>
        <v>#N/A</v>
      </c>
      <c r="N80" s="156" t="e">
        <f ca="1">IF(D80=0,NA(),RTD("cqg.rtd",,"StudyData", "Close("&amp;$N$2&amp;") When Barix("&amp;$N$2&amp;",reference:=StartOfSession)="&amp;A80&amp;"", "Bar", "", "Close","5","0","All",,,"False","T","EveryTick"))</f>
        <v>#N/A</v>
      </c>
      <c r="P80" s="156" t="e">
        <f ca="1">IF(D80=0,NA(),RTD("cqg.rtd",,"StudyData", "Close("&amp;$P$2&amp;") When Barix("&amp;$P$2&amp;",reference:=StartOfSession)="&amp;A80&amp;"", "Bar", "", "Close","5","0","All",,,"False","T","EveryTick"))</f>
        <v>#N/A</v>
      </c>
      <c r="R80" s="156" t="e">
        <f ca="1">IF(D80=0,NA(),RTD("cqg.rtd",,"StudyData", "Close("&amp;$R$2&amp;") When Barix("&amp;$R$2&amp;",reference:=StartOfSession)="&amp;A80&amp;"", "Bar", "", "Close","5","0","All",,,"False","T","EveryTick"))</f>
        <v>#N/A</v>
      </c>
      <c r="T80" s="156" t="e">
        <f ca="1">IF(D80=0,NA(),RTD("cqg.rtd",,"StudyData", "Close("&amp;$T$2&amp;") When Barix("&amp;$T$2&amp;",reference:=StartOfSession)="&amp;A80&amp;"", "Bar", "", "Close","5","0","All",,,"False","T","EveryTick"))</f>
        <v>#N/A</v>
      </c>
      <c r="V80" s="156" t="e">
        <f ca="1">IF(D80=0,NA(),RTD("cqg.rtd",,"StudyData", "Close("&amp;$V$2&amp;") When Barix("&amp;$V$2&amp;",reference:=StartOfSession)="&amp;A80&amp;"", "Bar", "", "Close","5","0","All",,,"False","T","EveryTick"))</f>
        <v>#N/A</v>
      </c>
      <c r="X80" s="156" t="e">
        <f ca="1">IF(D80=0,NA(),RTD("cqg.rtd",,"StudyData", "Close("&amp;$X$2&amp;") When Barix("&amp;$X$2&amp;",reference:=StartOfSession)="&amp;A80&amp;"", "Bar", "", "Close","5","0","All",,,"False","T","EveryTick"))</f>
        <v>#N/A</v>
      </c>
      <c r="Z80" s="156" t="e">
        <f ca="1">IF(D80=0,NA(),RTD("cqg.rtd",,"StudyData", "Close("&amp;$Z$2&amp;") When Barix("&amp;$Z$2&amp;",reference:=StartOfSession)="&amp;A80&amp;"", "Bar", "", "Close","5","0","All",,,"False","T","EveryTick"))</f>
        <v>#N/A</v>
      </c>
      <c r="AB80" s="156" t="e">
        <f ca="1">IF(D80=0,NA(),RTD("cqg.rtd",,"StudyData", "Close("&amp;$AB$2&amp;") When Barix("&amp;$AB$2&amp;",reference:=StartOfSession)="&amp;A80&amp;"", "Bar", "", "Close","5","0","All",,,"False","T","EveryTick"))</f>
        <v>#N/A</v>
      </c>
      <c r="AD80" s="156" t="e">
        <f ca="1">IF(D80=0,NA(),RTD("cqg.rtd",,"StudyData", "Close("&amp;$AD$2&amp;") When Barix("&amp;$AD$2&amp;",reference:=StartOfSession)="&amp;A80&amp;"", "Bar", "", "Close","5","0","All",,,"False","T","EveryTick"))</f>
        <v>#N/A</v>
      </c>
      <c r="AF80" s="156" t="e">
        <f ca="1">IF(D80=0,NA(),RTD("cqg.rtd",,"StudyData", "Close("&amp;$AF$2&amp;") When Barix("&amp;$AF$2&amp;",reference:=StartOfSession)="&amp;A80&amp;"", "Bar", "", "Close","5","0","All",,,"False","T","EveryTick"))</f>
        <v>#N/A</v>
      </c>
      <c r="AH80" s="156" t="e">
        <f ca="1">IF(D80=0,NA(),RTD("cqg.rtd",,"StudyData", "Close("&amp;$AH$2&amp;") When Barix("&amp;$AH$2&amp;",reference:=StartOfSession)="&amp;A80&amp;"", "Bar", "", "Close","5","0","All",,,"False","T","EveryTick"))</f>
        <v>#N/A</v>
      </c>
      <c r="AJ80" s="156" t="e">
        <f ca="1">IF(D80=0,NA(),RTD("cqg.rtd",,"StudyData", "Close("&amp;$AJ$2&amp;") When Barix("&amp;$AJ$2&amp;",reference:=StartOfSession)="&amp;A80&amp;"", "Bar", "", "Close","5","0","All",,,"False","T","EveryTick"))</f>
        <v>#N/A</v>
      </c>
      <c r="AL80" s="156" t="e">
        <f ca="1">IF(D80=0,NA(),RTD("cqg.rtd",,"StudyData", "Close("&amp;$AL$2&amp;") When Barix("&amp;$AL$2&amp;",reference:=StartOfSession)="&amp;A80&amp;"", "Bar", "", "Close","5","0","All",,,"False","T","EveryTick"))</f>
        <v>#N/A</v>
      </c>
      <c r="AN80" s="156" t="e">
        <f ca="1">IF(D80=0,NA(),RTD("cqg.rtd",,"StudyData", "Close("&amp;$AN$2&amp;") When Barix("&amp;$AN$2&amp;",reference:=StartOfSession)="&amp;A80&amp;"", "Bar", "", "Close","5","0","All",,,"False","T","EveryTick"))</f>
        <v>#N/A</v>
      </c>
      <c r="AP80" s="156" t="e">
        <f ca="1">IF(D80=0,NA(),RTD("cqg.rtd",,"StudyData", "Close("&amp;$AP$2&amp;") When Barix("&amp;$AP$2&amp;",reference:=StartOfSession)="&amp;A80&amp;"", "Bar", "", "Close","5","0","All",,,"False","T","EveryTick"))</f>
        <v>#N/A</v>
      </c>
      <c r="AR80" s="156" t="e">
        <f ca="1">IF(D80=0,NA(),RTD("cqg.rtd",,"StudyData", "Close("&amp;$AR$2&amp;") When Barix("&amp;$AR$2&amp;",reference:=StartOfSession)="&amp;A80&amp;"", "Bar", "", "Close","5","0","All",,,"False","T","EveryTick"))</f>
        <v>#N/A</v>
      </c>
      <c r="AT80" s="156" t="e">
        <f ca="1">IF(D80=0,NA(),RTD("cqg.rtd",,"StudyData", "Close("&amp;$AT$2&amp;") When Barix("&amp;$AT$2&amp;",reference:=StartOfSession)="&amp;A80&amp;"", "Bar", "", "Close","5","0","All",,,"False","T","EveryTick"))</f>
        <v>#N/A</v>
      </c>
      <c r="AV80" s="156" t="e">
        <f ca="1">IF(D80=0,NA(),RTD("cqg.rtd",,"StudyData", "Close("&amp;$AV$2&amp;") When Barix("&amp;$AV$2&amp;",reference:=StartOfSession)="&amp;A80&amp;"", "Bar", "", "Close","5","0","All",,,"False","T","EveryTick"))</f>
        <v>#N/A</v>
      </c>
      <c r="AX80" s="156" t="e">
        <f ca="1">IF(D80=0,NA(),RTD("cqg.rtd",,"StudyData", "Close("&amp;$AX$2&amp;") When Barix("&amp;$AX$2&amp;",reference:=StartOfSession)="&amp;A80&amp;"", "Bar", "", "Close","5","0","All",,,"False","T","EveryTick"))</f>
        <v>#N/A</v>
      </c>
      <c r="AZ80" s="156" t="e">
        <f ca="1">IF(D80=0,NA(),RTD("cqg.rtd",,"StudyData", "Close("&amp;$AZ$2&amp;") When Barix("&amp;$AZ$2&amp;",reference:=StartOfSession)="&amp;A80&amp;"", "Bar", "", "Close","5","0","All",,,"False","T","EveryTick"))</f>
        <v>#N/A</v>
      </c>
      <c r="BB80" s="156" t="e">
        <f ca="1">IF(D80=0,NA(),RTD("cqg.rtd",,"StudyData", "Close("&amp;$BB$2&amp;") When Barix("&amp;$BB$2&amp;",reference:=StartOfSession)="&amp;A80&amp;"", "Bar", "", "Close","5","0","All",,,"False","T","EveryTick"))</f>
        <v>#N/A</v>
      </c>
      <c r="BD80" s="156" t="e">
        <f ca="1">IF(D80=0,NA(),RTD("cqg.rtd",,"StudyData", "Close("&amp;$BD$2&amp;") When Barix("&amp;$BD$2&amp;",reference:=StartOfSession)="&amp;A80&amp;"", "Bar", "", "Close","5","0","All",,,"False","T","EveryTick"))</f>
        <v>#N/A</v>
      </c>
      <c r="BF80" s="156" t="e">
        <f ca="1">IF(D80=0,NA(),RTD("cqg.rtd",,"StudyData", "Close("&amp;$BF$2&amp;") When Barix("&amp;$BF$2&amp;",reference:=StartOfSession)="&amp;A80&amp;"", "Bar", "", "Close","5","0","All",,,"False","T","EveryTick"))</f>
        <v>#N/A</v>
      </c>
      <c r="BH80" s="156" t="e">
        <f ca="1">IF(D80=0,NA(),RTD("cqg.rtd",,"StudyData", "Close("&amp;$BH$2&amp;") When Barix("&amp;$BH$2&amp;",reference:=StartOfSession)="&amp;A80&amp;"", "Bar", "", "Close","5","0","All",,,"False","T","EveryTick"))</f>
        <v>#N/A</v>
      </c>
      <c r="BJ80" s="156" t="e">
        <f ca="1">IF(D80=0,NA(),RTD("cqg.rtd",,"StudyData", "Close("&amp;$BJ$2&amp;") When Barix("&amp;$BJ$2&amp;",reference:=StartOfSession)="&amp;A80&amp;"", "Bar", "", "Close","5","0","All",,,"False","T","EveryTick"))</f>
        <v>#N/A</v>
      </c>
    </row>
    <row r="81" spans="1:62" x14ac:dyDescent="0.3">
      <c r="A81" s="156">
        <f t="shared" si="3"/>
        <v>77</v>
      </c>
      <c r="B81" s="160" t="e">
        <f ca="1">IF(D81=0,NA(),RTD("cqg.rtd",,"StudyData", "Close("&amp;$B$2&amp;") When Barix("&amp;$B$2&amp;",reference:=StartOfSession)="&amp;A81&amp;"", "Bar", "", "Close","5","0","All",,,"False","T","EveryTick"))</f>
        <v>#N/A</v>
      </c>
      <c r="C81" s="161">
        <v>0.62152777777777779</v>
      </c>
      <c r="D81" s="156">
        <f t="shared" ca="1" si="2"/>
        <v>0</v>
      </c>
      <c r="F81" s="156" t="e">
        <f ca="1">IF(D81=0,NA(),RTD("cqg.rtd",,"StudyData", "Close("&amp;$F$2&amp;") When Barix("&amp;$F$2&amp;",reference:=StartOfSession)="&amp;A81&amp;"", "Bar", "", "Close","5","0","All",,,"False","T","EveryTick"))</f>
        <v>#N/A</v>
      </c>
      <c r="H81" s="156" t="e">
        <f ca="1">IF(D81=0,NA(),RTD("cqg.rtd",,"StudyData", "Close("&amp;$H$2&amp;") When Barix("&amp;$H$2&amp;",reference:=StartOfSession)="&amp;A81&amp;"", "Bar", "", "Close","5","0","All",,,"False","T","EveryTick"))</f>
        <v>#N/A</v>
      </c>
      <c r="J81" s="156" t="e">
        <f ca="1">IF(D81=0,NA(),RTD("cqg.rtd",,"StudyData", "Close("&amp;$J$2&amp;") When Barix("&amp;$J$2&amp;",reference:=StartOfSession)="&amp;A81&amp;"", "Bar", "", "Close","5","0","All",,,"False","T","EveryTick"))</f>
        <v>#N/A</v>
      </c>
      <c r="L81" s="156" t="e">
        <f ca="1">IF(D81=0,NA(),RTD("cqg.rtd",,"StudyData", "Close("&amp;$L$2&amp;") When Barix("&amp;$L$2&amp;",reference:=StartOfSession)="&amp;A81&amp;"", "Bar", "", "Close","5","0","All",,,"False","T","EveryTick"))</f>
        <v>#N/A</v>
      </c>
      <c r="N81" s="156" t="e">
        <f ca="1">IF(D81=0,NA(),RTD("cqg.rtd",,"StudyData", "Close("&amp;$N$2&amp;") When Barix("&amp;$N$2&amp;",reference:=StartOfSession)="&amp;A81&amp;"", "Bar", "", "Close","5","0","All",,,"False","T","EveryTick"))</f>
        <v>#N/A</v>
      </c>
      <c r="P81" s="156" t="e">
        <f ca="1">IF(D81=0,NA(),RTD("cqg.rtd",,"StudyData", "Close("&amp;$P$2&amp;") When Barix("&amp;$P$2&amp;",reference:=StartOfSession)="&amp;A81&amp;"", "Bar", "", "Close","5","0","All",,,"False","T","EveryTick"))</f>
        <v>#N/A</v>
      </c>
      <c r="R81" s="156" t="e">
        <f ca="1">IF(D81=0,NA(),RTD("cqg.rtd",,"StudyData", "Close("&amp;$R$2&amp;") When Barix("&amp;$R$2&amp;",reference:=StartOfSession)="&amp;A81&amp;"", "Bar", "", "Close","5","0","All",,,"False","T","EveryTick"))</f>
        <v>#N/A</v>
      </c>
      <c r="T81" s="156" t="e">
        <f ca="1">IF(D81=0,NA(),RTD("cqg.rtd",,"StudyData", "Close("&amp;$T$2&amp;") When Barix("&amp;$T$2&amp;",reference:=StartOfSession)="&amp;A81&amp;"", "Bar", "", "Close","5","0","All",,,"False","T","EveryTick"))</f>
        <v>#N/A</v>
      </c>
      <c r="V81" s="156" t="e">
        <f ca="1">IF(D81=0,NA(),RTD("cqg.rtd",,"StudyData", "Close("&amp;$V$2&amp;") When Barix("&amp;$V$2&amp;",reference:=StartOfSession)="&amp;A81&amp;"", "Bar", "", "Close","5","0","All",,,"False","T","EveryTick"))</f>
        <v>#N/A</v>
      </c>
      <c r="X81" s="156" t="e">
        <f ca="1">IF(D81=0,NA(),RTD("cqg.rtd",,"StudyData", "Close("&amp;$X$2&amp;") When Barix("&amp;$X$2&amp;",reference:=StartOfSession)="&amp;A81&amp;"", "Bar", "", "Close","5","0","All",,,"False","T","EveryTick"))</f>
        <v>#N/A</v>
      </c>
      <c r="Z81" s="156" t="e">
        <f ca="1">IF(D81=0,NA(),RTD("cqg.rtd",,"StudyData", "Close("&amp;$Z$2&amp;") When Barix("&amp;$Z$2&amp;",reference:=StartOfSession)="&amp;A81&amp;"", "Bar", "", "Close","5","0","All",,,"False","T","EveryTick"))</f>
        <v>#N/A</v>
      </c>
      <c r="AB81" s="156" t="e">
        <f ca="1">IF(D81=0,NA(),RTD("cqg.rtd",,"StudyData", "Close("&amp;$AB$2&amp;") When Barix("&amp;$AB$2&amp;",reference:=StartOfSession)="&amp;A81&amp;"", "Bar", "", "Close","5","0","All",,,"False","T","EveryTick"))</f>
        <v>#N/A</v>
      </c>
      <c r="AD81" s="156" t="e">
        <f ca="1">IF(D81=0,NA(),RTD("cqg.rtd",,"StudyData", "Close("&amp;$AD$2&amp;") When Barix("&amp;$AD$2&amp;",reference:=StartOfSession)="&amp;A81&amp;"", "Bar", "", "Close","5","0","All",,,"False","T","EveryTick"))</f>
        <v>#N/A</v>
      </c>
      <c r="AF81" s="156" t="e">
        <f ca="1">IF(D81=0,NA(),RTD("cqg.rtd",,"StudyData", "Close("&amp;$AF$2&amp;") When Barix("&amp;$AF$2&amp;",reference:=StartOfSession)="&amp;A81&amp;"", "Bar", "", "Close","5","0","All",,,"False","T","EveryTick"))</f>
        <v>#N/A</v>
      </c>
      <c r="AH81" s="156" t="e">
        <f ca="1">IF(D81=0,NA(),RTD("cqg.rtd",,"StudyData", "Close("&amp;$AH$2&amp;") When Barix("&amp;$AH$2&amp;",reference:=StartOfSession)="&amp;A81&amp;"", "Bar", "", "Close","5","0","All",,,"False","T","EveryTick"))</f>
        <v>#N/A</v>
      </c>
      <c r="AJ81" s="156" t="e">
        <f ca="1">IF(D81=0,NA(),RTD("cqg.rtd",,"StudyData", "Close("&amp;$AJ$2&amp;") When Barix("&amp;$AJ$2&amp;",reference:=StartOfSession)="&amp;A81&amp;"", "Bar", "", "Close","5","0","All",,,"False","T","EveryTick"))</f>
        <v>#N/A</v>
      </c>
      <c r="AL81" s="156" t="e">
        <f ca="1">IF(D81=0,NA(),RTD("cqg.rtd",,"StudyData", "Close("&amp;$AL$2&amp;") When Barix("&amp;$AL$2&amp;",reference:=StartOfSession)="&amp;A81&amp;"", "Bar", "", "Close","5","0","All",,,"False","T","EveryTick"))</f>
        <v>#N/A</v>
      </c>
      <c r="AN81" s="156" t="e">
        <f ca="1">IF(D81=0,NA(),RTD("cqg.rtd",,"StudyData", "Close("&amp;$AN$2&amp;") When Barix("&amp;$AN$2&amp;",reference:=StartOfSession)="&amp;A81&amp;"", "Bar", "", "Close","5","0","All",,,"False","T","EveryTick"))</f>
        <v>#N/A</v>
      </c>
      <c r="AP81" s="156" t="e">
        <f ca="1">IF(D81=0,NA(),RTD("cqg.rtd",,"StudyData", "Close("&amp;$AP$2&amp;") When Barix("&amp;$AP$2&amp;",reference:=StartOfSession)="&amp;A81&amp;"", "Bar", "", "Close","5","0","All",,,"False","T","EveryTick"))</f>
        <v>#N/A</v>
      </c>
      <c r="AR81" s="156" t="e">
        <f ca="1">IF(D81=0,NA(),RTD("cqg.rtd",,"StudyData", "Close("&amp;$AR$2&amp;") When Barix("&amp;$AR$2&amp;",reference:=StartOfSession)="&amp;A81&amp;"", "Bar", "", "Close","5","0","All",,,"False","T","EveryTick"))</f>
        <v>#N/A</v>
      </c>
      <c r="AT81" s="156" t="e">
        <f ca="1">IF(D81=0,NA(),RTD("cqg.rtd",,"StudyData", "Close("&amp;$AT$2&amp;") When Barix("&amp;$AT$2&amp;",reference:=StartOfSession)="&amp;A81&amp;"", "Bar", "", "Close","5","0","All",,,"False","T","EveryTick"))</f>
        <v>#N/A</v>
      </c>
      <c r="AV81" s="156" t="e">
        <f ca="1">IF(D81=0,NA(),RTD("cqg.rtd",,"StudyData", "Close("&amp;$AV$2&amp;") When Barix("&amp;$AV$2&amp;",reference:=StartOfSession)="&amp;A81&amp;"", "Bar", "", "Close","5","0","All",,,"False","T","EveryTick"))</f>
        <v>#N/A</v>
      </c>
      <c r="AX81" s="156" t="e">
        <f ca="1">IF(D81=0,NA(),RTD("cqg.rtd",,"StudyData", "Close("&amp;$AX$2&amp;") When Barix("&amp;$AX$2&amp;",reference:=StartOfSession)="&amp;A81&amp;"", "Bar", "", "Close","5","0","All",,,"False","T","EveryTick"))</f>
        <v>#N/A</v>
      </c>
      <c r="AZ81" s="156" t="e">
        <f ca="1">IF(D81=0,NA(),RTD("cqg.rtd",,"StudyData", "Close("&amp;$AZ$2&amp;") When Barix("&amp;$AZ$2&amp;",reference:=StartOfSession)="&amp;A81&amp;"", "Bar", "", "Close","5","0","All",,,"False","T","EveryTick"))</f>
        <v>#N/A</v>
      </c>
      <c r="BB81" s="156" t="e">
        <f ca="1">IF(D81=0,NA(),RTD("cqg.rtd",,"StudyData", "Close("&amp;$BB$2&amp;") When Barix("&amp;$BB$2&amp;",reference:=StartOfSession)="&amp;A81&amp;"", "Bar", "", "Close","5","0","All",,,"False","T","EveryTick"))</f>
        <v>#N/A</v>
      </c>
      <c r="BD81" s="156" t="e">
        <f ca="1">IF(D81=0,NA(),RTD("cqg.rtd",,"StudyData", "Close("&amp;$BD$2&amp;") When Barix("&amp;$BD$2&amp;",reference:=StartOfSession)="&amp;A81&amp;"", "Bar", "", "Close","5","0","All",,,"False","T","EveryTick"))</f>
        <v>#N/A</v>
      </c>
      <c r="BF81" s="156" t="e">
        <f ca="1">IF(D81=0,NA(),RTD("cqg.rtd",,"StudyData", "Close("&amp;$BF$2&amp;") When Barix("&amp;$BF$2&amp;",reference:=StartOfSession)="&amp;A81&amp;"", "Bar", "", "Close","5","0","All",,,"False","T","EveryTick"))</f>
        <v>#N/A</v>
      </c>
      <c r="BH81" s="156" t="e">
        <f ca="1">IF(D81=0,NA(),RTD("cqg.rtd",,"StudyData", "Close("&amp;$BH$2&amp;") When Barix("&amp;$BH$2&amp;",reference:=StartOfSession)="&amp;A81&amp;"", "Bar", "", "Close","5","0","All",,,"False","T","EveryTick"))</f>
        <v>#N/A</v>
      </c>
      <c r="BJ81" s="156" t="e">
        <f ca="1">IF(D81=0,NA(),RTD("cqg.rtd",,"StudyData", "Close("&amp;$BJ$2&amp;") When Barix("&amp;$BJ$2&amp;",reference:=StartOfSession)="&amp;A81&amp;"", "Bar", "", "Close","5","0","All",,,"False","T","EveryTick"))</f>
        <v>#N/A</v>
      </c>
    </row>
  </sheetData>
  <sheetProtection algorithmName="SHA-512" hashValue="NmJZborgYjl6gFC4eBuYqK7WDJFbkjpi1wIzppRum+5EOsJCT08aX8910AIEvSxrmGiQFry6PBScrczCGXj9Xg==" saltValue="9aR0zumPQcSf5v63f/QaUA==" spinCount="100000" sheet="1" objects="1" scenarios="1" selectLockedCells="1" selectUnlockedCells="1"/>
  <mergeCells count="1">
    <mergeCell ref="C2:D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MainDisplay</vt:lpstr>
      <vt:lpstr>Tables</vt:lpstr>
      <vt:lpstr>Data</vt:lpstr>
      <vt:lpstr>Data2</vt:lpstr>
      <vt:lpstr>Data3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2017-07-24T20:22:04Z</dcterms:created>
  <dcterms:modified xsi:type="dcterms:W3CDTF">2026-06-30T13:55:57Z</dcterms:modified>
</cp:coreProperties>
</file>